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firstSheet="4" activeTab="5"/>
  </bookViews>
  <sheets>
    <sheet name="Startlist" sheetId="1" r:id="rId1"/>
    <sheet name="Start 2. Day" sheetId="2" r:id="rId2"/>
    <sheet name="Results 1. Day" sheetId="3" r:id="rId3"/>
    <sheet name="Results" sheetId="4" r:id="rId4"/>
    <sheet name="Teams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EE Champ" sheetId="12" r:id="rId12"/>
    <sheet name="EE Champ Powerstage" sheetId="13" r:id="rId13"/>
    <sheet name="EE Juniors" sheetId="14" r:id="rId14"/>
    <sheet name="EE Jun Stages" sheetId="15" r:id="rId15"/>
    <sheet name="EE Michelin" sheetId="16" r:id="rId16"/>
    <sheet name="LV Champ" sheetId="17" r:id="rId17"/>
    <sheet name="LV Champ Powerstage" sheetId="18" r:id="rId18"/>
    <sheet name="LV Juniors" sheetId="19" r:id="rId19"/>
    <sheet name="LV Jun Stages" sheetId="20" r:id="rId20"/>
    <sheet name="Class lookups" sheetId="21" r:id="rId21"/>
  </sheets>
  <definedNames>
    <definedName name="_xlnm._FilterDatabase" localSheetId="11" hidden="1">'EE Champ'!$A$7:$I$79</definedName>
    <definedName name="_xlnm._FilterDatabase" localSheetId="12" hidden="1">'EE Champ Powerstage'!$A$7:$I$7</definedName>
    <definedName name="_xlnm._FilterDatabase" localSheetId="16" hidden="1">'LV Champ'!$A$7:$I$28</definedName>
    <definedName name="_xlnm._FilterDatabase" localSheetId="17" hidden="1">'LV Champ Powerstage'!$A$7:$I$7</definedName>
    <definedName name="_xlnm._FilterDatabase" localSheetId="10" hidden="1">'Overall result'!$A$7:$H$7</definedName>
    <definedName name="_xlnm._FilterDatabase" localSheetId="0" hidden="1">'Startlist'!$A$9:$I$105</definedName>
    <definedName name="EXCKLASS" localSheetId="9">'Classes'!$C$8:$F$18</definedName>
    <definedName name="EXCLINA" localSheetId="2">'Results 1. Day'!$A$8:$J$197</definedName>
    <definedName name="EXCPENAL" localSheetId="7">'Penalt'!$A$11:$J$18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'Retired'!$A$10:$H$51</definedName>
    <definedName name="EXCSTART" localSheetId="11">'EE Champ'!$A$8:$J$78</definedName>
    <definedName name="EXCSTART" localSheetId="12">'EE Champ Powerstage'!$A$8:$J$45</definedName>
    <definedName name="EXCSTART" localSheetId="13">'EE Juniors'!$A$8:$I$14</definedName>
    <definedName name="EXCSTART" localSheetId="15">'EE Michelin'!$A$8:$I$10</definedName>
    <definedName name="EXCSTART" localSheetId="16">'LV Champ'!$A$8:$J$28</definedName>
    <definedName name="EXCSTART" localSheetId="17">'LV Champ Powerstage'!$A$8:$J$22</definedName>
    <definedName name="EXCSTART" localSheetId="18">'LV Juniors'!$A$8:$I$12</definedName>
    <definedName name="EXCSTART" localSheetId="10">'Overall result'!$A$8:$I$86</definedName>
    <definedName name="EXCSTART" localSheetId="1">'Start 2. Day'!$A$10:$J$102</definedName>
    <definedName name="EXCSTART" localSheetId="0">'Startlist'!$A$10:$J$104</definedName>
    <definedName name="GGG" localSheetId="14">'EE Jun Stages'!#REF!</definedName>
    <definedName name="GGG" localSheetId="3">'Results'!$A$8:$Q$197</definedName>
    <definedName name="GGG" localSheetId="2">'Results 1. Day'!$A$8:$D$163</definedName>
    <definedName name="GGG_1" localSheetId="2">'Results 1. Day'!$A$8:$I$163</definedName>
    <definedName name="_xlnm.Print_Area" localSheetId="11">'EE Champ'!$A$1:$I$79</definedName>
    <definedName name="_xlnm.Print_Area" localSheetId="12">'EE Champ Powerstage'!$A$1:$I$45</definedName>
    <definedName name="_xlnm.Print_Area" localSheetId="13">'EE Juniors'!$A$1:$H$14</definedName>
    <definedName name="_xlnm.Print_Area" localSheetId="15">'EE Michelin'!$A$1:$H$11</definedName>
    <definedName name="_xlnm.Print_Area" localSheetId="16">'LV Champ'!$A$1:$I$28</definedName>
    <definedName name="_xlnm.Print_Area" localSheetId="17">'LV Champ Powerstage'!$A$1:$I$22</definedName>
    <definedName name="_xlnm.Print_Area" localSheetId="19">'LV Jun Stages'!$A$1:$P$17</definedName>
    <definedName name="_xlnm.Print_Area" localSheetId="18">'LV Juniors'!$A$1:$H$12</definedName>
    <definedName name="_xlnm.Print_Area" localSheetId="10">'Overall result'!$A$1:$H$86</definedName>
    <definedName name="_xlnm.Print_Area" localSheetId="7">'Penalt'!$A$1:$I$18</definedName>
    <definedName name="_xlnm.Print_Area" localSheetId="3">'Results'!$A$1:$P$197</definedName>
    <definedName name="_xlnm.Print_Area" localSheetId="2">'Results 1. Day'!$A$1:$I$197</definedName>
    <definedName name="_xlnm.Print_Area" localSheetId="6">'Retired'!$A$1:$G$51</definedName>
    <definedName name="_xlnm.Print_Area" localSheetId="8">'Speed'!$A$1:$L$47</definedName>
    <definedName name="_xlnm.Print_Area" localSheetId="1">'Start 2. Day'!$A$1:$I$102</definedName>
    <definedName name="_xlnm.Print_Area" localSheetId="0">'Startlist'!$A$1:$I$104</definedName>
    <definedName name="_xlnm.Print_Area" localSheetId="4">'Teams'!$A$1:$H$137</definedName>
    <definedName name="_xlnm.Print_Area" localSheetId="5">'Winners'!$A$1:$I$72</definedName>
  </definedNames>
  <calcPr fullCalcOnLoad="1"/>
</workbook>
</file>

<file path=xl/sharedStrings.xml><?xml version="1.0" encoding="utf-8"?>
<sst xmlns="http://schemas.openxmlformats.org/spreadsheetml/2006/main" count="6860" uniqueCount="2813">
  <si>
    <t xml:space="preserve"> 4.34,2</t>
  </si>
  <si>
    <t xml:space="preserve"> 1:07.38,4</t>
  </si>
  <si>
    <t>+ 3.10,3</t>
  </si>
  <si>
    <t xml:space="preserve">  7/6</t>
  </si>
  <si>
    <t xml:space="preserve"> 5.21,4</t>
  </si>
  <si>
    <t xml:space="preserve"> 4.44,4</t>
  </si>
  <si>
    <t xml:space="preserve"> 1:10.01,3</t>
  </si>
  <si>
    <t>+ 5.33,2</t>
  </si>
  <si>
    <t xml:space="preserve"> 5.31,4</t>
  </si>
  <si>
    <t xml:space="preserve"> 4.44,1</t>
  </si>
  <si>
    <t xml:space="preserve"> 1:11.48,3</t>
  </si>
  <si>
    <t>+ 7.20,2</t>
  </si>
  <si>
    <t xml:space="preserve"> 13/8</t>
  </si>
  <si>
    <t xml:space="preserve"> 5.25,8</t>
  </si>
  <si>
    <t xml:space="preserve"> 4.45,1</t>
  </si>
  <si>
    <t xml:space="preserve"> 1:12.05,5</t>
  </si>
  <si>
    <t xml:space="preserve">  12/7</t>
  </si>
  <si>
    <t>+ 7.37,4</t>
  </si>
  <si>
    <t xml:space="preserve"> 5.31,2</t>
  </si>
  <si>
    <t xml:space="preserve"> 4.50,8</t>
  </si>
  <si>
    <t xml:space="preserve"> 1:12.22,2</t>
  </si>
  <si>
    <t xml:space="preserve">  18/2</t>
  </si>
  <si>
    <t>+ 7.54,1</t>
  </si>
  <si>
    <t xml:space="preserve"> 4.49,5</t>
  </si>
  <si>
    <t xml:space="preserve"> 1:12.41,8</t>
  </si>
  <si>
    <t xml:space="preserve">  17/9</t>
  </si>
  <si>
    <t>+ 8.13,7</t>
  </si>
  <si>
    <t xml:space="preserve"> 5.41,6</t>
  </si>
  <si>
    <t xml:space="preserve"> 4.45,5</t>
  </si>
  <si>
    <t xml:space="preserve"> 1:13.04,6</t>
  </si>
  <si>
    <t>+ 8.36,5</t>
  </si>
  <si>
    <t xml:space="preserve"> 5.43,0</t>
  </si>
  <si>
    <t xml:space="preserve"> 4.51,3</t>
  </si>
  <si>
    <t xml:space="preserve"> 1:13.10,3</t>
  </si>
  <si>
    <t xml:space="preserve">  21/3</t>
  </si>
  <si>
    <t>+ 8.42,2</t>
  </si>
  <si>
    <t xml:space="preserve"> 18/2</t>
  </si>
  <si>
    <t xml:space="preserve"> 5.29,6</t>
  </si>
  <si>
    <t xml:space="preserve"> 4.56,0</t>
  </si>
  <si>
    <t xml:space="preserve"> 1:13.33,9</t>
  </si>
  <si>
    <t>+ 9.05,8</t>
  </si>
  <si>
    <t xml:space="preserve"> 5.31,5</t>
  </si>
  <si>
    <t xml:space="preserve"> 4.50,5</t>
  </si>
  <si>
    <t xml:space="preserve"> 1:13.40,4</t>
  </si>
  <si>
    <t>+ 9.12,3</t>
  </si>
  <si>
    <t xml:space="preserve"> 20/3</t>
  </si>
  <si>
    <t xml:space="preserve"> 5.37,9</t>
  </si>
  <si>
    <t xml:space="preserve"> 4.52,1</t>
  </si>
  <si>
    <t xml:space="preserve"> 1:13.52,5</t>
  </si>
  <si>
    <t>+ 9.24,4</t>
  </si>
  <si>
    <t xml:space="preserve"> 4.55,5</t>
  </si>
  <si>
    <t xml:space="preserve"> 1:13.54,4</t>
  </si>
  <si>
    <t>+ 9.26,3</t>
  </si>
  <si>
    <t xml:space="preserve"> 22/4</t>
  </si>
  <si>
    <t xml:space="preserve"> 4.55,9</t>
  </si>
  <si>
    <t xml:space="preserve"> 1:13.59,9</t>
  </si>
  <si>
    <t>+ 9.31,8</t>
  </si>
  <si>
    <t xml:space="preserve"> 5.47,1</t>
  </si>
  <si>
    <t xml:space="preserve"> 4.52,4</t>
  </si>
  <si>
    <t xml:space="preserve"> 1:14.26,4</t>
  </si>
  <si>
    <t>+ 9.58,3</t>
  </si>
  <si>
    <t xml:space="preserve"> 5.44,3</t>
  </si>
  <si>
    <t xml:space="preserve"> 4.53,7</t>
  </si>
  <si>
    <t xml:space="preserve"> 1:14.58,9</t>
  </si>
  <si>
    <t>+10.30,8</t>
  </si>
  <si>
    <t xml:space="preserve">  25/3</t>
  </si>
  <si>
    <t xml:space="preserve">  25/4</t>
  </si>
  <si>
    <t xml:space="preserve"> 5.55,2</t>
  </si>
  <si>
    <t xml:space="preserve"> 4.54,1</t>
  </si>
  <si>
    <t xml:space="preserve"> 1:14.38,1</t>
  </si>
  <si>
    <t>+10.10,0</t>
  </si>
  <si>
    <t xml:space="preserve"> 5.56,2</t>
  </si>
  <si>
    <t xml:space="preserve"> 5.00,2</t>
  </si>
  <si>
    <t xml:space="preserve"> 1:15.27,1</t>
  </si>
  <si>
    <t>+10.59,0</t>
  </si>
  <si>
    <t xml:space="preserve"> 5.47,7</t>
  </si>
  <si>
    <t xml:space="preserve"> 4.58,2</t>
  </si>
  <si>
    <t xml:space="preserve"> 1:15.30,8</t>
  </si>
  <si>
    <t>+11.02,7</t>
  </si>
  <si>
    <t xml:space="preserve"> 5.47,8</t>
  </si>
  <si>
    <t xml:space="preserve"> 4.57,6</t>
  </si>
  <si>
    <t xml:space="preserve"> 1:15.32,4</t>
  </si>
  <si>
    <t>+11.04,3</t>
  </si>
  <si>
    <t xml:space="preserve"> 6.02,2</t>
  </si>
  <si>
    <t xml:space="preserve"> 5.07,5</t>
  </si>
  <si>
    <t xml:space="preserve"> 1:15.41,4</t>
  </si>
  <si>
    <t xml:space="preserve">  37/6</t>
  </si>
  <si>
    <t>+11.13,3</t>
  </si>
  <si>
    <t xml:space="preserve"> 5.09,9</t>
  </si>
  <si>
    <t xml:space="preserve"> 1:16.27,4</t>
  </si>
  <si>
    <t>+11.59,3</t>
  </si>
  <si>
    <t xml:space="preserve"> 5.50,1</t>
  </si>
  <si>
    <t xml:space="preserve"> 4.59,3</t>
  </si>
  <si>
    <t xml:space="preserve"> 1:16.35,7</t>
  </si>
  <si>
    <t>+12.07,6</t>
  </si>
  <si>
    <t xml:space="preserve"> 6.10,4</t>
  </si>
  <si>
    <t xml:space="preserve"> 5.07,1</t>
  </si>
  <si>
    <t xml:space="preserve"> 1:16.45,0</t>
  </si>
  <si>
    <t>+12.16,9</t>
  </si>
  <si>
    <t xml:space="preserve"> 5.50,6</t>
  </si>
  <si>
    <t xml:space="preserve"> 4.57,4</t>
  </si>
  <si>
    <t xml:space="preserve"> 1:16.46,9</t>
  </si>
  <si>
    <t>+12.18,8</t>
  </si>
  <si>
    <t xml:space="preserve"> 6.06,3</t>
  </si>
  <si>
    <t xml:space="preserve"> 4.56,6</t>
  </si>
  <si>
    <t xml:space="preserve"> 1:16.50,6</t>
  </si>
  <si>
    <t>+12.22,5</t>
  </si>
  <si>
    <t xml:space="preserve"> 5.46,9</t>
  </si>
  <si>
    <t xml:space="preserve"> 5.01,1</t>
  </si>
  <si>
    <t xml:space="preserve"> 1:17.35,5</t>
  </si>
  <si>
    <t>+13.07,4</t>
  </si>
  <si>
    <t xml:space="preserve"> 6.12,6</t>
  </si>
  <si>
    <t xml:space="preserve"> 1:17.43,1</t>
  </si>
  <si>
    <t>+13.15,0</t>
  </si>
  <si>
    <t xml:space="preserve"> 6.10,1</t>
  </si>
  <si>
    <t xml:space="preserve"> 5.16,3</t>
  </si>
  <si>
    <t xml:space="preserve"> 1:18.42,8</t>
  </si>
  <si>
    <t xml:space="preserve">  36/1</t>
  </si>
  <si>
    <t>+14.14,7</t>
  </si>
  <si>
    <t xml:space="preserve"> 5.45,8</t>
  </si>
  <si>
    <t xml:space="preserve"> 4.56,4</t>
  </si>
  <si>
    <t xml:space="preserve"> 1:18.53,7</t>
  </si>
  <si>
    <t>+14.25,6</t>
  </si>
  <si>
    <t xml:space="preserve"> 6.17,1</t>
  </si>
  <si>
    <t xml:space="preserve"> 5.17,6</t>
  </si>
  <si>
    <t xml:space="preserve"> 1:18.56,1</t>
  </si>
  <si>
    <t>+14.28,0</t>
  </si>
  <si>
    <t xml:space="preserve"> 6.45,7</t>
  </si>
  <si>
    <t xml:space="preserve"> 4.48,9</t>
  </si>
  <si>
    <t xml:space="preserve"> 1:23.57,5</t>
  </si>
  <si>
    <t>+19.29,4</t>
  </si>
  <si>
    <t xml:space="preserve"> 6.23,1</t>
  </si>
  <si>
    <t xml:space="preserve"> 5.17,2</t>
  </si>
  <si>
    <t xml:space="preserve"> 1:35.41,6</t>
  </si>
  <si>
    <t>+31.13,5</t>
  </si>
  <si>
    <t xml:space="preserve">   3/1</t>
  </si>
  <si>
    <t xml:space="preserve"> 4.28,3</t>
  </si>
  <si>
    <t xml:space="preserve"> 1:04.57,2</t>
  </si>
  <si>
    <t>+ 0.29,1</t>
  </si>
  <si>
    <t xml:space="preserve">  8/7</t>
  </si>
  <si>
    <t xml:space="preserve"> 10/1</t>
  </si>
  <si>
    <t xml:space="preserve"> 12/3</t>
  </si>
  <si>
    <t xml:space="preserve"> 14/9</t>
  </si>
  <si>
    <t xml:space="preserve">  15/9</t>
  </si>
  <si>
    <t xml:space="preserve"> 15/1</t>
  </si>
  <si>
    <t xml:space="preserve">  18/10</t>
  </si>
  <si>
    <t xml:space="preserve">  34/6</t>
  </si>
  <si>
    <t xml:space="preserve"> 23/4</t>
  </si>
  <si>
    <t xml:space="preserve"> 24/5</t>
  </si>
  <si>
    <t xml:space="preserve"> 26/2</t>
  </si>
  <si>
    <t xml:space="preserve">  24/2</t>
  </si>
  <si>
    <t xml:space="preserve"> 27/3</t>
  </si>
  <si>
    <t xml:space="preserve">  32/6</t>
  </si>
  <si>
    <t xml:space="preserve">  35/7</t>
  </si>
  <si>
    <t xml:space="preserve"> 28/4</t>
  </si>
  <si>
    <t xml:space="preserve">  33/5</t>
  </si>
  <si>
    <t xml:space="preserve"> 29/6</t>
  </si>
  <si>
    <t xml:space="preserve"> 30/5</t>
  </si>
  <si>
    <t xml:space="preserve"> 32/5</t>
  </si>
  <si>
    <t xml:space="preserve"> 33/1</t>
  </si>
  <si>
    <t xml:space="preserve"> 6.02,4</t>
  </si>
  <si>
    <t xml:space="preserve"> 5.08,5</t>
  </si>
  <si>
    <t xml:space="preserve"> 1:16.40,2</t>
  </si>
  <si>
    <t>+12.12,1</t>
  </si>
  <si>
    <t xml:space="preserve">  38/2</t>
  </si>
  <si>
    <t xml:space="preserve"> 35/6</t>
  </si>
  <si>
    <t xml:space="preserve"> 36/2</t>
  </si>
  <si>
    <t xml:space="preserve">  30/1</t>
  </si>
  <si>
    <t xml:space="preserve"> 37/2</t>
  </si>
  <si>
    <t xml:space="preserve"> 38/4</t>
  </si>
  <si>
    <t xml:space="preserve">  46/4</t>
  </si>
  <si>
    <t xml:space="preserve"> 39/7</t>
  </si>
  <si>
    <t xml:space="preserve"> 5.59,6</t>
  </si>
  <si>
    <t xml:space="preserve"> 5.06,5</t>
  </si>
  <si>
    <t xml:space="preserve"> 1:18.10,2</t>
  </si>
  <si>
    <t>+13.42,1</t>
  </si>
  <si>
    <t xml:space="preserve"> 40/1</t>
  </si>
  <si>
    <t xml:space="preserve"> 6.21,3</t>
  </si>
  <si>
    <t xml:space="preserve"> 5.11,6</t>
  </si>
  <si>
    <t xml:space="preserve"> 1:18.18,2</t>
  </si>
  <si>
    <t>+13.50,1</t>
  </si>
  <si>
    <t xml:space="preserve"> 41/2</t>
  </si>
  <si>
    <t xml:space="preserve"> 42/6</t>
  </si>
  <si>
    <t xml:space="preserve"> 43/3</t>
  </si>
  <si>
    <t xml:space="preserve"> 44/3</t>
  </si>
  <si>
    <t xml:space="preserve"> 6.39,5</t>
  </si>
  <si>
    <t xml:space="preserve"> 5.37,2</t>
  </si>
  <si>
    <t xml:space="preserve"> 1:21.27,9</t>
  </si>
  <si>
    <t>+16.59,8</t>
  </si>
  <si>
    <t xml:space="preserve"> 45/7</t>
  </si>
  <si>
    <t xml:space="preserve"> 6.24,1</t>
  </si>
  <si>
    <t xml:space="preserve"> 5.35,2</t>
  </si>
  <si>
    <t xml:space="preserve"> 1:22.16,2</t>
  </si>
  <si>
    <t>+17.48,1</t>
  </si>
  <si>
    <t xml:space="preserve"> 47/4</t>
  </si>
  <si>
    <t xml:space="preserve"> 7.54,8</t>
  </si>
  <si>
    <t xml:space="preserve"> 5.39,2</t>
  </si>
  <si>
    <t xml:space="preserve"> 1:22.54,4</t>
  </si>
  <si>
    <t>+18.26,3</t>
  </si>
  <si>
    <t xml:space="preserve">  44/3</t>
  </si>
  <si>
    <t xml:space="preserve">  38/8</t>
  </si>
  <si>
    <t xml:space="preserve">  39/2</t>
  </si>
  <si>
    <t xml:space="preserve">  42/2</t>
  </si>
  <si>
    <t xml:space="preserve">  45/4</t>
  </si>
  <si>
    <t xml:space="preserve">  36/6</t>
  </si>
  <si>
    <t xml:space="preserve">  47/2</t>
  </si>
  <si>
    <t xml:space="preserve">  43/1</t>
  </si>
  <si>
    <t xml:space="preserve">  50/4</t>
  </si>
  <si>
    <t xml:space="preserve">  49/7</t>
  </si>
  <si>
    <t xml:space="preserve"> 48/1</t>
  </si>
  <si>
    <t xml:space="preserve"> 6.53,2</t>
  </si>
  <si>
    <t xml:space="preserve"> 5.41,5</t>
  </si>
  <si>
    <t xml:space="preserve"> 1:23.50,4</t>
  </si>
  <si>
    <t xml:space="preserve">  53/1</t>
  </si>
  <si>
    <t>+19.22,3</t>
  </si>
  <si>
    <t xml:space="preserve"> 49/7</t>
  </si>
  <si>
    <t xml:space="preserve"> 7.07,1</t>
  </si>
  <si>
    <t xml:space="preserve"> 5.58,3</t>
  </si>
  <si>
    <t xml:space="preserve"> 1:27.23,7</t>
  </si>
  <si>
    <t xml:space="preserve">  54/2</t>
  </si>
  <si>
    <t>+22.55,6</t>
  </si>
  <si>
    <t xml:space="preserve"> 51/3</t>
  </si>
  <si>
    <t xml:space="preserve"> 7.22,6</t>
  </si>
  <si>
    <t xml:space="preserve"> 6.07,3</t>
  </si>
  <si>
    <t xml:space="preserve"> 1:28.39,7</t>
  </si>
  <si>
    <t>+24.11,6</t>
  </si>
  <si>
    <t xml:space="preserve">  48/3</t>
  </si>
  <si>
    <t xml:space="preserve"> 53/4</t>
  </si>
  <si>
    <t xml:space="preserve"> 7.25,7</t>
  </si>
  <si>
    <t xml:space="preserve"> 6.14,3</t>
  </si>
  <si>
    <t xml:space="preserve"> 1:44.39,3</t>
  </si>
  <si>
    <t>+40.11,2</t>
  </si>
  <si>
    <t xml:space="preserve"> 5.43,4</t>
  </si>
  <si>
    <t>TURBO</t>
  </si>
  <si>
    <t xml:space="preserve">  24/11</t>
  </si>
  <si>
    <t xml:space="preserve"> 5.43,9</t>
  </si>
  <si>
    <t xml:space="preserve"> 6.04,9</t>
  </si>
  <si>
    <t xml:space="preserve"> 6.45,3</t>
  </si>
  <si>
    <t xml:space="preserve">  51/5</t>
  </si>
  <si>
    <t>18.06,8</t>
  </si>
  <si>
    <t xml:space="preserve">  58/12</t>
  </si>
  <si>
    <t>2:16.09,0</t>
  </si>
  <si>
    <t>2:27.31,0</t>
  </si>
  <si>
    <t>2:40.59,0</t>
  </si>
  <si>
    <t>Started   95 /  Finished   53</t>
  </si>
  <si>
    <t xml:space="preserve">   1</t>
  </si>
  <si>
    <t xml:space="preserve">   2</t>
  </si>
  <si>
    <t xml:space="preserve">   4</t>
  </si>
  <si>
    <t xml:space="preserve">   3</t>
  </si>
  <si>
    <t xml:space="preserve">   7</t>
  </si>
  <si>
    <t xml:space="preserve">   8</t>
  </si>
  <si>
    <t xml:space="preserve">   6</t>
  </si>
  <si>
    <t xml:space="preserve">  23</t>
  </si>
  <si>
    <t xml:space="preserve">  15</t>
  </si>
  <si>
    <t xml:space="preserve">  12</t>
  </si>
  <si>
    <t>Started    2 /  Finished    1</t>
  </si>
  <si>
    <t xml:space="preserve">  61</t>
  </si>
  <si>
    <t>Started   14 /  Finished   10</t>
  </si>
  <si>
    <t>+ 0.29,3</t>
  </si>
  <si>
    <t>+ 1.10,5</t>
  </si>
  <si>
    <t>Started    4 /  Finished    3</t>
  </si>
  <si>
    <t xml:space="preserve">   5</t>
  </si>
  <si>
    <t>Started   10 /  Finished    4</t>
  </si>
  <si>
    <t xml:space="preserve">   9</t>
  </si>
  <si>
    <t>+ 0.09,1</t>
  </si>
  <si>
    <t xml:space="preserve">  24</t>
  </si>
  <si>
    <t>+ 0.10,7</t>
  </si>
  <si>
    <t>Started    8 /  Finished    7</t>
  </si>
  <si>
    <t xml:space="preserve">  42</t>
  </si>
  <si>
    <t xml:space="preserve">  44</t>
  </si>
  <si>
    <t xml:space="preserve">  38</t>
  </si>
  <si>
    <t>+ 0.47,9</t>
  </si>
  <si>
    <t>Started    5 /  Finished    2</t>
  </si>
  <si>
    <t xml:space="preserve">  77</t>
  </si>
  <si>
    <t xml:space="preserve">  60</t>
  </si>
  <si>
    <t>+ 0.55,3</t>
  </si>
  <si>
    <t>Started   12 /  Finished    7</t>
  </si>
  <si>
    <t xml:space="preserve">  48</t>
  </si>
  <si>
    <t xml:space="preserve">  32</t>
  </si>
  <si>
    <t>+ 0.48,1</t>
  </si>
  <si>
    <t xml:space="preserve">  28</t>
  </si>
  <si>
    <t>+ 1.18,2</t>
  </si>
  <si>
    <t xml:space="preserve">  68</t>
  </si>
  <si>
    <t xml:space="preserve">  50</t>
  </si>
  <si>
    <t>+ 0.20,8</t>
  </si>
  <si>
    <t xml:space="preserve">  41</t>
  </si>
  <si>
    <t>+ 0.49,0</t>
  </si>
  <si>
    <t>Started   13 /  Finished    4</t>
  </si>
  <si>
    <t xml:space="preserve">  63</t>
  </si>
  <si>
    <t xml:space="preserve">  65</t>
  </si>
  <si>
    <t>+ 0.05,6</t>
  </si>
  <si>
    <t xml:space="preserve">  73</t>
  </si>
  <si>
    <t>+ 2.11,1</t>
  </si>
  <si>
    <t>Started    7 /  Finished    4</t>
  </si>
  <si>
    <t xml:space="preserve">  74</t>
  </si>
  <si>
    <t xml:space="preserve">  88</t>
  </si>
  <si>
    <t>+ 0.24,6</t>
  </si>
  <si>
    <t xml:space="preserve">  80</t>
  </si>
  <si>
    <t>+ 3.09,7</t>
  </si>
  <si>
    <t>Started    8 /  Finished    4</t>
  </si>
  <si>
    <t xml:space="preserve">  97</t>
  </si>
  <si>
    <t xml:space="preserve">  99</t>
  </si>
  <si>
    <t>+ 3.33,3</t>
  </si>
  <si>
    <t xml:space="preserve"> 100</t>
  </si>
  <si>
    <t>+ 4.49,3</t>
  </si>
  <si>
    <t xml:space="preserve">  26</t>
  </si>
  <si>
    <t>SS11S</t>
  </si>
  <si>
    <t xml:space="preserve">  57</t>
  </si>
  <si>
    <t>SS10F</t>
  </si>
  <si>
    <t xml:space="preserve">  43</t>
  </si>
  <si>
    <t xml:space="preserve">  66</t>
  </si>
  <si>
    <t xml:space="preserve">  85</t>
  </si>
  <si>
    <t xml:space="preserve">  25</t>
  </si>
  <si>
    <t xml:space="preserve">  45</t>
  </si>
  <si>
    <t>SS10S</t>
  </si>
  <si>
    <t xml:space="preserve">  64</t>
  </si>
  <si>
    <t xml:space="preserve">  37</t>
  </si>
  <si>
    <t xml:space="preserve">  29</t>
  </si>
  <si>
    <t>SS9S</t>
  </si>
  <si>
    <t xml:space="preserve">  46</t>
  </si>
  <si>
    <t xml:space="preserve">  22</t>
  </si>
  <si>
    <t xml:space="preserve">  21</t>
  </si>
  <si>
    <t>SS8F</t>
  </si>
  <si>
    <t xml:space="preserve">  53</t>
  </si>
  <si>
    <t xml:space="preserve">  92</t>
  </si>
  <si>
    <t xml:space="preserve">  76</t>
  </si>
  <si>
    <t xml:space="preserve"> 101</t>
  </si>
  <si>
    <t xml:space="preserve">  69</t>
  </si>
  <si>
    <t>SS7F</t>
  </si>
  <si>
    <t xml:space="preserve">  16</t>
  </si>
  <si>
    <t xml:space="preserve">  34</t>
  </si>
  <si>
    <t>SS7S</t>
  </si>
  <si>
    <t xml:space="preserve">  40</t>
  </si>
  <si>
    <t xml:space="preserve">  82</t>
  </si>
  <si>
    <t xml:space="preserve">  95</t>
  </si>
  <si>
    <t xml:space="preserve">  5</t>
  </si>
  <si>
    <t>TC11</t>
  </si>
  <si>
    <t>2 min. late</t>
  </si>
  <si>
    <t xml:space="preserve"> 51</t>
  </si>
  <si>
    <t>TC9C</t>
  </si>
  <si>
    <t>Avg.speed of winner  104.40 km/h</t>
  </si>
  <si>
    <t xml:space="preserve">  98.34 km/h</t>
  </si>
  <si>
    <t xml:space="preserve"> 116.56 km/h</t>
  </si>
  <si>
    <t xml:space="preserve"> 118.33 km/h</t>
  </si>
  <si>
    <t xml:space="preserve"> 111.14 km/h</t>
  </si>
  <si>
    <t xml:space="preserve"> 104.08 km/h</t>
  </si>
  <si>
    <t xml:space="preserve"> 100.30 km/h</t>
  </si>
  <si>
    <t xml:space="preserve"> 106.13 km/h</t>
  </si>
  <si>
    <t xml:space="preserve"> 107.06 km/h</t>
  </si>
  <si>
    <t xml:space="preserve"> 102.54 km/h</t>
  </si>
  <si>
    <t xml:space="preserve">  94.38 km/h</t>
  </si>
  <si>
    <t xml:space="preserve">  88.66 km/h</t>
  </si>
  <si>
    <t xml:space="preserve"> 61 Kuznetsov/Kapustin</t>
  </si>
  <si>
    <t xml:space="preserve"> 60 Gorchakov/Kozlov</t>
  </si>
  <si>
    <t xml:space="preserve"> 21 Pärn/Morgan</t>
  </si>
  <si>
    <t xml:space="preserve">  76.48 km/h</t>
  </si>
  <si>
    <t xml:space="preserve">  88.25 km/h</t>
  </si>
  <si>
    <t xml:space="preserve">  88.92 km/h</t>
  </si>
  <si>
    <t xml:space="preserve">  82.08 km/h</t>
  </si>
  <si>
    <t xml:space="preserve"> 29 Orgla/Halliste</t>
  </si>
  <si>
    <t xml:space="preserve"> 51 Soe/Pihlas</t>
  </si>
  <si>
    <t xml:space="preserve"> 63 Sinik/Meetua</t>
  </si>
  <si>
    <t xml:space="preserve">  74.68 km/h</t>
  </si>
  <si>
    <t xml:space="preserve">  87.54 km/h</t>
  </si>
  <si>
    <t xml:space="preserve">  89.14 km/h</t>
  </si>
  <si>
    <t xml:space="preserve">  83.06 km/h</t>
  </si>
  <si>
    <t xml:space="preserve">  78.14 km/h</t>
  </si>
  <si>
    <t xml:space="preserve">  76.37 km/h</t>
  </si>
  <si>
    <t xml:space="preserve">  80.56 km/h</t>
  </si>
  <si>
    <t xml:space="preserve">  77.65 km/h</t>
  </si>
  <si>
    <t xml:space="preserve">  74.77 km/h</t>
  </si>
  <si>
    <t xml:space="preserve">  71.32 km/h</t>
  </si>
  <si>
    <t xml:space="preserve">  68.14 km/h</t>
  </si>
  <si>
    <t xml:space="preserve">  4 Plangi/Sarapuu</t>
  </si>
  <si>
    <t xml:space="preserve"> 24 Ilves/Tamm</t>
  </si>
  <si>
    <t xml:space="preserve"> 58 Kuusik/Terras</t>
  </si>
  <si>
    <t xml:space="preserve"> 68 Vanaselja/Hōbemägi</t>
  </si>
  <si>
    <t xml:space="preserve"> 88 Shevnin/Shumskih</t>
  </si>
  <si>
    <t xml:space="preserve">  96.58 km/h</t>
  </si>
  <si>
    <t xml:space="preserve"> 115.36 km/h</t>
  </si>
  <si>
    <t xml:space="preserve"> 112.89 km/h</t>
  </si>
  <si>
    <t xml:space="preserve"> 106.39 km/h</t>
  </si>
  <si>
    <t xml:space="preserve"> 105.17 km/h</t>
  </si>
  <si>
    <t xml:space="preserve">  98.15 km/h</t>
  </si>
  <si>
    <t xml:space="preserve"> 103.98 km/h</t>
  </si>
  <si>
    <t xml:space="preserve"> 102.87 km/h</t>
  </si>
  <si>
    <t xml:space="preserve">  96.55 km/h</t>
  </si>
  <si>
    <t xml:space="preserve">  95.34 km/h</t>
  </si>
  <si>
    <t xml:space="preserve">  85.88 km/h</t>
  </si>
  <si>
    <t xml:space="preserve"> 45 Koik/Heldna</t>
  </si>
  <si>
    <t xml:space="preserve">  94.33 km/h</t>
  </si>
  <si>
    <t xml:space="preserve"> 116.37 km/h</t>
  </si>
  <si>
    <t xml:space="preserve"> 116.05 km/h</t>
  </si>
  <si>
    <t xml:space="preserve"> 107.97 km/h</t>
  </si>
  <si>
    <t xml:space="preserve"> 104.10 km/h</t>
  </si>
  <si>
    <t xml:space="preserve">  98.55 km/h</t>
  </si>
  <si>
    <t xml:space="preserve"> 104.20 km/h</t>
  </si>
  <si>
    <t xml:space="preserve"> 100.09 km/h</t>
  </si>
  <si>
    <t xml:space="preserve">  97.28 km/h</t>
  </si>
  <si>
    <t xml:space="preserve">  95.01 km/h</t>
  </si>
  <si>
    <t xml:space="preserve">  85.23 km/h</t>
  </si>
  <si>
    <t xml:space="preserve">  3 Kaur/Arnek</t>
  </si>
  <si>
    <t xml:space="preserve"> 12 Kers/Vider</t>
  </si>
  <si>
    <t xml:space="preserve"> 65 Kuusik/Kens</t>
  </si>
  <si>
    <t xml:space="preserve">  95.97 km/h</t>
  </si>
  <si>
    <t xml:space="preserve"> 117.89 km/h</t>
  </si>
  <si>
    <t xml:space="preserve"> 115.55 km/h</t>
  </si>
  <si>
    <t xml:space="preserve"> 109.42 km/h</t>
  </si>
  <si>
    <t xml:space="preserve"> 105.84 km/h</t>
  </si>
  <si>
    <t xml:space="preserve"> 100.56 km/h</t>
  </si>
  <si>
    <t xml:space="preserve"> 105.33 km/h</t>
  </si>
  <si>
    <t xml:space="preserve"> 101.32 km/h</t>
  </si>
  <si>
    <t xml:space="preserve">  95.60 km/h</t>
  </si>
  <si>
    <t xml:space="preserve">  94.26 km/h</t>
  </si>
  <si>
    <t xml:space="preserve">  84.42 km/h</t>
  </si>
  <si>
    <t xml:space="preserve"> 44 Skripnikov/Grechko</t>
  </si>
  <si>
    <t xml:space="preserve"> 50 Nuuter/Kupri</t>
  </si>
  <si>
    <t xml:space="preserve"> 97 Niinemets</t>
  </si>
  <si>
    <t xml:space="preserve">  95.26 km/h</t>
  </si>
  <si>
    <t xml:space="preserve"> 110.03 km/h</t>
  </si>
  <si>
    <t xml:space="preserve"> 111.23 km/h</t>
  </si>
  <si>
    <t xml:space="preserve"> 106.11 km/h</t>
  </si>
  <si>
    <t xml:space="preserve"> 103.40 km/h</t>
  </si>
  <si>
    <t xml:space="preserve">  98.04 km/h</t>
  </si>
  <si>
    <t xml:space="preserve"> 101.62 km/h</t>
  </si>
  <si>
    <t xml:space="preserve"> 102.18 km/h</t>
  </si>
  <si>
    <t xml:space="preserve">  99.53 km/h</t>
  </si>
  <si>
    <t xml:space="preserve">  94.74 km/h</t>
  </si>
  <si>
    <t xml:space="preserve">  86.44 km/h</t>
  </si>
  <si>
    <t>Janno Õunpuu</t>
  </si>
  <si>
    <t>Tänak/Õunpuu</t>
  </si>
  <si>
    <t xml:space="preserve">  65/1</t>
  </si>
  <si>
    <t xml:space="preserve">  63/1</t>
  </si>
  <si>
    <t xml:space="preserve">  67/2</t>
  </si>
  <si>
    <t xml:space="preserve">  66/3</t>
  </si>
  <si>
    <t xml:space="preserve">  72/4</t>
  </si>
  <si>
    <t xml:space="preserve">  71/5</t>
  </si>
  <si>
    <t xml:space="preserve">  67/4</t>
  </si>
  <si>
    <t xml:space="preserve">  70/11</t>
  </si>
  <si>
    <t xml:space="preserve"> 5.51,3</t>
  </si>
  <si>
    <t>RADIATOR</t>
  </si>
  <si>
    <t xml:space="preserve">  51/4</t>
  </si>
  <si>
    <t xml:space="preserve">  68/9</t>
  </si>
  <si>
    <t xml:space="preserve">  70/4</t>
  </si>
  <si>
    <t>TC6C</t>
  </si>
  <si>
    <t>4 min. late</t>
  </si>
  <si>
    <t xml:space="preserve"> 0.40</t>
  </si>
  <si>
    <t xml:space="preserve"> 7.50</t>
  </si>
  <si>
    <t>TC9</t>
  </si>
  <si>
    <t>24 min. late</t>
  </si>
  <si>
    <t xml:space="preserve"> 7.20</t>
  </si>
  <si>
    <t xml:space="preserve"> 52/4</t>
  </si>
  <si>
    <t>12.12,4</t>
  </si>
  <si>
    <t xml:space="preserve"> 6.01,1</t>
  </si>
  <si>
    <t xml:space="preserve"> 7.19,0</t>
  </si>
  <si>
    <t xml:space="preserve">  38/4</t>
  </si>
  <si>
    <t>11.43,5</t>
  </si>
  <si>
    <t xml:space="preserve"> 6.02,1</t>
  </si>
  <si>
    <t xml:space="preserve"> 7.14,3</t>
  </si>
  <si>
    <t>11.53,4</t>
  </si>
  <si>
    <t xml:space="preserve"> 5.52,1</t>
  </si>
  <si>
    <t xml:space="preserve"> 7.12,9</t>
  </si>
  <si>
    <t>12.01,6</t>
  </si>
  <si>
    <t xml:space="preserve"> 6.01,2</t>
  </si>
  <si>
    <t xml:space="preserve"> 7.28,8</t>
  </si>
  <si>
    <t>12.10,9</t>
  </si>
  <si>
    <t xml:space="preserve"> 7.20,3</t>
  </si>
  <si>
    <t>12.31,1</t>
  </si>
  <si>
    <t xml:space="preserve"> 7.06,6</t>
  </si>
  <si>
    <t xml:space="preserve"> 1.00</t>
  </si>
  <si>
    <t>11.47,5</t>
  </si>
  <si>
    <t xml:space="preserve"> 5.53,8</t>
  </si>
  <si>
    <t xml:space="preserve"> 7.06,7</t>
  </si>
  <si>
    <t>101</t>
  </si>
  <si>
    <t>92</t>
  </si>
  <si>
    <t>97</t>
  </si>
  <si>
    <t>45</t>
  </si>
  <si>
    <t>76</t>
  </si>
  <si>
    <t>66</t>
  </si>
  <si>
    <t>99</t>
  </si>
  <si>
    <t>48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</si>
  <si>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</si>
  <si>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</si>
  <si>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</si>
  <si>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</si>
  <si>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</si>
  <si>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</si>
  <si>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</si>
  <si>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</si>
  <si>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</si>
  <si>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</si>
  <si>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</si>
  <si>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>98</t>
  </si>
  <si>
    <t xml:space="preserve"> 9:41</t>
  </si>
  <si>
    <t>62</t>
  </si>
  <si>
    <t xml:space="preserve"> 9:42</t>
  </si>
  <si>
    <t>57</t>
  </si>
  <si>
    <t xml:space="preserve"> 9:43</t>
  </si>
  <si>
    <t xml:space="preserve"> 9:44</t>
  </si>
  <si>
    <t>85</t>
  </si>
  <si>
    <t xml:space="preserve"> 9:45</t>
  </si>
  <si>
    <t>38</t>
  </si>
  <si>
    <t xml:space="preserve"> 9:46</t>
  </si>
  <si>
    <t>77</t>
  </si>
  <si>
    <t xml:space="preserve"> 9:47</t>
  </si>
  <si>
    <t>36</t>
  </si>
  <si>
    <t xml:space="preserve"> 9:48</t>
  </si>
  <si>
    <t>69</t>
  </si>
  <si>
    <t xml:space="preserve"> 9:49</t>
  </si>
  <si>
    <t xml:space="preserve"> 9:50</t>
  </si>
  <si>
    <t xml:space="preserve"> 9:51</t>
  </si>
  <si>
    <t xml:space="preserve"> 9:52</t>
  </si>
  <si>
    <t>70</t>
  </si>
  <si>
    <t xml:space="preserve"> 9:53</t>
  </si>
  <si>
    <t>102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</si>
  <si>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</si>
  <si>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</si>
  <si>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</si>
  <si>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</si>
  <si>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</si>
  <si>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</si>
  <si>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</si>
  <si>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</si>
  <si>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</si>
  <si>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</si>
  <si>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</si>
  <si>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</si>
  <si>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</si>
  <si>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</si>
  <si>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</si>
  <si>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</si>
  <si>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</si>
  <si>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30</t>
  </si>
  <si>
    <t>10:11</t>
  </si>
  <si>
    <t>10:12</t>
  </si>
  <si>
    <t>10:13</t>
  </si>
  <si>
    <t>10:14</t>
  </si>
  <si>
    <t>59</t>
  </si>
  <si>
    <t>10:15</t>
  </si>
  <si>
    <t>10:16</t>
  </si>
  <si>
    <t>10:17</t>
  </si>
  <si>
    <t>10:18</t>
  </si>
  <si>
    <t>10:19</t>
  </si>
  <si>
    <t>10:20</t>
  </si>
  <si>
    <t>81</t>
  </si>
  <si>
    <t>10:21</t>
  </si>
  <si>
    <t>10:22</t>
  </si>
  <si>
    <t>68</t>
  </si>
  <si>
    <t>10:23</t>
  </si>
  <si>
    <t>10:24</t>
  </si>
  <si>
    <t>10:25</t>
  </si>
  <si>
    <t>10:26</t>
  </si>
  <si>
    <t>10:27</t>
  </si>
  <si>
    <t>82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</si>
  <si>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</si>
  <si>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</si>
  <si>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</si>
  <si>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</si>
  <si>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</si>
  <si>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</si>
  <si>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</si>
  <si>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</si>
  <si>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</si>
  <si>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</si>
  <si>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75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</si>
  <si>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</si>
  <si>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</si>
  <si>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</si>
  <si>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</si>
  <si>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</si>
  <si>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</si>
  <si>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</si>
  <si>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</si>
  <si>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</si>
  <si>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</si>
  <si>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</si>
  <si>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</si>
  <si>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</si>
  <si>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71</t>
  </si>
  <si>
    <t>10:51</t>
  </si>
  <si>
    <t>10:52</t>
  </si>
  <si>
    <t>10:53</t>
  </si>
  <si>
    <t>10:54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</si>
  <si>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</si>
  <si>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</si>
  <si>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</si>
  <si>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</si>
  <si>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</si>
  <si>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</si>
  <si>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</si>
  <si>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</si>
  <si>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 xml:space="preserve"> 88/11</t>
  </si>
  <si>
    <t xml:space="preserve"> 89/14</t>
  </si>
  <si>
    <t xml:space="preserve"> 92/12</t>
  </si>
  <si>
    <t xml:space="preserve"> 93/8</t>
  </si>
  <si>
    <t>AXLE</t>
  </si>
  <si>
    <t xml:space="preserve">  89/11</t>
  </si>
  <si>
    <t xml:space="preserve"> 90/6</t>
  </si>
  <si>
    <t xml:space="preserve">  93/7</t>
  </si>
  <si>
    <t xml:space="preserve"> 6.22,2</t>
  </si>
  <si>
    <t xml:space="preserve"> 6.18,8</t>
  </si>
  <si>
    <t>21.22,7</t>
  </si>
  <si>
    <t xml:space="preserve">  94/7</t>
  </si>
  <si>
    <t>+10.05,7</t>
  </si>
  <si>
    <t xml:space="preserve">  92/13</t>
  </si>
  <si>
    <t>30.50,5</t>
  </si>
  <si>
    <t>+19.33,5</t>
  </si>
  <si>
    <t>MM-MOTORSPORT</t>
  </si>
  <si>
    <t>Alexey Lukyanuk</t>
  </si>
  <si>
    <t>Alexey Arnautov</t>
  </si>
  <si>
    <t>ASRT RALLY TEAM</t>
  </si>
  <si>
    <t>KAUR MOTORSPORT</t>
  </si>
  <si>
    <t>CARGLASS MOTORSPORT</t>
  </si>
  <si>
    <t>PROREHV RALLY TEAM</t>
  </si>
  <si>
    <t>ECOM MOTORSPORT</t>
  </si>
  <si>
    <t>Taaniel Tigas</t>
  </si>
  <si>
    <t>MS RACING</t>
  </si>
  <si>
    <t>PSC MOTORSPORT</t>
  </si>
  <si>
    <t>TAIF RALLY TEAM</t>
  </si>
  <si>
    <t>SAR-TECH MOTORSPORT</t>
  </si>
  <si>
    <t>James Morgan</t>
  </si>
  <si>
    <t>SP RALLY PROJECT</t>
  </si>
  <si>
    <t>Aiko Aigro</t>
  </si>
  <si>
    <t>Kermo Kärtmann</t>
  </si>
  <si>
    <t>TIKKRI MOTORSPORT</t>
  </si>
  <si>
    <t>LAITSE RALLYPARK</t>
  </si>
  <si>
    <t>RS RACING</t>
  </si>
  <si>
    <t>Citroen C2 R2 MAX</t>
  </si>
  <si>
    <t>PRINTSPORT</t>
  </si>
  <si>
    <t>Alari Kupri</t>
  </si>
  <si>
    <t>19:28</t>
  </si>
  <si>
    <t>Meelis Orgla</t>
  </si>
  <si>
    <t>Jaan Halliste</t>
  </si>
  <si>
    <t>19:30</t>
  </si>
  <si>
    <t>Tom Rist</t>
  </si>
  <si>
    <t>OMP MOTOSPORT</t>
  </si>
  <si>
    <t>19:32</t>
  </si>
  <si>
    <t>Tanel Kasesalu</t>
  </si>
  <si>
    <t>19:34</t>
  </si>
  <si>
    <t>MATTI HÄMÄLÄINEN</t>
  </si>
  <si>
    <t>19:36</t>
  </si>
  <si>
    <t>MIHKEL KAPP</t>
  </si>
  <si>
    <t>19:38</t>
  </si>
  <si>
    <t>19:40</t>
  </si>
  <si>
    <t>OPTITRANS TEHNIKASPORT</t>
  </si>
  <si>
    <t>19:42</t>
  </si>
  <si>
    <t>OT RACING</t>
  </si>
  <si>
    <t>19:44</t>
  </si>
  <si>
    <t>19:46</t>
  </si>
  <si>
    <t>Gustav Kruuda</t>
  </si>
  <si>
    <t>ME3 RALLYTEAM</t>
  </si>
  <si>
    <t>19:48</t>
  </si>
  <si>
    <t>Dmitry Gorchakov</t>
  </si>
  <si>
    <t>19:50</t>
  </si>
  <si>
    <t>Taavo Tigane</t>
  </si>
  <si>
    <t>Eero Viljus</t>
  </si>
  <si>
    <t>Kristjan Sinik</t>
  </si>
  <si>
    <t>Martti Meetua</t>
  </si>
  <si>
    <t>ERKI SPORT</t>
  </si>
  <si>
    <t>19:52</t>
  </si>
  <si>
    <t>Evgenii Eliseev</t>
  </si>
  <si>
    <t>2WD RACING SERVICES</t>
  </si>
  <si>
    <t>19:54</t>
  </si>
  <si>
    <t>LADA S1600</t>
  </si>
  <si>
    <t>Oliver Peebo</t>
  </si>
  <si>
    <t>19:56</t>
  </si>
  <si>
    <t>19:58</t>
  </si>
  <si>
    <t>20:00</t>
  </si>
  <si>
    <t>G.M.RACING SK</t>
  </si>
  <si>
    <t>Mikhail Skripnikov</t>
  </si>
  <si>
    <t>Anton Grechko</t>
  </si>
  <si>
    <t>THOMAS BETON RACING</t>
  </si>
  <si>
    <t>20:02</t>
  </si>
  <si>
    <t>20:04</t>
  </si>
  <si>
    <t>20:06</t>
  </si>
  <si>
    <t>Rainer Meus</t>
  </si>
  <si>
    <t>Kaupo Vana</t>
  </si>
  <si>
    <t>LADA VFTS</t>
  </si>
  <si>
    <t>20:08</t>
  </si>
  <si>
    <t>SK VILLU</t>
  </si>
  <si>
    <t>GAZ RALLIKLUBI</t>
  </si>
  <si>
    <t>Marco Prems</t>
  </si>
  <si>
    <t>MÄRJAMAA RALLY TEAM</t>
  </si>
  <si>
    <t>sort O asc  M asc N asc</t>
  </si>
  <si>
    <t>R4</t>
  </si>
  <si>
    <t>Rainer Aus</t>
  </si>
  <si>
    <t>Simo Koskinen</t>
  </si>
  <si>
    <t>Egon Kaur</t>
  </si>
  <si>
    <t>Peugeot 207 Sport</t>
  </si>
  <si>
    <t>Rainer Rohtmets</t>
  </si>
  <si>
    <t>Citroen C2 R2</t>
  </si>
  <si>
    <t>Rasmus Uustulnd</t>
  </si>
  <si>
    <t>Ford Fiesta R2</t>
  </si>
  <si>
    <t>Argo Kuutok</t>
  </si>
  <si>
    <t>Carl Terras</t>
  </si>
  <si>
    <t>Niko-Pekka Nieminen</t>
  </si>
  <si>
    <t>Kenneth Sepp</t>
  </si>
  <si>
    <t>Madis Vanaselja</t>
  </si>
  <si>
    <t>Jaanus Hōbemägi</t>
  </si>
  <si>
    <t>Alexey Iofin</t>
  </si>
  <si>
    <t>Mait Maarend</t>
  </si>
  <si>
    <t>Mihkel Kapp</t>
  </si>
  <si>
    <t>Alexey Reshetov</t>
  </si>
  <si>
    <t>Karl Koosa</t>
  </si>
  <si>
    <t>Annika Arnek</t>
  </si>
  <si>
    <t>Nissan Sunny</t>
  </si>
  <si>
    <t>Henri Franke</t>
  </si>
  <si>
    <t>Suzuki Baleno</t>
  </si>
  <si>
    <t>Arvo Liimann</t>
  </si>
  <si>
    <t>Class</t>
  </si>
  <si>
    <t>Drivers</t>
  </si>
  <si>
    <t>Overall result</t>
  </si>
  <si>
    <t>E13</t>
  </si>
  <si>
    <t>Results after Day 1</t>
  </si>
  <si>
    <t>Stardiprotokoll  2. päevale / Startlist for Day 2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</si>
  <si>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</si>
  <si>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</si>
  <si>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</si>
  <si>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</si>
  <si>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</si>
  <si>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</si>
  <si>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</si>
  <si>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</si>
  <si>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</si>
  <si>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</si>
  <si>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</si>
  <si>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</si>
  <si>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</si>
  <si>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</si>
  <si>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</si>
  <si>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</si>
  <si>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</si>
  <si>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</si>
  <si>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</si>
  <si>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</si>
  <si>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</si>
  <si>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</si>
  <si>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</si>
  <si>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</si>
  <si>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</si>
  <si>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</si>
  <si>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</si>
  <si>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</si>
  <si>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</si>
  <si>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</si>
  <si>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</si>
  <si>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</si>
  <si>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</si>
  <si>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</si>
  <si>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</si>
  <si>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</si>
  <si>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</si>
  <si>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</si>
  <si>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</si>
  <si>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</si>
  <si>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</si>
  <si>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</si>
  <si>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</si>
  <si>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</si>
  <si>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</si>
  <si>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</si>
  <si>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</si>
  <si>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</si>
  <si>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</si>
  <si>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</si>
  <si>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</si>
  <si>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</si>
  <si>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</si>
  <si>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00</t>
  </si>
  <si>
    <t>0</t>
  </si>
  <si>
    <t>A6</t>
  </si>
  <si>
    <t>4WD</t>
  </si>
  <si>
    <t>Mitsubishi Lancer Evo 9</t>
  </si>
  <si>
    <t>Mitsubishi Lancer Evo 10</t>
  </si>
  <si>
    <t>Ford Fiesta R5</t>
  </si>
  <si>
    <t>Raul Jeets</t>
  </si>
  <si>
    <t>Andrus Toom</t>
  </si>
  <si>
    <t>Markus Abram</t>
  </si>
  <si>
    <t>Rein Jōessar</t>
  </si>
  <si>
    <t>Mitsubishi Lancer Evo 5</t>
  </si>
  <si>
    <t>Kristo Tamm</t>
  </si>
  <si>
    <t>Sander Pärn</t>
  </si>
  <si>
    <t>Ken Järveoja</t>
  </si>
  <si>
    <t>Rauno Rohtmets</t>
  </si>
  <si>
    <t>Matti Hämäläinen</t>
  </si>
  <si>
    <t>Toomas Vask</t>
  </si>
  <si>
    <t>Vallo Nuuter</t>
  </si>
  <si>
    <t>Harri Rodendau</t>
  </si>
  <si>
    <t>Ford Escort MK2</t>
  </si>
  <si>
    <t>Toomas Tauk</t>
  </si>
  <si>
    <t>Roland Poom</t>
  </si>
  <si>
    <t>Taavi Udevald</t>
  </si>
  <si>
    <t>Allar Heina</t>
  </si>
  <si>
    <t>Alvar Kuusik</t>
  </si>
  <si>
    <t>Kaspar Kasari</t>
  </si>
  <si>
    <t>Hannes Kuusmaa</t>
  </si>
  <si>
    <t>Martin Vatter</t>
  </si>
  <si>
    <t>Raigo Vilbiks</t>
  </si>
  <si>
    <t>Silver Siivelt</t>
  </si>
  <si>
    <t>Janar Tänak</t>
  </si>
  <si>
    <t>19:14</t>
  </si>
  <si>
    <t>Alari Sillaste</t>
  </si>
  <si>
    <t>Janek Ojala</t>
  </si>
  <si>
    <t>Roland Murakas</t>
  </si>
  <si>
    <t>Kalle Adler</t>
  </si>
  <si>
    <t>Hendrik Kers</t>
  </si>
  <si>
    <t>Viljo Vider</t>
  </si>
  <si>
    <t>Sami Valme</t>
  </si>
  <si>
    <t>Radik Shaymiev</t>
  </si>
  <si>
    <t>Maxim Tsvetkov</t>
  </si>
  <si>
    <t>Siim Plangi</t>
  </si>
  <si>
    <t>Marek Sarapuu</t>
  </si>
  <si>
    <t>Honda Civic Type-R</t>
  </si>
  <si>
    <t>Renault Clio R3</t>
  </si>
  <si>
    <t>Timmu Kōrge</t>
  </si>
  <si>
    <t>Erki Pints</t>
  </si>
  <si>
    <t>BMW M3</t>
  </si>
  <si>
    <t>Einar Laipaik</t>
  </si>
  <si>
    <t>Siimo Suvemaa</t>
  </si>
  <si>
    <t>Lembit Soe</t>
  </si>
  <si>
    <t>Ahto Pihlas</t>
  </si>
  <si>
    <t>Toyota Starlet</t>
  </si>
  <si>
    <t>Ken Torn</t>
  </si>
  <si>
    <t>Riivo Mesila</t>
  </si>
  <si>
    <t>Subaru Impreza</t>
  </si>
  <si>
    <t>Mitsubishi Lancer Evo 6</t>
  </si>
  <si>
    <t>Renault Clio</t>
  </si>
  <si>
    <t>Kristo Subi</t>
  </si>
  <si>
    <t>Teele Sepp</t>
  </si>
  <si>
    <t>Kristen Kelement</t>
  </si>
  <si>
    <t>Timo Kasesalu</t>
  </si>
  <si>
    <t>Vadim Kuznetsov</t>
  </si>
  <si>
    <t>Roman Kapustin</t>
  </si>
  <si>
    <t>Allan Ilves</t>
  </si>
  <si>
    <t>Mitsubishi Lancer Evo 8</t>
  </si>
  <si>
    <t>RUS / EST</t>
  </si>
  <si>
    <t>Martin Saar</t>
  </si>
  <si>
    <t>VW Golf 2</t>
  </si>
  <si>
    <t>Kevin Kuusik</t>
  </si>
  <si>
    <t>Renault Clio Ragnotti</t>
  </si>
  <si>
    <t>BMW 325i</t>
  </si>
  <si>
    <t>18:52</t>
  </si>
  <si>
    <t>Mait Madik</t>
  </si>
  <si>
    <t>Alain Sivous</t>
  </si>
  <si>
    <t>19:00</t>
  </si>
  <si>
    <t>19:02</t>
  </si>
  <si>
    <t>19:04</t>
  </si>
  <si>
    <t>19:06</t>
  </si>
  <si>
    <t>19:08</t>
  </si>
  <si>
    <t>19:10</t>
  </si>
  <si>
    <t>Priit Koik</t>
  </si>
  <si>
    <t>19:12</t>
  </si>
  <si>
    <t>AZLK 2140</t>
  </si>
  <si>
    <t>19:16</t>
  </si>
  <si>
    <t>Imre Kuusk</t>
  </si>
  <si>
    <t>19:20</t>
  </si>
  <si>
    <t>19:22</t>
  </si>
  <si>
    <t>Mitsubishi Lancer Evo 7</t>
  </si>
  <si>
    <t>19:18</t>
  </si>
  <si>
    <t>Taavi Niinemets</t>
  </si>
  <si>
    <t>GAZ 51A</t>
  </si>
  <si>
    <t>GAZ 51</t>
  </si>
  <si>
    <t>Kristo Laadre</t>
  </si>
  <si>
    <t>Priit Pilden</t>
  </si>
  <si>
    <t>Tarmo Silt</t>
  </si>
  <si>
    <t>Raido Loel</t>
  </si>
  <si>
    <t>Toomas Repp</t>
  </si>
  <si>
    <t>Oliver Ojaveer</t>
  </si>
  <si>
    <t>GAZ 53</t>
  </si>
  <si>
    <t>Kaido Vilu</t>
  </si>
  <si>
    <t>Andrus Markson</t>
  </si>
  <si>
    <t>19:24</t>
  </si>
  <si>
    <t>Veiko Liukanen</t>
  </si>
  <si>
    <t>Toivo Liukanen</t>
  </si>
  <si>
    <t>19:26</t>
  </si>
  <si>
    <t>Riho Kens</t>
  </si>
  <si>
    <t>Estonian Junior Championship</t>
  </si>
  <si>
    <t>Estonian Michelin Cup</t>
  </si>
  <si>
    <t>Estonian Rally Championship</t>
  </si>
  <si>
    <t>Superrally</t>
  </si>
  <si>
    <t>17:00</t>
  </si>
  <si>
    <t>ALEXEY LUKYANUK</t>
  </si>
  <si>
    <t>17:02</t>
  </si>
  <si>
    <t>17:04</t>
  </si>
  <si>
    <t>17:06</t>
  </si>
  <si>
    <t>17:08</t>
  </si>
  <si>
    <t>Janis Vorobjovs</t>
  </si>
  <si>
    <t>Andris Malnieks</t>
  </si>
  <si>
    <t>LAT</t>
  </si>
  <si>
    <t>JANIS VOROBJOVS</t>
  </si>
  <si>
    <t>17:10</t>
  </si>
  <si>
    <t>17:12</t>
  </si>
  <si>
    <t>17:14</t>
  </si>
  <si>
    <t>Vytautas Svedas</t>
  </si>
  <si>
    <t>Zilvinas Sakalauskas</t>
  </si>
  <si>
    <t>LIT</t>
  </si>
  <si>
    <t>KSK</t>
  </si>
  <si>
    <t>17:16</t>
  </si>
  <si>
    <t>17:18</t>
  </si>
  <si>
    <t>Dainius Matijosaitis</t>
  </si>
  <si>
    <t>Mindaugas Cepulis</t>
  </si>
  <si>
    <t>BRUM BRUM SPORT</t>
  </si>
  <si>
    <t>17:20</t>
  </si>
  <si>
    <t>17:22</t>
  </si>
  <si>
    <t>17:24</t>
  </si>
  <si>
    <t>17:26</t>
  </si>
  <si>
    <t>Aleksey Mersiyanov</t>
  </si>
  <si>
    <t>Georgiy Troshkin</t>
  </si>
  <si>
    <t>17:28</t>
  </si>
  <si>
    <t>Yury Arshanskiy</t>
  </si>
  <si>
    <t>Mikhail Soskin</t>
  </si>
  <si>
    <t>OM SPORT</t>
  </si>
  <si>
    <t>17:30</t>
  </si>
  <si>
    <t>Alexander Mikhaylov</t>
  </si>
  <si>
    <t>Normunds Kokins</t>
  </si>
  <si>
    <t>RUS / LAT</t>
  </si>
  <si>
    <t>DYNAMIC SPORT</t>
  </si>
  <si>
    <t>17:32</t>
  </si>
  <si>
    <t>17:34</t>
  </si>
  <si>
    <t>17:36</t>
  </si>
  <si>
    <t>EST / GB</t>
  </si>
  <si>
    <t>17:38</t>
  </si>
  <si>
    <t>17:40</t>
  </si>
  <si>
    <t>Igor Bulantsev</t>
  </si>
  <si>
    <t>Marina Danilova</t>
  </si>
  <si>
    <t>17:42</t>
  </si>
  <si>
    <t>17:44</t>
  </si>
  <si>
    <t>17:46</t>
  </si>
  <si>
    <t>Alexey Ostanin</t>
  </si>
  <si>
    <t>Andrey Arefev</t>
  </si>
  <si>
    <t>RIT TEAM</t>
  </si>
  <si>
    <t>17:48</t>
  </si>
  <si>
    <t>17:50</t>
  </si>
  <si>
    <t>17:52</t>
  </si>
  <si>
    <t>17:54</t>
  </si>
  <si>
    <t>Kristaps Feldmanis</t>
  </si>
  <si>
    <t>Andris Velme</t>
  </si>
  <si>
    <t>LMT AUTOSPORT ACADEMY</t>
  </si>
  <si>
    <t>Ford Fiesta</t>
  </si>
  <si>
    <t>17:56</t>
  </si>
  <si>
    <t>17:58</t>
  </si>
  <si>
    <t>18:00</t>
  </si>
  <si>
    <t>18:02</t>
  </si>
  <si>
    <t>18:04</t>
  </si>
  <si>
    <t>Yuri Osokin</t>
  </si>
  <si>
    <t>Ainars Kalnins</t>
  </si>
  <si>
    <t>18:06</t>
  </si>
  <si>
    <t>18:08</t>
  </si>
  <si>
    <t>18:10</t>
  </si>
  <si>
    <t>David Sultanjants</t>
  </si>
  <si>
    <t>Siim Oja</t>
  </si>
  <si>
    <t>Citroen DS3</t>
  </si>
  <si>
    <t>18:12</t>
  </si>
  <si>
    <t>Rolands Jaunzems</t>
  </si>
  <si>
    <t>Aleksandrs Innuss</t>
  </si>
  <si>
    <t>18:14</t>
  </si>
  <si>
    <t>Ott Mesikäpp</t>
  </si>
  <si>
    <t>18:16</t>
  </si>
  <si>
    <t>Petri Immonen</t>
  </si>
  <si>
    <t>Jarno Junnila</t>
  </si>
  <si>
    <t>PETRI IMMONEN</t>
  </si>
  <si>
    <t>18:18</t>
  </si>
  <si>
    <t>18:20</t>
  </si>
  <si>
    <t>18:22</t>
  </si>
  <si>
    <t>18:24</t>
  </si>
  <si>
    <t>18:26</t>
  </si>
  <si>
    <t>18:28</t>
  </si>
  <si>
    <t>Emils Blums</t>
  </si>
  <si>
    <t>Reinis Vilsons</t>
  </si>
  <si>
    <t>EMILS BLUMS</t>
  </si>
  <si>
    <t>18:30</t>
  </si>
  <si>
    <t>Ralfs Sirmacis</t>
  </si>
  <si>
    <t>Maris Kulss</t>
  </si>
  <si>
    <t>18:32</t>
  </si>
  <si>
    <t>18:34</t>
  </si>
  <si>
    <t>18:36</t>
  </si>
  <si>
    <t>18:38</t>
  </si>
  <si>
    <t>Ford Focus</t>
  </si>
  <si>
    <t>18:40</t>
  </si>
  <si>
    <t>Janne Mäkilä</t>
  </si>
  <si>
    <t>18:42</t>
  </si>
  <si>
    <t>18:44</t>
  </si>
  <si>
    <t>Sergej Geraschenko</t>
  </si>
  <si>
    <t>Alexey Kurnosov</t>
  </si>
  <si>
    <t>18:46</t>
  </si>
  <si>
    <t>18:48</t>
  </si>
  <si>
    <t>Alexander Vasilyev</t>
  </si>
  <si>
    <t>Segey Volkov</t>
  </si>
  <si>
    <t>ALEXANDER VASILYEV</t>
  </si>
  <si>
    <t>Subaru Impreza WRX STI</t>
  </si>
  <si>
    <t>18:50</t>
  </si>
  <si>
    <t>18:54</t>
  </si>
  <si>
    <t>Sergei Kozlov</t>
  </si>
  <si>
    <t>18:56</t>
  </si>
  <si>
    <t>18:58</t>
  </si>
  <si>
    <t>Guntis Lielkajis</t>
  </si>
  <si>
    <t>Vilnis Mikelsons</t>
  </si>
  <si>
    <t>CIEDRA RACING</t>
  </si>
  <si>
    <t>VW Golf</t>
  </si>
  <si>
    <t>Egidijus Valeisa</t>
  </si>
  <si>
    <t>Povilas Reisas</t>
  </si>
  <si>
    <t>MAZEIKIU ASK</t>
  </si>
  <si>
    <t>BMW Compact</t>
  </si>
  <si>
    <t>Kaspars Kaneps-Kalnins</t>
  </si>
  <si>
    <t>KASPARS KANEPS-KALNINS</t>
  </si>
  <si>
    <t>Jonas Pipiras</t>
  </si>
  <si>
    <t>Ramunas Babachinas</t>
  </si>
  <si>
    <t>VSI</t>
  </si>
  <si>
    <t>Skoda Fabia R2</t>
  </si>
  <si>
    <t>Einar Soe</t>
  </si>
  <si>
    <t>Tarmo Kaseorg</t>
  </si>
  <si>
    <t>Paulius Nanartavicius</t>
  </si>
  <si>
    <t>Ramunas Nanartavicius</t>
  </si>
  <si>
    <t>VSI AG RACING</t>
  </si>
  <si>
    <t>Ander Elevant</t>
  </si>
  <si>
    <t>Priit Piir</t>
  </si>
  <si>
    <t>Janis Krickis</t>
  </si>
  <si>
    <t>Toms Pirktins</t>
  </si>
  <si>
    <t>ABAUTOSPORT</t>
  </si>
  <si>
    <t>Edgars Balodis</t>
  </si>
  <si>
    <t>Inese Akmentina</t>
  </si>
  <si>
    <t>EDGARS BALODIS</t>
  </si>
  <si>
    <t>Allar Goldberg</t>
  </si>
  <si>
    <t>Kaarel Lääne</t>
  </si>
  <si>
    <t>LanciaDelta HF Integrale</t>
  </si>
  <si>
    <t>LADA Samara</t>
  </si>
  <si>
    <t>Vello Tiitus</t>
  </si>
  <si>
    <t>Tarmo Mägi</t>
  </si>
  <si>
    <t>Mitsubishi Colt GTI</t>
  </si>
  <si>
    <t>Yuriy Shevnin</t>
  </si>
  <si>
    <t>Svetlana Shumskih</t>
  </si>
  <si>
    <t>Peugeot 206</t>
  </si>
  <si>
    <t>Marko Ringenberg</t>
  </si>
  <si>
    <t>Mario Jürimäe</t>
  </si>
  <si>
    <t>Opel Ascona</t>
  </si>
  <si>
    <t>Marten Madissoo</t>
  </si>
  <si>
    <t>Vivo Pender</t>
  </si>
  <si>
    <t>TT RACING</t>
  </si>
  <si>
    <t>Raigo Reimal</t>
  </si>
  <si>
    <t>Kermo Prants</t>
  </si>
  <si>
    <t>Maksim Aronov</t>
  </si>
  <si>
    <t>Dmitry Maksimov</t>
  </si>
  <si>
    <t>Janek Jelle</t>
  </si>
  <si>
    <t>Vaido Tali</t>
  </si>
  <si>
    <t>LADA 2105</t>
  </si>
  <si>
    <t>Peep Trave</t>
  </si>
  <si>
    <t>Siim Sooäär</t>
  </si>
  <si>
    <t>Marko Kasepōld</t>
  </si>
  <si>
    <t>Harri Jōessar</t>
  </si>
  <si>
    <t>Olev Helü</t>
  </si>
  <si>
    <t>Aivo Alasoo</t>
  </si>
  <si>
    <t>16:57</t>
  </si>
  <si>
    <t>16:52</t>
  </si>
  <si>
    <t>13-14 June 2014</t>
  </si>
  <si>
    <t>Rakvere, Lääne Virumaa</t>
  </si>
  <si>
    <t>Grossi Toidukaubad  VIRU RALLY 2014</t>
  </si>
  <si>
    <t>9</t>
  </si>
  <si>
    <t>10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</si>
  <si>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</si>
  <si>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</si>
  <si>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</si>
  <si>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</si>
  <si>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</si>
  <si>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</si>
  <si>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</si>
  <si>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</si>
  <si>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</si>
  <si>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</si>
  <si>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</si>
  <si>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</si>
  <si>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</si>
  <si>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</si>
  <si>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</si>
  <si>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</si>
  <si>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</si>
  <si>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</si>
  <si>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</si>
  <si>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</si>
  <si>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</si>
  <si>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</si>
  <si>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</si>
  <si>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</si>
  <si>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</si>
  <si>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</si>
  <si>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</si>
  <si>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</si>
  <si>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</si>
  <si>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</si>
  <si>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</si>
  <si>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</si>
  <si>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</si>
  <si>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</si>
  <si>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</si>
  <si>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</si>
  <si>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</si>
  <si>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</si>
  <si>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</si>
  <si>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</si>
  <si>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</si>
  <si>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</si>
  <si>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</si>
  <si>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>Alari-Uku Heldna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</si>
  <si>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</si>
  <si>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</si>
  <si>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</si>
  <si>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</si>
  <si>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</si>
  <si>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>Ivars Kroshus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</si>
  <si>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</si>
  <si>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</si>
  <si>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</si>
  <si>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</si>
  <si>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</si>
  <si>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</si>
  <si>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</si>
  <si>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</si>
  <si>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</si>
  <si>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</si>
  <si>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</si>
  <si>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</si>
  <si>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</si>
  <si>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</si>
  <si>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</si>
  <si>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</si>
  <si>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</si>
  <si>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</si>
  <si>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</si>
  <si>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</si>
  <si>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</si>
  <si>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</si>
  <si>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</si>
  <si>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</si>
  <si>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</si>
  <si>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</si>
  <si>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</si>
  <si>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</si>
  <si>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</si>
  <si>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</si>
  <si>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</si>
  <si>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</si>
  <si>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</si>
  <si>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</si>
  <si>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</si>
  <si>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</si>
  <si>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</si>
  <si>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</si>
  <si>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</si>
  <si>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</si>
  <si>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</si>
  <si>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</si>
  <si>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</si>
  <si>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</si>
  <si>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</si>
  <si>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</si>
  <si>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</si>
  <si>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>VIP2</t>
  </si>
  <si>
    <t>VIP1</t>
  </si>
  <si>
    <t>Safety3</t>
  </si>
  <si>
    <t>Safety2</t>
  </si>
  <si>
    <t>Safety1</t>
  </si>
  <si>
    <t>16:54</t>
  </si>
  <si>
    <t>16:48</t>
  </si>
  <si>
    <t>16:49</t>
  </si>
  <si>
    <t>16:50</t>
  </si>
  <si>
    <t>16:51</t>
  </si>
  <si>
    <t xml:space="preserve">EMV3 2WD 1600 (N2, A6, R1, R2) </t>
  </si>
  <si>
    <t xml:space="preserve">EMV2 (N4) </t>
  </si>
  <si>
    <t xml:space="preserve">EMV1 4WD (A8, S2000, RRC, R4, R5, exp.WRC) </t>
  </si>
  <si>
    <t xml:space="preserve">EMV8 (E12) </t>
  </si>
  <si>
    <t xml:space="preserve">EMV4 2WD 2000 (N3, A7, R3, R3T) </t>
  </si>
  <si>
    <t xml:space="preserve">EMV6 (E10) </t>
  </si>
  <si>
    <t xml:space="preserve">EMV7 (E11) </t>
  </si>
  <si>
    <t xml:space="preserve">EMV5 (E9) </t>
  </si>
  <si>
    <t xml:space="preserve">EMV9 (E13) </t>
  </si>
  <si>
    <t>EE Championship Class</t>
  </si>
  <si>
    <t>Estonian Rally Championship Power Stage - Special Stage 11</t>
  </si>
  <si>
    <t>EE Championship</t>
  </si>
  <si>
    <t>LV Championship</t>
  </si>
  <si>
    <t>Latvian Rally Championship</t>
  </si>
  <si>
    <t>R5</t>
  </si>
  <si>
    <t>R2</t>
  </si>
  <si>
    <t>2WD</t>
  </si>
  <si>
    <t>LV Champ Class</t>
  </si>
  <si>
    <t>Latvian Junior Championship</t>
  </si>
  <si>
    <t>Latvian Rally Championship  Power Stage - Special Stage 11</t>
  </si>
  <si>
    <t>09:13</t>
  </si>
  <si>
    <t>09:14</t>
  </si>
  <si>
    <t>09:17</t>
  </si>
  <si>
    <t>09:19</t>
  </si>
  <si>
    <t>09:21</t>
  </si>
  <si>
    <t>09:24</t>
  </si>
  <si>
    <t>09:27</t>
  </si>
  <si>
    <t>Mitsubishi Colt</t>
  </si>
  <si>
    <t>Janno ōunpuu</t>
  </si>
  <si>
    <t>Ronald Jürgenson</t>
  </si>
  <si>
    <t xml:space="preserve">Estonian Junior Championship  Results  </t>
  </si>
  <si>
    <t xml:space="preserve">Latvian Junior Championship  Results  </t>
  </si>
  <si>
    <t xml:space="preserve">  1/1</t>
  </si>
  <si>
    <t>Kōrge/Pints</t>
  </si>
  <si>
    <t xml:space="preserve"> 2.59,6</t>
  </si>
  <si>
    <t xml:space="preserve"> 3.01,1</t>
  </si>
  <si>
    <t xml:space="preserve">   1/1</t>
  </si>
  <si>
    <t>+ 0.00,0</t>
  </si>
  <si>
    <t xml:space="preserve">  2/1</t>
  </si>
  <si>
    <t>Lukyanuk/Arnautov</t>
  </si>
  <si>
    <t xml:space="preserve"> 3.01,0</t>
  </si>
  <si>
    <t xml:space="preserve">   2/1</t>
  </si>
  <si>
    <t xml:space="preserve">  3/2</t>
  </si>
  <si>
    <t>Plangi/Sarapuu</t>
  </si>
  <si>
    <t xml:space="preserve"> 3.03,0</t>
  </si>
  <si>
    <t xml:space="preserve"> 3.01,6</t>
  </si>
  <si>
    <t xml:space="preserve">   3/2</t>
  </si>
  <si>
    <t xml:space="preserve">  4/3</t>
  </si>
  <si>
    <t>Kaur/Arnek</t>
  </si>
  <si>
    <t xml:space="preserve"> 3.05,7</t>
  </si>
  <si>
    <t xml:space="preserve"> 3.03,3</t>
  </si>
  <si>
    <t xml:space="preserve">   5/4</t>
  </si>
  <si>
    <t xml:space="preserve">   4/3</t>
  </si>
  <si>
    <t>Murakas/Adler</t>
  </si>
  <si>
    <t xml:space="preserve"> 3.05,8</t>
  </si>
  <si>
    <t xml:space="preserve">   6/5</t>
  </si>
  <si>
    <t>Vorobjovs/Malnieks</t>
  </si>
  <si>
    <t xml:space="preserve"> 3.07,6</t>
  </si>
  <si>
    <t xml:space="preserve"> 3.04,9</t>
  </si>
  <si>
    <t xml:space="preserve">   7/6</t>
  </si>
  <si>
    <t>Abram/Jōessar</t>
  </si>
  <si>
    <t xml:space="preserve"> 3.09,3</t>
  </si>
  <si>
    <t xml:space="preserve"> 3.06,5</t>
  </si>
  <si>
    <t xml:space="preserve">   8/7</t>
  </si>
  <si>
    <t xml:space="preserve">   8/6</t>
  </si>
  <si>
    <t>+ 0.15,1</t>
  </si>
  <si>
    <t>Jeets/Toom</t>
  </si>
  <si>
    <t xml:space="preserve"> 3.13,9</t>
  </si>
  <si>
    <t xml:space="preserve"> 3.05,4</t>
  </si>
  <si>
    <t xml:space="preserve">  12/2</t>
  </si>
  <si>
    <t xml:space="preserve">   7/2</t>
  </si>
  <si>
    <t xml:space="preserve">  9/1</t>
  </si>
  <si>
    <t>Arshanskiy/Soskin</t>
  </si>
  <si>
    <t xml:space="preserve"> 3.10,9</t>
  </si>
  <si>
    <t xml:space="preserve"> 3.09,7</t>
  </si>
  <si>
    <t xml:space="preserve">   9/1</t>
  </si>
  <si>
    <t>Kers/Vider</t>
  </si>
  <si>
    <t xml:space="preserve"> 3.13,8</t>
  </si>
  <si>
    <t xml:space="preserve"> 3.10,3</t>
  </si>
  <si>
    <t xml:space="preserve">  11/2</t>
  </si>
  <si>
    <t>Shaymiev/Tsvetkov</t>
  </si>
  <si>
    <t xml:space="preserve"> 3.14,4</t>
  </si>
  <si>
    <t xml:space="preserve"> 3.10,0</t>
  </si>
  <si>
    <t xml:space="preserve">  13/3</t>
  </si>
  <si>
    <t xml:space="preserve">  10/3</t>
  </si>
  <si>
    <t>Svedas/Sakalauskas</t>
  </si>
  <si>
    <t xml:space="preserve"> 3.12,9</t>
  </si>
  <si>
    <t xml:space="preserve"> 3.12,5</t>
  </si>
  <si>
    <t xml:space="preserve">  10/2</t>
  </si>
  <si>
    <t xml:space="preserve">  12/3</t>
  </si>
  <si>
    <t>Aus/Koskinen</t>
  </si>
  <si>
    <t xml:space="preserve"> 3.05,2</t>
  </si>
  <si>
    <t xml:space="preserve"> 3.22,2</t>
  </si>
  <si>
    <t>Jaunzems/Innuss</t>
  </si>
  <si>
    <t xml:space="preserve"> 3.16,4</t>
  </si>
  <si>
    <t xml:space="preserve"> 3.14,1</t>
  </si>
  <si>
    <t xml:space="preserve">  14/1</t>
  </si>
  <si>
    <t>Matijosaitis/Cepulis</t>
  </si>
  <si>
    <t xml:space="preserve"> 3.18,5</t>
  </si>
  <si>
    <t xml:space="preserve"> 3.16,0</t>
  </si>
  <si>
    <t xml:space="preserve">  14/7</t>
  </si>
  <si>
    <t>Mersiyanov/Troshkin</t>
  </si>
  <si>
    <t xml:space="preserve"> 3.21,3</t>
  </si>
  <si>
    <t xml:space="preserve"> 3.17,4</t>
  </si>
  <si>
    <t>Niinemets/Prems</t>
  </si>
  <si>
    <t>Mikhaylov/Kokins</t>
  </si>
  <si>
    <t>Vask/Tigas</t>
  </si>
  <si>
    <t>Laipaik/Suvemaa</t>
  </si>
  <si>
    <t>Pärn/Morgan</t>
  </si>
  <si>
    <t>Torn/Mesila</t>
  </si>
  <si>
    <t>Bulantsev/Danilova</t>
  </si>
  <si>
    <t>Ilves/Tamm</t>
  </si>
  <si>
    <t>Maarend/Kapp</t>
  </si>
  <si>
    <t>Ostanin/Arefev</t>
  </si>
  <si>
    <t>Helü/Alasoo</t>
  </si>
  <si>
    <t>Uustulnd/Kuusk</t>
  </si>
  <si>
    <t>Orgla/Halliste</t>
  </si>
  <si>
    <t>Feldmanis/Velme</t>
  </si>
  <si>
    <t>Poom/Udevald</t>
  </si>
  <si>
    <t>Kelement/Kasesalu</t>
  </si>
  <si>
    <t>Kasepōld/Jōessar</t>
  </si>
  <si>
    <t>Aigro/Kärtmann</t>
  </si>
  <si>
    <t>Osokin/Kalnins</t>
  </si>
  <si>
    <t>Rodendau/Rist</t>
  </si>
  <si>
    <t>Rohtmets/Rohtmets</t>
  </si>
  <si>
    <t>Sultanjants/Oja</t>
  </si>
  <si>
    <t>Kuutok/Mesikäpp</t>
  </si>
  <si>
    <t>Immonen/Junnila</t>
  </si>
  <si>
    <t>Subi/Sepp</t>
  </si>
  <si>
    <t>Sepp/Kasesalu</t>
  </si>
  <si>
    <t>Skripnikov/Grechko</t>
  </si>
  <si>
    <t>Koik/Heldna</t>
  </si>
  <si>
    <t>Valme/Hämäläinen</t>
  </si>
  <si>
    <t>Blums/Vilsons</t>
  </si>
  <si>
    <t>Sirmacis/Kulss</t>
  </si>
  <si>
    <t>Madik/Tauk</t>
  </si>
  <si>
    <t>Nuuter/Kupri</t>
  </si>
  <si>
    <t>Soe/Pihlas</t>
  </si>
  <si>
    <t>Laadre/Pilden</t>
  </si>
  <si>
    <t>Nieminen/Mäkilä</t>
  </si>
  <si>
    <t>Liukanen/Liukanen</t>
  </si>
  <si>
    <t>Geraschenko/Kurnosov</t>
  </si>
  <si>
    <t>Saar/Heina</t>
  </si>
  <si>
    <t>Vasilyev/Volkov</t>
  </si>
  <si>
    <t>Kuusik/Terras</t>
  </si>
  <si>
    <t>Kruuda/Järveoja</t>
  </si>
  <si>
    <t>Gorchakov/Kozlov</t>
  </si>
  <si>
    <t>Kuznetsov/Kapustin</t>
  </si>
  <si>
    <t>Lielkajis/Mikelsons</t>
  </si>
  <si>
    <t>Sinik/Meetua</t>
  </si>
  <si>
    <t>Iofin/Eliseev</t>
  </si>
  <si>
    <t>Kuusik/Kens</t>
  </si>
  <si>
    <t>Tigane/Viljus</t>
  </si>
  <si>
    <t>Valeisa/Reisas</t>
  </si>
  <si>
    <t>Vanaselja/Hōbemägi</t>
  </si>
  <si>
    <t>Vatter/Peebo</t>
  </si>
  <si>
    <t>Kaneps-Kalnins/Kroshus</t>
  </si>
  <si>
    <t>Pipiras/Babachinas</t>
  </si>
  <si>
    <t>Tänak/ōunpuu</t>
  </si>
  <si>
    <t>Soe/Kaseorg</t>
  </si>
  <si>
    <t>Meus/Vana</t>
  </si>
  <si>
    <t>Nanartavicius/Nanartavicius</t>
  </si>
  <si>
    <t>Elevant/Piir</t>
  </si>
  <si>
    <t>Kasari/Kuusmaa</t>
  </si>
  <si>
    <t>Krickis/Pirktins</t>
  </si>
  <si>
    <t>Vilu/Markson</t>
  </si>
  <si>
    <t>Franke/Sivous</t>
  </si>
  <si>
    <t>Balodis/Akmentina</t>
  </si>
  <si>
    <t>Goldberg/Lääne</t>
  </si>
  <si>
    <t>Vilbiks/Siivelt</t>
  </si>
  <si>
    <t>Reshetov/Koosa</t>
  </si>
  <si>
    <t>Ojala/Jürgenson</t>
  </si>
  <si>
    <t>Tiitus/Mägi</t>
  </si>
  <si>
    <t>Repp/Ojaveer</t>
  </si>
  <si>
    <t>Shevnin/Shumskih</t>
  </si>
  <si>
    <t>Ringenberg/Jürimäe</t>
  </si>
  <si>
    <t>Silt/Loel</t>
  </si>
  <si>
    <t>Madissoo/Pender</t>
  </si>
  <si>
    <t>Reimal/Prants</t>
  </si>
  <si>
    <t>Aronov/Maksimov</t>
  </si>
  <si>
    <t>Jelle/Tali</t>
  </si>
  <si>
    <t>Trave/Sooäär</t>
  </si>
  <si>
    <t>Sillaste/Liimann</t>
  </si>
  <si>
    <t xml:space="preserve">  13/2</t>
  </si>
  <si>
    <t xml:space="preserve">  15/3</t>
  </si>
  <si>
    <t xml:space="preserve"> 3.14,8</t>
  </si>
  <si>
    <t xml:space="preserve"> 3.11,7</t>
  </si>
  <si>
    <t xml:space="preserve">  16/4</t>
  </si>
  <si>
    <t xml:space="preserve">  12/4</t>
  </si>
  <si>
    <t xml:space="preserve"> 3.13,3</t>
  </si>
  <si>
    <t xml:space="preserve"> 3.14,0</t>
  </si>
  <si>
    <t xml:space="preserve">  11/8</t>
  </si>
  <si>
    <t xml:space="preserve"> 3.14,3</t>
  </si>
  <si>
    <t xml:space="preserve">  17/1</t>
  </si>
  <si>
    <t xml:space="preserve"> 3.14,9</t>
  </si>
  <si>
    <t xml:space="preserve">  19/1</t>
  </si>
  <si>
    <t xml:space="preserve"> 3.18,7</t>
  </si>
  <si>
    <t xml:space="preserve"> 3.14,2</t>
  </si>
  <si>
    <t xml:space="preserve">  21/10</t>
  </si>
  <si>
    <t xml:space="preserve">  20/9</t>
  </si>
  <si>
    <t xml:space="preserve"> 3.19,9</t>
  </si>
  <si>
    <t xml:space="preserve"> 3.17,0</t>
  </si>
  <si>
    <t xml:space="preserve"> 3.21,2</t>
  </si>
  <si>
    <t xml:space="preserve"> 3.18,0</t>
  </si>
  <si>
    <t xml:space="preserve">  25/2</t>
  </si>
  <si>
    <t xml:space="preserve"> 3.19,3</t>
  </si>
  <si>
    <t xml:space="preserve"> 3.20,2</t>
  </si>
  <si>
    <t xml:space="preserve">  22/2</t>
  </si>
  <si>
    <t xml:space="preserve"> 3.20,8</t>
  </si>
  <si>
    <t xml:space="preserve"> 3.19,0</t>
  </si>
  <si>
    <t xml:space="preserve"> 26/3</t>
  </si>
  <si>
    <t xml:space="preserve"> 3.23,6</t>
  </si>
  <si>
    <t xml:space="preserve"> 3.21,9</t>
  </si>
  <si>
    <t>+ 0.44,8</t>
  </si>
  <si>
    <t xml:space="preserve"> 27/1</t>
  </si>
  <si>
    <t xml:space="preserve"> 3.28,0</t>
  </si>
  <si>
    <t xml:space="preserve"> 3.21,8</t>
  </si>
  <si>
    <t xml:space="preserve">  28/1</t>
  </si>
  <si>
    <t xml:space="preserve">  25/1</t>
  </si>
  <si>
    <t xml:space="preserve"> 3.15,1</t>
  </si>
  <si>
    <t xml:space="preserve"> 3.36,5</t>
  </si>
  <si>
    <t xml:space="preserve">  18/1</t>
  </si>
  <si>
    <t xml:space="preserve">  19/5</t>
  </si>
  <si>
    <t xml:space="preserve">  16/1</t>
  </si>
  <si>
    <t xml:space="preserve">  17/8</t>
  </si>
  <si>
    <t xml:space="preserve"> 3.19,5</t>
  </si>
  <si>
    <t xml:space="preserve">  24/6</t>
  </si>
  <si>
    <t xml:space="preserve">  14/4</t>
  </si>
  <si>
    <t xml:space="preserve">  21/9</t>
  </si>
  <si>
    <t xml:space="preserve"> 3.19,4</t>
  </si>
  <si>
    <t xml:space="preserve"> 3.15,5</t>
  </si>
  <si>
    <t xml:space="preserve">  23/5</t>
  </si>
  <si>
    <t xml:space="preserve">  27/11</t>
  </si>
  <si>
    <t xml:space="preserve"> 3.19,8</t>
  </si>
  <si>
    <t xml:space="preserve"> 3.17,3</t>
  </si>
  <si>
    <t xml:space="preserve">  26/1</t>
  </si>
  <si>
    <t xml:space="preserve"> 25/1</t>
  </si>
  <si>
    <t xml:space="preserve"> 3.21,5</t>
  </si>
  <si>
    <t xml:space="preserve"> 3.16,5</t>
  </si>
  <si>
    <t xml:space="preserve">  31/3</t>
  </si>
  <si>
    <t xml:space="preserve">  30/12</t>
  </si>
  <si>
    <t xml:space="preserve">  29/2</t>
  </si>
  <si>
    <t xml:space="preserve"> 28/2</t>
  </si>
  <si>
    <t xml:space="preserve"> 29/3</t>
  </si>
  <si>
    <t xml:space="preserve"> 3.18,2</t>
  </si>
  <si>
    <t xml:space="preserve">  27/2</t>
  </si>
  <si>
    <t xml:space="preserve"> 31/4</t>
  </si>
  <si>
    <t xml:space="preserve"> 3.22,1</t>
  </si>
  <si>
    <t xml:space="preserve"> 3.18,8</t>
  </si>
  <si>
    <t>+ 0.40,2</t>
  </si>
  <si>
    <t xml:space="preserve"> 3.22,7</t>
  </si>
  <si>
    <t xml:space="preserve"> 3.18,9</t>
  </si>
  <si>
    <t xml:space="preserve">  34/5</t>
  </si>
  <si>
    <t xml:space="preserve"> 3.23,7</t>
  </si>
  <si>
    <t xml:space="preserve">  35/6</t>
  </si>
  <si>
    <t xml:space="preserve">  37/1</t>
  </si>
  <si>
    <t xml:space="preserve"> 3.29,0</t>
  </si>
  <si>
    <t xml:space="preserve"> 3.27,4</t>
  </si>
  <si>
    <t xml:space="preserve"> 3.24,8</t>
  </si>
  <si>
    <t xml:space="preserve">  40/13</t>
  </si>
  <si>
    <t xml:space="preserve">  22/9</t>
  </si>
  <si>
    <t xml:space="preserve">  21/7</t>
  </si>
  <si>
    <t xml:space="preserve"> 23/7</t>
  </si>
  <si>
    <t xml:space="preserve">  33/8</t>
  </si>
  <si>
    <t xml:space="preserve"> 24/11</t>
  </si>
  <si>
    <t xml:space="preserve">  24/10</t>
  </si>
  <si>
    <t xml:space="preserve">  23/1</t>
  </si>
  <si>
    <t xml:space="preserve">  26/11</t>
  </si>
  <si>
    <t xml:space="preserve">  33/3</t>
  </si>
  <si>
    <t xml:space="preserve">  28/2</t>
  </si>
  <si>
    <t xml:space="preserve">  31/5</t>
  </si>
  <si>
    <t xml:space="preserve">  34/4</t>
  </si>
  <si>
    <t xml:space="preserve">  29/3</t>
  </si>
  <si>
    <t xml:space="preserve">  35/5</t>
  </si>
  <si>
    <t xml:space="preserve">  30/4</t>
  </si>
  <si>
    <t xml:space="preserve"> 3.23,2</t>
  </si>
  <si>
    <t xml:space="preserve">  37/13</t>
  </si>
  <si>
    <t xml:space="preserve">  32/12</t>
  </si>
  <si>
    <t xml:space="preserve">  42/8</t>
  </si>
  <si>
    <t xml:space="preserve">  35/4</t>
  </si>
  <si>
    <t xml:space="preserve">  39/6</t>
  </si>
  <si>
    <t xml:space="preserve">  39/8</t>
  </si>
  <si>
    <t xml:space="preserve"> 3.24,0</t>
  </si>
  <si>
    <t xml:space="preserve"> 3.21,6</t>
  </si>
  <si>
    <t xml:space="preserve">  40/3</t>
  </si>
  <si>
    <t xml:space="preserve">  35/1</t>
  </si>
  <si>
    <t xml:space="preserve"> 3.23,0</t>
  </si>
  <si>
    <t xml:space="preserve">  37/2</t>
  </si>
  <si>
    <t xml:space="preserve">  41/2</t>
  </si>
  <si>
    <t xml:space="preserve"> 40/7</t>
  </si>
  <si>
    <t xml:space="preserve"> 3.24,6</t>
  </si>
  <si>
    <t xml:space="preserve">  41/7</t>
  </si>
  <si>
    <t xml:space="preserve">  44/1</t>
  </si>
  <si>
    <t xml:space="preserve">  37/7</t>
  </si>
  <si>
    <t xml:space="preserve"> 3.27,9</t>
  </si>
  <si>
    <t xml:space="preserve"> 3.23,8</t>
  </si>
  <si>
    <t xml:space="preserve">  43/5</t>
  </si>
  <si>
    <t xml:space="preserve">  42/4</t>
  </si>
  <si>
    <t xml:space="preserve">  45/3</t>
  </si>
  <si>
    <t xml:space="preserve"> 3.28,8</t>
  </si>
  <si>
    <t xml:space="preserve"> 3.24,1</t>
  </si>
  <si>
    <t xml:space="preserve">  44/2</t>
  </si>
  <si>
    <t xml:space="preserve"> 3.25,0</t>
  </si>
  <si>
    <t xml:space="preserve">  46/6</t>
  </si>
  <si>
    <t xml:space="preserve"> 48/5</t>
  </si>
  <si>
    <t xml:space="preserve"> 3.27,1</t>
  </si>
  <si>
    <t xml:space="preserve">  48/4</t>
  </si>
  <si>
    <t xml:space="preserve"> 49/9</t>
  </si>
  <si>
    <t xml:space="preserve"> 3.31,4</t>
  </si>
  <si>
    <t xml:space="preserve">  46/9</t>
  </si>
  <si>
    <t xml:space="preserve"> 3.31,9</t>
  </si>
  <si>
    <t xml:space="preserve"> 3.40,0</t>
  </si>
  <si>
    <t xml:space="preserve"> 3.29,9</t>
  </si>
  <si>
    <t xml:space="preserve">  50/7</t>
  </si>
  <si>
    <t xml:space="preserve"> 52/8</t>
  </si>
  <si>
    <t xml:space="preserve"> 3.40,2</t>
  </si>
  <si>
    <t xml:space="preserve"> 3.34,2</t>
  </si>
  <si>
    <t xml:space="preserve">  51/8</t>
  </si>
  <si>
    <t xml:space="preserve">  50/9</t>
  </si>
  <si>
    <t xml:space="preserve">  48/2</t>
  </si>
  <si>
    <t xml:space="preserve"> 3.25,5</t>
  </si>
  <si>
    <t xml:space="preserve">  44/8</t>
  </si>
  <si>
    <t xml:space="preserve">  49/10</t>
  </si>
  <si>
    <t xml:space="preserve"> 3.28,6</t>
  </si>
  <si>
    <t xml:space="preserve"> 3.25,1</t>
  </si>
  <si>
    <t xml:space="preserve">  46/5</t>
  </si>
  <si>
    <t xml:space="preserve">  48/7</t>
  </si>
  <si>
    <t xml:space="preserve"> 3.26,4</t>
  </si>
  <si>
    <t>+ 0.54,3</t>
  </si>
  <si>
    <t xml:space="preserve"> 51/6</t>
  </si>
  <si>
    <t xml:space="preserve">  50/6</t>
  </si>
  <si>
    <t xml:space="preserve">  53/5</t>
  </si>
  <si>
    <t xml:space="preserve"> 3.29,5</t>
  </si>
  <si>
    <t xml:space="preserve"> 3.29,2</t>
  </si>
  <si>
    <t xml:space="preserve">  52/7</t>
  </si>
  <si>
    <t xml:space="preserve">  56/6</t>
  </si>
  <si>
    <t xml:space="preserve">  53/14</t>
  </si>
  <si>
    <t xml:space="preserve"> 3.32,6</t>
  </si>
  <si>
    <t xml:space="preserve"> 3.26,9</t>
  </si>
  <si>
    <t xml:space="preserve">  57/3</t>
  </si>
  <si>
    <t xml:space="preserve">  52/3</t>
  </si>
  <si>
    <t xml:space="preserve"> 3.31,7</t>
  </si>
  <si>
    <t xml:space="preserve">  55/11</t>
  </si>
  <si>
    <t xml:space="preserve"> 3.30,6</t>
  </si>
  <si>
    <t xml:space="preserve"> 3.30,0</t>
  </si>
  <si>
    <t xml:space="preserve">  53/2</t>
  </si>
  <si>
    <t xml:space="preserve">  58/3</t>
  </si>
  <si>
    <t>+ 0.59,9</t>
  </si>
  <si>
    <t xml:space="preserve"> 3.35,5</t>
  </si>
  <si>
    <t xml:space="preserve"> 3.26,6</t>
  </si>
  <si>
    <t xml:space="preserve">  51/2</t>
  </si>
  <si>
    <t xml:space="preserve"> 3.33,8</t>
  </si>
  <si>
    <t xml:space="preserve">  59/4</t>
  </si>
  <si>
    <t xml:space="preserve"> 3.35,3</t>
  </si>
  <si>
    <t xml:space="preserve"> 3.34,1</t>
  </si>
  <si>
    <t xml:space="preserve"> 3.32,7</t>
  </si>
  <si>
    <t xml:space="preserve"> 3.40,7</t>
  </si>
  <si>
    <t xml:space="preserve">  61/9</t>
  </si>
  <si>
    <t xml:space="preserve"> 2.38,2</t>
  </si>
  <si>
    <t xml:space="preserve"> 2.38,1</t>
  </si>
  <si>
    <t>11.17,0</t>
  </si>
  <si>
    <t xml:space="preserve"> 2.41,9</t>
  </si>
  <si>
    <t xml:space="preserve"> 2.39,8</t>
  </si>
  <si>
    <t>11.23,8</t>
  </si>
  <si>
    <t>+ 0.06,8</t>
  </si>
  <si>
    <t xml:space="preserve"> 2.44,5</t>
  </si>
  <si>
    <t xml:space="preserve"> 2.43,0</t>
  </si>
  <si>
    <t>11.32,1</t>
  </si>
  <si>
    <t xml:space="preserve"> 2.50,3</t>
  </si>
  <si>
    <t>12.16,3</t>
  </si>
  <si>
    <t>+ 0.59,3</t>
  </si>
  <si>
    <t xml:space="preserve">   4/2</t>
  </si>
  <si>
    <t xml:space="preserve"> 2.45,7</t>
  </si>
  <si>
    <t xml:space="preserve"> 2.43,6</t>
  </si>
  <si>
    <t>11.38,4</t>
  </si>
  <si>
    <t xml:space="preserve">   5/3</t>
  </si>
  <si>
    <t>+ 0.21,4</t>
  </si>
  <si>
    <t xml:space="preserve">  5/2</t>
  </si>
  <si>
    <t xml:space="preserve"> 2.42,6</t>
  </si>
  <si>
    <t>11.47,6</t>
  </si>
  <si>
    <t xml:space="preserve">   5/2</t>
  </si>
  <si>
    <t>+ 0.30,6</t>
  </si>
  <si>
    <t xml:space="preserve">  6/4</t>
  </si>
  <si>
    <t xml:space="preserve"> 2.46,5</t>
  </si>
  <si>
    <t xml:space="preserve"> 2.45,9</t>
  </si>
  <si>
    <t>11.48,2</t>
  </si>
  <si>
    <t xml:space="preserve">   8/5</t>
  </si>
  <si>
    <t>+ 0.31,2</t>
  </si>
  <si>
    <t xml:space="preserve">  7/5</t>
  </si>
  <si>
    <t xml:space="preserve"> 2.46,3</t>
  </si>
  <si>
    <t xml:space="preserve"> 2.56,9</t>
  </si>
  <si>
    <t>11.55,7</t>
  </si>
  <si>
    <t xml:space="preserve">   7/5</t>
  </si>
  <si>
    <t>+ 0.38,7</t>
  </si>
  <si>
    <t xml:space="preserve">  8/3</t>
  </si>
  <si>
    <t xml:space="preserve"> 2.47,4</t>
  </si>
  <si>
    <t xml:space="preserve"> 2.45,0</t>
  </si>
  <si>
    <t>11.56,8</t>
  </si>
  <si>
    <t xml:space="preserve">   7/3</t>
  </si>
  <si>
    <t>+ 0.39,8</t>
  </si>
  <si>
    <t xml:space="preserve"> 2.48,7</t>
  </si>
  <si>
    <t xml:space="preserve"> 2.47,6</t>
  </si>
  <si>
    <t>11.56,9</t>
  </si>
  <si>
    <t xml:space="preserve">  10/1</t>
  </si>
  <si>
    <t>+ 0.39,9</t>
  </si>
  <si>
    <t xml:space="preserve"> 10/6</t>
  </si>
  <si>
    <t xml:space="preserve"> 2.45,3</t>
  </si>
  <si>
    <t>11.57,2</t>
  </si>
  <si>
    <t xml:space="preserve">   6/4</t>
  </si>
  <si>
    <t xml:space="preserve"> 11/2</t>
  </si>
  <si>
    <t xml:space="preserve"> 2.47,0</t>
  </si>
  <si>
    <t xml:space="preserve"> 2.49,4</t>
  </si>
  <si>
    <t>12.01,8</t>
  </si>
  <si>
    <t xml:space="preserve"> 12/1</t>
  </si>
  <si>
    <t xml:space="preserve"> 2.50,9</t>
  </si>
  <si>
    <t xml:space="preserve"> 2.48,2</t>
  </si>
  <si>
    <t>12.08,2</t>
  </si>
  <si>
    <t xml:space="preserve">  14/2</t>
  </si>
  <si>
    <t>+ 0.51,2</t>
  </si>
  <si>
    <t xml:space="preserve"> 13/3</t>
  </si>
  <si>
    <t xml:space="preserve"> 2.49,9</t>
  </si>
  <si>
    <t xml:space="preserve"> 2.54,3</t>
  </si>
  <si>
    <t>12.08,3</t>
  </si>
  <si>
    <t>+ 0.51,3</t>
  </si>
  <si>
    <t xml:space="preserve"> 2.58,0</t>
  </si>
  <si>
    <t xml:space="preserve"> 2.47,8</t>
  </si>
  <si>
    <t>12.13,1</t>
  </si>
  <si>
    <t xml:space="preserve">  11/6</t>
  </si>
  <si>
    <t>+ 0.56,1</t>
  </si>
  <si>
    <t xml:space="preserve"> 2.48,8</t>
  </si>
  <si>
    <t xml:space="preserve"> 2.46,2</t>
  </si>
  <si>
    <t>12.14,5</t>
  </si>
  <si>
    <t xml:space="preserve">  12/1</t>
  </si>
  <si>
    <t>+ 0.57,5</t>
  </si>
  <si>
    <t xml:space="preserve"> 2.52,4</t>
  </si>
  <si>
    <t xml:space="preserve"> 2.49,8</t>
  </si>
  <si>
    <t>12.16,7</t>
  </si>
  <si>
    <t>+ 0.59,7</t>
  </si>
  <si>
    <t xml:space="preserve"> 2.53,0</t>
  </si>
  <si>
    <t>12.19,7</t>
  </si>
  <si>
    <t>+ 1.02,7</t>
  </si>
  <si>
    <t xml:space="preserve"> 3.00,6</t>
  </si>
  <si>
    <t xml:space="preserve"> 2.52,2</t>
  </si>
  <si>
    <t>12.23,3</t>
  </si>
  <si>
    <t>+ 1.06,3</t>
  </si>
  <si>
    <t xml:space="preserve"> 2.56,5</t>
  </si>
  <si>
    <t xml:space="preserve"> 2.53,5</t>
  </si>
  <si>
    <t>12.29,2</t>
  </si>
  <si>
    <t>+ 1.12,2</t>
  </si>
  <si>
    <t xml:space="preserve"> 2.52,7</t>
  </si>
  <si>
    <t xml:space="preserve"> 2.55,5</t>
  </si>
  <si>
    <t>12.33,7</t>
  </si>
  <si>
    <t>+ 1.16,7</t>
  </si>
  <si>
    <t xml:space="preserve"> 3.00,9</t>
  </si>
  <si>
    <t>12.49,4</t>
  </si>
  <si>
    <t>+ 1.32,4</t>
  </si>
  <si>
    <t xml:space="preserve">  55/10</t>
  </si>
  <si>
    <t xml:space="preserve">  57/6</t>
  </si>
  <si>
    <t xml:space="preserve">  57/14</t>
  </si>
  <si>
    <t xml:space="preserve">  53/8</t>
  </si>
  <si>
    <t xml:space="preserve">  56/8</t>
  </si>
  <si>
    <t xml:space="preserve">  56/11</t>
  </si>
  <si>
    <t xml:space="preserve"> 3.35,8</t>
  </si>
  <si>
    <t xml:space="preserve"> 3.35,6</t>
  </si>
  <si>
    <t xml:space="preserve"> 3.32,2</t>
  </si>
  <si>
    <t xml:space="preserve">  64/4</t>
  </si>
  <si>
    <t xml:space="preserve">  62/4</t>
  </si>
  <si>
    <t xml:space="preserve"> 3.32,3</t>
  </si>
  <si>
    <t xml:space="preserve">  65/5</t>
  </si>
  <si>
    <t xml:space="preserve"> 3.36,2</t>
  </si>
  <si>
    <t xml:space="preserve"> 3.32,5</t>
  </si>
  <si>
    <t xml:space="preserve">  65/2</t>
  </si>
  <si>
    <t xml:space="preserve">  58/9</t>
  </si>
  <si>
    <t xml:space="preserve"> 3.40,6</t>
  </si>
  <si>
    <t xml:space="preserve"> 3.34,9</t>
  </si>
  <si>
    <t xml:space="preserve"> 3.45,0</t>
  </si>
  <si>
    <t xml:space="preserve"> 3.38,3</t>
  </si>
  <si>
    <t xml:space="preserve">  69/5</t>
  </si>
  <si>
    <t xml:space="preserve"> 3.53,3</t>
  </si>
  <si>
    <t xml:space="preserve"> 3.51,9</t>
  </si>
  <si>
    <t xml:space="preserve">  72/12</t>
  </si>
  <si>
    <t xml:space="preserve">  71/12</t>
  </si>
  <si>
    <t xml:space="preserve"> 4.26,5</t>
  </si>
  <si>
    <t xml:space="preserve">  59/12</t>
  </si>
  <si>
    <t xml:space="preserve">  14/3</t>
  </si>
  <si>
    <t xml:space="preserve"> 14/4</t>
  </si>
  <si>
    <t xml:space="preserve"> 2.52,1</t>
  </si>
  <si>
    <t>12.11,3</t>
  </si>
  <si>
    <t xml:space="preserve"> 15/7</t>
  </si>
  <si>
    <t xml:space="preserve"> 16/4</t>
  </si>
  <si>
    <t xml:space="preserve"> 2.54,0</t>
  </si>
  <si>
    <t xml:space="preserve"> 2.50,2</t>
  </si>
  <si>
    <t>12.13,9</t>
  </si>
  <si>
    <t xml:space="preserve">  17/4</t>
  </si>
  <si>
    <t>+ 0.56,9</t>
  </si>
  <si>
    <t xml:space="preserve"> 17/2</t>
  </si>
  <si>
    <t xml:space="preserve"> 18/5</t>
  </si>
  <si>
    <t xml:space="preserve"> 2.49,2</t>
  </si>
  <si>
    <t>12.15,4</t>
  </si>
  <si>
    <t>+ 0.58,4</t>
  </si>
  <si>
    <t xml:space="preserve"> 19/8</t>
  </si>
  <si>
    <t xml:space="preserve"> 2.51,3</t>
  </si>
  <si>
    <t>12.16,9</t>
  </si>
  <si>
    <t xml:space="preserve"> 2.57,4</t>
  </si>
  <si>
    <t xml:space="preserve"> 2.51,9</t>
  </si>
  <si>
    <t>12.27,3</t>
  </si>
  <si>
    <t>+ 1.10,3</t>
  </si>
  <si>
    <t xml:space="preserve"> 2.55,0</t>
  </si>
  <si>
    <t>12.28,8</t>
  </si>
  <si>
    <t>+ 1.11,8</t>
  </si>
  <si>
    <t xml:space="preserve">  24/3</t>
  </si>
  <si>
    <t xml:space="preserve"> 2.56,0</t>
  </si>
  <si>
    <t xml:space="preserve"> 2.54,5</t>
  </si>
  <si>
    <t>12.32,1</t>
  </si>
  <si>
    <t xml:space="preserve">  27/5</t>
  </si>
  <si>
    <t>+ 1.15,1</t>
  </si>
  <si>
    <t xml:space="preserve">  28/6</t>
  </si>
  <si>
    <t xml:space="preserve"> 2.56,1</t>
  </si>
  <si>
    <t xml:space="preserve"> 2.51,1</t>
  </si>
  <si>
    <t>12.38,0</t>
  </si>
  <si>
    <t>+ 1.21,0</t>
  </si>
  <si>
    <t xml:space="preserve"> 3.02,1</t>
  </si>
  <si>
    <t xml:space="preserve"> 2.59,7</t>
  </si>
  <si>
    <t>12.42,7</t>
  </si>
  <si>
    <t xml:space="preserve">  31/7</t>
  </si>
  <si>
    <t>+ 1.25,7</t>
  </si>
  <si>
    <t xml:space="preserve"> 2.58,8</t>
  </si>
  <si>
    <t xml:space="preserve"> 2.58,4</t>
  </si>
  <si>
    <t>12.47,0</t>
  </si>
  <si>
    <t>+ 1.30,0</t>
  </si>
  <si>
    <t xml:space="preserve"> 32/1</t>
  </si>
  <si>
    <t xml:space="preserve">  70/7</t>
  </si>
  <si>
    <t xml:space="preserve">  60/3</t>
  </si>
  <si>
    <t xml:space="preserve">  64/3</t>
  </si>
  <si>
    <t xml:space="preserve"> 3.33,2</t>
  </si>
  <si>
    <t xml:space="preserve">  62/5</t>
  </si>
  <si>
    <t xml:space="preserve">  66/1</t>
  </si>
  <si>
    <t xml:space="preserve">  61/1</t>
  </si>
  <si>
    <t xml:space="preserve">  65/4</t>
  </si>
  <si>
    <t xml:space="preserve">  63/4</t>
  </si>
  <si>
    <t xml:space="preserve">  66/5</t>
  </si>
  <si>
    <t xml:space="preserve">  64/5</t>
  </si>
  <si>
    <t xml:space="preserve">  68/2</t>
  </si>
  <si>
    <t xml:space="preserve">  63/2</t>
  </si>
  <si>
    <t xml:space="preserve">  66/2</t>
  </si>
  <si>
    <t xml:space="preserve">  69/9</t>
  </si>
  <si>
    <t xml:space="preserve">  59/9</t>
  </si>
  <si>
    <t xml:space="preserve">  75/8</t>
  </si>
  <si>
    <t xml:space="preserve">  70/10</t>
  </si>
  <si>
    <t xml:space="preserve">  67/10</t>
  </si>
  <si>
    <t xml:space="preserve">  71/11</t>
  </si>
  <si>
    <t xml:space="preserve">  68/11</t>
  </si>
  <si>
    <t xml:space="preserve"> 3.42,9</t>
  </si>
  <si>
    <t xml:space="preserve"> 3.35,4</t>
  </si>
  <si>
    <t xml:space="preserve">  74/7</t>
  </si>
  <si>
    <t xml:space="preserve"> 3.43,5</t>
  </si>
  <si>
    <t xml:space="preserve"> 3.37,2</t>
  </si>
  <si>
    <t xml:space="preserve">  75/3</t>
  </si>
  <si>
    <t xml:space="preserve">  71/3</t>
  </si>
  <si>
    <t xml:space="preserve"> 3.42,5</t>
  </si>
  <si>
    <t xml:space="preserve"> 3.38,9</t>
  </si>
  <si>
    <t xml:space="preserve">  73/10</t>
  </si>
  <si>
    <t xml:space="preserve"> 3.40,8</t>
  </si>
  <si>
    <t xml:space="preserve"> 3.41,6</t>
  </si>
  <si>
    <t xml:space="preserve">  72/6</t>
  </si>
  <si>
    <t xml:space="preserve">  77/9</t>
  </si>
  <si>
    <t xml:space="preserve">  76/8</t>
  </si>
  <si>
    <t xml:space="preserve"> 3.48,5</t>
  </si>
  <si>
    <t xml:space="preserve"> 3.49,2</t>
  </si>
  <si>
    <t xml:space="preserve"> 3.41,0</t>
  </si>
  <si>
    <t xml:space="preserve">  78/4</t>
  </si>
  <si>
    <t xml:space="preserve">  76/4</t>
  </si>
  <si>
    <t xml:space="preserve"> 3.57,8</t>
  </si>
  <si>
    <t xml:space="preserve"> 3.51,8</t>
  </si>
  <si>
    <t xml:space="preserve"> 4.09,7</t>
  </si>
  <si>
    <t xml:space="preserve"> 3.56,6</t>
  </si>
  <si>
    <t xml:space="preserve">  16/5</t>
  </si>
  <si>
    <t xml:space="preserve">  32/8</t>
  </si>
  <si>
    <t xml:space="preserve">  26/4</t>
  </si>
  <si>
    <t xml:space="preserve">  20/7</t>
  </si>
  <si>
    <t xml:space="preserve">  17/5</t>
  </si>
  <si>
    <t xml:space="preserve"> 20/6</t>
  </si>
  <si>
    <t xml:space="preserve"> 2.52,9</t>
  </si>
  <si>
    <t xml:space="preserve"> 2.48,5</t>
  </si>
  <si>
    <t xml:space="preserve">  21/6</t>
  </si>
  <si>
    <t xml:space="preserve"> 21/9</t>
  </si>
  <si>
    <t xml:space="preserve">  16/7</t>
  </si>
  <si>
    <t xml:space="preserve">  17/7</t>
  </si>
  <si>
    <t xml:space="preserve"> 22/10</t>
  </si>
  <si>
    <t xml:space="preserve"> 2.51,7</t>
  </si>
  <si>
    <t>12.17,6</t>
  </si>
  <si>
    <t xml:space="preserve">  15/4</t>
  </si>
  <si>
    <t>+ 1.00,6</t>
  </si>
  <si>
    <t xml:space="preserve"> 2.54,8</t>
  </si>
  <si>
    <t xml:space="preserve"> 2.50,7</t>
  </si>
  <si>
    <t>12.25,2</t>
  </si>
  <si>
    <t xml:space="preserve">  22/3</t>
  </si>
  <si>
    <t>+ 1.08,2</t>
  </si>
  <si>
    <t xml:space="preserve"> 30/8</t>
  </si>
  <si>
    <t xml:space="preserve"> 2.50,1</t>
  </si>
  <si>
    <t>12.29,4</t>
  </si>
  <si>
    <t xml:space="preserve">  19/6</t>
  </si>
  <si>
    <t>+ 1.12,4</t>
  </si>
  <si>
    <t xml:space="preserve"> 2.58,7</t>
  </si>
  <si>
    <t xml:space="preserve"> 2.55,6</t>
  </si>
  <si>
    <t>12.31,4</t>
  </si>
  <si>
    <t>+ 1.14,4</t>
  </si>
  <si>
    <t xml:space="preserve"> 2.53,3</t>
  </si>
  <si>
    <t xml:space="preserve"> 2.53,8</t>
  </si>
  <si>
    <t>12.32,7</t>
  </si>
  <si>
    <t>+ 1.15,7</t>
  </si>
  <si>
    <t>12.39,3</t>
  </si>
  <si>
    <t>+ 1.22,3</t>
  </si>
  <si>
    <t xml:space="preserve"> 3.00,5</t>
  </si>
  <si>
    <t xml:space="preserve"> 2.55,3</t>
  </si>
  <si>
    <t>12.42,0</t>
  </si>
  <si>
    <t>+ 1.25,0</t>
  </si>
  <si>
    <t xml:space="preserve"> 2.58,2</t>
  </si>
  <si>
    <t>12.46,0</t>
  </si>
  <si>
    <t>+ 1.29,0</t>
  </si>
  <si>
    <t xml:space="preserve">  40/1</t>
  </si>
  <si>
    <t xml:space="preserve"> 3.04,8</t>
  </si>
  <si>
    <t xml:space="preserve"> 3.00,1</t>
  </si>
  <si>
    <t>12.51,1</t>
  </si>
  <si>
    <t>+ 1.34,1</t>
  </si>
  <si>
    <t xml:space="preserve"> 3.01,3</t>
  </si>
  <si>
    <t xml:space="preserve"> 2.58,9</t>
  </si>
  <si>
    <t>12.56,3</t>
  </si>
  <si>
    <t>+ 1.39,3</t>
  </si>
  <si>
    <t xml:space="preserve"> 3.03,2</t>
  </si>
  <si>
    <t xml:space="preserve"> 2.58,5</t>
  </si>
  <si>
    <t>13.11,6</t>
  </si>
  <si>
    <t>+ 1.54,6</t>
  </si>
  <si>
    <t xml:space="preserve">  79/10</t>
  </si>
  <si>
    <t xml:space="preserve">  80/4</t>
  </si>
  <si>
    <t xml:space="preserve"> 3.45,2</t>
  </si>
  <si>
    <t xml:space="preserve"> 3.46,2</t>
  </si>
  <si>
    <t xml:space="preserve">  78/8</t>
  </si>
  <si>
    <t xml:space="preserve">  82/12</t>
  </si>
  <si>
    <t xml:space="preserve">  80/12</t>
  </si>
  <si>
    <t xml:space="preserve">  83/11</t>
  </si>
  <si>
    <t xml:space="preserve"> 3.53,6</t>
  </si>
  <si>
    <t xml:space="preserve">  83/6</t>
  </si>
  <si>
    <t xml:space="preserve">  81/5</t>
  </si>
  <si>
    <t xml:space="preserve"> 3.51,0</t>
  </si>
  <si>
    <t xml:space="preserve"> 4.07,7</t>
  </si>
  <si>
    <t xml:space="preserve">  85/6</t>
  </si>
  <si>
    <t xml:space="preserve">  93/12</t>
  </si>
  <si>
    <t xml:space="preserve"> 3.44,6</t>
  </si>
  <si>
    <t xml:space="preserve"> 4.14,6</t>
  </si>
  <si>
    <t xml:space="preserve">  87/12</t>
  </si>
  <si>
    <t xml:space="preserve">  82/11</t>
  </si>
  <si>
    <t xml:space="preserve"> 4.04,2</t>
  </si>
  <si>
    <t xml:space="preserve"> 4.05,3</t>
  </si>
  <si>
    <t xml:space="preserve">  85/1</t>
  </si>
  <si>
    <t xml:space="preserve">  83/1</t>
  </si>
  <si>
    <t xml:space="preserve"> 4.06,2</t>
  </si>
  <si>
    <t xml:space="preserve"> 4.06,3</t>
  </si>
  <si>
    <t xml:space="preserve">  86/2</t>
  </si>
  <si>
    <t xml:space="preserve">  84/2</t>
  </si>
  <si>
    <t xml:space="preserve"> 4.14,5</t>
  </si>
  <si>
    <t xml:space="preserve"> 4.12,9</t>
  </si>
  <si>
    <t xml:space="preserve">  88/3</t>
  </si>
  <si>
    <t xml:space="preserve">  86/3</t>
  </si>
  <si>
    <t xml:space="preserve"> 4.15,0</t>
  </si>
  <si>
    <t xml:space="preserve"> 4.16,3</t>
  </si>
  <si>
    <t xml:space="preserve">  89/4</t>
  </si>
  <si>
    <t xml:space="preserve">  88/4</t>
  </si>
  <si>
    <t xml:space="preserve"> 4.19,2</t>
  </si>
  <si>
    <t xml:space="preserve"> 4.20,7</t>
  </si>
  <si>
    <t xml:space="preserve">  90/7</t>
  </si>
  <si>
    <t xml:space="preserve">  89/7</t>
  </si>
  <si>
    <t xml:space="preserve"> 4.20,5</t>
  </si>
  <si>
    <t xml:space="preserve"> 4.20,9</t>
  </si>
  <si>
    <t xml:space="preserve">  92/6</t>
  </si>
  <si>
    <t xml:space="preserve">  90/5</t>
  </si>
  <si>
    <t xml:space="preserve"> 4.20,0</t>
  </si>
  <si>
    <t xml:space="preserve"> 4.21,7</t>
  </si>
  <si>
    <t xml:space="preserve">  91/5</t>
  </si>
  <si>
    <t xml:space="preserve">  91/6</t>
  </si>
  <si>
    <t xml:space="preserve"> 4.23,8</t>
  </si>
  <si>
    <t xml:space="preserve">  92/7</t>
  </si>
  <si>
    <t xml:space="preserve"> 58/2</t>
  </si>
  <si>
    <t xml:space="preserve"> 62/1</t>
  </si>
  <si>
    <t xml:space="preserve"> 63/4</t>
  </si>
  <si>
    <t xml:space="preserve"> 64/5</t>
  </si>
  <si>
    <t xml:space="preserve"> 67/9</t>
  </si>
  <si>
    <t xml:space="preserve"> 72/3</t>
  </si>
  <si>
    <t xml:space="preserve"> 75/8</t>
  </si>
  <si>
    <t xml:space="preserve"> 77/4</t>
  </si>
  <si>
    <t>+ 1.44,5</t>
  </si>
  <si>
    <t xml:space="preserve"> 80/10</t>
  </si>
  <si>
    <t xml:space="preserve"> 81/5</t>
  </si>
  <si>
    <t>+ 1.50,7</t>
  </si>
  <si>
    <t xml:space="preserve"> 8.19,8</t>
  </si>
  <si>
    <t xml:space="preserve"> 8.17,3</t>
  </si>
  <si>
    <t xml:space="preserve">  94/13</t>
  </si>
  <si>
    <t xml:space="preserve"> 9.04,2</t>
  </si>
  <si>
    <t xml:space="preserve"> 9.05,3</t>
  </si>
  <si>
    <t xml:space="preserve">  95/8</t>
  </si>
  <si>
    <t xml:space="preserve"> 2.54,9</t>
  </si>
  <si>
    <t>12.31,0</t>
  </si>
  <si>
    <t>+ 1.14,0</t>
  </si>
  <si>
    <t xml:space="preserve"> 33/4</t>
  </si>
  <si>
    <t xml:space="preserve"> 34/1</t>
  </si>
  <si>
    <t xml:space="preserve"> 35/5</t>
  </si>
  <si>
    <t xml:space="preserve"> 36/6</t>
  </si>
  <si>
    <t xml:space="preserve"> 37/12</t>
  </si>
  <si>
    <t xml:space="preserve"> 3.00,4</t>
  </si>
  <si>
    <t xml:space="preserve"> 2.55,7</t>
  </si>
  <si>
    <t>12.39,2</t>
  </si>
  <si>
    <t>+ 1.22,2</t>
  </si>
  <si>
    <t xml:space="preserve"> 38/5</t>
  </si>
  <si>
    <t xml:space="preserve">  30/6</t>
  </si>
  <si>
    <t xml:space="preserve"> 39/6</t>
  </si>
  <si>
    <t xml:space="preserve"> 2.54,6</t>
  </si>
  <si>
    <t>12.41,4</t>
  </si>
  <si>
    <t xml:space="preserve">  29/5</t>
  </si>
  <si>
    <t>+ 1.24,4</t>
  </si>
  <si>
    <t xml:space="preserve"> 41/8</t>
  </si>
  <si>
    <t xml:space="preserve">  49/2</t>
  </si>
  <si>
    <t xml:space="preserve"> 2.57,9</t>
  </si>
  <si>
    <t>12.51,7</t>
  </si>
  <si>
    <t>+ 1.34,7</t>
  </si>
  <si>
    <t xml:space="preserve"> 3.00,7</t>
  </si>
  <si>
    <t xml:space="preserve"> 2.57,5</t>
  </si>
  <si>
    <t>12.51,9</t>
  </si>
  <si>
    <t>+ 1.34,9</t>
  </si>
  <si>
    <t xml:space="preserve"> 2.59,8</t>
  </si>
  <si>
    <t xml:space="preserve"> 2.57,3</t>
  </si>
  <si>
    <t>12.53,5</t>
  </si>
  <si>
    <t>+ 1.36,5</t>
  </si>
  <si>
    <t xml:space="preserve"> 3.03,4</t>
  </si>
  <si>
    <t>12.56,8</t>
  </si>
  <si>
    <t>+ 1.39,8</t>
  </si>
  <si>
    <t xml:space="preserve"> 3.01,4</t>
  </si>
  <si>
    <t xml:space="preserve"> 2.58,3</t>
  </si>
  <si>
    <t>12.59,4</t>
  </si>
  <si>
    <t>+ 1.42,4</t>
  </si>
  <si>
    <t xml:space="preserve"> 3.05,3</t>
  </si>
  <si>
    <t xml:space="preserve"> 3.01,2</t>
  </si>
  <si>
    <t>13.00,0</t>
  </si>
  <si>
    <t>+ 1.43,0</t>
  </si>
  <si>
    <t xml:space="preserve"> 3.02,3</t>
  </si>
  <si>
    <t xml:space="preserve"> 2.57,1</t>
  </si>
  <si>
    <t>13.01,5</t>
  </si>
  <si>
    <t xml:space="preserve"> 3.02,5</t>
  </si>
  <si>
    <t xml:space="preserve"> 3.01,5</t>
  </si>
  <si>
    <t>13.02,7</t>
  </si>
  <si>
    <t>+ 1.45,7</t>
  </si>
  <si>
    <t xml:space="preserve"> 55/2</t>
  </si>
  <si>
    <t xml:space="preserve"> 2.56,2</t>
  </si>
  <si>
    <t>13.08,1</t>
  </si>
  <si>
    <t>+ 1.51,1</t>
  </si>
  <si>
    <t xml:space="preserve"> 57/3</t>
  </si>
  <si>
    <t xml:space="preserve"> 3.06,9</t>
  </si>
  <si>
    <t>13.12,7</t>
  </si>
  <si>
    <t>+ 1.55,7</t>
  </si>
  <si>
    <t xml:space="preserve"> 3.00,0</t>
  </si>
  <si>
    <t>13.15,7</t>
  </si>
  <si>
    <t>+ 1.58,7</t>
  </si>
  <si>
    <t xml:space="preserve"> 3.09,1</t>
  </si>
  <si>
    <t xml:space="preserve"> 3.02,8</t>
  </si>
  <si>
    <t>13.17,6</t>
  </si>
  <si>
    <t>+ 2.00,6</t>
  </si>
  <si>
    <t xml:space="preserve"> 3.08,7</t>
  </si>
  <si>
    <t>13.24,1</t>
  </si>
  <si>
    <t>+ 2.07,1</t>
  </si>
  <si>
    <t xml:space="preserve"> 5.41,9</t>
  </si>
  <si>
    <t xml:space="preserve"> 5.39,8</t>
  </si>
  <si>
    <t>18.00,4</t>
  </si>
  <si>
    <t>+ 6.43,4</t>
  </si>
  <si>
    <t xml:space="preserve">  45/13</t>
  </si>
  <si>
    <t xml:space="preserve">  35/8</t>
  </si>
  <si>
    <t xml:space="preserve">  39/11</t>
  </si>
  <si>
    <t xml:space="preserve">  25/7</t>
  </si>
  <si>
    <t xml:space="preserve">  46/1</t>
  </si>
  <si>
    <t xml:space="preserve">  30/2</t>
  </si>
  <si>
    <t xml:space="preserve">  32/3</t>
  </si>
  <si>
    <t xml:space="preserve">  29/7</t>
  </si>
  <si>
    <t xml:space="preserve">  41/3</t>
  </si>
  <si>
    <t xml:space="preserve">  36/5</t>
  </si>
  <si>
    <t xml:space="preserve">  33/1</t>
  </si>
  <si>
    <t xml:space="preserve">  39/7</t>
  </si>
  <si>
    <t xml:space="preserve">  32/4</t>
  </si>
  <si>
    <t xml:space="preserve">  44/12</t>
  </si>
  <si>
    <t xml:space="preserve">  42/12</t>
  </si>
  <si>
    <t xml:space="preserve">  45/8</t>
  </si>
  <si>
    <t xml:space="preserve">  38/6</t>
  </si>
  <si>
    <t xml:space="preserve">  52/10</t>
  </si>
  <si>
    <t xml:space="preserve">  56/10</t>
  </si>
  <si>
    <t xml:space="preserve"> 42/7</t>
  </si>
  <si>
    <t xml:space="preserve"> 2.53,7</t>
  </si>
  <si>
    <t xml:space="preserve"> 2.52,3</t>
  </si>
  <si>
    <t>12.45,4</t>
  </si>
  <si>
    <t>+ 1.28,4</t>
  </si>
  <si>
    <t xml:space="preserve"> 43/2</t>
  </si>
  <si>
    <t xml:space="preserve">  40/2</t>
  </si>
  <si>
    <t xml:space="preserve"> 44/1</t>
  </si>
  <si>
    <t xml:space="preserve">  42/1</t>
  </si>
  <si>
    <t xml:space="preserve"> 45/3</t>
  </si>
  <si>
    <t xml:space="preserve"> 46/4</t>
  </si>
  <si>
    <t xml:space="preserve">  60/7</t>
  </si>
  <si>
    <t xml:space="preserve">  58/6</t>
  </si>
  <si>
    <t xml:space="preserve"> 47/13</t>
  </si>
  <si>
    <t xml:space="preserve">  38/10</t>
  </si>
  <si>
    <t xml:space="preserve">  37/11</t>
  </si>
  <si>
    <t xml:space="preserve">  47/3</t>
  </si>
  <si>
    <t xml:space="preserve">  49/4</t>
  </si>
  <si>
    <t xml:space="preserve">  43/7</t>
  </si>
  <si>
    <t xml:space="preserve">  48/8</t>
  </si>
  <si>
    <t xml:space="preserve"> 50/2</t>
  </si>
  <si>
    <t xml:space="preserve"> 2.56,6</t>
  </si>
  <si>
    <t xml:space="preserve">  49/5</t>
  </si>
  <si>
    <t xml:space="preserve">  55/5</t>
  </si>
  <si>
    <t xml:space="preserve">  59/10</t>
  </si>
  <si>
    <t xml:space="preserve"> 53/10</t>
  </si>
  <si>
    <t xml:space="preserve">  51/9</t>
  </si>
  <si>
    <t xml:space="preserve"> 54/11</t>
  </si>
  <si>
    <t xml:space="preserve">  61/11</t>
  </si>
  <si>
    <t xml:space="preserve">  54/3</t>
  </si>
  <si>
    <t xml:space="preserve">  47/1</t>
  </si>
  <si>
    <t xml:space="preserve"> 56/7</t>
  </si>
  <si>
    <t xml:space="preserve"> 2.58,6</t>
  </si>
  <si>
    <t>13.07,7</t>
  </si>
  <si>
    <t xml:space="preserve">  56/2</t>
  </si>
  <si>
    <t xml:space="preserve">  43/2</t>
  </si>
  <si>
    <t xml:space="preserve"> 59/9</t>
  </si>
  <si>
    <t xml:space="preserve">  53/9</t>
  </si>
  <si>
    <t xml:space="preserve"> 60/4</t>
  </si>
  <si>
    <t xml:space="preserve"> 61/3</t>
  </si>
  <si>
    <t xml:space="preserve">  54/4</t>
  </si>
  <si>
    <t xml:space="preserve"> 3.05,5</t>
  </si>
  <si>
    <t xml:space="preserve"> 3.04,7</t>
  </si>
  <si>
    <t>13.17,4</t>
  </si>
  <si>
    <t xml:space="preserve">  62/1</t>
  </si>
  <si>
    <t>+ 2.00,4</t>
  </si>
  <si>
    <t>13.18,2</t>
  </si>
  <si>
    <t>+ 2.01,2</t>
  </si>
  <si>
    <t xml:space="preserve"> 65/10</t>
  </si>
  <si>
    <t xml:space="preserve"> 3.02,2</t>
  </si>
  <si>
    <t>13.19,0</t>
  </si>
  <si>
    <t>+ 2.02,0</t>
  </si>
  <si>
    <t xml:space="preserve"> 66/11</t>
  </si>
  <si>
    <t xml:space="preserve"> 3.09,8</t>
  </si>
  <si>
    <t xml:space="preserve"> 3.06,4</t>
  </si>
  <si>
    <t>13.39,5</t>
  </si>
  <si>
    <t>+ 2.22,5</t>
  </si>
  <si>
    <t xml:space="preserve"> 3.09,4</t>
  </si>
  <si>
    <t>13.48,3</t>
  </si>
  <si>
    <t>+ 2.31,3</t>
  </si>
  <si>
    <t xml:space="preserve"> 3.13,0</t>
  </si>
  <si>
    <t xml:space="preserve"> 3.09,2</t>
  </si>
  <si>
    <t>14.07,4</t>
  </si>
  <si>
    <t xml:space="preserve">  70/12</t>
  </si>
  <si>
    <t>+ 2.50,4</t>
  </si>
  <si>
    <t xml:space="preserve"> 3.10,6</t>
  </si>
  <si>
    <t xml:space="preserve"> 3.07,5</t>
  </si>
  <si>
    <t>14.17,3</t>
  </si>
  <si>
    <t>+ 3.00,3</t>
  </si>
  <si>
    <t xml:space="preserve"> 4.01,4</t>
  </si>
  <si>
    <t>15.03,4</t>
  </si>
  <si>
    <t>+ 3.46,4</t>
  </si>
  <si>
    <t xml:space="preserve">  80/13</t>
  </si>
  <si>
    <t xml:space="preserve">  63/7</t>
  </si>
  <si>
    <t xml:space="preserve">  68/5</t>
  </si>
  <si>
    <t xml:space="preserve">  67/1</t>
  </si>
  <si>
    <t xml:space="preserve">  62/11</t>
  </si>
  <si>
    <t xml:space="preserve">  66/11</t>
  </si>
  <si>
    <t xml:space="preserve">  60/10</t>
  </si>
  <si>
    <t xml:space="preserve"> 3.07,3</t>
  </si>
  <si>
    <t>13.29,2</t>
  </si>
  <si>
    <t xml:space="preserve">  64/9</t>
  </si>
  <si>
    <t>+ 2.12,2</t>
  </si>
  <si>
    <t xml:space="preserve"> 68/10</t>
  </si>
  <si>
    <t xml:space="preserve"> 3.10,4</t>
  </si>
  <si>
    <t>13.29,6</t>
  </si>
  <si>
    <t xml:space="preserve">  74/10</t>
  </si>
  <si>
    <t>+ 2.12,6</t>
  </si>
  <si>
    <t xml:space="preserve"> 69/5</t>
  </si>
  <si>
    <t xml:space="preserve"> 3.12,8</t>
  </si>
  <si>
    <t xml:space="preserve"> 3.04,0</t>
  </si>
  <si>
    <t>13.39,2</t>
  </si>
  <si>
    <t xml:space="preserve">  74/9</t>
  </si>
  <si>
    <t>+ 2.22,2</t>
  </si>
  <si>
    <t xml:space="preserve"> 70/6</t>
  </si>
  <si>
    <t xml:space="preserve">  69/6</t>
  </si>
  <si>
    <t xml:space="preserve"> 71/2</t>
  </si>
  <si>
    <t xml:space="preserve"> 3.12,2</t>
  </si>
  <si>
    <t xml:space="preserve"> 3.08,2</t>
  </si>
  <si>
    <t>13.41,1</t>
  </si>
  <si>
    <t xml:space="preserve">  73/3</t>
  </si>
  <si>
    <t xml:space="preserve">  71/2</t>
  </si>
  <si>
    <t>+ 2.24,1</t>
  </si>
  <si>
    <t xml:space="preserve"> 73/7</t>
  </si>
  <si>
    <t xml:space="preserve"> 3.11,4</t>
  </si>
  <si>
    <t>13.50,3</t>
  </si>
  <si>
    <t xml:space="preserve">  72/8</t>
  </si>
  <si>
    <t>+ 2.33,3</t>
  </si>
  <si>
    <t xml:space="preserve"> 74/12</t>
  </si>
  <si>
    <t xml:space="preserve">  75/12</t>
  </si>
  <si>
    <t xml:space="preserve"> 3.09,9</t>
  </si>
  <si>
    <t>14.10,4</t>
  </si>
  <si>
    <t>+ 2.53,4</t>
  </si>
  <si>
    <t xml:space="preserve"> 76/12</t>
  </si>
  <si>
    <t xml:space="preserve"> 3.15,9</t>
  </si>
  <si>
    <t xml:space="preserve"> 3.12,6</t>
  </si>
  <si>
    <t>14.19,9</t>
  </si>
  <si>
    <t xml:space="preserve">  77/4</t>
  </si>
  <si>
    <t>+ 3.02,9</t>
  </si>
  <si>
    <t xml:space="preserve"> 78/9</t>
  </si>
  <si>
    <t xml:space="preserve"> 3.16,2</t>
  </si>
  <si>
    <t xml:space="preserve"> 3.11,8</t>
  </si>
  <si>
    <t>14.27,2</t>
  </si>
  <si>
    <t xml:space="preserve">  78/11</t>
  </si>
  <si>
    <t>+ 3.10,2</t>
  </si>
  <si>
    <t xml:space="preserve"> 79/1</t>
  </si>
  <si>
    <t>14.50,5</t>
  </si>
  <si>
    <t xml:space="preserve">  81/1</t>
  </si>
  <si>
    <t xml:space="preserve">  80/1</t>
  </si>
  <si>
    <t>+ 3.33,5</t>
  </si>
  <si>
    <t>14.53,1</t>
  </si>
  <si>
    <t xml:space="preserve">  84/12</t>
  </si>
  <si>
    <t>+ 3.36,1</t>
  </si>
  <si>
    <t xml:space="preserve">  90/6</t>
  </si>
  <si>
    <t xml:space="preserve">  86/5</t>
  </si>
  <si>
    <t xml:space="preserve"> 82/2</t>
  </si>
  <si>
    <t xml:space="preserve"> 3.30,5</t>
  </si>
  <si>
    <t xml:space="preserve"> 3.24,2</t>
  </si>
  <si>
    <t>15.07,2</t>
  </si>
  <si>
    <t xml:space="preserve">  81/2</t>
  </si>
  <si>
    <t>+ 3.50,2</t>
  </si>
  <si>
    <t xml:space="preserve"> 83/3</t>
  </si>
  <si>
    <t xml:space="preserve"> 3.26,0</t>
  </si>
  <si>
    <t xml:space="preserve"> 3.38,1</t>
  </si>
  <si>
    <t>15.31,5</t>
  </si>
  <si>
    <t xml:space="preserve">  83/2</t>
  </si>
  <si>
    <t xml:space="preserve">  83/4</t>
  </si>
  <si>
    <t>+ 4.14,5</t>
  </si>
  <si>
    <t xml:space="preserve"> 84/8</t>
  </si>
  <si>
    <t xml:space="preserve"> 3.25,9</t>
  </si>
  <si>
    <t xml:space="preserve"> 4.34,5</t>
  </si>
  <si>
    <t>15.31,8</t>
  </si>
  <si>
    <t xml:space="preserve">  82/8</t>
  </si>
  <si>
    <t xml:space="preserve">  87/8</t>
  </si>
  <si>
    <t>+ 4.14,8</t>
  </si>
  <si>
    <t xml:space="preserve"> 85/4</t>
  </si>
  <si>
    <t xml:space="preserve"> 3.31,6</t>
  </si>
  <si>
    <t xml:space="preserve"> 3.41,4</t>
  </si>
  <si>
    <t>15.44,3</t>
  </si>
  <si>
    <t xml:space="preserve">  87/4</t>
  </si>
  <si>
    <t xml:space="preserve">  84/5</t>
  </si>
  <si>
    <t>+ 4.27,3</t>
  </si>
  <si>
    <t xml:space="preserve"> 86/5</t>
  </si>
  <si>
    <t xml:space="preserve"> 3.31,8</t>
  </si>
  <si>
    <t>15.44,9</t>
  </si>
  <si>
    <t xml:space="preserve">  88/5</t>
  </si>
  <si>
    <t xml:space="preserve">  82/3</t>
  </si>
  <si>
    <t>+ 4.27,9</t>
  </si>
  <si>
    <t xml:space="preserve"> 87/6</t>
  </si>
  <si>
    <t xml:space="preserve"> 3.49,7</t>
  </si>
  <si>
    <t xml:space="preserve"> 3.49,6</t>
  </si>
  <si>
    <t>16.23,6</t>
  </si>
  <si>
    <t xml:space="preserve">  89/6</t>
  </si>
  <si>
    <t>+ 5.06,6</t>
  </si>
  <si>
    <t xml:space="preserve">  91/14</t>
  </si>
  <si>
    <t xml:space="preserve">  88/14</t>
  </si>
  <si>
    <t xml:space="preserve">  76/10</t>
  </si>
  <si>
    <t xml:space="preserve"> 3.30,4</t>
  </si>
  <si>
    <t>ENGINE</t>
  </si>
  <si>
    <t xml:space="preserve">  85/5</t>
  </si>
  <si>
    <t>SS1</t>
  </si>
  <si>
    <t>Karitsa1</t>
  </si>
  <si>
    <t xml:space="preserve"> 104.30 km/h</t>
  </si>
  <si>
    <t xml:space="preserve"> 113.17 km/h</t>
  </si>
  <si>
    <t xml:space="preserve"> 114.05 km/h</t>
  </si>
  <si>
    <t xml:space="preserve"> 107.30 km/h</t>
  </si>
  <si>
    <t xml:space="preserve"> 104.99 km/h</t>
  </si>
  <si>
    <t xml:space="preserve">  98.48 km/h</t>
  </si>
  <si>
    <t xml:space="preserve"> 102.01 km/h</t>
  </si>
  <si>
    <t xml:space="preserve"> 105.42 km/h</t>
  </si>
  <si>
    <t xml:space="preserve"> 102.52 km/h</t>
  </si>
  <si>
    <t xml:space="preserve">  94.92 km/h</t>
  </si>
  <si>
    <t xml:space="preserve">  83.88 km/h</t>
  </si>
  <si>
    <t xml:space="preserve"> 5.69 km</t>
  </si>
  <si>
    <t xml:space="preserve"> 39 Jaunzems/Innuss</t>
  </si>
  <si>
    <t xml:space="preserve">  2 Lukyanuk/Arnautov</t>
  </si>
  <si>
    <t xml:space="preserve">  1 Kōrge/Pints</t>
  </si>
  <si>
    <t xml:space="preserve"> 17 Arshanskiy/Soskin</t>
  </si>
  <si>
    <t xml:space="preserve"> 22 Torn/Mesila</t>
  </si>
  <si>
    <t xml:space="preserve"> 47 Blums/Vilsons</t>
  </si>
  <si>
    <t xml:space="preserve"> 28 Uustulnd/Kuusk</t>
  </si>
  <si>
    <t xml:space="preserve"> 19 Vask/Tigas</t>
  </si>
  <si>
    <t xml:space="preserve"> 36 Rodendau/Rist</t>
  </si>
  <si>
    <t xml:space="preserve"> 74 Meus/Vana</t>
  </si>
  <si>
    <t xml:space="preserve"> 97 Niinemets/Prems</t>
  </si>
  <si>
    <t>SS2</t>
  </si>
  <si>
    <t>Karitsa2</t>
  </si>
  <si>
    <t xml:space="preserve"> 105.53 km/h</t>
  </si>
  <si>
    <t xml:space="preserve"> 113.11 km/h</t>
  </si>
  <si>
    <t xml:space="preserve"> 107.98 km/h</t>
  </si>
  <si>
    <t xml:space="preserve"> 101.61 km/h</t>
  </si>
  <si>
    <t xml:space="preserve"> 101.51 km/h</t>
  </si>
  <si>
    <t xml:space="preserve"> 104.24 km/h</t>
  </si>
  <si>
    <t xml:space="preserve"> 105.15 km/h</t>
  </si>
  <si>
    <t xml:space="preserve"> 103.82 km/h</t>
  </si>
  <si>
    <t xml:space="preserve">  96.90 km/h</t>
  </si>
  <si>
    <t xml:space="preserve">  83.51 km/h</t>
  </si>
  <si>
    <t xml:space="preserve"> 42 Subi/Sepp</t>
  </si>
  <si>
    <t xml:space="preserve"> 32 Kelement/Kasesalu</t>
  </si>
  <si>
    <t>SS3</t>
  </si>
  <si>
    <t>Rakvere1</t>
  </si>
  <si>
    <t xml:space="preserve">  71.96 km/h</t>
  </si>
  <si>
    <t xml:space="preserve">  80.27 km/h</t>
  </si>
  <si>
    <t xml:space="preserve">  82.15 km/h</t>
  </si>
  <si>
    <t xml:space="preserve">  77.82 km/h</t>
  </si>
  <si>
    <t xml:space="preserve">  74.99 km/h</t>
  </si>
  <si>
    <t xml:space="preserve">  72.68 km/h</t>
  </si>
  <si>
    <t xml:space="preserve">  75.25 km/h</t>
  </si>
  <si>
    <t xml:space="preserve">  76.99 km/h</t>
  </si>
  <si>
    <t xml:space="preserve">  73.26 km/h</t>
  </si>
  <si>
    <t xml:space="preserve">  70.06 km/h</t>
  </si>
  <si>
    <t xml:space="preserve">  64.27 km/h</t>
  </si>
  <si>
    <t xml:space="preserve"> 3.61 km</t>
  </si>
  <si>
    <t xml:space="preserve">  9 Svedas/Sakalauskas</t>
  </si>
  <si>
    <t xml:space="preserve"> 48 Sirmacis/Kulss</t>
  </si>
  <si>
    <t xml:space="preserve"> 20 Laipaik/Suvemaa</t>
  </si>
  <si>
    <t xml:space="preserve"> 56 Saar/Heina</t>
  </si>
  <si>
    <t xml:space="preserve"> 66 Tigane/Viljus</t>
  </si>
  <si>
    <t>SS4</t>
  </si>
  <si>
    <t>Rakvere2</t>
  </si>
  <si>
    <t xml:space="preserve">  75.47 km/h</t>
  </si>
  <si>
    <t xml:space="preserve">  81.33 km/h</t>
  </si>
  <si>
    <t xml:space="preserve">  82.20 km/h</t>
  </si>
  <si>
    <t xml:space="preserve">  77.54 km/h</t>
  </si>
  <si>
    <t xml:space="preserve">  74.78 km/h</t>
  </si>
  <si>
    <t xml:space="preserve">  73.38 km/h</t>
  </si>
  <si>
    <t xml:space="preserve">  75.96 km/h</t>
  </si>
  <si>
    <t xml:space="preserve">  78.19 km/h</t>
  </si>
  <si>
    <t xml:space="preserve">  74.01 km/h</t>
  </si>
  <si>
    <t xml:space="preserve">  70.36 km/h</t>
  </si>
  <si>
    <t xml:space="preserve">  65.37 km/h</t>
  </si>
  <si>
    <t xml:space="preserve"> 64 Iofin/Eliseev</t>
  </si>
  <si>
    <t xml:space="preserve"> 30 Feldmanis/Velme</t>
  </si>
  <si>
    <t>SS5</t>
  </si>
  <si>
    <t>Sonda</t>
  </si>
  <si>
    <t>24.30 km</t>
  </si>
  <si>
    <t>SS6</t>
  </si>
  <si>
    <t>Vinni1</t>
  </si>
  <si>
    <t>14.97 km</t>
  </si>
  <si>
    <t>SS7</t>
  </si>
  <si>
    <t>Vinni2</t>
  </si>
  <si>
    <t>SS8</t>
  </si>
  <si>
    <t>Voore1</t>
  </si>
  <si>
    <t xml:space="preserve"> 9.69 km</t>
  </si>
  <si>
    <t>SS9</t>
  </si>
  <si>
    <t>Rihula</t>
  </si>
  <si>
    <t>11.76 km</t>
  </si>
  <si>
    <t>SS10</t>
  </si>
  <si>
    <t>Voore2</t>
  </si>
  <si>
    <t>SS11</t>
  </si>
  <si>
    <t>Kantküla</t>
  </si>
  <si>
    <t xml:space="preserve"> 8.20 km</t>
  </si>
  <si>
    <t>Total 112.18 km</t>
  </si>
  <si>
    <t xml:space="preserve"> 5.55,6</t>
  </si>
  <si>
    <t>16.28,2</t>
  </si>
  <si>
    <t>+ 5.11,2</t>
  </si>
  <si>
    <t xml:space="preserve"> 91/7</t>
  </si>
  <si>
    <t xml:space="preserve"> 6.05,5</t>
  </si>
  <si>
    <t xml:space="preserve"> 6.04,7</t>
  </si>
  <si>
    <t>20.08,9</t>
  </si>
  <si>
    <t>+ 8.51,9</t>
  </si>
  <si>
    <t xml:space="preserve"> 5.57,4</t>
  </si>
  <si>
    <t>28.30,1</t>
  </si>
  <si>
    <t>+17.13,1</t>
  </si>
  <si>
    <t>11</t>
  </si>
  <si>
    <t>18</t>
  </si>
  <si>
    <t>12</t>
  </si>
  <si>
    <t>21</t>
  </si>
  <si>
    <t>20</t>
  </si>
  <si>
    <t>24</t>
  </si>
  <si>
    <t>15</t>
  </si>
  <si>
    <t>16</t>
  </si>
  <si>
    <t>32</t>
  </si>
  <si>
    <t>23</t>
  </si>
  <si>
    <t>31</t>
  </si>
  <si>
    <t>25</t>
  </si>
  <si>
    <t>19</t>
  </si>
  <si>
    <t>17</t>
  </si>
  <si>
    <t>26</t>
  </si>
  <si>
    <t>40</t>
  </si>
  <si>
    <t>37</t>
  </si>
  <si>
    <t>35</t>
  </si>
  <si>
    <t>22</t>
  </si>
  <si>
    <t>29</t>
  </si>
  <si>
    <t>34</t>
  </si>
  <si>
    <t>50</t>
  </si>
  <si>
    <t>41</t>
  </si>
  <si>
    <t>28</t>
  </si>
  <si>
    <t>72</t>
  </si>
  <si>
    <t>51</t>
  </si>
  <si>
    <t>55</t>
  </si>
  <si>
    <t>43</t>
  </si>
  <si>
    <t>80</t>
  </si>
  <si>
    <t>78</t>
  </si>
  <si>
    <t>39</t>
  </si>
  <si>
    <t>42</t>
  </si>
  <si>
    <t>64</t>
  </si>
  <si>
    <t>47</t>
  </si>
  <si>
    <t>67</t>
  </si>
  <si>
    <t>100</t>
  </si>
  <si>
    <t>65</t>
  </si>
  <si>
    <t>49</t>
  </si>
  <si>
    <t>53</t>
  </si>
  <si>
    <t>44</t>
  </si>
  <si>
    <t>73</t>
  </si>
  <si>
    <t>86</t>
  </si>
  <si>
    <t>60</t>
  </si>
  <si>
    <t>63</t>
  </si>
  <si>
    <t>83</t>
  </si>
  <si>
    <t>89</t>
  </si>
  <si>
    <t>91</t>
  </si>
  <si>
    <t>103</t>
  </si>
  <si>
    <t>61</t>
  </si>
  <si>
    <t>58</t>
  </si>
  <si>
    <t>74</t>
  </si>
  <si>
    <t>95</t>
  </si>
  <si>
    <t>84</t>
  </si>
  <si>
    <t>88</t>
  </si>
  <si>
    <t>94</t>
  </si>
  <si>
    <t>93</t>
  </si>
  <si>
    <t>104</t>
  </si>
  <si>
    <t>46</t>
  </si>
  <si>
    <t xml:space="preserve">  56</t>
  </si>
  <si>
    <t>SS4S</t>
  </si>
  <si>
    <t xml:space="preserve">  96</t>
  </si>
  <si>
    <t>Retired</t>
  </si>
  <si>
    <t>12.19,3</t>
  </si>
  <si>
    <t>10.06,1</t>
  </si>
  <si>
    <t>12.30,5</t>
  </si>
  <si>
    <t>10.10,7</t>
  </si>
  <si>
    <t>12.35,2</t>
  </si>
  <si>
    <t>10.15,8</t>
  </si>
  <si>
    <t>10.21,1</t>
  </si>
  <si>
    <t xml:space="preserve">  5/4</t>
  </si>
  <si>
    <t>12.34,8</t>
  </si>
  <si>
    <t>10.22,5</t>
  </si>
  <si>
    <t xml:space="preserve">  6/5</t>
  </si>
  <si>
    <t>12.45,0</t>
  </si>
  <si>
    <t>10.37,5</t>
  </si>
  <si>
    <t>12.51,2</t>
  </si>
  <si>
    <t>11.01,2</t>
  </si>
  <si>
    <t xml:space="preserve">   6/2</t>
  </si>
  <si>
    <t xml:space="preserve">   8/2</t>
  </si>
  <si>
    <t>13.11,7</t>
  </si>
  <si>
    <t>10.36,7</t>
  </si>
  <si>
    <t xml:space="preserve">  11/3</t>
  </si>
  <si>
    <t>13.33,3</t>
  </si>
  <si>
    <t>10.49,7</t>
  </si>
  <si>
    <t>10.55,7</t>
  </si>
  <si>
    <t xml:space="preserve">   9/7</t>
  </si>
  <si>
    <t>13.37,1</t>
  </si>
  <si>
    <t>11.13,7</t>
  </si>
  <si>
    <t>13.30,9</t>
  </si>
  <si>
    <t>11.16,5</t>
  </si>
  <si>
    <t>13.35,6</t>
  </si>
  <si>
    <t>11.08,5</t>
  </si>
  <si>
    <t>13.57,9</t>
  </si>
  <si>
    <t>10.56,6</t>
  </si>
  <si>
    <t>13.45,7</t>
  </si>
  <si>
    <t>11.24,5</t>
  </si>
  <si>
    <t>13.51,8</t>
  </si>
  <si>
    <t>11.34,5</t>
  </si>
  <si>
    <t>14.15,7</t>
  </si>
  <si>
    <t>11.11,9</t>
  </si>
  <si>
    <t xml:space="preserve">  19/10</t>
  </si>
  <si>
    <t xml:space="preserve">  13/8</t>
  </si>
  <si>
    <t>13.47,2</t>
  </si>
  <si>
    <t>11.40,8</t>
  </si>
  <si>
    <t>14.08,2</t>
  </si>
  <si>
    <t>11.45,2</t>
  </si>
  <si>
    <t xml:space="preserve">  18/9</t>
  </si>
  <si>
    <t>13.43,3</t>
  </si>
  <si>
    <t>11.10,9</t>
  </si>
  <si>
    <t xml:space="preserve">  18/5</t>
  </si>
  <si>
    <t>13.44,3</t>
  </si>
  <si>
    <t>11.20,0</t>
  </si>
  <si>
    <t xml:space="preserve">  14/9</t>
  </si>
  <si>
    <t>13.48,9</t>
  </si>
  <si>
    <t>11.44,7</t>
  </si>
  <si>
    <t xml:space="preserve">  22/1</t>
  </si>
  <si>
    <t>13.42,2</t>
  </si>
  <si>
    <t xml:space="preserve">  22/11</t>
  </si>
  <si>
    <t>14.00,7</t>
  </si>
  <si>
    <t xml:space="preserve">  23/2</t>
  </si>
  <si>
    <t>14.14,0</t>
  </si>
  <si>
    <t>11.39,0</t>
  </si>
  <si>
    <t xml:space="preserve">  20/2</t>
  </si>
  <si>
    <t>14.06,5</t>
  </si>
  <si>
    <t>14.12,5</t>
  </si>
  <si>
    <t>14.00,5</t>
  </si>
  <si>
    <t>14.06,3</t>
  </si>
  <si>
    <t>14.18,7</t>
  </si>
  <si>
    <t>14.22,3</t>
  </si>
  <si>
    <t>14.23,8</t>
  </si>
  <si>
    <t>14.30,6</t>
  </si>
  <si>
    <t>14.41,8</t>
  </si>
  <si>
    <t>14.29,0</t>
  </si>
  <si>
    <t>14.34,6</t>
  </si>
  <si>
    <t>14.44,4</t>
  </si>
  <si>
    <t>15.28,0</t>
  </si>
  <si>
    <t>15.01,2</t>
  </si>
  <si>
    <t>16.35,0</t>
  </si>
  <si>
    <t>58.44,7</t>
  </si>
  <si>
    <t xml:space="preserve"> 3.20</t>
  </si>
  <si>
    <t>30.27,1</t>
  </si>
  <si>
    <t xml:space="preserve">  41/1</t>
  </si>
  <si>
    <t xml:space="preserve">  16/9</t>
  </si>
  <si>
    <t xml:space="preserve">  20/1</t>
  </si>
  <si>
    <t xml:space="preserve">  28/3</t>
  </si>
  <si>
    <t>14.29,2</t>
  </si>
  <si>
    <t xml:space="preserve">  36/4</t>
  </si>
  <si>
    <t xml:space="preserve">  33/4</t>
  </si>
  <si>
    <t>14.26,6</t>
  </si>
  <si>
    <t xml:space="preserve">  39/5</t>
  </si>
  <si>
    <t>14.35,7</t>
  </si>
  <si>
    <t>14.32,2</t>
  </si>
  <si>
    <t>14.47,7</t>
  </si>
  <si>
    <t>15.01,8</t>
  </si>
  <si>
    <t>14.44,7</t>
  </si>
  <si>
    <t xml:space="preserve">  44/6</t>
  </si>
  <si>
    <t>14.49,6</t>
  </si>
  <si>
    <t xml:space="preserve">  47/7</t>
  </si>
  <si>
    <t>15.11,7</t>
  </si>
  <si>
    <t>15.03,9</t>
  </si>
  <si>
    <t>15.18,5</t>
  </si>
  <si>
    <t>15.26,9</t>
  </si>
  <si>
    <t>15.30,1</t>
  </si>
  <si>
    <t xml:space="preserve">  22/7</t>
  </si>
  <si>
    <t>16.05,4</t>
  </si>
  <si>
    <t>14.42,0</t>
  </si>
  <si>
    <t xml:space="preserve"> 4.00</t>
  </si>
  <si>
    <t xml:space="preserve">  42/5</t>
  </si>
  <si>
    <t>13.36,9</t>
  </si>
  <si>
    <t xml:space="preserve"> 7.10</t>
  </si>
  <si>
    <t xml:space="preserve">  22/4</t>
  </si>
  <si>
    <t>20.21,1</t>
  </si>
  <si>
    <t xml:space="preserve"> 26</t>
  </si>
  <si>
    <t>TC6A</t>
  </si>
  <si>
    <t>43 min. late</t>
  </si>
  <si>
    <t xml:space="preserve"> 37</t>
  </si>
  <si>
    <t>TC6</t>
  </si>
  <si>
    <t>20 min. late</t>
  </si>
  <si>
    <t xml:space="preserve"> 67</t>
  </si>
  <si>
    <t>TC4E</t>
  </si>
  <si>
    <t>4 min. early</t>
  </si>
  <si>
    <t>14.43,3</t>
  </si>
  <si>
    <t xml:space="preserve">  53/3</t>
  </si>
  <si>
    <t>15.11,0</t>
  </si>
  <si>
    <t>15.06,3</t>
  </si>
  <si>
    <t xml:space="preserve">  51/7</t>
  </si>
  <si>
    <t>15.32,3</t>
  </si>
  <si>
    <t>15.36,8</t>
  </si>
  <si>
    <t>15.41,6</t>
  </si>
  <si>
    <t>15.34,4</t>
  </si>
  <si>
    <t>16.09,3</t>
  </si>
  <si>
    <t>16.02,8</t>
  </si>
  <si>
    <t>16.27,8</t>
  </si>
  <si>
    <t>17.06,6</t>
  </si>
  <si>
    <t>16.26,7</t>
  </si>
  <si>
    <t>16.00,9</t>
  </si>
  <si>
    <t>15.28,6</t>
  </si>
  <si>
    <t xml:space="preserve">  57/4</t>
  </si>
  <si>
    <t>17.41,0</t>
  </si>
  <si>
    <t>17.34,5</t>
  </si>
  <si>
    <t>18.16,2</t>
  </si>
  <si>
    <t>18.01,9</t>
  </si>
  <si>
    <t xml:space="preserve">  24/7</t>
  </si>
  <si>
    <t xml:space="preserve">  20/5</t>
  </si>
  <si>
    <t xml:space="preserve">  23/10</t>
  </si>
  <si>
    <t xml:space="preserve">  33/12</t>
  </si>
  <si>
    <t xml:space="preserve">  26/2</t>
  </si>
  <si>
    <t xml:space="preserve">  30/3</t>
  </si>
  <si>
    <t xml:space="preserve">  34/3</t>
  </si>
  <si>
    <t xml:space="preserve">  40/6</t>
  </si>
  <si>
    <t xml:space="preserve">  38/5</t>
  </si>
  <si>
    <t xml:space="preserve">  49/8</t>
  </si>
  <si>
    <t xml:space="preserve">  52/2</t>
  </si>
  <si>
    <t xml:space="preserve">  50/1</t>
  </si>
  <si>
    <t xml:space="preserve">  46/7</t>
  </si>
  <si>
    <t xml:space="preserve">  56/3</t>
  </si>
  <si>
    <t xml:space="preserve">  55/9</t>
  </si>
  <si>
    <t xml:space="preserve">  54/8</t>
  </si>
  <si>
    <t xml:space="preserve">  58/1</t>
  </si>
  <si>
    <t xml:space="preserve">  72/10</t>
  </si>
  <si>
    <t xml:space="preserve">  62/2</t>
  </si>
  <si>
    <t xml:space="preserve">  64/6</t>
  </si>
  <si>
    <t xml:space="preserve">  65/7</t>
  </si>
  <si>
    <t xml:space="preserve">  68/4</t>
  </si>
  <si>
    <t xml:space="preserve">  63/10</t>
  </si>
  <si>
    <t xml:space="preserve">  69/3</t>
  </si>
  <si>
    <t xml:space="preserve">  67/8</t>
  </si>
  <si>
    <t xml:space="preserve">  71/9</t>
  </si>
  <si>
    <t xml:space="preserve">  73/11</t>
  </si>
  <si>
    <t xml:space="preserve">  70/1</t>
  </si>
  <si>
    <t xml:space="preserve">  66/8</t>
  </si>
  <si>
    <t xml:space="preserve">  45/6</t>
  </si>
  <si>
    <t xml:space="preserve">  60/5</t>
  </si>
  <si>
    <t xml:space="preserve">  29/11</t>
  </si>
  <si>
    <t xml:space="preserve">  77/13</t>
  </si>
  <si>
    <t xml:space="preserve">  74/2</t>
  </si>
  <si>
    <t>18.59,5</t>
  </si>
  <si>
    <t xml:space="preserve">  78/6</t>
  </si>
  <si>
    <t xml:space="preserve">  79/4</t>
  </si>
  <si>
    <t xml:space="preserve">  77/5</t>
  </si>
  <si>
    <t xml:space="preserve">  81/11</t>
  </si>
  <si>
    <t>13.07,1</t>
  </si>
  <si>
    <t xml:space="preserve">   8/1</t>
  </si>
  <si>
    <t>14.13,1</t>
  </si>
  <si>
    <t>OFF</t>
  </si>
  <si>
    <t xml:space="preserve">  31/1</t>
  </si>
  <si>
    <t xml:space="preserve">  80/5</t>
  </si>
  <si>
    <t>TRANSMISSION</t>
  </si>
  <si>
    <t>WHEEL</t>
  </si>
  <si>
    <t>TECHNICAL</t>
  </si>
  <si>
    <t>GEARBOX</t>
  </si>
  <si>
    <t>CLUTCH</t>
  </si>
  <si>
    <t>FUEL PUMP</t>
  </si>
  <si>
    <t xml:space="preserve">   9/6</t>
  </si>
  <si>
    <t xml:space="preserve">  10/7</t>
  </si>
  <si>
    <t xml:space="preserve">  15/1</t>
  </si>
  <si>
    <t>-</t>
  </si>
  <si>
    <t xml:space="preserve">  10</t>
  </si>
  <si>
    <t>TC4D</t>
  </si>
  <si>
    <t xml:space="preserve">  17</t>
  </si>
  <si>
    <t>SS6S</t>
  </si>
  <si>
    <t xml:space="preserve">  19</t>
  </si>
  <si>
    <t>SS5F</t>
  </si>
  <si>
    <t xml:space="preserve">  20</t>
  </si>
  <si>
    <t>SS5S</t>
  </si>
  <si>
    <t xml:space="preserve">  31</t>
  </si>
  <si>
    <t xml:space="preserve">  35</t>
  </si>
  <si>
    <t xml:space="preserve">  36</t>
  </si>
  <si>
    <t xml:space="preserve">  39</t>
  </si>
  <si>
    <t xml:space="preserve">  47</t>
  </si>
  <si>
    <t xml:space="preserve">  78</t>
  </si>
  <si>
    <t>TC5</t>
  </si>
  <si>
    <t xml:space="preserve">  83</t>
  </si>
  <si>
    <t xml:space="preserve">  89</t>
  </si>
  <si>
    <t xml:space="preserve">  91</t>
  </si>
  <si>
    <t xml:space="preserve">  94</t>
  </si>
  <si>
    <t xml:space="preserve">  98</t>
  </si>
  <si>
    <t xml:space="preserve"> 102</t>
  </si>
  <si>
    <t xml:space="preserve"> 103</t>
  </si>
  <si>
    <t>10.04,6</t>
  </si>
  <si>
    <t xml:space="preserve"> 5.09,0</t>
  </si>
  <si>
    <t xml:space="preserve"> 6.04,8</t>
  </si>
  <si>
    <t xml:space="preserve">   5/1</t>
  </si>
  <si>
    <t>10.17,3</t>
  </si>
  <si>
    <t xml:space="preserve"> 5.02,4</t>
  </si>
  <si>
    <t xml:space="preserve"> 6.08,3</t>
  </si>
  <si>
    <t>10.15,6</t>
  </si>
  <si>
    <t xml:space="preserve"> 5.04,3</t>
  </si>
  <si>
    <t xml:space="preserve"> 6.06,0</t>
  </si>
  <si>
    <t xml:space="preserve">   3/3</t>
  </si>
  <si>
    <t>10.18,3</t>
  </si>
  <si>
    <t xml:space="preserve"> 5.02,6</t>
  </si>
  <si>
    <t xml:space="preserve"> 6.03,8</t>
  </si>
  <si>
    <t xml:space="preserve">   2/2</t>
  </si>
  <si>
    <t>10.22,1</t>
  </si>
  <si>
    <t xml:space="preserve"> 5.12,1</t>
  </si>
  <si>
    <t xml:space="preserve"> 6.13,5</t>
  </si>
  <si>
    <t>10.16,8</t>
  </si>
  <si>
    <t xml:space="preserve"> 5.07,8</t>
  </si>
  <si>
    <t xml:space="preserve"> 6.11,5</t>
  </si>
  <si>
    <t xml:space="preserve">   4/4</t>
  </si>
  <si>
    <t>10.17,7</t>
  </si>
  <si>
    <t xml:space="preserve"> 5.16,0</t>
  </si>
  <si>
    <t xml:space="preserve"> 6.19,3</t>
  </si>
  <si>
    <t>10.33,9</t>
  </si>
  <si>
    <t xml:space="preserve"> 5.14,7</t>
  </si>
  <si>
    <t xml:space="preserve"> 6.20,4</t>
  </si>
  <si>
    <t>10.41,7</t>
  </si>
  <si>
    <t xml:space="preserve"> 5.20,5</t>
  </si>
  <si>
    <t xml:space="preserve"> 6.30,9</t>
  </si>
  <si>
    <t>10.40,5</t>
  </si>
  <si>
    <t xml:space="preserve"> 5.29,8</t>
  </si>
  <si>
    <t xml:space="preserve"> 6.44,1</t>
  </si>
  <si>
    <t xml:space="preserve">   9/3</t>
  </si>
  <si>
    <t>10.56,7</t>
  </si>
  <si>
    <t xml:space="preserve"> 5.29,1</t>
  </si>
  <si>
    <t xml:space="preserve"> 6.32,1</t>
  </si>
  <si>
    <t>10.48,8</t>
  </si>
  <si>
    <t xml:space="preserve"> 5.29,9</t>
  </si>
  <si>
    <t xml:space="preserve"> 6.38,8</t>
  </si>
  <si>
    <t xml:space="preserve">  11/1</t>
  </si>
  <si>
    <t>10.59,0</t>
  </si>
  <si>
    <t xml:space="preserve"> 5.30,6</t>
  </si>
  <si>
    <t xml:space="preserve"> 6.34,2</t>
  </si>
  <si>
    <t>11.31,1</t>
  </si>
  <si>
    <t xml:space="preserve"> 6.18,7</t>
  </si>
  <si>
    <t>DRIVESHAFT</t>
  </si>
  <si>
    <t>10.58,5</t>
  </si>
  <si>
    <t xml:space="preserve"> 5.30,4</t>
  </si>
  <si>
    <t xml:space="preserve"> 6.46,5</t>
  </si>
  <si>
    <t>11.12,4</t>
  </si>
  <si>
    <t xml:space="preserve"> 5.34,1</t>
  </si>
  <si>
    <t xml:space="preserve"> 6.40,2</t>
  </si>
  <si>
    <t xml:space="preserve"> 16/10</t>
  </si>
  <si>
    <t>11.06,8</t>
  </si>
  <si>
    <t xml:space="preserve"> 6.40,1</t>
  </si>
  <si>
    <t xml:space="preserve"> 6.53,8</t>
  </si>
  <si>
    <t>11.31,2</t>
  </si>
  <si>
    <t xml:space="preserve"> 5.48,0</t>
  </si>
  <si>
    <t xml:space="preserve"> 7.14,7</t>
  </si>
  <si>
    <t>11.34,2</t>
  </si>
  <si>
    <t xml:space="preserve"> 5.45,5</t>
  </si>
  <si>
    <t xml:space="preserve"> 6.56,0</t>
  </si>
  <si>
    <t xml:space="preserve">  19/2</t>
  </si>
  <si>
    <t>11.39,2</t>
  </si>
  <si>
    <t xml:space="preserve"> 5.41,7</t>
  </si>
  <si>
    <t xml:space="preserve"> 6.46,7</t>
  </si>
  <si>
    <t xml:space="preserve">  24/1</t>
  </si>
  <si>
    <t>11.10,3</t>
  </si>
  <si>
    <t xml:space="preserve"> 5.46,8</t>
  </si>
  <si>
    <t xml:space="preserve"> 7.31,3</t>
  </si>
  <si>
    <t xml:space="preserve"> 21/3</t>
  </si>
  <si>
    <t>11.17,1</t>
  </si>
  <si>
    <t xml:space="preserve"> 6.46,3</t>
  </si>
  <si>
    <t>11.54,6</t>
  </si>
  <si>
    <t xml:space="preserve"> 6.51,8</t>
  </si>
  <si>
    <t>11.09,0</t>
  </si>
  <si>
    <t xml:space="preserve"> 5.35,5</t>
  </si>
  <si>
    <t xml:space="preserve"> 6.52,4</t>
  </si>
  <si>
    <t>11.36,6</t>
  </si>
  <si>
    <t xml:space="preserve"> 5.51,0</t>
  </si>
  <si>
    <t xml:space="preserve"> 7.08,9</t>
  </si>
  <si>
    <t xml:space="preserve"> 6.24,9</t>
  </si>
  <si>
    <t xml:space="preserve"> 8.04,0</t>
  </si>
  <si>
    <t xml:space="preserve">  25/5</t>
  </si>
  <si>
    <t>11.52,7</t>
  </si>
  <si>
    <t xml:space="preserve"> 5.39,1</t>
  </si>
  <si>
    <t xml:space="preserve"> 7.03,0</t>
  </si>
  <si>
    <t>11.29,7</t>
  </si>
  <si>
    <t xml:space="preserve"> 5.49,9</t>
  </si>
  <si>
    <t xml:space="preserve"> 7.02,2</t>
  </si>
  <si>
    <t>11.31,5</t>
  </si>
  <si>
    <t xml:space="preserve"> 5.46,7</t>
  </si>
  <si>
    <t xml:space="preserve">  23/4</t>
  </si>
  <si>
    <t>11.35,9</t>
  </si>
  <si>
    <t xml:space="preserve"> 5.41,8</t>
  </si>
  <si>
    <t xml:space="preserve"> 7.03,4</t>
  </si>
  <si>
    <t xml:space="preserve">  27/4</t>
  </si>
  <si>
    <t xml:space="preserve"> 5.44,2</t>
  </si>
  <si>
    <t xml:space="preserve"> 7.07,5</t>
  </si>
  <si>
    <t xml:space="preserve">  28/5</t>
  </si>
  <si>
    <t>11.34,0</t>
  </si>
  <si>
    <t xml:space="preserve"> 5.55,3</t>
  </si>
  <si>
    <t xml:space="preserve"> 7.20,2</t>
  </si>
  <si>
    <t xml:space="preserve"> 31/1</t>
  </si>
  <si>
    <t>11.45,7</t>
  </si>
  <si>
    <t xml:space="preserve"> 5.55,4</t>
  </si>
  <si>
    <t xml:space="preserve"> 7.14,2</t>
  </si>
  <si>
    <t xml:space="preserve"> 59</t>
  </si>
  <si>
    <t>TC8</t>
  </si>
  <si>
    <t>6 min. late</t>
  </si>
  <si>
    <t xml:space="preserve"> 17/1</t>
  </si>
  <si>
    <t xml:space="preserve"> 5.37,7</t>
  </si>
  <si>
    <t xml:space="preserve"> 19/2</t>
  </si>
  <si>
    <t xml:space="preserve">  23/3</t>
  </si>
  <si>
    <t xml:space="preserve">  24/4</t>
  </si>
  <si>
    <t xml:space="preserve">  13/4</t>
  </si>
  <si>
    <t xml:space="preserve">  14/8</t>
  </si>
  <si>
    <t xml:space="preserve">  15/8</t>
  </si>
  <si>
    <t xml:space="preserve">  19/9</t>
  </si>
  <si>
    <t xml:space="preserve">  21/2</t>
  </si>
  <si>
    <t xml:space="preserve">  30/11</t>
  </si>
  <si>
    <t xml:space="preserve">  37/12</t>
  </si>
  <si>
    <t xml:space="preserve">  27/3</t>
  </si>
  <si>
    <t xml:space="preserve">  29/4</t>
  </si>
  <si>
    <t xml:space="preserve">  42/7</t>
  </si>
  <si>
    <t xml:space="preserve">  39/4</t>
  </si>
  <si>
    <t xml:space="preserve">  31/6</t>
  </si>
  <si>
    <t xml:space="preserve">  31/12</t>
  </si>
  <si>
    <t xml:space="preserve">  25/10</t>
  </si>
  <si>
    <t xml:space="preserve">  32/7</t>
  </si>
  <si>
    <t xml:space="preserve">  32/5</t>
  </si>
  <si>
    <t xml:space="preserve">  30/5</t>
  </si>
  <si>
    <t xml:space="preserve">  29/1</t>
  </si>
  <si>
    <t xml:space="preserve">  41/6</t>
  </si>
  <si>
    <t xml:space="preserve">  34/2</t>
  </si>
  <si>
    <t>11.41,2</t>
  </si>
  <si>
    <t xml:space="preserve"> 5.54,1</t>
  </si>
  <si>
    <t xml:space="preserve"> 7.14,4</t>
  </si>
  <si>
    <t xml:space="preserve"> 5.52,7</t>
  </si>
  <si>
    <t xml:space="preserve"> 7.12,5</t>
  </si>
  <si>
    <t xml:space="preserve">  33/6</t>
  </si>
  <si>
    <t xml:space="preserve">  45/1</t>
  </si>
  <si>
    <t xml:space="preserve">  42/3</t>
  </si>
  <si>
    <t>12.00,8</t>
  </si>
  <si>
    <t xml:space="preserve"> 6.01,3</t>
  </si>
  <si>
    <t xml:space="preserve"> 7.19,2</t>
  </si>
  <si>
    <t>11.54,8</t>
  </si>
  <si>
    <t xml:space="preserve"> 6.03,7</t>
  </si>
  <si>
    <t xml:space="preserve"> 7.26,7</t>
  </si>
  <si>
    <t>12.05,3</t>
  </si>
  <si>
    <t xml:space="preserve"> 5.52,4</t>
  </si>
  <si>
    <t>12.11,8</t>
  </si>
  <si>
    <t xml:space="preserve"> 6.01,8</t>
  </si>
  <si>
    <t xml:space="preserve"> 7.15,2</t>
  </si>
  <si>
    <t xml:space="preserve">  50/3</t>
  </si>
  <si>
    <t xml:space="preserve">  38/1</t>
  </si>
  <si>
    <t>12.07,4</t>
  </si>
  <si>
    <t xml:space="preserve"> 6.03,5</t>
  </si>
  <si>
    <t xml:space="preserve"> 7.29,6</t>
  </si>
  <si>
    <t xml:space="preserve">  48/6</t>
  </si>
  <si>
    <t>12.35,6</t>
  </si>
  <si>
    <t xml:space="preserve"> 6.15,1</t>
  </si>
  <si>
    <t xml:space="preserve"> 7.25,6</t>
  </si>
  <si>
    <t xml:space="preserve"> 46/3</t>
  </si>
  <si>
    <t xml:space="preserve"> 7.45,0</t>
  </si>
  <si>
    <t xml:space="preserve"> 7.09,6</t>
  </si>
  <si>
    <t xml:space="preserve">  55/3</t>
  </si>
  <si>
    <t>12.06,4</t>
  </si>
  <si>
    <t xml:space="preserve"> 5.59,0</t>
  </si>
  <si>
    <t xml:space="preserve"> 7.22,3</t>
  </si>
  <si>
    <t xml:space="preserve">  47/9</t>
  </si>
  <si>
    <t xml:space="preserve"> 6.05,9</t>
  </si>
  <si>
    <t xml:space="preserve"> 7.36,8</t>
  </si>
  <si>
    <t xml:space="preserve">  50/2</t>
  </si>
  <si>
    <t>12.22,2</t>
  </si>
  <si>
    <t xml:space="preserve"> 6.13,0</t>
  </si>
  <si>
    <t xml:space="preserve"> 7.45,2</t>
  </si>
  <si>
    <t xml:space="preserve">  53/4</t>
  </si>
  <si>
    <t xml:space="preserve">  52/4</t>
  </si>
  <si>
    <t>12.22,9</t>
  </si>
  <si>
    <t xml:space="preserve"> 6.19,6</t>
  </si>
  <si>
    <t xml:space="preserve"> 7.48,3</t>
  </si>
  <si>
    <t xml:space="preserve">  54/5</t>
  </si>
  <si>
    <t>11.07,8</t>
  </si>
  <si>
    <t xml:space="preserve"> 5.26,3</t>
  </si>
  <si>
    <t xml:space="preserve"> 6.50,1</t>
  </si>
  <si>
    <t xml:space="preserve">  18/4</t>
  </si>
  <si>
    <t xml:space="preserve">  38/3</t>
  </si>
  <si>
    <t xml:space="preserve">  57/8</t>
  </si>
  <si>
    <t>12.59,1</t>
  </si>
  <si>
    <t xml:space="preserve"> 6.36,2</t>
  </si>
  <si>
    <t xml:space="preserve"> 7.53,6</t>
  </si>
  <si>
    <t xml:space="preserve"> 1:09.11,2</t>
  </si>
  <si>
    <t xml:space="preserve">  56/4</t>
  </si>
  <si>
    <t>12.28,1</t>
  </si>
  <si>
    <t xml:space="preserve"> 6.27,0</t>
  </si>
  <si>
    <t xml:space="preserve"> 8.27,4</t>
  </si>
  <si>
    <t xml:space="preserve">  58/7</t>
  </si>
  <si>
    <t xml:space="preserve">  59/6</t>
  </si>
  <si>
    <t>12.34,9</t>
  </si>
  <si>
    <t xml:space="preserve"> 6.31,5</t>
  </si>
  <si>
    <t xml:space="preserve"> 7.53,1</t>
  </si>
  <si>
    <t xml:space="preserve">  60/8</t>
  </si>
  <si>
    <t xml:space="preserve">  55/7</t>
  </si>
  <si>
    <t>13.10,9</t>
  </si>
  <si>
    <t xml:space="preserve"> 6.46,2</t>
  </si>
  <si>
    <t xml:space="preserve"> 8.16,7</t>
  </si>
  <si>
    <t>13.50,5</t>
  </si>
  <si>
    <t xml:space="preserve"> 7.01,1</t>
  </si>
  <si>
    <t xml:space="preserve"> 8.29,5</t>
  </si>
  <si>
    <t xml:space="preserve">  60/2</t>
  </si>
  <si>
    <t>14.07,3</t>
  </si>
  <si>
    <t xml:space="preserve"> 7.12,3</t>
  </si>
  <si>
    <t xml:space="preserve"> 8.46,1</t>
  </si>
  <si>
    <t xml:space="preserve">  61/3</t>
  </si>
  <si>
    <t>22.59,4</t>
  </si>
  <si>
    <t xml:space="preserve"> 6.12,8</t>
  </si>
  <si>
    <t xml:space="preserve"> 7.39,9</t>
  </si>
  <si>
    <t xml:space="preserve">  51/3</t>
  </si>
  <si>
    <t>14.12,9</t>
  </si>
  <si>
    <t xml:space="preserve"> 7.17,1</t>
  </si>
  <si>
    <t xml:space="preserve"> 8.52,2</t>
  </si>
  <si>
    <t>11.16,7</t>
  </si>
  <si>
    <t>16.07,7</t>
  </si>
  <si>
    <t xml:space="preserve"> 7.46,6</t>
  </si>
  <si>
    <t>10.53,4</t>
  </si>
  <si>
    <t xml:space="preserve"> 5.27,9</t>
  </si>
  <si>
    <t>STEERING</t>
  </si>
  <si>
    <t>11.08,7</t>
  </si>
  <si>
    <t xml:space="preserve"> 5.31,3</t>
  </si>
  <si>
    <t xml:space="preserve"> 5.31,7</t>
  </si>
  <si>
    <t>12.30,1</t>
  </si>
  <si>
    <t xml:space="preserve"> 6.04,6</t>
  </si>
  <si>
    <t>13.58,2</t>
  </si>
  <si>
    <t xml:space="preserve"> 6.52,3</t>
  </si>
  <si>
    <t>MEDICAL</t>
  </si>
  <si>
    <t>14.12,6</t>
  </si>
  <si>
    <t xml:space="preserve"> 7.19,6</t>
  </si>
  <si>
    <t>12.26,8</t>
  </si>
  <si>
    <t xml:space="preserve">  52/13</t>
  </si>
  <si>
    <t>TYRE</t>
  </si>
  <si>
    <t xml:space="preserve">  62/12</t>
  </si>
  <si>
    <t xml:space="preserve">  37/3</t>
  </si>
  <si>
    <t xml:space="preserve">  34/7</t>
  </si>
  <si>
    <t xml:space="preserve">  36/2</t>
  </si>
  <si>
    <t xml:space="preserve">  46/2</t>
  </si>
  <si>
    <t xml:space="preserve">  60/11</t>
  </si>
  <si>
    <t xml:space="preserve">  52/1</t>
  </si>
  <si>
    <t xml:space="preserve">  58/8</t>
  </si>
  <si>
    <t xml:space="preserve">  61/4</t>
  </si>
  <si>
    <t xml:space="preserve">  59/7</t>
  </si>
  <si>
    <t xml:space="preserve">  61/8</t>
  </si>
  <si>
    <t xml:space="preserve"> 5.01,9</t>
  </si>
  <si>
    <t xml:space="preserve"> 4.25,4</t>
  </si>
  <si>
    <t xml:space="preserve"> 1:04.28,1</t>
  </si>
  <si>
    <t xml:space="preserve"> 5.06,3</t>
  </si>
  <si>
    <t xml:space="preserve"> 4.31,2</t>
  </si>
  <si>
    <t xml:space="preserve"> 1:05.26,5</t>
  </si>
  <si>
    <t xml:space="preserve"> 4.59,7</t>
  </si>
  <si>
    <t xml:space="preserve"> 4.29,7</t>
  </si>
  <si>
    <t xml:space="preserve"> 1:06.07,7</t>
  </si>
  <si>
    <t>+ 1.39,6</t>
  </si>
  <si>
    <t xml:space="preserve"> 5.03,7</t>
  </si>
  <si>
    <t xml:space="preserve"> 4.28,8</t>
  </si>
  <si>
    <t xml:space="preserve"> 1:06.11,4</t>
  </si>
  <si>
    <t>+ 1.43,3</t>
  </si>
  <si>
    <t xml:space="preserve"> 5.06,8</t>
  </si>
  <si>
    <t xml:space="preserve"> 4.29,9</t>
  </si>
  <si>
    <t xml:space="preserve"> 1:06.32,5</t>
  </si>
  <si>
    <t>+ 2.04,4</t>
  </si>
  <si>
    <t xml:space="preserve"> 5.15,8</t>
  </si>
  <si>
    <t xml:space="preserve"> 4.44,6</t>
  </si>
  <si>
    <t xml:space="preserve"> 1:08.59,9</t>
  </si>
  <si>
    <t>+ 4.31,8</t>
  </si>
  <si>
    <t xml:space="preserve"> 5.19,9</t>
  </si>
  <si>
    <t xml:space="preserve"> 4.37,1</t>
  </si>
  <si>
    <t>+ 4.43,1</t>
  </si>
  <si>
    <t xml:space="preserve"> 5.18,8</t>
  </si>
  <si>
    <t xml:space="preserve"> 4.38,2</t>
  </si>
  <si>
    <t xml:space="preserve"> 1:09.50,6</t>
  </si>
  <si>
    <t>+ 5.22,5</t>
  </si>
  <si>
    <t xml:space="preserve">  9/2</t>
  </si>
  <si>
    <t xml:space="preserve"> 5.21,9</t>
  </si>
  <si>
    <t xml:space="preserve"> 4.41,4</t>
  </si>
  <si>
    <t xml:space="preserve"> 1:09.59,7</t>
  </si>
  <si>
    <t>+ 5.31,6</t>
  </si>
  <si>
    <t>20.24,9</t>
  </si>
  <si>
    <t xml:space="preserve"> 4.31,4</t>
  </si>
  <si>
    <t xml:space="preserve"> 0.20</t>
  </si>
  <si>
    <t xml:space="preserve"> 1:22.49,3</t>
  </si>
  <si>
    <t>+18.21,2</t>
  </si>
  <si>
    <t xml:space="preserve"> 5.11,1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</si>
</sst>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hh:mm:ss;@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i/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8"/>
      <color indexed="8"/>
      <name val="Arial"/>
      <family val="2"/>
    </font>
    <font>
      <i/>
      <sz val="9"/>
      <color indexed="48"/>
      <name val="Arial"/>
      <family val="2"/>
    </font>
    <font>
      <i/>
      <sz val="9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8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left"/>
    </xf>
    <xf numFmtId="49" fontId="5" fillId="5" borderId="8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right"/>
    </xf>
    <xf numFmtId="49" fontId="5" fillId="5" borderId="3" xfId="0" applyNumberFormat="1" applyFont="1" applyFill="1" applyBorder="1" applyAlignment="1">
      <alignment/>
    </xf>
    <xf numFmtId="49" fontId="6" fillId="5" borderId="4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/>
    </xf>
    <xf numFmtId="49" fontId="6" fillId="5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5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5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5" borderId="0" xfId="0" applyNumberFormat="1" applyFont="1" applyFill="1" applyAlignment="1">
      <alignment/>
    </xf>
    <xf numFmtId="0" fontId="3" fillId="4" borderId="3" xfId="0" applyNumberFormat="1" applyFont="1" applyFill="1" applyBorder="1" applyAlignment="1">
      <alignment horizontal="right"/>
    </xf>
    <xf numFmtId="0" fontId="4" fillId="4" borderId="9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15" fillId="5" borderId="0" xfId="0" applyNumberFormat="1" applyFont="1" applyFill="1" applyAlignment="1">
      <alignment/>
    </xf>
    <xf numFmtId="49" fontId="16" fillId="5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9" fillId="5" borderId="5" xfId="0" applyNumberFormat="1" applyFont="1" applyFill="1" applyBorder="1" applyAlignment="1">
      <alignment horizontal="left" indent="1"/>
    </xf>
    <xf numFmtId="49" fontId="18" fillId="5" borderId="8" xfId="0" applyNumberFormat="1" applyFont="1" applyFill="1" applyBorder="1" applyAlignment="1">
      <alignment horizontal="right" indent="1"/>
    </xf>
    <xf numFmtId="49" fontId="18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49" fontId="18" fillId="5" borderId="8" xfId="0" applyNumberFormat="1" applyFont="1" applyFill="1" applyBorder="1" applyAlignment="1">
      <alignment horizontal="left"/>
    </xf>
    <xf numFmtId="49" fontId="18" fillId="5" borderId="3" xfId="0" applyNumberFormat="1" applyFont="1" applyFill="1" applyBorder="1" applyAlignment="1">
      <alignment horizontal="right"/>
    </xf>
    <xf numFmtId="49" fontId="18" fillId="5" borderId="3" xfId="0" applyNumberFormat="1" applyFont="1" applyFill="1" applyBorder="1" applyAlignment="1">
      <alignment/>
    </xf>
    <xf numFmtId="49" fontId="19" fillId="5" borderId="4" xfId="0" applyNumberFormat="1" applyFont="1" applyFill="1" applyBorder="1" applyAlignment="1">
      <alignment horizontal="center"/>
    </xf>
    <xf numFmtId="49" fontId="19" fillId="5" borderId="3" xfId="0" applyNumberFormat="1" applyFont="1" applyFill="1" applyBorder="1" applyAlignment="1">
      <alignment horizontal="center"/>
    </xf>
    <xf numFmtId="49" fontId="19" fillId="5" borderId="5" xfId="0" applyNumberFormat="1" applyFont="1" applyFill="1" applyBorder="1" applyAlignment="1">
      <alignment horizontal="center"/>
    </xf>
    <xf numFmtId="49" fontId="18" fillId="5" borderId="9" xfId="0" applyNumberFormat="1" applyFont="1" applyFill="1" applyBorder="1" applyAlignment="1">
      <alignment horizontal="right"/>
    </xf>
    <xf numFmtId="49" fontId="18" fillId="5" borderId="9" xfId="0" applyNumberFormat="1" applyFont="1" applyFill="1" applyBorder="1" applyAlignment="1">
      <alignment/>
    </xf>
    <xf numFmtId="49" fontId="19" fillId="5" borderId="14" xfId="0" applyNumberFormat="1" applyFont="1" applyFill="1" applyBorder="1" applyAlignment="1">
      <alignment horizontal="center"/>
    </xf>
    <xf numFmtId="49" fontId="19" fillId="5" borderId="9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left" indent="1"/>
    </xf>
    <xf numFmtId="49" fontId="20" fillId="5" borderId="11" xfId="0" applyNumberFormat="1" applyFont="1" applyFill="1" applyBorder="1" applyAlignment="1">
      <alignment horizontal="right" indent="1"/>
    </xf>
    <xf numFmtId="0" fontId="18" fillId="5" borderId="3" xfId="0" applyNumberFormat="1" applyFont="1" applyFill="1" applyBorder="1" applyAlignment="1">
      <alignment horizontal="right"/>
    </xf>
    <xf numFmtId="49" fontId="21" fillId="5" borderId="3" xfId="0" applyNumberFormat="1" applyFont="1" applyFill="1" applyBorder="1" applyAlignment="1">
      <alignment horizontal="left" indent="1"/>
    </xf>
    <xf numFmtId="49" fontId="21" fillId="5" borderId="5" xfId="0" applyNumberFormat="1" applyFont="1" applyFill="1" applyBorder="1" applyAlignment="1">
      <alignment horizontal="left" indent="1"/>
    </xf>
    <xf numFmtId="0" fontId="21" fillId="5" borderId="9" xfId="0" applyFont="1" applyFill="1" applyBorder="1" applyAlignment="1">
      <alignment horizontal="left" indent="1"/>
    </xf>
    <xf numFmtId="49" fontId="21" fillId="5" borderId="10" xfId="0" applyNumberFormat="1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center"/>
    </xf>
    <xf numFmtId="49" fontId="0" fillId="5" borderId="0" xfId="0" applyNumberFormat="1" applyFill="1" applyBorder="1" applyAlignment="1">
      <alignment/>
    </xf>
    <xf numFmtId="49" fontId="3" fillId="4" borderId="2" xfId="0" applyNumberFormat="1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5" fillId="5" borderId="0" xfId="0" applyNumberFormat="1" applyFont="1" applyFill="1" applyAlignment="1">
      <alignment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/>
    </xf>
    <xf numFmtId="49" fontId="26" fillId="5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7" fillId="5" borderId="0" xfId="0" applyFont="1" applyFill="1" applyAlignment="1">
      <alignment horizontal="center"/>
    </xf>
    <xf numFmtId="0" fontId="26" fillId="5" borderId="0" xfId="0" applyNumberFormat="1" applyFont="1" applyFill="1" applyAlignment="1">
      <alignment horizontal="right"/>
    </xf>
    <xf numFmtId="49" fontId="26" fillId="5" borderId="7" xfId="0" applyNumberFormat="1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6" fillId="6" borderId="2" xfId="0" applyNumberFormat="1" applyFont="1" applyFill="1" applyBorder="1" applyAlignment="1">
      <alignment horizontal="right"/>
    </xf>
    <xf numFmtId="0" fontId="26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/>
    </xf>
    <xf numFmtId="49" fontId="26" fillId="6" borderId="1" xfId="0" applyNumberFormat="1" applyFont="1" applyFill="1" applyBorder="1" applyAlignment="1">
      <alignment horizontal="left"/>
    </xf>
    <xf numFmtId="0" fontId="26" fillId="6" borderId="6" xfId="0" applyFont="1" applyFill="1" applyBorder="1" applyAlignment="1">
      <alignment horizontal="center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9" fillId="5" borderId="0" xfId="0" applyNumberFormat="1" applyFont="1" applyFill="1" applyAlignment="1">
      <alignment/>
    </xf>
    <xf numFmtId="49" fontId="30" fillId="5" borderId="0" xfId="0" applyNumberFormat="1" applyFont="1" applyFill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20" fontId="25" fillId="0" borderId="0" xfId="0" applyNumberFormat="1" applyFont="1" applyAlignment="1">
      <alignment/>
    </xf>
    <xf numFmtId="0" fontId="23" fillId="0" borderId="0" xfId="0" applyFont="1" applyAlignment="1" quotePrefix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4" fontId="32" fillId="5" borderId="0" xfId="0" applyNumberFormat="1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3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5" fillId="3" borderId="0" xfId="0" applyNumberFormat="1" applyFont="1" applyFill="1" applyAlignment="1">
      <alignment horizontal="right" vertical="center"/>
    </xf>
    <xf numFmtId="0" fontId="36" fillId="3" borderId="0" xfId="0" applyNumberFormat="1" applyFont="1" applyFill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vertical="center"/>
    </xf>
    <xf numFmtId="164" fontId="35" fillId="3" borderId="0" xfId="0" applyNumberFormat="1" applyFont="1" applyFill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5" borderId="0" xfId="0" applyFont="1" applyFill="1" applyAlignment="1">
      <alignment vertical="center"/>
    </xf>
    <xf numFmtId="0" fontId="7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2" fillId="5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38" fillId="5" borderId="0" xfId="0" applyFont="1" applyFill="1" applyAlignment="1">
      <alignment vertical="center"/>
    </xf>
    <xf numFmtId="0" fontId="26" fillId="5" borderId="0" xfId="0" applyNumberFormat="1" applyFont="1" applyFill="1" applyAlignment="1">
      <alignment horizontal="right" vertical="center"/>
    </xf>
    <xf numFmtId="0" fontId="2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39" fillId="5" borderId="0" xfId="0" applyFont="1" applyFill="1" applyAlignment="1" quotePrefix="1">
      <alignment horizontal="right" vertical="center"/>
    </xf>
    <xf numFmtId="164" fontId="4" fillId="5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0" fillId="5" borderId="7" xfId="0" applyFont="1" applyFill="1" applyBorder="1" applyAlignment="1">
      <alignment horizontal="right"/>
    </xf>
    <xf numFmtId="0" fontId="40" fillId="5" borderId="7" xfId="0" applyFont="1" applyFill="1" applyBorder="1" applyAlignment="1" quotePrefix="1">
      <alignment horizontal="right"/>
    </xf>
    <xf numFmtId="49" fontId="25" fillId="5" borderId="2" xfId="0" applyNumberFormat="1" applyFont="1" applyFill="1" applyBorder="1" applyAlignment="1">
      <alignment horizontal="right"/>
    </xf>
    <xf numFmtId="0" fontId="26" fillId="5" borderId="1" xfId="0" applyNumberFormat="1" applyFont="1" applyFill="1" applyBorder="1" applyAlignment="1">
      <alignment horizontal="right"/>
    </xf>
    <xf numFmtId="49" fontId="25" fillId="5" borderId="1" xfId="0" applyNumberFormat="1" applyFont="1" applyFill="1" applyBorder="1" applyAlignment="1">
      <alignment horizontal="center"/>
    </xf>
    <xf numFmtId="49" fontId="25" fillId="5" borderId="1" xfId="0" applyNumberFormat="1" applyFont="1" applyFill="1" applyBorder="1" applyAlignment="1">
      <alignment/>
    </xf>
    <xf numFmtId="49" fontId="26" fillId="5" borderId="6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49" fontId="41" fillId="0" borderId="7" xfId="0" applyNumberFormat="1" applyFont="1" applyBorder="1" applyAlignment="1">
      <alignment horizontal="center"/>
    </xf>
    <xf numFmtId="0" fontId="42" fillId="0" borderId="7" xfId="0" applyFont="1" applyBorder="1" applyAlignment="1">
      <alignment/>
    </xf>
    <xf numFmtId="0" fontId="41" fillId="0" borderId="0" xfId="0" applyFont="1" applyAlignment="1">
      <alignment horizontal="center"/>
    </xf>
    <xf numFmtId="0" fontId="43" fillId="0" borderId="0" xfId="0" applyNumberFormat="1" applyFont="1" applyAlignment="1">
      <alignment horizontal="right"/>
    </xf>
    <xf numFmtId="0" fontId="45" fillId="5" borderId="2" xfId="0" applyNumberFormat="1" applyFont="1" applyFill="1" applyBorder="1" applyAlignment="1">
      <alignment horizontal="right"/>
    </xf>
    <xf numFmtId="0" fontId="45" fillId="5" borderId="1" xfId="0" applyNumberFormat="1" applyFont="1" applyFill="1" applyBorder="1" applyAlignment="1">
      <alignment horizontal="center"/>
    </xf>
    <xf numFmtId="0" fontId="45" fillId="5" borderId="1" xfId="0" applyFont="1" applyFill="1" applyBorder="1" applyAlignment="1">
      <alignment horizontal="center"/>
    </xf>
    <xf numFmtId="0" fontId="45" fillId="5" borderId="1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/>
    </xf>
    <xf numFmtId="0" fontId="29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9" fontId="19" fillId="5" borderId="8" xfId="0" applyNumberFormat="1" applyFont="1" applyFill="1" applyBorder="1" applyAlignment="1">
      <alignment horizontal="left" indent="1"/>
    </xf>
    <xf numFmtId="49" fontId="19" fillId="5" borderId="11" xfId="0" applyNumberFormat="1" applyFont="1" applyFill="1" applyBorder="1" applyAlignment="1">
      <alignment horizontal="left" indent="1"/>
    </xf>
    <xf numFmtId="49" fontId="26" fillId="5" borderId="1" xfId="0" applyNumberFormat="1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horizontal="left"/>
    </xf>
    <xf numFmtId="49" fontId="26" fillId="0" borderId="6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right"/>
    </xf>
    <xf numFmtId="49" fontId="18" fillId="5" borderId="4" xfId="0" applyNumberFormat="1" applyFont="1" applyFill="1" applyBorder="1" applyAlignment="1">
      <alignment horizontal="left" indent="1"/>
    </xf>
    <xf numFmtId="49" fontId="18" fillId="5" borderId="5" xfId="0" applyNumberFormat="1" applyFont="1" applyFill="1" applyBorder="1" applyAlignment="1">
      <alignment horizontal="right" indent="1"/>
    </xf>
    <xf numFmtId="49" fontId="18" fillId="5" borderId="14" xfId="0" applyNumberFormat="1" applyFont="1" applyFill="1" applyBorder="1" applyAlignment="1">
      <alignment horizontal="left" indent="1"/>
    </xf>
    <xf numFmtId="49" fontId="47" fillId="5" borderId="10" xfId="0" applyNumberFormat="1" applyFont="1" applyFill="1" applyBorder="1" applyAlignment="1">
      <alignment horizontal="right" indent="1"/>
    </xf>
    <xf numFmtId="0" fontId="48" fillId="5" borderId="0" xfId="0" applyFont="1" applyFill="1" applyBorder="1" applyAlignment="1">
      <alignment/>
    </xf>
    <xf numFmtId="0" fontId="44" fillId="5" borderId="1" xfId="0" applyNumberFormat="1" applyFont="1" applyFill="1" applyBorder="1" applyAlignment="1">
      <alignment horizontal="right"/>
    </xf>
    <xf numFmtId="1" fontId="26" fillId="5" borderId="0" xfId="0" applyNumberFormat="1" applyFont="1" applyFill="1" applyAlignment="1">
      <alignment horizontal="right" vertical="center"/>
    </xf>
    <xf numFmtId="0" fontId="50" fillId="5" borderId="0" xfId="0" applyFont="1" applyFill="1" applyAlignment="1">
      <alignment horizontal="right" vertical="center"/>
    </xf>
    <xf numFmtId="164" fontId="35" fillId="3" borderId="0" xfId="0" applyNumberFormat="1" applyFont="1" applyFill="1" applyAlignment="1" quotePrefix="1">
      <alignment horizontal="center" vertical="center"/>
    </xf>
    <xf numFmtId="2" fontId="44" fillId="5" borderId="6" xfId="0" applyNumberFormat="1" applyFont="1" applyFill="1" applyBorder="1" applyAlignment="1">
      <alignment horizontal="right"/>
    </xf>
    <xf numFmtId="2" fontId="49" fillId="5" borderId="6" xfId="0" applyNumberFormat="1" applyFont="1" applyFill="1" applyBorder="1" applyAlignment="1">
      <alignment horizontal="right"/>
    </xf>
    <xf numFmtId="0" fontId="43" fillId="6" borderId="3" xfId="0" applyFont="1" applyFill="1" applyBorder="1" applyAlignment="1">
      <alignment horizontal="center"/>
    </xf>
    <xf numFmtId="2" fontId="43" fillId="6" borderId="5" xfId="0" applyNumberFormat="1" applyFont="1" applyFill="1" applyBorder="1" applyAlignment="1">
      <alignment horizontal="center"/>
    </xf>
    <xf numFmtId="1" fontId="43" fillId="6" borderId="4" xfId="0" applyNumberFormat="1" applyFont="1" applyFill="1" applyBorder="1" applyAlignment="1">
      <alignment horizontal="center"/>
    </xf>
    <xf numFmtId="49" fontId="43" fillId="6" borderId="3" xfId="0" applyNumberFormat="1" applyFont="1" applyFill="1" applyBorder="1" applyAlignment="1">
      <alignment horizontal="center"/>
    </xf>
    <xf numFmtId="0" fontId="43" fillId="6" borderId="5" xfId="0" applyFont="1" applyFill="1" applyBorder="1" applyAlignment="1">
      <alignment horizontal="center"/>
    </xf>
    <xf numFmtId="2" fontId="43" fillId="6" borderId="5" xfId="0" applyNumberFormat="1" applyFont="1" applyFill="1" applyBorder="1" applyAlignment="1">
      <alignment horizontal="right"/>
    </xf>
    <xf numFmtId="49" fontId="44" fillId="5" borderId="1" xfId="0" applyNumberFormat="1" applyFont="1" applyFill="1" applyBorder="1" applyAlignment="1">
      <alignment horizontal="right"/>
    </xf>
    <xf numFmtId="0" fontId="41" fillId="5" borderId="2" xfId="0" applyNumberFormat="1" applyFont="1" applyFill="1" applyBorder="1" applyAlignment="1">
      <alignment horizontal="right"/>
    </xf>
    <xf numFmtId="0" fontId="43" fillId="5" borderId="1" xfId="0" applyNumberFormat="1" applyFont="1" applyFill="1" applyBorder="1" applyAlignment="1">
      <alignment horizontal="right"/>
    </xf>
    <xf numFmtId="0" fontId="41" fillId="5" borderId="1" xfId="0" applyNumberFormat="1" applyFont="1" applyFill="1" applyBorder="1" applyAlignment="1">
      <alignment horizontal="center"/>
    </xf>
    <xf numFmtId="0" fontId="41" fillId="5" borderId="1" xfId="0" applyFont="1" applyFill="1" applyBorder="1" applyAlignment="1">
      <alignment/>
    </xf>
    <xf numFmtId="0" fontId="41" fillId="5" borderId="1" xfId="0" applyFont="1" applyFill="1" applyBorder="1" applyAlignment="1">
      <alignment horizontal="center"/>
    </xf>
    <xf numFmtId="2" fontId="43" fillId="5" borderId="6" xfId="0" applyNumberFormat="1" applyFont="1" applyFill="1" applyBorder="1" applyAlignment="1">
      <alignment horizontal="center"/>
    </xf>
    <xf numFmtId="2" fontId="43" fillId="5" borderId="6" xfId="0" applyNumberFormat="1" applyFont="1" applyFill="1" applyBorder="1" applyAlignment="1">
      <alignment horizontal="right"/>
    </xf>
    <xf numFmtId="2" fontId="51" fillId="5" borderId="6" xfId="0" applyNumberFormat="1" applyFont="1" applyFill="1" applyBorder="1" applyAlignment="1">
      <alignment horizontal="right"/>
    </xf>
    <xf numFmtId="0" fontId="41" fillId="5" borderId="1" xfId="0" applyNumberFormat="1" applyFont="1" applyFill="1" applyBorder="1" applyAlignment="1">
      <alignment horizontal="left"/>
    </xf>
    <xf numFmtId="0" fontId="41" fillId="0" borderId="1" xfId="0" applyFont="1" applyFill="1" applyBorder="1" applyAlignment="1">
      <alignment/>
    </xf>
    <xf numFmtId="0" fontId="41" fillId="0" borderId="0" xfId="0" applyFont="1" applyFill="1" applyAlignment="1">
      <alignment/>
    </xf>
    <xf numFmtId="1" fontId="43" fillId="6" borderId="4" xfId="0" applyNumberFormat="1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 wrapText="1"/>
    </xf>
    <xf numFmtId="49" fontId="43" fillId="6" borderId="3" xfId="0" applyNumberFormat="1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2" fontId="43" fillId="6" borderId="5" xfId="0" applyNumberFormat="1" applyFont="1" applyFill="1" applyBorder="1" applyAlignment="1">
      <alignment horizontal="center" vertical="center"/>
    </xf>
    <xf numFmtId="2" fontId="51" fillId="5" borderId="6" xfId="0" applyNumberFormat="1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8" fillId="5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46" fillId="0" borderId="9" xfId="0" applyFont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49" fontId="2" fillId="5" borderId="14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/>
    </xf>
    <xf numFmtId="49" fontId="0" fillId="5" borderId="9" xfId="0" applyNumberForma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right"/>
    </xf>
    <xf numFmtId="49" fontId="2" fillId="5" borderId="13" xfId="0" applyNumberFormat="1" applyFont="1" applyFill="1" applyBorder="1" applyAlignment="1">
      <alignment horizontal="center"/>
    </xf>
    <xf numFmtId="49" fontId="2" fillId="5" borderId="15" xfId="0" applyNumberFormat="1" applyFont="1" applyFill="1" applyBorder="1" applyAlignment="1">
      <alignment horizontal="right"/>
    </xf>
    <xf numFmtId="0" fontId="43" fillId="5" borderId="9" xfId="0" applyNumberFormat="1" applyFont="1" applyFill="1" applyBorder="1" applyAlignment="1">
      <alignment horizontal="right"/>
    </xf>
    <xf numFmtId="0" fontId="41" fillId="5" borderId="9" xfId="0" applyNumberFormat="1" applyFont="1" applyFill="1" applyBorder="1" applyAlignment="1">
      <alignment horizontal="center"/>
    </xf>
    <xf numFmtId="0" fontId="41" fillId="5" borderId="9" xfId="0" applyFont="1" applyFill="1" applyBorder="1" applyAlignment="1">
      <alignment/>
    </xf>
    <xf numFmtId="0" fontId="41" fillId="5" borderId="9" xfId="0" applyFont="1" applyFill="1" applyBorder="1" applyAlignment="1">
      <alignment horizontal="center"/>
    </xf>
    <xf numFmtId="2" fontId="43" fillId="5" borderId="10" xfId="0" applyNumberFormat="1" applyFont="1" applyFill="1" applyBorder="1" applyAlignment="1">
      <alignment horizontal="right"/>
    </xf>
    <xf numFmtId="1" fontId="43" fillId="6" borderId="2" xfId="0" applyNumberFormat="1" applyFont="1" applyFill="1" applyBorder="1" applyAlignment="1">
      <alignment horizontal="center"/>
    </xf>
    <xf numFmtId="0" fontId="43" fillId="6" borderId="1" xfId="0" applyFont="1" applyFill="1" applyBorder="1" applyAlignment="1">
      <alignment horizontal="center"/>
    </xf>
    <xf numFmtId="49" fontId="43" fillId="6" borderId="1" xfId="0" applyNumberFormat="1" applyFont="1" applyFill="1" applyBorder="1" applyAlignment="1">
      <alignment horizontal="center"/>
    </xf>
    <xf numFmtId="2" fontId="43" fillId="6" borderId="6" xfId="0" applyNumberFormat="1" applyFont="1" applyFill="1" applyBorder="1" applyAlignment="1">
      <alignment horizontal="right"/>
    </xf>
    <xf numFmtId="2" fontId="43" fillId="5" borderId="10" xfId="0" applyNumberFormat="1" applyFont="1" applyFill="1" applyBorder="1" applyAlignment="1">
      <alignment horizontal="center"/>
    </xf>
    <xf numFmtId="2" fontId="43" fillId="6" borderId="6" xfId="0" applyNumberFormat="1" applyFont="1" applyFill="1" applyBorder="1" applyAlignment="1">
      <alignment horizontal="center"/>
    </xf>
    <xf numFmtId="0" fontId="19" fillId="5" borderId="14" xfId="0" applyNumberFormat="1" applyFont="1" applyFill="1" applyBorder="1" applyAlignment="1">
      <alignment horizontal="center"/>
    </xf>
    <xf numFmtId="0" fontId="19" fillId="5" borderId="9" xfId="0" applyNumberFormat="1" applyFont="1" applyFill="1" applyBorder="1" applyAlignment="1">
      <alignment horizontal="center"/>
    </xf>
    <xf numFmtId="0" fontId="19" fillId="5" borderId="10" xfId="0" applyNumberFormat="1" applyFont="1" applyFill="1" applyBorder="1" applyAlignment="1">
      <alignment horizontal="center"/>
    </xf>
    <xf numFmtId="49" fontId="19" fillId="6" borderId="3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workbookViewId="0" topLeftCell="A1">
      <pane ySplit="9" topLeftCell="BM10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5.28125" style="160" customWidth="1"/>
    <col min="2" max="2" width="6.00390625" style="170" customWidth="1"/>
    <col min="3" max="3" width="9.140625" style="171" customWidth="1"/>
    <col min="4" max="4" width="23.00390625" style="160" customWidth="1"/>
    <col min="5" max="5" width="21.421875" style="160" customWidth="1"/>
    <col min="6" max="6" width="12.7109375" style="160" customWidth="1"/>
    <col min="7" max="7" width="29.00390625" style="160" customWidth="1"/>
    <col min="8" max="8" width="24.421875" style="160" customWidth="1"/>
    <col min="9" max="16384" width="9.140625" style="160" customWidth="1"/>
  </cols>
  <sheetData>
    <row r="1" spans="1:9" ht="5.25" customHeight="1">
      <c r="A1" s="155"/>
      <c r="B1" s="156"/>
      <c r="C1" s="157"/>
      <c r="D1" s="158"/>
      <c r="E1" s="158"/>
      <c r="F1" s="159" t="s">
        <v>766</v>
      </c>
      <c r="G1" s="158"/>
      <c r="H1" s="158"/>
      <c r="I1" s="158"/>
    </row>
    <row r="2" spans="1:9" ht="14.25" customHeight="1">
      <c r="A2" s="158"/>
      <c r="B2" s="156"/>
      <c r="C2" s="157"/>
      <c r="D2" s="158"/>
      <c r="E2" s="158"/>
      <c r="F2" s="158"/>
      <c r="G2" s="158"/>
      <c r="H2" s="233" t="s">
        <v>1155</v>
      </c>
      <c r="I2" s="163" t="s">
        <v>1161</v>
      </c>
    </row>
    <row r="3" spans="1:9" ht="14.25" customHeight="1">
      <c r="A3" s="158"/>
      <c r="B3" s="172"/>
      <c r="C3" s="157"/>
      <c r="D3" s="158"/>
      <c r="E3" s="158"/>
      <c r="F3" s="158"/>
      <c r="G3" s="158"/>
      <c r="H3" s="233" t="s">
        <v>1156</v>
      </c>
      <c r="I3" s="163" t="s">
        <v>1162</v>
      </c>
    </row>
    <row r="4" spans="1:9" ht="14.25" customHeight="1">
      <c r="A4" s="161"/>
      <c r="B4" s="162"/>
      <c r="C4" s="157"/>
      <c r="D4" s="158"/>
      <c r="E4" s="158"/>
      <c r="F4" s="173" t="s">
        <v>1055</v>
      </c>
      <c r="G4" s="158"/>
      <c r="H4" s="233" t="s">
        <v>1157</v>
      </c>
      <c r="I4" s="163" t="s">
        <v>1163</v>
      </c>
    </row>
    <row r="5" spans="1:9" ht="14.25" customHeight="1">
      <c r="A5" s="164"/>
      <c r="B5" s="162"/>
      <c r="C5" s="157"/>
      <c r="D5" s="158"/>
      <c r="E5" s="158"/>
      <c r="F5" s="173" t="s">
        <v>1053</v>
      </c>
      <c r="G5" s="158"/>
      <c r="H5" s="233" t="s">
        <v>1158</v>
      </c>
      <c r="I5" s="163" t="s">
        <v>1164</v>
      </c>
    </row>
    <row r="6" spans="1:9" ht="14.25" customHeight="1">
      <c r="A6" s="158"/>
      <c r="B6" s="162"/>
      <c r="C6" s="157"/>
      <c r="D6" s="158"/>
      <c r="E6" s="158"/>
      <c r="F6" s="173" t="s">
        <v>1054</v>
      </c>
      <c r="G6" s="158"/>
      <c r="H6" s="233" t="s">
        <v>1159</v>
      </c>
      <c r="I6" s="163" t="s">
        <v>1052</v>
      </c>
    </row>
    <row r="7" spans="1:9" ht="14.25" customHeight="1">
      <c r="A7" s="158"/>
      <c r="B7" s="156"/>
      <c r="C7" s="157"/>
      <c r="D7" s="158"/>
      <c r="E7" s="158"/>
      <c r="F7" s="158"/>
      <c r="G7" s="158"/>
      <c r="H7" s="234" t="s">
        <v>768</v>
      </c>
      <c r="I7" s="163" t="s">
        <v>1160</v>
      </c>
    </row>
    <row r="8" spans="1:9" ht="14.25" customHeight="1">
      <c r="A8" s="158"/>
      <c r="B8" s="172" t="s">
        <v>718</v>
      </c>
      <c r="C8" s="157"/>
      <c r="D8" s="158"/>
      <c r="E8" s="158"/>
      <c r="F8" s="158"/>
      <c r="G8" s="158"/>
      <c r="H8" s="234" t="s">
        <v>769</v>
      </c>
      <c r="I8" s="163" t="s">
        <v>1051</v>
      </c>
    </row>
    <row r="9" spans="2:9" ht="15">
      <c r="B9" s="165" t="s">
        <v>719</v>
      </c>
      <c r="C9" s="166" t="s">
        <v>720</v>
      </c>
      <c r="D9" s="167" t="s">
        <v>721</v>
      </c>
      <c r="E9" s="168" t="s">
        <v>722</v>
      </c>
      <c r="F9" s="166"/>
      <c r="G9" s="167" t="s">
        <v>724</v>
      </c>
      <c r="H9" s="167" t="s">
        <v>725</v>
      </c>
      <c r="I9" s="169" t="s">
        <v>726</v>
      </c>
    </row>
    <row r="10" spans="1:9" ht="15" customHeight="1">
      <c r="A10" s="235" t="s">
        <v>1058</v>
      </c>
      <c r="B10" s="236">
        <v>1</v>
      </c>
      <c r="C10" s="237" t="s">
        <v>684</v>
      </c>
      <c r="D10" s="238" t="s">
        <v>814</v>
      </c>
      <c r="E10" s="238" t="s">
        <v>815</v>
      </c>
      <c r="F10" s="237" t="s">
        <v>752</v>
      </c>
      <c r="G10" s="238" t="s">
        <v>607</v>
      </c>
      <c r="H10" s="238" t="s">
        <v>774</v>
      </c>
      <c r="I10" s="239" t="s">
        <v>880</v>
      </c>
    </row>
    <row r="11" spans="1:9" ht="15" customHeight="1">
      <c r="A11" s="235" t="s">
        <v>1059</v>
      </c>
      <c r="B11" s="236">
        <v>2</v>
      </c>
      <c r="C11" s="237" t="s">
        <v>761</v>
      </c>
      <c r="D11" s="238" t="s">
        <v>608</v>
      </c>
      <c r="E11" s="238" t="s">
        <v>609</v>
      </c>
      <c r="F11" s="237" t="s">
        <v>758</v>
      </c>
      <c r="G11" s="238" t="s">
        <v>881</v>
      </c>
      <c r="H11" s="238" t="s">
        <v>773</v>
      </c>
      <c r="I11" s="239" t="s">
        <v>882</v>
      </c>
    </row>
    <row r="12" spans="1:9" ht="15" customHeight="1">
      <c r="A12" s="235" t="s">
        <v>1060</v>
      </c>
      <c r="B12" s="236">
        <v>3</v>
      </c>
      <c r="C12" s="237" t="s">
        <v>761</v>
      </c>
      <c r="D12" s="238" t="s">
        <v>687</v>
      </c>
      <c r="E12" s="238" t="s">
        <v>704</v>
      </c>
      <c r="F12" s="237" t="s">
        <v>752</v>
      </c>
      <c r="G12" s="238" t="s">
        <v>611</v>
      </c>
      <c r="H12" s="238" t="s">
        <v>773</v>
      </c>
      <c r="I12" s="239" t="s">
        <v>883</v>
      </c>
    </row>
    <row r="13" spans="1:9" ht="15" customHeight="1">
      <c r="A13" s="235" t="s">
        <v>1061</v>
      </c>
      <c r="B13" s="236">
        <v>4</v>
      </c>
      <c r="C13" s="237" t="s">
        <v>761</v>
      </c>
      <c r="D13" s="238" t="s">
        <v>810</v>
      </c>
      <c r="E13" s="238" t="s">
        <v>811</v>
      </c>
      <c r="F13" s="237" t="s">
        <v>752</v>
      </c>
      <c r="G13" s="238" t="s">
        <v>668</v>
      </c>
      <c r="H13" s="238" t="s">
        <v>772</v>
      </c>
      <c r="I13" s="239" t="s">
        <v>884</v>
      </c>
    </row>
    <row r="14" spans="1:9" ht="15" customHeight="1">
      <c r="A14" s="235" t="s">
        <v>1062</v>
      </c>
      <c r="B14" s="236">
        <v>5</v>
      </c>
      <c r="C14" s="237" t="s">
        <v>684</v>
      </c>
      <c r="D14" s="238" t="s">
        <v>775</v>
      </c>
      <c r="E14" s="238" t="s">
        <v>776</v>
      </c>
      <c r="F14" s="237" t="s">
        <v>752</v>
      </c>
      <c r="G14" s="238" t="s">
        <v>607</v>
      </c>
      <c r="H14" s="238" t="s">
        <v>774</v>
      </c>
      <c r="I14" s="239" t="s">
        <v>885</v>
      </c>
    </row>
    <row r="15" spans="1:9" ht="15" customHeight="1">
      <c r="A15" s="235" t="s">
        <v>1063</v>
      </c>
      <c r="B15" s="236">
        <v>6</v>
      </c>
      <c r="C15" s="237" t="s">
        <v>761</v>
      </c>
      <c r="D15" s="238" t="s">
        <v>886</v>
      </c>
      <c r="E15" s="238" t="s">
        <v>887</v>
      </c>
      <c r="F15" s="237" t="s">
        <v>888</v>
      </c>
      <c r="G15" s="238" t="s">
        <v>889</v>
      </c>
      <c r="H15" s="238" t="s">
        <v>773</v>
      </c>
      <c r="I15" s="239" t="s">
        <v>890</v>
      </c>
    </row>
    <row r="16" spans="1:9" ht="15" customHeight="1">
      <c r="A16" s="235" t="s">
        <v>1064</v>
      </c>
      <c r="B16" s="236">
        <v>7</v>
      </c>
      <c r="C16" s="237" t="s">
        <v>761</v>
      </c>
      <c r="D16" s="238" t="s">
        <v>803</v>
      </c>
      <c r="E16" s="238" t="s">
        <v>804</v>
      </c>
      <c r="F16" s="237" t="s">
        <v>752</v>
      </c>
      <c r="G16" s="238" t="s">
        <v>613</v>
      </c>
      <c r="H16" s="238" t="s">
        <v>773</v>
      </c>
      <c r="I16" s="239" t="s">
        <v>891</v>
      </c>
    </row>
    <row r="17" spans="1:9" ht="15" customHeight="1">
      <c r="A17" s="235" t="s">
        <v>1065</v>
      </c>
      <c r="B17" s="236">
        <v>8</v>
      </c>
      <c r="C17" s="237" t="s">
        <v>761</v>
      </c>
      <c r="D17" s="238" t="s">
        <v>685</v>
      </c>
      <c r="E17" s="238" t="s">
        <v>686</v>
      </c>
      <c r="F17" s="237" t="s">
        <v>752</v>
      </c>
      <c r="G17" s="238" t="s">
        <v>612</v>
      </c>
      <c r="H17" s="238" t="s">
        <v>772</v>
      </c>
      <c r="I17" s="239" t="s">
        <v>892</v>
      </c>
    </row>
    <row r="18" spans="1:9" ht="15" customHeight="1">
      <c r="A18" s="235" t="s">
        <v>1066</v>
      </c>
      <c r="B18" s="236">
        <v>9</v>
      </c>
      <c r="C18" s="237" t="s">
        <v>764</v>
      </c>
      <c r="D18" s="238" t="s">
        <v>893</v>
      </c>
      <c r="E18" s="238" t="s">
        <v>894</v>
      </c>
      <c r="F18" s="237" t="s">
        <v>895</v>
      </c>
      <c r="G18" s="238" t="s">
        <v>896</v>
      </c>
      <c r="H18" s="238" t="s">
        <v>772</v>
      </c>
      <c r="I18" s="239" t="s">
        <v>897</v>
      </c>
    </row>
    <row r="19" spans="1:9" ht="15" customHeight="1">
      <c r="A19" s="235" t="s">
        <v>1067</v>
      </c>
      <c r="B19" s="236">
        <v>10</v>
      </c>
      <c r="C19" s="237" t="s">
        <v>761</v>
      </c>
      <c r="D19" s="238" t="s">
        <v>777</v>
      </c>
      <c r="E19" s="238" t="s">
        <v>778</v>
      </c>
      <c r="F19" s="237" t="s">
        <v>752</v>
      </c>
      <c r="G19" s="238" t="s">
        <v>613</v>
      </c>
      <c r="H19" s="238" t="s">
        <v>773</v>
      </c>
      <c r="I19" s="239" t="s">
        <v>898</v>
      </c>
    </row>
    <row r="20" spans="1:9" ht="15" customHeight="1">
      <c r="A20" s="235" t="s">
        <v>1068</v>
      </c>
      <c r="B20" s="236">
        <v>11</v>
      </c>
      <c r="C20" s="237" t="s">
        <v>761</v>
      </c>
      <c r="D20" s="238" t="s">
        <v>899</v>
      </c>
      <c r="E20" s="238" t="s">
        <v>900</v>
      </c>
      <c r="F20" s="237" t="s">
        <v>895</v>
      </c>
      <c r="G20" s="238" t="s">
        <v>901</v>
      </c>
      <c r="H20" s="238" t="s">
        <v>773</v>
      </c>
      <c r="I20" s="239" t="s">
        <v>902</v>
      </c>
    </row>
    <row r="21" spans="1:9" ht="15" customHeight="1">
      <c r="A21" s="235" t="s">
        <v>1069</v>
      </c>
      <c r="B21" s="236">
        <v>12</v>
      </c>
      <c r="C21" s="237" t="s">
        <v>764</v>
      </c>
      <c r="D21" s="238" t="s">
        <v>805</v>
      </c>
      <c r="E21" s="238" t="s">
        <v>806</v>
      </c>
      <c r="F21" s="237" t="s">
        <v>752</v>
      </c>
      <c r="G21" s="238" t="s">
        <v>617</v>
      </c>
      <c r="H21" s="238" t="s">
        <v>779</v>
      </c>
      <c r="I21" s="239" t="s">
        <v>903</v>
      </c>
    </row>
    <row r="22" spans="1:9" ht="15" customHeight="1">
      <c r="A22" s="235" t="s">
        <v>1070</v>
      </c>
      <c r="B22" s="236">
        <v>15</v>
      </c>
      <c r="C22" s="237" t="s">
        <v>684</v>
      </c>
      <c r="D22" s="238" t="s">
        <v>808</v>
      </c>
      <c r="E22" s="238" t="s">
        <v>809</v>
      </c>
      <c r="F22" s="237" t="s">
        <v>758</v>
      </c>
      <c r="G22" s="238" t="s">
        <v>618</v>
      </c>
      <c r="H22" s="238" t="s">
        <v>688</v>
      </c>
      <c r="I22" s="239" t="s">
        <v>904</v>
      </c>
    </row>
    <row r="23" spans="1:9" ht="15" customHeight="1">
      <c r="A23" s="235" t="s">
        <v>1071</v>
      </c>
      <c r="B23" s="236">
        <v>16</v>
      </c>
      <c r="C23" s="237" t="s">
        <v>761</v>
      </c>
      <c r="D23" s="238" t="s">
        <v>906</v>
      </c>
      <c r="E23" s="238" t="s">
        <v>907</v>
      </c>
      <c r="F23" s="237" t="s">
        <v>758</v>
      </c>
      <c r="G23" s="238" t="s">
        <v>889</v>
      </c>
      <c r="H23" s="238" t="s">
        <v>772</v>
      </c>
      <c r="I23" s="239" t="s">
        <v>905</v>
      </c>
    </row>
    <row r="24" spans="1:9" ht="15" customHeight="1">
      <c r="A24" s="235" t="s">
        <v>1072</v>
      </c>
      <c r="B24" s="236">
        <v>39</v>
      </c>
      <c r="C24" s="237" t="s">
        <v>762</v>
      </c>
      <c r="D24" s="238" t="s">
        <v>953</v>
      </c>
      <c r="E24" s="238" t="s">
        <v>954</v>
      </c>
      <c r="F24" s="237" t="s">
        <v>888</v>
      </c>
      <c r="G24" s="238" t="s">
        <v>916</v>
      </c>
      <c r="H24" s="238" t="s">
        <v>834</v>
      </c>
      <c r="I24" s="239" t="s">
        <v>908</v>
      </c>
    </row>
    <row r="25" spans="1:9" ht="15" customHeight="1">
      <c r="A25" s="235" t="s">
        <v>1073</v>
      </c>
      <c r="B25" s="236">
        <v>17</v>
      </c>
      <c r="C25" s="237" t="s">
        <v>764</v>
      </c>
      <c r="D25" s="238" t="s">
        <v>909</v>
      </c>
      <c r="E25" s="238" t="s">
        <v>910</v>
      </c>
      <c r="F25" s="237" t="s">
        <v>758</v>
      </c>
      <c r="G25" s="238" t="s">
        <v>911</v>
      </c>
      <c r="H25" s="238" t="s">
        <v>834</v>
      </c>
      <c r="I25" s="239" t="s">
        <v>912</v>
      </c>
    </row>
    <row r="26" spans="1:9" ht="15" customHeight="1">
      <c r="A26" s="235" t="s">
        <v>1074</v>
      </c>
      <c r="B26" s="236">
        <v>18</v>
      </c>
      <c r="C26" s="237" t="s">
        <v>761</v>
      </c>
      <c r="D26" s="238" t="s">
        <v>913</v>
      </c>
      <c r="E26" s="238" t="s">
        <v>914</v>
      </c>
      <c r="F26" s="237" t="s">
        <v>915</v>
      </c>
      <c r="G26" s="238" t="s">
        <v>916</v>
      </c>
      <c r="H26" s="238" t="s">
        <v>773</v>
      </c>
      <c r="I26" s="239" t="s">
        <v>917</v>
      </c>
    </row>
    <row r="27" spans="1:9" ht="15" customHeight="1">
      <c r="A27" s="235" t="s">
        <v>1075</v>
      </c>
      <c r="B27" s="236">
        <v>19</v>
      </c>
      <c r="C27" s="237" t="s">
        <v>765</v>
      </c>
      <c r="D27" s="238" t="s">
        <v>785</v>
      </c>
      <c r="E27" s="238" t="s">
        <v>615</v>
      </c>
      <c r="F27" s="237" t="s">
        <v>752</v>
      </c>
      <c r="G27" s="238" t="s">
        <v>616</v>
      </c>
      <c r="H27" s="238" t="s">
        <v>816</v>
      </c>
      <c r="I27" s="239" t="s">
        <v>918</v>
      </c>
    </row>
    <row r="28" spans="1:9" ht="15" customHeight="1">
      <c r="A28" s="235" t="s">
        <v>1076</v>
      </c>
      <c r="B28" s="236">
        <v>20</v>
      </c>
      <c r="C28" s="237" t="s">
        <v>765</v>
      </c>
      <c r="D28" s="238" t="s">
        <v>817</v>
      </c>
      <c r="E28" s="238" t="s">
        <v>818</v>
      </c>
      <c r="F28" s="237" t="s">
        <v>752</v>
      </c>
      <c r="G28" s="238" t="s">
        <v>625</v>
      </c>
      <c r="H28" s="238" t="s">
        <v>816</v>
      </c>
      <c r="I28" s="239" t="s">
        <v>919</v>
      </c>
    </row>
    <row r="29" spans="1:9" ht="15" customHeight="1">
      <c r="A29" s="235" t="s">
        <v>1077</v>
      </c>
      <c r="B29" s="236">
        <v>21</v>
      </c>
      <c r="C29" s="237" t="s">
        <v>770</v>
      </c>
      <c r="D29" s="238" t="s">
        <v>781</v>
      </c>
      <c r="E29" s="238" t="s">
        <v>620</v>
      </c>
      <c r="F29" s="237" t="s">
        <v>920</v>
      </c>
      <c r="G29" s="238" t="s">
        <v>621</v>
      </c>
      <c r="H29" s="238" t="s">
        <v>692</v>
      </c>
      <c r="I29" s="239" t="s">
        <v>921</v>
      </c>
    </row>
    <row r="30" spans="1:9" ht="15" customHeight="1">
      <c r="A30" s="235" t="s">
        <v>1078</v>
      </c>
      <c r="B30" s="236">
        <v>22</v>
      </c>
      <c r="C30" s="237" t="s">
        <v>763</v>
      </c>
      <c r="D30" s="238" t="s">
        <v>822</v>
      </c>
      <c r="E30" s="238" t="s">
        <v>823</v>
      </c>
      <c r="F30" s="237" t="s">
        <v>752</v>
      </c>
      <c r="G30" s="238" t="s">
        <v>619</v>
      </c>
      <c r="H30" s="238" t="s">
        <v>812</v>
      </c>
      <c r="I30" s="239" t="s">
        <v>922</v>
      </c>
    </row>
    <row r="31" spans="1:9" ht="15" customHeight="1">
      <c r="A31" s="235" t="s">
        <v>1079</v>
      </c>
      <c r="B31" s="236">
        <v>48</v>
      </c>
      <c r="C31" s="237" t="s">
        <v>770</v>
      </c>
      <c r="D31" s="238" t="s">
        <v>971</v>
      </c>
      <c r="E31" s="238" t="s">
        <v>972</v>
      </c>
      <c r="F31" s="237" t="s">
        <v>888</v>
      </c>
      <c r="G31" s="238" t="s">
        <v>937</v>
      </c>
      <c r="H31" s="238" t="s">
        <v>938</v>
      </c>
      <c r="I31" s="239" t="s">
        <v>925</v>
      </c>
    </row>
    <row r="32" spans="1:9" ht="15" customHeight="1">
      <c r="A32" s="235" t="s">
        <v>1080</v>
      </c>
      <c r="B32" s="236">
        <v>23</v>
      </c>
      <c r="C32" s="237" t="s">
        <v>761</v>
      </c>
      <c r="D32" s="238" t="s">
        <v>923</v>
      </c>
      <c r="E32" s="238" t="s">
        <v>924</v>
      </c>
      <c r="F32" s="237" t="s">
        <v>758</v>
      </c>
      <c r="G32" s="238" t="s">
        <v>610</v>
      </c>
      <c r="H32" s="238" t="s">
        <v>773</v>
      </c>
      <c r="I32" s="239" t="s">
        <v>926</v>
      </c>
    </row>
    <row r="33" spans="1:9" ht="15" customHeight="1">
      <c r="A33" s="235" t="s">
        <v>1081</v>
      </c>
      <c r="B33" s="236">
        <v>24</v>
      </c>
      <c r="C33" s="237" t="s">
        <v>764</v>
      </c>
      <c r="D33" s="238" t="s">
        <v>833</v>
      </c>
      <c r="E33" s="238" t="s">
        <v>780</v>
      </c>
      <c r="F33" s="237" t="s">
        <v>752</v>
      </c>
      <c r="G33" s="238" t="s">
        <v>611</v>
      </c>
      <c r="H33" s="238" t="s">
        <v>834</v>
      </c>
      <c r="I33" s="239" t="s">
        <v>927</v>
      </c>
    </row>
    <row r="34" spans="1:9" ht="15" customHeight="1">
      <c r="A34" s="235" t="s">
        <v>1082</v>
      </c>
      <c r="B34" s="236">
        <v>25</v>
      </c>
      <c r="C34" s="237" t="s">
        <v>761</v>
      </c>
      <c r="D34" s="238" t="s">
        <v>700</v>
      </c>
      <c r="E34" s="238" t="s">
        <v>701</v>
      </c>
      <c r="F34" s="237" t="s">
        <v>752</v>
      </c>
      <c r="G34" s="238" t="s">
        <v>641</v>
      </c>
      <c r="H34" s="238" t="s">
        <v>773</v>
      </c>
      <c r="I34" s="239" t="s">
        <v>931</v>
      </c>
    </row>
    <row r="35" spans="1:9" ht="15" customHeight="1">
      <c r="A35" s="235" t="s">
        <v>1083</v>
      </c>
      <c r="B35" s="236">
        <v>26</v>
      </c>
      <c r="C35" s="237" t="s">
        <v>684</v>
      </c>
      <c r="D35" s="238" t="s">
        <v>928</v>
      </c>
      <c r="E35" s="238" t="s">
        <v>929</v>
      </c>
      <c r="F35" s="237" t="s">
        <v>758</v>
      </c>
      <c r="G35" s="238" t="s">
        <v>930</v>
      </c>
      <c r="H35" s="238" t="s">
        <v>773</v>
      </c>
      <c r="I35" s="239" t="s">
        <v>932</v>
      </c>
    </row>
    <row r="36" spans="1:9" ht="15" customHeight="1">
      <c r="A36" s="235" t="s">
        <v>1084</v>
      </c>
      <c r="B36" s="236">
        <v>28</v>
      </c>
      <c r="C36" s="237" t="s">
        <v>770</v>
      </c>
      <c r="D36" s="238" t="s">
        <v>691</v>
      </c>
      <c r="E36" s="238" t="s">
        <v>854</v>
      </c>
      <c r="F36" s="237" t="s">
        <v>752</v>
      </c>
      <c r="G36" s="238" t="s">
        <v>619</v>
      </c>
      <c r="H36" s="238" t="s">
        <v>692</v>
      </c>
      <c r="I36" s="239" t="s">
        <v>933</v>
      </c>
    </row>
    <row r="37" spans="1:9" ht="15" customHeight="1">
      <c r="A37" s="235" t="s">
        <v>1085</v>
      </c>
      <c r="B37" s="236">
        <v>47</v>
      </c>
      <c r="C37" s="237" t="s">
        <v>748</v>
      </c>
      <c r="D37" s="238" t="s">
        <v>967</v>
      </c>
      <c r="E37" s="238" t="s">
        <v>968</v>
      </c>
      <c r="F37" s="237" t="s">
        <v>888</v>
      </c>
      <c r="G37" s="238" t="s">
        <v>969</v>
      </c>
      <c r="H37" s="238" t="s">
        <v>812</v>
      </c>
      <c r="I37" s="239" t="s">
        <v>934</v>
      </c>
    </row>
    <row r="38" spans="1:9" ht="15" customHeight="1">
      <c r="A38" s="235" t="s">
        <v>1086</v>
      </c>
      <c r="B38" s="236">
        <v>29</v>
      </c>
      <c r="C38" s="237" t="s">
        <v>764</v>
      </c>
      <c r="D38" s="238" t="s">
        <v>631</v>
      </c>
      <c r="E38" s="238" t="s">
        <v>632</v>
      </c>
      <c r="F38" s="237" t="s">
        <v>752</v>
      </c>
      <c r="G38" s="238" t="s">
        <v>611</v>
      </c>
      <c r="H38" s="238" t="s">
        <v>857</v>
      </c>
      <c r="I38" s="239" t="s">
        <v>939</v>
      </c>
    </row>
    <row r="39" spans="1:9" ht="15" customHeight="1">
      <c r="A39" s="235" t="s">
        <v>1087</v>
      </c>
      <c r="B39" s="236">
        <v>30</v>
      </c>
      <c r="C39" s="237" t="s">
        <v>770</v>
      </c>
      <c r="D39" s="238" t="s">
        <v>935</v>
      </c>
      <c r="E39" s="238" t="s">
        <v>936</v>
      </c>
      <c r="F39" s="237" t="s">
        <v>888</v>
      </c>
      <c r="G39" s="238" t="s">
        <v>937</v>
      </c>
      <c r="H39" s="238" t="s">
        <v>938</v>
      </c>
      <c r="I39" s="239" t="s">
        <v>940</v>
      </c>
    </row>
    <row r="40" spans="1:9" ht="15" customHeight="1">
      <c r="A40" s="235" t="s">
        <v>1088</v>
      </c>
      <c r="B40" s="236">
        <v>31</v>
      </c>
      <c r="C40" s="237" t="s">
        <v>770</v>
      </c>
      <c r="D40" s="238" t="s">
        <v>790</v>
      </c>
      <c r="E40" s="238" t="s">
        <v>791</v>
      </c>
      <c r="F40" s="237" t="s">
        <v>752</v>
      </c>
      <c r="G40" s="238" t="s">
        <v>614</v>
      </c>
      <c r="H40" s="238" t="s">
        <v>690</v>
      </c>
      <c r="I40" s="239" t="s">
        <v>941</v>
      </c>
    </row>
    <row r="41" spans="1:9" ht="15" customHeight="1">
      <c r="A41" s="235" t="s">
        <v>1089</v>
      </c>
      <c r="B41" s="236">
        <v>32</v>
      </c>
      <c r="C41" s="237" t="s">
        <v>770</v>
      </c>
      <c r="D41" s="238" t="s">
        <v>829</v>
      </c>
      <c r="E41" s="238" t="s">
        <v>830</v>
      </c>
      <c r="F41" s="237" t="s">
        <v>752</v>
      </c>
      <c r="G41" s="238" t="s">
        <v>626</v>
      </c>
      <c r="H41" s="238" t="s">
        <v>627</v>
      </c>
      <c r="I41" s="239" t="s">
        <v>942</v>
      </c>
    </row>
    <row r="42" spans="1:9" ht="15" customHeight="1">
      <c r="A42" s="235" t="s">
        <v>1090</v>
      </c>
      <c r="B42" s="236">
        <v>37</v>
      </c>
      <c r="C42" s="237" t="s">
        <v>770</v>
      </c>
      <c r="D42" s="238" t="s">
        <v>689</v>
      </c>
      <c r="E42" s="238" t="s">
        <v>783</v>
      </c>
      <c r="F42" s="237" t="s">
        <v>752</v>
      </c>
      <c r="G42" s="238" t="s">
        <v>628</v>
      </c>
      <c r="H42" s="238" t="s">
        <v>627</v>
      </c>
      <c r="I42" s="239" t="s">
        <v>943</v>
      </c>
    </row>
    <row r="43" spans="1:9" ht="15" customHeight="1">
      <c r="A43" s="235" t="s">
        <v>1091</v>
      </c>
      <c r="B43" s="236">
        <v>34</v>
      </c>
      <c r="C43" s="237" t="s">
        <v>764</v>
      </c>
      <c r="D43" s="238" t="s">
        <v>622</v>
      </c>
      <c r="E43" s="238" t="s">
        <v>623</v>
      </c>
      <c r="F43" s="237" t="s">
        <v>752</v>
      </c>
      <c r="G43" s="238" t="s">
        <v>624</v>
      </c>
      <c r="H43" s="238" t="s">
        <v>825</v>
      </c>
      <c r="I43" s="239" t="s">
        <v>946</v>
      </c>
    </row>
    <row r="44" spans="1:9" ht="15" customHeight="1">
      <c r="A44" s="235" t="s">
        <v>1092</v>
      </c>
      <c r="B44" s="236">
        <v>35</v>
      </c>
      <c r="C44" s="237" t="s">
        <v>764</v>
      </c>
      <c r="D44" s="238" t="s">
        <v>944</v>
      </c>
      <c r="E44" s="238" t="s">
        <v>945</v>
      </c>
      <c r="F44" s="237" t="s">
        <v>915</v>
      </c>
      <c r="G44" s="238" t="s">
        <v>889</v>
      </c>
      <c r="H44" s="238" t="s">
        <v>834</v>
      </c>
      <c r="I44" s="239" t="s">
        <v>947</v>
      </c>
    </row>
    <row r="45" spans="1:9" ht="15" customHeight="1">
      <c r="A45" s="235" t="s">
        <v>1093</v>
      </c>
      <c r="B45" s="236">
        <v>36</v>
      </c>
      <c r="C45" s="237" t="s">
        <v>750</v>
      </c>
      <c r="D45" s="238" t="s">
        <v>787</v>
      </c>
      <c r="E45" s="238" t="s">
        <v>634</v>
      </c>
      <c r="F45" s="237" t="s">
        <v>752</v>
      </c>
      <c r="G45" s="238" t="s">
        <v>635</v>
      </c>
      <c r="H45" s="238" t="s">
        <v>788</v>
      </c>
      <c r="I45" s="239" t="s">
        <v>948</v>
      </c>
    </row>
    <row r="46" spans="1:9" ht="15" customHeight="1">
      <c r="A46" s="235" t="s">
        <v>1094</v>
      </c>
      <c r="B46" s="236">
        <v>38</v>
      </c>
      <c r="C46" s="237" t="s">
        <v>763</v>
      </c>
      <c r="D46" s="238" t="s">
        <v>949</v>
      </c>
      <c r="E46" s="238" t="s">
        <v>950</v>
      </c>
      <c r="F46" s="237" t="s">
        <v>752</v>
      </c>
      <c r="G46" s="238" t="s">
        <v>616</v>
      </c>
      <c r="H46" s="238" t="s">
        <v>951</v>
      </c>
      <c r="I46" s="239" t="s">
        <v>952</v>
      </c>
    </row>
    <row r="47" spans="1:9" ht="15" customHeight="1">
      <c r="A47" s="235" t="s">
        <v>1095</v>
      </c>
      <c r="B47" s="236">
        <v>40</v>
      </c>
      <c r="C47" s="237" t="s">
        <v>765</v>
      </c>
      <c r="D47" s="238" t="s">
        <v>693</v>
      </c>
      <c r="E47" s="238" t="s">
        <v>956</v>
      </c>
      <c r="F47" s="237" t="s">
        <v>752</v>
      </c>
      <c r="G47" s="238" t="s">
        <v>616</v>
      </c>
      <c r="H47" s="238" t="s">
        <v>816</v>
      </c>
      <c r="I47" s="239" t="s">
        <v>955</v>
      </c>
    </row>
    <row r="48" spans="1:9" ht="15" customHeight="1">
      <c r="A48" s="235" t="s">
        <v>1096</v>
      </c>
      <c r="B48" s="236">
        <v>41</v>
      </c>
      <c r="C48" s="237" t="s">
        <v>765</v>
      </c>
      <c r="D48" s="238" t="s">
        <v>958</v>
      </c>
      <c r="E48" s="238" t="s">
        <v>959</v>
      </c>
      <c r="F48" s="237" t="s">
        <v>759</v>
      </c>
      <c r="G48" s="238" t="s">
        <v>960</v>
      </c>
      <c r="H48" s="238" t="s">
        <v>816</v>
      </c>
      <c r="I48" s="239" t="s">
        <v>957</v>
      </c>
    </row>
    <row r="49" spans="1:9" ht="15" customHeight="1">
      <c r="A49" s="235" t="s">
        <v>1097</v>
      </c>
      <c r="B49" s="236">
        <v>42</v>
      </c>
      <c r="C49" s="237" t="s">
        <v>763</v>
      </c>
      <c r="D49" s="238" t="s">
        <v>827</v>
      </c>
      <c r="E49" s="238" t="s">
        <v>828</v>
      </c>
      <c r="F49" s="237" t="s">
        <v>752</v>
      </c>
      <c r="G49" s="238" t="s">
        <v>614</v>
      </c>
      <c r="H49" s="238" t="s">
        <v>812</v>
      </c>
      <c r="I49" s="239" t="s">
        <v>961</v>
      </c>
    </row>
    <row r="50" spans="1:9" ht="15" customHeight="1">
      <c r="A50" s="235" t="s">
        <v>1098</v>
      </c>
      <c r="B50" s="236">
        <v>43</v>
      </c>
      <c r="C50" s="237" t="s">
        <v>770</v>
      </c>
      <c r="D50" s="238" t="s">
        <v>696</v>
      </c>
      <c r="E50" s="238" t="s">
        <v>637</v>
      </c>
      <c r="F50" s="237" t="s">
        <v>752</v>
      </c>
      <c r="G50" s="238" t="s">
        <v>619</v>
      </c>
      <c r="H50" s="238" t="s">
        <v>627</v>
      </c>
      <c r="I50" s="239" t="s">
        <v>962</v>
      </c>
    </row>
    <row r="51" spans="1:9" ht="15" customHeight="1">
      <c r="A51" s="235" t="s">
        <v>1099</v>
      </c>
      <c r="B51" s="236">
        <v>44</v>
      </c>
      <c r="C51" s="237" t="s">
        <v>763</v>
      </c>
      <c r="D51" s="238" t="s">
        <v>669</v>
      </c>
      <c r="E51" s="238" t="s">
        <v>670</v>
      </c>
      <c r="F51" s="237" t="s">
        <v>758</v>
      </c>
      <c r="G51" s="238" t="s">
        <v>671</v>
      </c>
      <c r="H51" s="238" t="s">
        <v>813</v>
      </c>
      <c r="I51" s="239" t="s">
        <v>963</v>
      </c>
    </row>
    <row r="52" spans="1:9" ht="15" customHeight="1">
      <c r="A52" s="235" t="s">
        <v>1100</v>
      </c>
      <c r="B52" s="236">
        <v>45</v>
      </c>
      <c r="C52" s="237" t="s">
        <v>765</v>
      </c>
      <c r="D52" s="238" t="s">
        <v>850</v>
      </c>
      <c r="E52" s="238" t="s">
        <v>1101</v>
      </c>
      <c r="F52" s="237" t="s">
        <v>752</v>
      </c>
      <c r="G52" s="238" t="s">
        <v>616</v>
      </c>
      <c r="H52" s="238" t="s">
        <v>816</v>
      </c>
      <c r="I52" s="239" t="s">
        <v>964</v>
      </c>
    </row>
    <row r="53" spans="1:9" ht="15" customHeight="1">
      <c r="A53" s="235" t="s">
        <v>1102</v>
      </c>
      <c r="B53" s="236">
        <v>46</v>
      </c>
      <c r="C53" s="237" t="s">
        <v>764</v>
      </c>
      <c r="D53" s="238" t="s">
        <v>807</v>
      </c>
      <c r="E53" s="238" t="s">
        <v>784</v>
      </c>
      <c r="F53" s="237" t="s">
        <v>759</v>
      </c>
      <c r="G53" s="238" t="s">
        <v>639</v>
      </c>
      <c r="H53" s="238" t="s">
        <v>825</v>
      </c>
      <c r="I53" s="239" t="s">
        <v>965</v>
      </c>
    </row>
    <row r="54" spans="1:9" ht="15" customHeight="1">
      <c r="A54" s="235" t="s">
        <v>1103</v>
      </c>
      <c r="B54" s="236">
        <v>49</v>
      </c>
      <c r="C54" s="237" t="s">
        <v>763</v>
      </c>
      <c r="D54" s="238" t="s">
        <v>842</v>
      </c>
      <c r="E54" s="238" t="s">
        <v>789</v>
      </c>
      <c r="F54" s="237" t="s">
        <v>752</v>
      </c>
      <c r="G54" s="238" t="s">
        <v>614</v>
      </c>
      <c r="H54" s="238" t="s">
        <v>812</v>
      </c>
      <c r="I54" s="239" t="s">
        <v>966</v>
      </c>
    </row>
    <row r="55" spans="1:9" ht="15" customHeight="1">
      <c r="A55" s="235" t="s">
        <v>1104</v>
      </c>
      <c r="B55" s="236">
        <v>50</v>
      </c>
      <c r="C55" s="237" t="s">
        <v>765</v>
      </c>
      <c r="D55" s="238" t="s">
        <v>786</v>
      </c>
      <c r="E55" s="238" t="s">
        <v>629</v>
      </c>
      <c r="F55" s="237" t="s">
        <v>752</v>
      </c>
      <c r="G55" s="238" t="s">
        <v>616</v>
      </c>
      <c r="H55" s="238" t="s">
        <v>816</v>
      </c>
      <c r="I55" s="239" t="s">
        <v>970</v>
      </c>
    </row>
    <row r="56" spans="1:9" ht="15" customHeight="1">
      <c r="A56" s="235" t="s">
        <v>1105</v>
      </c>
      <c r="B56" s="236">
        <v>51</v>
      </c>
      <c r="C56" s="237" t="s">
        <v>765</v>
      </c>
      <c r="D56" s="238" t="s">
        <v>819</v>
      </c>
      <c r="E56" s="238" t="s">
        <v>820</v>
      </c>
      <c r="F56" s="237" t="s">
        <v>752</v>
      </c>
      <c r="G56" s="238" t="s">
        <v>619</v>
      </c>
      <c r="H56" s="238" t="s">
        <v>821</v>
      </c>
      <c r="I56" s="239" t="s">
        <v>973</v>
      </c>
    </row>
    <row r="57" spans="1:9" ht="15" customHeight="1">
      <c r="A57" s="235" t="s">
        <v>1106</v>
      </c>
      <c r="B57" s="236">
        <v>70</v>
      </c>
      <c r="C57" s="237" t="s">
        <v>765</v>
      </c>
      <c r="D57" s="238" t="s">
        <v>1003</v>
      </c>
      <c r="E57" s="238" t="s">
        <v>1107</v>
      </c>
      <c r="F57" s="237" t="s">
        <v>888</v>
      </c>
      <c r="G57" s="238" t="s">
        <v>1004</v>
      </c>
      <c r="H57" s="238" t="s">
        <v>816</v>
      </c>
      <c r="I57" s="239" t="s">
        <v>974</v>
      </c>
    </row>
    <row r="58" spans="1:9" ht="15" customHeight="1">
      <c r="A58" s="235" t="s">
        <v>1108</v>
      </c>
      <c r="B58" s="236">
        <v>53</v>
      </c>
      <c r="C58" s="237" t="s">
        <v>770</v>
      </c>
      <c r="D58" s="238" t="s">
        <v>695</v>
      </c>
      <c r="E58" s="238" t="s">
        <v>979</v>
      </c>
      <c r="F58" s="237" t="s">
        <v>759</v>
      </c>
      <c r="G58" s="238" t="s">
        <v>607</v>
      </c>
      <c r="H58" s="238" t="s">
        <v>692</v>
      </c>
      <c r="I58" s="239" t="s">
        <v>975</v>
      </c>
    </row>
    <row r="59" spans="1:9" ht="15" customHeight="1">
      <c r="A59" s="235" t="s">
        <v>1109</v>
      </c>
      <c r="B59" s="236">
        <v>55</v>
      </c>
      <c r="C59" s="237" t="s">
        <v>761</v>
      </c>
      <c r="D59" s="238" t="s">
        <v>982</v>
      </c>
      <c r="E59" s="238" t="s">
        <v>983</v>
      </c>
      <c r="F59" s="237" t="s">
        <v>758</v>
      </c>
      <c r="G59" s="238" t="s">
        <v>889</v>
      </c>
      <c r="H59" s="238" t="s">
        <v>773</v>
      </c>
      <c r="I59" s="239" t="s">
        <v>976</v>
      </c>
    </row>
    <row r="60" spans="1:9" ht="15" customHeight="1">
      <c r="A60" s="235" t="s">
        <v>1110</v>
      </c>
      <c r="B60" s="236">
        <v>56</v>
      </c>
      <c r="C60" s="237" t="s">
        <v>750</v>
      </c>
      <c r="D60" s="238" t="s">
        <v>836</v>
      </c>
      <c r="E60" s="238" t="s">
        <v>792</v>
      </c>
      <c r="F60" s="237" t="s">
        <v>752</v>
      </c>
      <c r="G60" s="238" t="s">
        <v>644</v>
      </c>
      <c r="H60" s="238" t="s">
        <v>837</v>
      </c>
      <c r="I60" s="239" t="s">
        <v>978</v>
      </c>
    </row>
    <row r="61" spans="1:9" ht="15" customHeight="1">
      <c r="A61" s="235" t="s">
        <v>1111</v>
      </c>
      <c r="B61" s="236">
        <v>57</v>
      </c>
      <c r="C61" s="237" t="s">
        <v>761</v>
      </c>
      <c r="D61" s="238" t="s">
        <v>986</v>
      </c>
      <c r="E61" s="238" t="s">
        <v>987</v>
      </c>
      <c r="F61" s="237" t="s">
        <v>758</v>
      </c>
      <c r="G61" s="238" t="s">
        <v>988</v>
      </c>
      <c r="H61" s="238" t="s">
        <v>989</v>
      </c>
      <c r="I61" s="239" t="s">
        <v>980</v>
      </c>
    </row>
    <row r="62" spans="1:9" ht="15" customHeight="1">
      <c r="A62" s="235" t="s">
        <v>1112</v>
      </c>
      <c r="B62" s="236">
        <v>58</v>
      </c>
      <c r="C62" s="237" t="s">
        <v>763</v>
      </c>
      <c r="D62" s="238" t="s">
        <v>838</v>
      </c>
      <c r="E62" s="238" t="s">
        <v>694</v>
      </c>
      <c r="F62" s="237" t="s">
        <v>752</v>
      </c>
      <c r="G62" s="238" t="s">
        <v>646</v>
      </c>
      <c r="H62" s="238" t="s">
        <v>839</v>
      </c>
      <c r="I62" s="239" t="s">
        <v>981</v>
      </c>
    </row>
    <row r="63" spans="1:9" ht="15" customHeight="1">
      <c r="A63" s="235" t="s">
        <v>1113</v>
      </c>
      <c r="B63" s="236">
        <v>59</v>
      </c>
      <c r="C63" s="237" t="s">
        <v>770</v>
      </c>
      <c r="D63" s="238" t="s">
        <v>649</v>
      </c>
      <c r="E63" s="238" t="s">
        <v>782</v>
      </c>
      <c r="F63" s="237" t="s">
        <v>752</v>
      </c>
      <c r="G63" s="238" t="s">
        <v>650</v>
      </c>
      <c r="H63" s="238" t="s">
        <v>692</v>
      </c>
      <c r="I63" s="239" t="s">
        <v>984</v>
      </c>
    </row>
    <row r="64" spans="1:9" ht="15" customHeight="1">
      <c r="A64" s="235" t="s">
        <v>1114</v>
      </c>
      <c r="B64" s="236">
        <v>60</v>
      </c>
      <c r="C64" s="237" t="s">
        <v>748</v>
      </c>
      <c r="D64" s="238" t="s">
        <v>652</v>
      </c>
      <c r="E64" s="238" t="s">
        <v>992</v>
      </c>
      <c r="F64" s="237" t="s">
        <v>758</v>
      </c>
      <c r="G64" s="238" t="s">
        <v>617</v>
      </c>
      <c r="H64" s="238" t="s">
        <v>826</v>
      </c>
      <c r="I64" s="239" t="s">
        <v>985</v>
      </c>
    </row>
    <row r="65" spans="1:9" ht="15" customHeight="1">
      <c r="A65" s="235" t="s">
        <v>1115</v>
      </c>
      <c r="B65" s="236">
        <v>61</v>
      </c>
      <c r="C65" s="237" t="s">
        <v>762</v>
      </c>
      <c r="D65" s="238" t="s">
        <v>831</v>
      </c>
      <c r="E65" s="238" t="s">
        <v>832</v>
      </c>
      <c r="F65" s="237" t="s">
        <v>758</v>
      </c>
      <c r="G65" s="238" t="s">
        <v>610</v>
      </c>
      <c r="H65" s="238" t="s">
        <v>824</v>
      </c>
      <c r="I65" s="239" t="s">
        <v>990</v>
      </c>
    </row>
    <row r="66" spans="1:9" ht="15" customHeight="1">
      <c r="A66" s="235" t="s">
        <v>1116</v>
      </c>
      <c r="B66" s="236">
        <v>62</v>
      </c>
      <c r="C66" s="237" t="s">
        <v>770</v>
      </c>
      <c r="D66" s="238" t="s">
        <v>995</v>
      </c>
      <c r="E66" s="238" t="s">
        <v>996</v>
      </c>
      <c r="F66" s="237" t="s">
        <v>888</v>
      </c>
      <c r="G66" s="238" t="s">
        <v>997</v>
      </c>
      <c r="H66" s="238" t="s">
        <v>938</v>
      </c>
      <c r="I66" s="239" t="s">
        <v>841</v>
      </c>
    </row>
    <row r="67" spans="1:9" ht="15" customHeight="1">
      <c r="A67" s="235" t="s">
        <v>1117</v>
      </c>
      <c r="B67" s="236">
        <v>63</v>
      </c>
      <c r="C67" s="237" t="s">
        <v>750</v>
      </c>
      <c r="D67" s="238" t="s">
        <v>656</v>
      </c>
      <c r="E67" s="238" t="s">
        <v>657</v>
      </c>
      <c r="F67" s="237" t="s">
        <v>752</v>
      </c>
      <c r="G67" s="238" t="s">
        <v>658</v>
      </c>
      <c r="H67" s="238" t="s">
        <v>705</v>
      </c>
      <c r="I67" s="239" t="s">
        <v>991</v>
      </c>
    </row>
    <row r="68" spans="1:9" ht="15" customHeight="1">
      <c r="A68" s="235" t="s">
        <v>1118</v>
      </c>
      <c r="B68" s="236">
        <v>81</v>
      </c>
      <c r="C68" s="237" t="s">
        <v>763</v>
      </c>
      <c r="D68" s="238" t="s">
        <v>1019</v>
      </c>
      <c r="E68" s="238" t="s">
        <v>1020</v>
      </c>
      <c r="F68" s="237" t="s">
        <v>888</v>
      </c>
      <c r="G68" s="238" t="s">
        <v>1021</v>
      </c>
      <c r="H68" s="238" t="s">
        <v>812</v>
      </c>
      <c r="I68" s="239" t="s">
        <v>993</v>
      </c>
    </row>
    <row r="69" spans="1:9" ht="15" customHeight="1">
      <c r="A69" s="235" t="s">
        <v>1119</v>
      </c>
      <c r="B69" s="236">
        <v>64</v>
      </c>
      <c r="C69" s="237" t="s">
        <v>748</v>
      </c>
      <c r="D69" s="238" t="s">
        <v>699</v>
      </c>
      <c r="E69" s="238" t="s">
        <v>660</v>
      </c>
      <c r="F69" s="237" t="s">
        <v>758</v>
      </c>
      <c r="G69" s="238" t="s">
        <v>661</v>
      </c>
      <c r="H69" s="238" t="s">
        <v>812</v>
      </c>
      <c r="I69" s="239" t="s">
        <v>994</v>
      </c>
    </row>
    <row r="70" spans="1:9" ht="15" customHeight="1">
      <c r="A70" s="235" t="s">
        <v>1120</v>
      </c>
      <c r="B70" s="236">
        <v>65</v>
      </c>
      <c r="C70" s="237" t="s">
        <v>750</v>
      </c>
      <c r="D70" s="238" t="s">
        <v>793</v>
      </c>
      <c r="E70" s="238" t="s">
        <v>875</v>
      </c>
      <c r="F70" s="237" t="s">
        <v>752</v>
      </c>
      <c r="G70" s="238" t="s">
        <v>624</v>
      </c>
      <c r="H70" s="238" t="s">
        <v>998</v>
      </c>
      <c r="I70" s="239" t="s">
        <v>844</v>
      </c>
    </row>
    <row r="71" spans="1:9" ht="15" customHeight="1">
      <c r="A71" s="235" t="s">
        <v>1121</v>
      </c>
      <c r="B71" s="236">
        <v>66</v>
      </c>
      <c r="C71" s="237" t="s">
        <v>750</v>
      </c>
      <c r="D71" s="238" t="s">
        <v>654</v>
      </c>
      <c r="E71" s="238" t="s">
        <v>655</v>
      </c>
      <c r="F71" s="237" t="s">
        <v>752</v>
      </c>
      <c r="G71" s="238" t="s">
        <v>626</v>
      </c>
      <c r="H71" s="238" t="s">
        <v>705</v>
      </c>
      <c r="I71" s="239" t="s">
        <v>845</v>
      </c>
    </row>
    <row r="72" spans="1:9" ht="15" customHeight="1">
      <c r="A72" s="235" t="s">
        <v>1122</v>
      </c>
      <c r="B72" s="236">
        <v>67</v>
      </c>
      <c r="C72" s="237" t="s">
        <v>765</v>
      </c>
      <c r="D72" s="238" t="s">
        <v>999</v>
      </c>
      <c r="E72" s="238" t="s">
        <v>1000</v>
      </c>
      <c r="F72" s="237" t="s">
        <v>895</v>
      </c>
      <c r="G72" s="238" t="s">
        <v>1001</v>
      </c>
      <c r="H72" s="238" t="s">
        <v>1002</v>
      </c>
      <c r="I72" s="239" t="s">
        <v>846</v>
      </c>
    </row>
    <row r="73" spans="1:9" ht="15" customHeight="1">
      <c r="A73" s="235" t="s">
        <v>1123</v>
      </c>
      <c r="B73" s="236">
        <v>68</v>
      </c>
      <c r="C73" s="237" t="s">
        <v>765</v>
      </c>
      <c r="D73" s="238" t="s">
        <v>697</v>
      </c>
      <c r="E73" s="238" t="s">
        <v>698</v>
      </c>
      <c r="F73" s="237" t="s">
        <v>752</v>
      </c>
      <c r="G73" s="238" t="s">
        <v>625</v>
      </c>
      <c r="H73" s="238" t="s">
        <v>816</v>
      </c>
      <c r="I73" s="239" t="s">
        <v>847</v>
      </c>
    </row>
    <row r="74" spans="1:9" ht="15" customHeight="1">
      <c r="A74" s="235" t="s">
        <v>1124</v>
      </c>
      <c r="B74" s="236">
        <v>69</v>
      </c>
      <c r="C74" s="237" t="s">
        <v>748</v>
      </c>
      <c r="D74" s="238" t="s">
        <v>796</v>
      </c>
      <c r="E74" s="238" t="s">
        <v>664</v>
      </c>
      <c r="F74" s="237" t="s">
        <v>752</v>
      </c>
      <c r="G74" s="238" t="s">
        <v>624</v>
      </c>
      <c r="H74" s="238" t="s">
        <v>812</v>
      </c>
      <c r="I74" s="239" t="s">
        <v>848</v>
      </c>
    </row>
    <row r="75" spans="1:9" ht="15" customHeight="1">
      <c r="A75" s="235" t="s">
        <v>1125</v>
      </c>
      <c r="B75" s="236">
        <v>71</v>
      </c>
      <c r="C75" s="237" t="s">
        <v>770</v>
      </c>
      <c r="D75" s="238" t="s">
        <v>1005</v>
      </c>
      <c r="E75" s="238" t="s">
        <v>1006</v>
      </c>
      <c r="F75" s="237" t="s">
        <v>895</v>
      </c>
      <c r="G75" s="238" t="s">
        <v>1007</v>
      </c>
      <c r="H75" s="238" t="s">
        <v>1008</v>
      </c>
      <c r="I75" s="239" t="s">
        <v>849</v>
      </c>
    </row>
    <row r="76" spans="1:9" ht="15" customHeight="1">
      <c r="A76" s="235" t="s">
        <v>1126</v>
      </c>
      <c r="B76" s="236">
        <v>72</v>
      </c>
      <c r="C76" s="237" t="s">
        <v>749</v>
      </c>
      <c r="D76" s="238" t="s">
        <v>799</v>
      </c>
      <c r="E76" s="238" t="s">
        <v>1193</v>
      </c>
      <c r="F76" s="237" t="s">
        <v>752</v>
      </c>
      <c r="G76" s="238" t="s">
        <v>646</v>
      </c>
      <c r="H76" s="238" t="s">
        <v>663</v>
      </c>
      <c r="I76" s="239" t="s">
        <v>851</v>
      </c>
    </row>
    <row r="77" spans="1:9" ht="15" customHeight="1">
      <c r="A77" s="235" t="s">
        <v>1127</v>
      </c>
      <c r="B77" s="236">
        <v>73</v>
      </c>
      <c r="C77" s="237" t="s">
        <v>750</v>
      </c>
      <c r="D77" s="238" t="s">
        <v>1009</v>
      </c>
      <c r="E77" s="238" t="s">
        <v>1010</v>
      </c>
      <c r="F77" s="237" t="s">
        <v>752</v>
      </c>
      <c r="G77" s="238" t="s">
        <v>619</v>
      </c>
      <c r="H77" s="238" t="s">
        <v>821</v>
      </c>
      <c r="I77" s="239" t="s">
        <v>800</v>
      </c>
    </row>
    <row r="78" spans="1:9" ht="15" customHeight="1">
      <c r="A78" s="235" t="s">
        <v>1128</v>
      </c>
      <c r="B78" s="236">
        <v>74</v>
      </c>
      <c r="C78" s="237" t="s">
        <v>749</v>
      </c>
      <c r="D78" s="238" t="s">
        <v>675</v>
      </c>
      <c r="E78" s="238" t="s">
        <v>676</v>
      </c>
      <c r="F78" s="237" t="s">
        <v>752</v>
      </c>
      <c r="G78" s="238" t="s">
        <v>613</v>
      </c>
      <c r="H78" s="238" t="s">
        <v>677</v>
      </c>
      <c r="I78" s="239" t="s">
        <v>853</v>
      </c>
    </row>
    <row r="79" spans="1:9" ht="15" customHeight="1">
      <c r="A79" s="235" t="s">
        <v>1129</v>
      </c>
      <c r="B79" s="236">
        <v>75</v>
      </c>
      <c r="C79" s="237" t="s">
        <v>765</v>
      </c>
      <c r="D79" s="238" t="s">
        <v>1011</v>
      </c>
      <c r="E79" s="238" t="s">
        <v>1012</v>
      </c>
      <c r="F79" s="237" t="s">
        <v>895</v>
      </c>
      <c r="G79" s="238" t="s">
        <v>1013</v>
      </c>
      <c r="H79" s="238" t="s">
        <v>816</v>
      </c>
      <c r="I79" s="239" t="s">
        <v>858</v>
      </c>
    </row>
    <row r="80" spans="1:9" ht="15" customHeight="1">
      <c r="A80" s="235" t="s">
        <v>1130</v>
      </c>
      <c r="B80" s="236">
        <v>76</v>
      </c>
      <c r="C80" s="237" t="s">
        <v>765</v>
      </c>
      <c r="D80" s="238" t="s">
        <v>1014</v>
      </c>
      <c r="E80" s="238" t="s">
        <v>1015</v>
      </c>
      <c r="F80" s="237" t="s">
        <v>752</v>
      </c>
      <c r="G80" s="238" t="s">
        <v>679</v>
      </c>
      <c r="H80" s="238" t="s">
        <v>840</v>
      </c>
      <c r="I80" s="239" t="s">
        <v>855</v>
      </c>
    </row>
    <row r="81" spans="1:9" ht="15" customHeight="1">
      <c r="A81" s="235" t="s">
        <v>1131</v>
      </c>
      <c r="B81" s="236">
        <v>77</v>
      </c>
      <c r="C81" s="237" t="s">
        <v>748</v>
      </c>
      <c r="D81" s="238" t="s">
        <v>794</v>
      </c>
      <c r="E81" s="238" t="s">
        <v>795</v>
      </c>
      <c r="F81" s="237" t="s">
        <v>752</v>
      </c>
      <c r="G81" s="238" t="s">
        <v>614</v>
      </c>
      <c r="H81" s="238" t="s">
        <v>812</v>
      </c>
      <c r="I81" s="239" t="s">
        <v>856</v>
      </c>
    </row>
    <row r="82" spans="1:9" s="158" customFormat="1" ht="15" customHeight="1">
      <c r="A82" s="235" t="s">
        <v>1132</v>
      </c>
      <c r="B82" s="236">
        <v>78</v>
      </c>
      <c r="C82" s="237" t="s">
        <v>750</v>
      </c>
      <c r="D82" s="238" t="s">
        <v>1016</v>
      </c>
      <c r="E82" s="238" t="s">
        <v>1017</v>
      </c>
      <c r="F82" s="237" t="s">
        <v>888</v>
      </c>
      <c r="G82" s="238" t="s">
        <v>1018</v>
      </c>
      <c r="H82" s="238" t="s">
        <v>837</v>
      </c>
      <c r="I82" s="239" t="s">
        <v>871</v>
      </c>
    </row>
    <row r="83" spans="1:9" ht="15" customHeight="1">
      <c r="A83" s="235" t="s">
        <v>1133</v>
      </c>
      <c r="B83" s="236">
        <v>80</v>
      </c>
      <c r="C83" s="237" t="s">
        <v>749</v>
      </c>
      <c r="D83" s="238" t="s">
        <v>706</v>
      </c>
      <c r="E83" s="238" t="s">
        <v>843</v>
      </c>
      <c r="F83" s="237" t="s">
        <v>752</v>
      </c>
      <c r="G83" s="238" t="s">
        <v>614</v>
      </c>
      <c r="H83" s="238" t="s">
        <v>707</v>
      </c>
      <c r="I83" s="239" t="s">
        <v>874</v>
      </c>
    </row>
    <row r="84" spans="1:9" ht="15" customHeight="1">
      <c r="A84" s="235" t="s">
        <v>1134</v>
      </c>
      <c r="B84" s="236">
        <v>82</v>
      </c>
      <c r="C84" s="237" t="s">
        <v>764</v>
      </c>
      <c r="D84" s="238" t="s">
        <v>1022</v>
      </c>
      <c r="E84" s="238" t="s">
        <v>1023</v>
      </c>
      <c r="F84" s="237" t="s">
        <v>752</v>
      </c>
      <c r="G84" s="238" t="s">
        <v>617</v>
      </c>
      <c r="H84" s="238" t="s">
        <v>1024</v>
      </c>
      <c r="I84" s="239" t="s">
        <v>630</v>
      </c>
    </row>
    <row r="85" spans="1:9" ht="15" customHeight="1">
      <c r="A85" s="235" t="s">
        <v>1135</v>
      </c>
      <c r="B85" s="236">
        <v>83</v>
      </c>
      <c r="C85" s="237" t="s">
        <v>749</v>
      </c>
      <c r="D85" s="238" t="s">
        <v>797</v>
      </c>
      <c r="E85" s="238" t="s">
        <v>798</v>
      </c>
      <c r="F85" s="237" t="s">
        <v>752</v>
      </c>
      <c r="G85" s="238" t="s">
        <v>614</v>
      </c>
      <c r="H85" s="238" t="s">
        <v>1025</v>
      </c>
      <c r="I85" s="239" t="s">
        <v>633</v>
      </c>
    </row>
    <row r="86" spans="1:9" ht="15" customHeight="1">
      <c r="A86" s="235" t="s">
        <v>1136</v>
      </c>
      <c r="B86" s="236">
        <v>84</v>
      </c>
      <c r="C86" s="237" t="s">
        <v>764</v>
      </c>
      <c r="D86" s="238" t="s">
        <v>702</v>
      </c>
      <c r="E86" s="238" t="s">
        <v>703</v>
      </c>
      <c r="F86" s="237" t="s">
        <v>835</v>
      </c>
      <c r="G86" s="238" t="s">
        <v>668</v>
      </c>
      <c r="H86" s="238" t="s">
        <v>824</v>
      </c>
      <c r="I86" s="239" t="s">
        <v>636</v>
      </c>
    </row>
    <row r="87" spans="1:9" ht="15" customHeight="1">
      <c r="A87" s="235" t="s">
        <v>1137</v>
      </c>
      <c r="B87" s="236">
        <v>85</v>
      </c>
      <c r="C87" s="237" t="s">
        <v>750</v>
      </c>
      <c r="D87" s="238" t="s">
        <v>802</v>
      </c>
      <c r="E87" s="238" t="s">
        <v>1194</v>
      </c>
      <c r="F87" s="237" t="s">
        <v>752</v>
      </c>
      <c r="G87" s="238" t="s">
        <v>613</v>
      </c>
      <c r="H87" s="238" t="s">
        <v>705</v>
      </c>
      <c r="I87" s="239" t="s">
        <v>638</v>
      </c>
    </row>
    <row r="88" spans="1:9" ht="15" customHeight="1">
      <c r="A88" s="235" t="s">
        <v>1138</v>
      </c>
      <c r="B88" s="236">
        <v>86</v>
      </c>
      <c r="C88" s="237" t="s">
        <v>750</v>
      </c>
      <c r="D88" s="238" t="s">
        <v>1026</v>
      </c>
      <c r="E88" s="238" t="s">
        <v>1027</v>
      </c>
      <c r="F88" s="237" t="s">
        <v>752</v>
      </c>
      <c r="G88" s="238" t="s">
        <v>680</v>
      </c>
      <c r="H88" s="238" t="s">
        <v>1028</v>
      </c>
      <c r="I88" s="239" t="s">
        <v>640</v>
      </c>
    </row>
    <row r="89" spans="1:9" ht="15">
      <c r="A89" s="235" t="s">
        <v>1139</v>
      </c>
      <c r="B89" s="236">
        <v>88</v>
      </c>
      <c r="C89" s="237" t="s">
        <v>749</v>
      </c>
      <c r="D89" s="238" t="s">
        <v>1029</v>
      </c>
      <c r="E89" s="238" t="s">
        <v>1030</v>
      </c>
      <c r="F89" s="237" t="s">
        <v>758</v>
      </c>
      <c r="G89" s="238" t="s">
        <v>661</v>
      </c>
      <c r="H89" s="238" t="s">
        <v>1031</v>
      </c>
      <c r="I89" s="239" t="s">
        <v>642</v>
      </c>
    </row>
    <row r="90" spans="1:9" ht="15">
      <c r="A90" s="235" t="s">
        <v>1140</v>
      </c>
      <c r="B90" s="236">
        <v>89</v>
      </c>
      <c r="C90" s="237" t="s">
        <v>750</v>
      </c>
      <c r="D90" s="238" t="s">
        <v>1032</v>
      </c>
      <c r="E90" s="238" t="s">
        <v>1033</v>
      </c>
      <c r="F90" s="237" t="s">
        <v>752</v>
      </c>
      <c r="G90" s="238" t="s">
        <v>614</v>
      </c>
      <c r="H90" s="238" t="s">
        <v>1034</v>
      </c>
      <c r="I90" s="239" t="s">
        <v>643</v>
      </c>
    </row>
    <row r="91" spans="1:9" ht="15">
      <c r="A91" s="235" t="s">
        <v>1141</v>
      </c>
      <c r="B91" s="236">
        <v>91</v>
      </c>
      <c r="C91" s="237" t="s">
        <v>750</v>
      </c>
      <c r="D91" s="238" t="s">
        <v>1035</v>
      </c>
      <c r="E91" s="238" t="s">
        <v>1036</v>
      </c>
      <c r="F91" s="237" t="s">
        <v>752</v>
      </c>
      <c r="G91" s="238" t="s">
        <v>1037</v>
      </c>
      <c r="H91" s="238" t="s">
        <v>977</v>
      </c>
      <c r="I91" s="239" t="s">
        <v>645</v>
      </c>
    </row>
    <row r="92" spans="1:9" ht="15">
      <c r="A92" s="235" t="s">
        <v>1142</v>
      </c>
      <c r="B92" s="236">
        <v>92</v>
      </c>
      <c r="C92" s="237" t="s">
        <v>750</v>
      </c>
      <c r="D92" s="238" t="s">
        <v>1038</v>
      </c>
      <c r="E92" s="238" t="s">
        <v>1039</v>
      </c>
      <c r="F92" s="237" t="s">
        <v>752</v>
      </c>
      <c r="G92" s="238" t="s">
        <v>619</v>
      </c>
      <c r="H92" s="238" t="s">
        <v>998</v>
      </c>
      <c r="I92" s="239" t="s">
        <v>647</v>
      </c>
    </row>
    <row r="93" spans="1:9" ht="15">
      <c r="A93" s="235" t="s">
        <v>1143</v>
      </c>
      <c r="B93" s="236">
        <v>93</v>
      </c>
      <c r="C93" s="237" t="s">
        <v>763</v>
      </c>
      <c r="D93" s="238" t="s">
        <v>1040</v>
      </c>
      <c r="E93" s="238" t="s">
        <v>1041</v>
      </c>
      <c r="F93" s="237" t="s">
        <v>758</v>
      </c>
      <c r="G93" s="238" t="s">
        <v>661</v>
      </c>
      <c r="H93" s="238" t="s">
        <v>938</v>
      </c>
      <c r="I93" s="239" t="s">
        <v>648</v>
      </c>
    </row>
    <row r="94" spans="1:9" ht="15">
      <c r="A94" s="235" t="s">
        <v>1144</v>
      </c>
      <c r="B94" s="236">
        <v>94</v>
      </c>
      <c r="C94" s="237" t="s">
        <v>749</v>
      </c>
      <c r="D94" s="238" t="s">
        <v>1042</v>
      </c>
      <c r="E94" s="238" t="s">
        <v>1043</v>
      </c>
      <c r="F94" s="237" t="s">
        <v>752</v>
      </c>
      <c r="G94" s="238" t="s">
        <v>682</v>
      </c>
      <c r="H94" s="238" t="s">
        <v>1044</v>
      </c>
      <c r="I94" s="239" t="s">
        <v>651</v>
      </c>
    </row>
    <row r="95" spans="1:9" ht="15">
      <c r="A95" s="235" t="s">
        <v>1145</v>
      </c>
      <c r="B95" s="236">
        <v>95</v>
      </c>
      <c r="C95" s="237" t="s">
        <v>750</v>
      </c>
      <c r="D95" s="238" t="s">
        <v>1045</v>
      </c>
      <c r="E95" s="238" t="s">
        <v>1046</v>
      </c>
      <c r="F95" s="237" t="s">
        <v>752</v>
      </c>
      <c r="G95" s="238" t="s">
        <v>619</v>
      </c>
      <c r="H95" s="238" t="s">
        <v>1192</v>
      </c>
      <c r="I95" s="239" t="s">
        <v>653</v>
      </c>
    </row>
    <row r="96" spans="1:9" ht="15">
      <c r="A96" s="235" t="s">
        <v>1146</v>
      </c>
      <c r="B96" s="236">
        <v>96</v>
      </c>
      <c r="C96" s="237" t="s">
        <v>749</v>
      </c>
      <c r="D96" s="238" t="s">
        <v>801</v>
      </c>
      <c r="E96" s="238" t="s">
        <v>708</v>
      </c>
      <c r="F96" s="237" t="s">
        <v>752</v>
      </c>
      <c r="G96" s="238" t="s">
        <v>680</v>
      </c>
      <c r="H96" s="238" t="s">
        <v>852</v>
      </c>
      <c r="I96" s="239" t="s">
        <v>659</v>
      </c>
    </row>
    <row r="97" spans="1:9" ht="15">
      <c r="A97" s="235" t="s">
        <v>1147</v>
      </c>
      <c r="B97" s="236">
        <v>97</v>
      </c>
      <c r="C97" s="237" t="s">
        <v>712</v>
      </c>
      <c r="D97" s="238" t="s">
        <v>859</v>
      </c>
      <c r="E97" s="238" t="s">
        <v>681</v>
      </c>
      <c r="F97" s="237" t="s">
        <v>752</v>
      </c>
      <c r="G97" s="238" t="s">
        <v>680</v>
      </c>
      <c r="H97" s="238" t="s">
        <v>860</v>
      </c>
      <c r="I97" s="239" t="s">
        <v>662</v>
      </c>
    </row>
    <row r="98" spans="1:9" ht="15">
      <c r="A98" s="235" t="s">
        <v>1148</v>
      </c>
      <c r="B98" s="236">
        <v>98</v>
      </c>
      <c r="C98" s="237" t="s">
        <v>712</v>
      </c>
      <c r="D98" s="238" t="s">
        <v>864</v>
      </c>
      <c r="E98" s="238" t="s">
        <v>865</v>
      </c>
      <c r="F98" s="237" t="s">
        <v>752</v>
      </c>
      <c r="G98" s="238" t="s">
        <v>682</v>
      </c>
      <c r="H98" s="238" t="s">
        <v>861</v>
      </c>
      <c r="I98" s="239" t="s">
        <v>665</v>
      </c>
    </row>
    <row r="99" spans="1:9" ht="15">
      <c r="A99" s="235" t="s">
        <v>1149</v>
      </c>
      <c r="B99" s="236">
        <v>99</v>
      </c>
      <c r="C99" s="237" t="s">
        <v>712</v>
      </c>
      <c r="D99" s="238" t="s">
        <v>866</v>
      </c>
      <c r="E99" s="238" t="s">
        <v>867</v>
      </c>
      <c r="F99" s="237" t="s">
        <v>752</v>
      </c>
      <c r="G99" s="238" t="s">
        <v>668</v>
      </c>
      <c r="H99" s="238" t="s">
        <v>868</v>
      </c>
      <c r="I99" s="239" t="s">
        <v>666</v>
      </c>
    </row>
    <row r="100" spans="1:9" ht="15">
      <c r="A100" s="235" t="s">
        <v>1150</v>
      </c>
      <c r="B100" s="236">
        <v>100</v>
      </c>
      <c r="C100" s="237" t="s">
        <v>712</v>
      </c>
      <c r="D100" s="238" t="s">
        <v>869</v>
      </c>
      <c r="E100" s="238" t="s">
        <v>870</v>
      </c>
      <c r="F100" s="237" t="s">
        <v>752</v>
      </c>
      <c r="G100" s="238" t="s">
        <v>680</v>
      </c>
      <c r="H100" s="238" t="s">
        <v>860</v>
      </c>
      <c r="I100" s="239" t="s">
        <v>667</v>
      </c>
    </row>
    <row r="101" spans="1:9" ht="15">
      <c r="A101" s="235" t="s">
        <v>1151</v>
      </c>
      <c r="B101" s="236">
        <v>101</v>
      </c>
      <c r="C101" s="237" t="s">
        <v>712</v>
      </c>
      <c r="D101" s="238" t="s">
        <v>872</v>
      </c>
      <c r="E101" s="238" t="s">
        <v>873</v>
      </c>
      <c r="F101" s="237" t="s">
        <v>752</v>
      </c>
      <c r="G101" s="238" t="s">
        <v>682</v>
      </c>
      <c r="H101" s="238" t="s">
        <v>861</v>
      </c>
      <c r="I101" s="239" t="s">
        <v>672</v>
      </c>
    </row>
    <row r="102" spans="1:9" ht="15">
      <c r="A102" s="235" t="s">
        <v>1152</v>
      </c>
      <c r="B102" s="236">
        <v>102</v>
      </c>
      <c r="C102" s="237" t="s">
        <v>712</v>
      </c>
      <c r="D102" s="238" t="s">
        <v>862</v>
      </c>
      <c r="E102" s="238" t="s">
        <v>863</v>
      </c>
      <c r="F102" s="237" t="s">
        <v>752</v>
      </c>
      <c r="G102" s="238" t="s">
        <v>680</v>
      </c>
      <c r="H102" s="238" t="s">
        <v>861</v>
      </c>
      <c r="I102" s="239" t="s">
        <v>673</v>
      </c>
    </row>
    <row r="103" spans="1:9" ht="15">
      <c r="A103" s="235" t="s">
        <v>1153</v>
      </c>
      <c r="B103" s="236">
        <v>103</v>
      </c>
      <c r="C103" s="237" t="s">
        <v>712</v>
      </c>
      <c r="D103" s="238" t="s">
        <v>1047</v>
      </c>
      <c r="E103" s="238" t="s">
        <v>1048</v>
      </c>
      <c r="F103" s="237" t="s">
        <v>752</v>
      </c>
      <c r="G103" s="238" t="s">
        <v>614</v>
      </c>
      <c r="H103" s="238" t="s">
        <v>861</v>
      </c>
      <c r="I103" s="239" t="s">
        <v>674</v>
      </c>
    </row>
    <row r="104" spans="1:9" ht="15">
      <c r="A104" s="235" t="s">
        <v>1154</v>
      </c>
      <c r="B104" s="236">
        <v>104</v>
      </c>
      <c r="C104" s="237" t="s">
        <v>712</v>
      </c>
      <c r="D104" s="238" t="s">
        <v>1049</v>
      </c>
      <c r="E104" s="238" t="s">
        <v>1050</v>
      </c>
      <c r="F104" s="237" t="s">
        <v>752</v>
      </c>
      <c r="G104" s="238" t="s">
        <v>680</v>
      </c>
      <c r="H104" s="238" t="s">
        <v>860</v>
      </c>
      <c r="I104" s="239" t="s">
        <v>678</v>
      </c>
    </row>
    <row r="105" spans="1:9" ht="15">
      <c r="A105" s="158"/>
      <c r="B105" s="156"/>
      <c r="C105" s="157"/>
      <c r="D105" s="158"/>
      <c r="E105" s="158"/>
      <c r="F105" s="158"/>
      <c r="G105" s="158"/>
      <c r="H105" s="158"/>
      <c r="I105" s="158"/>
    </row>
    <row r="106" spans="1:9" ht="15">
      <c r="A106" s="158"/>
      <c r="B106" s="156"/>
      <c r="C106" s="157"/>
      <c r="D106" s="158"/>
      <c r="E106" s="158"/>
      <c r="F106" s="158"/>
      <c r="G106" s="158"/>
      <c r="H106" s="158"/>
      <c r="I106" s="158"/>
    </row>
    <row r="107" spans="1:9" ht="15">
      <c r="A107" s="158"/>
      <c r="B107" s="156"/>
      <c r="C107" s="157"/>
      <c r="D107" s="158"/>
      <c r="E107" s="158"/>
      <c r="F107" s="158"/>
      <c r="G107" s="158"/>
      <c r="H107" s="158"/>
      <c r="I107" s="158"/>
    </row>
    <row r="108" spans="1:9" ht="15">
      <c r="A108" s="158"/>
      <c r="B108" s="156"/>
      <c r="C108" s="157"/>
      <c r="D108" s="158"/>
      <c r="E108" s="158"/>
      <c r="F108" s="158"/>
      <c r="G108" s="158"/>
      <c r="H108" s="158"/>
      <c r="I108" s="158"/>
    </row>
    <row r="109" spans="1:9" ht="15">
      <c r="A109" s="158"/>
      <c r="B109" s="156"/>
      <c r="C109" s="157"/>
      <c r="D109" s="158"/>
      <c r="E109" s="158"/>
      <c r="F109" s="158"/>
      <c r="G109" s="158"/>
      <c r="H109" s="158"/>
      <c r="I109" s="158"/>
    </row>
    <row r="110" spans="1:9" ht="15">
      <c r="A110" s="158"/>
      <c r="B110" s="156"/>
      <c r="C110" s="157"/>
      <c r="D110" s="158"/>
      <c r="E110" s="158"/>
      <c r="F110" s="158"/>
      <c r="G110" s="158"/>
      <c r="H110" s="158"/>
      <c r="I110" s="158"/>
    </row>
    <row r="111" spans="1:9" ht="15">
      <c r="A111" s="158"/>
      <c r="B111" s="156"/>
      <c r="C111" s="157"/>
      <c r="D111" s="158"/>
      <c r="E111" s="158"/>
      <c r="F111" s="158"/>
      <c r="G111" s="158"/>
      <c r="H111" s="158"/>
      <c r="I111" s="158"/>
    </row>
    <row r="112" spans="1:9" ht="15">
      <c r="A112" s="158"/>
      <c r="B112" s="156"/>
      <c r="C112" s="157"/>
      <c r="D112" s="158"/>
      <c r="E112" s="158"/>
      <c r="F112" s="158"/>
      <c r="G112" s="158"/>
      <c r="H112" s="158"/>
      <c r="I112" s="158"/>
    </row>
    <row r="113" spans="1:9" ht="15">
      <c r="A113" s="158"/>
      <c r="B113" s="156"/>
      <c r="C113" s="157"/>
      <c r="D113" s="158"/>
      <c r="E113" s="158"/>
      <c r="F113" s="158"/>
      <c r="G113" s="158"/>
      <c r="H113" s="158"/>
      <c r="I113" s="158"/>
    </row>
    <row r="114" spans="1:9" ht="15">
      <c r="A114" s="158"/>
      <c r="B114" s="156"/>
      <c r="C114" s="157"/>
      <c r="D114" s="158"/>
      <c r="E114" s="158"/>
      <c r="F114" s="158"/>
      <c r="G114" s="158"/>
      <c r="H114" s="158"/>
      <c r="I114" s="158"/>
    </row>
    <row r="115" spans="1:9" ht="15">
      <c r="A115" s="158"/>
      <c r="B115" s="156"/>
      <c r="C115" s="157"/>
      <c r="D115" s="158"/>
      <c r="E115" s="158"/>
      <c r="F115" s="158"/>
      <c r="G115" s="158"/>
      <c r="H115" s="158"/>
      <c r="I115" s="158"/>
    </row>
    <row r="116" spans="1:9" ht="15">
      <c r="A116" s="158"/>
      <c r="B116" s="156"/>
      <c r="C116" s="157"/>
      <c r="D116" s="158"/>
      <c r="E116" s="158"/>
      <c r="F116" s="158"/>
      <c r="G116" s="158"/>
      <c r="H116" s="158"/>
      <c r="I116" s="158"/>
    </row>
    <row r="117" spans="1:9" ht="15">
      <c r="A117" s="158"/>
      <c r="B117" s="156"/>
      <c r="C117" s="157"/>
      <c r="D117" s="158"/>
      <c r="E117" s="158"/>
      <c r="F117" s="158"/>
      <c r="G117" s="158"/>
      <c r="H117" s="158"/>
      <c r="I117" s="158"/>
    </row>
    <row r="118" spans="1:9" ht="15">
      <c r="A118" s="158"/>
      <c r="B118" s="156"/>
      <c r="C118" s="157"/>
      <c r="D118" s="158"/>
      <c r="E118" s="158"/>
      <c r="F118" s="158"/>
      <c r="G118" s="158"/>
      <c r="H118" s="158"/>
      <c r="I118" s="158"/>
    </row>
    <row r="119" spans="1:9" ht="15">
      <c r="A119" s="158"/>
      <c r="B119" s="156"/>
      <c r="C119" s="157"/>
      <c r="D119" s="158"/>
      <c r="E119" s="158"/>
      <c r="F119" s="158"/>
      <c r="G119" s="158"/>
      <c r="H119" s="158"/>
      <c r="I119" s="158"/>
    </row>
    <row r="120" spans="1:9" ht="15">
      <c r="A120" s="158"/>
      <c r="B120" s="156"/>
      <c r="C120" s="157"/>
      <c r="D120" s="158"/>
      <c r="E120" s="158"/>
      <c r="F120" s="158"/>
      <c r="G120" s="158"/>
      <c r="H120" s="158"/>
      <c r="I120" s="158"/>
    </row>
    <row r="121" spans="1:9" ht="15">
      <c r="A121" s="158"/>
      <c r="B121" s="156"/>
      <c r="C121" s="157"/>
      <c r="D121" s="158"/>
      <c r="E121" s="158"/>
      <c r="F121" s="158"/>
      <c r="G121" s="158"/>
      <c r="H121" s="158"/>
      <c r="I121" s="158"/>
    </row>
    <row r="122" spans="1:9" ht="15">
      <c r="A122" s="158"/>
      <c r="B122" s="156"/>
      <c r="C122" s="157"/>
      <c r="D122" s="158"/>
      <c r="E122" s="158"/>
      <c r="F122" s="158"/>
      <c r="G122" s="158"/>
      <c r="H122" s="158"/>
      <c r="I122" s="158"/>
    </row>
    <row r="123" spans="1:9" ht="15">
      <c r="A123" s="158"/>
      <c r="B123" s="156"/>
      <c r="C123" s="157"/>
      <c r="D123" s="158"/>
      <c r="E123" s="158"/>
      <c r="F123" s="158"/>
      <c r="G123" s="158"/>
      <c r="H123" s="158"/>
      <c r="I123" s="158"/>
    </row>
    <row r="124" spans="1:9" ht="15">
      <c r="A124" s="158"/>
      <c r="B124" s="156"/>
      <c r="C124" s="157"/>
      <c r="D124" s="158"/>
      <c r="E124" s="158"/>
      <c r="F124" s="158"/>
      <c r="G124" s="158"/>
      <c r="H124" s="158"/>
      <c r="I124" s="158"/>
    </row>
    <row r="125" spans="1:9" ht="15">
      <c r="A125" s="158"/>
      <c r="B125" s="156"/>
      <c r="C125" s="157"/>
      <c r="D125" s="158"/>
      <c r="E125" s="158"/>
      <c r="F125" s="158"/>
      <c r="G125" s="158"/>
      <c r="H125" s="158"/>
      <c r="I125" s="158"/>
    </row>
    <row r="126" spans="1:9" ht="15">
      <c r="A126" s="158"/>
      <c r="B126" s="156"/>
      <c r="C126" s="157"/>
      <c r="D126" s="158"/>
      <c r="E126" s="158"/>
      <c r="F126" s="158"/>
      <c r="G126" s="158"/>
      <c r="H126" s="158"/>
      <c r="I126" s="158"/>
    </row>
    <row r="127" spans="1:9" ht="15">
      <c r="A127" s="158"/>
      <c r="B127" s="156"/>
      <c r="C127" s="157"/>
      <c r="D127" s="158"/>
      <c r="E127" s="158"/>
      <c r="F127" s="158"/>
      <c r="G127" s="158"/>
      <c r="H127" s="158"/>
      <c r="I127" s="158"/>
    </row>
    <row r="128" spans="1:9" ht="15">
      <c r="A128" s="158"/>
      <c r="B128" s="156"/>
      <c r="C128" s="157"/>
      <c r="D128" s="158"/>
      <c r="E128" s="158"/>
      <c r="F128" s="158"/>
      <c r="G128" s="158"/>
      <c r="H128" s="158"/>
      <c r="I128" s="158"/>
    </row>
    <row r="129" spans="1:9" ht="15">
      <c r="A129" s="158"/>
      <c r="B129" s="156"/>
      <c r="C129" s="157"/>
      <c r="D129" s="158"/>
      <c r="E129" s="158"/>
      <c r="F129" s="158"/>
      <c r="G129" s="158"/>
      <c r="H129" s="158"/>
      <c r="I129" s="158"/>
    </row>
    <row r="130" spans="1:9" ht="15">
      <c r="A130" s="158"/>
      <c r="B130" s="156"/>
      <c r="C130" s="157"/>
      <c r="D130" s="158"/>
      <c r="E130" s="158"/>
      <c r="F130" s="158"/>
      <c r="G130" s="158"/>
      <c r="H130" s="158"/>
      <c r="I130" s="158"/>
    </row>
    <row r="131" spans="1:9" ht="15">
      <c r="A131" s="158"/>
      <c r="B131" s="156"/>
      <c r="C131" s="157"/>
      <c r="D131" s="158"/>
      <c r="E131" s="158"/>
      <c r="F131" s="158"/>
      <c r="G131" s="158"/>
      <c r="H131" s="158"/>
      <c r="I131" s="158"/>
    </row>
    <row r="132" spans="1:9" ht="15">
      <c r="A132" s="158"/>
      <c r="B132" s="156"/>
      <c r="C132" s="157"/>
      <c r="D132" s="158"/>
      <c r="E132" s="158"/>
      <c r="F132" s="158"/>
      <c r="G132" s="158"/>
      <c r="H132" s="158"/>
      <c r="I132" s="158"/>
    </row>
    <row r="133" spans="1:9" ht="15">
      <c r="A133" s="158"/>
      <c r="B133" s="156"/>
      <c r="C133" s="157"/>
      <c r="D133" s="158"/>
      <c r="E133" s="158"/>
      <c r="F133" s="158"/>
      <c r="G133" s="158"/>
      <c r="H133" s="158"/>
      <c r="I133" s="158"/>
    </row>
    <row r="134" spans="1:9" ht="15">
      <c r="A134" s="158"/>
      <c r="B134" s="156"/>
      <c r="C134" s="157"/>
      <c r="D134" s="158"/>
      <c r="E134" s="158"/>
      <c r="F134" s="158"/>
      <c r="G134" s="158"/>
      <c r="H134" s="158"/>
      <c r="I134" s="158"/>
    </row>
    <row r="135" spans="1:9" ht="15">
      <c r="A135" s="158"/>
      <c r="B135" s="156"/>
      <c r="C135" s="157"/>
      <c r="D135" s="158"/>
      <c r="E135" s="158"/>
      <c r="F135" s="158"/>
      <c r="G135" s="158"/>
      <c r="H135" s="158"/>
      <c r="I135" s="158"/>
    </row>
    <row r="136" spans="1:9" ht="15">
      <c r="A136" s="158"/>
      <c r="B136" s="156"/>
      <c r="C136" s="157"/>
      <c r="D136" s="158"/>
      <c r="E136" s="158"/>
      <c r="F136" s="158"/>
      <c r="G136" s="158"/>
      <c r="H136" s="158"/>
      <c r="I136" s="158"/>
    </row>
    <row r="137" spans="1:9" ht="15">
      <c r="A137" s="158"/>
      <c r="B137" s="156"/>
      <c r="C137" s="157"/>
      <c r="D137" s="158"/>
      <c r="E137" s="158"/>
      <c r="F137" s="158"/>
      <c r="G137" s="158"/>
      <c r="H137" s="158"/>
      <c r="I137" s="158"/>
    </row>
    <row r="138" spans="1:9" ht="15">
      <c r="A138" s="158"/>
      <c r="B138" s="156"/>
      <c r="C138" s="157"/>
      <c r="D138" s="158"/>
      <c r="E138" s="158"/>
      <c r="F138" s="158"/>
      <c r="G138" s="158"/>
      <c r="H138" s="158"/>
      <c r="I138" s="158"/>
    </row>
    <row r="139" spans="1:9" ht="15">
      <c r="A139" s="158"/>
      <c r="B139" s="156"/>
      <c r="C139" s="157"/>
      <c r="D139" s="158"/>
      <c r="E139" s="158"/>
      <c r="F139" s="158"/>
      <c r="G139" s="158"/>
      <c r="H139" s="158"/>
      <c r="I139" s="158"/>
    </row>
    <row r="140" spans="1:9" ht="15">
      <c r="A140" s="158"/>
      <c r="B140" s="156"/>
      <c r="C140" s="157"/>
      <c r="D140" s="158"/>
      <c r="E140" s="158"/>
      <c r="F140" s="158"/>
      <c r="G140" s="158"/>
      <c r="H140" s="158"/>
      <c r="I140" s="158"/>
    </row>
    <row r="141" spans="1:9" ht="15">
      <c r="A141" s="158"/>
      <c r="B141" s="156"/>
      <c r="C141" s="157"/>
      <c r="D141" s="158"/>
      <c r="E141" s="158"/>
      <c r="F141" s="158"/>
      <c r="G141" s="158"/>
      <c r="H141" s="158"/>
      <c r="I141" s="158"/>
    </row>
    <row r="142" spans="1:9" ht="15">
      <c r="A142" s="158"/>
      <c r="B142" s="156"/>
      <c r="C142" s="157"/>
      <c r="D142" s="158"/>
      <c r="E142" s="158"/>
      <c r="F142" s="158"/>
      <c r="G142" s="158"/>
      <c r="H142" s="158"/>
      <c r="I142" s="158"/>
    </row>
    <row r="143" spans="1:9" ht="15">
      <c r="A143" s="158"/>
      <c r="B143" s="156"/>
      <c r="C143" s="157"/>
      <c r="D143" s="158"/>
      <c r="E143" s="158"/>
      <c r="F143" s="158"/>
      <c r="G143" s="158"/>
      <c r="H143" s="158"/>
      <c r="I143" s="158"/>
    </row>
    <row r="144" spans="1:9" ht="15">
      <c r="A144" s="158"/>
      <c r="B144" s="156"/>
      <c r="C144" s="157"/>
      <c r="D144" s="158"/>
      <c r="E144" s="158"/>
      <c r="F144" s="158"/>
      <c r="G144" s="158"/>
      <c r="H144" s="158"/>
      <c r="I144" s="158"/>
    </row>
    <row r="145" spans="1:9" ht="15">
      <c r="A145" s="158"/>
      <c r="B145" s="156"/>
      <c r="C145" s="157"/>
      <c r="D145" s="158"/>
      <c r="E145" s="158"/>
      <c r="F145" s="158"/>
      <c r="G145" s="158"/>
      <c r="H145" s="158"/>
      <c r="I145" s="158"/>
    </row>
    <row r="146" spans="1:9" ht="15">
      <c r="A146" s="158"/>
      <c r="B146" s="156"/>
      <c r="C146" s="157"/>
      <c r="D146" s="158"/>
      <c r="E146" s="158"/>
      <c r="F146" s="158"/>
      <c r="G146" s="158"/>
      <c r="H146" s="158"/>
      <c r="I146" s="158"/>
    </row>
    <row r="147" spans="1:9" ht="15">
      <c r="A147" s="158"/>
      <c r="B147" s="156"/>
      <c r="C147" s="157"/>
      <c r="D147" s="158"/>
      <c r="E147" s="158"/>
      <c r="F147" s="158"/>
      <c r="G147" s="158"/>
      <c r="H147" s="158"/>
      <c r="I147" s="158"/>
    </row>
    <row r="148" spans="1:9" ht="15">
      <c r="A148" s="158"/>
      <c r="B148" s="156"/>
      <c r="C148" s="157"/>
      <c r="D148" s="158"/>
      <c r="E148" s="158"/>
      <c r="F148" s="158"/>
      <c r="G148" s="158"/>
      <c r="H148" s="158"/>
      <c r="I148" s="158"/>
    </row>
    <row r="149" spans="1:9" ht="15">
      <c r="A149" s="158"/>
      <c r="B149" s="156"/>
      <c r="C149" s="157"/>
      <c r="D149" s="158"/>
      <c r="E149" s="158"/>
      <c r="F149" s="158"/>
      <c r="G149" s="158"/>
      <c r="H149" s="158"/>
      <c r="I149" s="158"/>
    </row>
    <row r="150" spans="1:9" ht="15">
      <c r="A150" s="158"/>
      <c r="B150" s="156"/>
      <c r="C150" s="157"/>
      <c r="D150" s="158"/>
      <c r="E150" s="158"/>
      <c r="F150" s="158"/>
      <c r="G150" s="158"/>
      <c r="H150" s="158"/>
      <c r="I150" s="158"/>
    </row>
    <row r="151" spans="1:9" ht="15">
      <c r="A151" s="158"/>
      <c r="B151" s="156"/>
      <c r="C151" s="157"/>
      <c r="D151" s="158"/>
      <c r="E151" s="158"/>
      <c r="F151" s="158"/>
      <c r="G151" s="158"/>
      <c r="H151" s="158"/>
      <c r="I151" s="158"/>
    </row>
    <row r="152" spans="1:9" ht="15">
      <c r="A152" s="158"/>
      <c r="B152" s="156"/>
      <c r="C152" s="157"/>
      <c r="D152" s="158"/>
      <c r="E152" s="158"/>
      <c r="F152" s="158"/>
      <c r="G152" s="158"/>
      <c r="H152" s="158"/>
      <c r="I152" s="158"/>
    </row>
    <row r="153" spans="1:9" ht="15">
      <c r="A153" s="158"/>
      <c r="B153" s="156"/>
      <c r="C153" s="157"/>
      <c r="D153" s="158"/>
      <c r="E153" s="158"/>
      <c r="F153" s="158"/>
      <c r="G153" s="158"/>
      <c r="H153" s="158"/>
      <c r="I153" s="158"/>
    </row>
    <row r="154" spans="1:9" ht="15">
      <c r="A154" s="158"/>
      <c r="B154" s="156"/>
      <c r="C154" s="157"/>
      <c r="D154" s="158"/>
      <c r="E154" s="158"/>
      <c r="F154" s="158"/>
      <c r="G154" s="158"/>
      <c r="H154" s="158"/>
      <c r="I154" s="158"/>
    </row>
    <row r="155" spans="1:9" ht="15">
      <c r="A155" s="158"/>
      <c r="B155" s="156"/>
      <c r="C155" s="157"/>
      <c r="D155" s="158"/>
      <c r="E155" s="158"/>
      <c r="F155" s="158"/>
      <c r="G155" s="158"/>
      <c r="H155" s="158"/>
      <c r="I155" s="158"/>
    </row>
    <row r="156" spans="1:9" ht="15">
      <c r="A156" s="158"/>
      <c r="B156" s="156"/>
      <c r="C156" s="157"/>
      <c r="D156" s="158"/>
      <c r="E156" s="158"/>
      <c r="F156" s="158"/>
      <c r="G156" s="158"/>
      <c r="H156" s="158"/>
      <c r="I156" s="158"/>
    </row>
    <row r="157" spans="1:9" ht="15">
      <c r="A157" s="158"/>
      <c r="B157" s="156"/>
      <c r="C157" s="157"/>
      <c r="D157" s="158"/>
      <c r="E157" s="158"/>
      <c r="F157" s="158"/>
      <c r="G157" s="158"/>
      <c r="H157" s="158"/>
      <c r="I157" s="158"/>
    </row>
    <row r="158" spans="1:9" ht="15">
      <c r="A158" s="158"/>
      <c r="B158" s="156"/>
      <c r="C158" s="157"/>
      <c r="D158" s="158"/>
      <c r="E158" s="158"/>
      <c r="F158" s="158"/>
      <c r="G158" s="158"/>
      <c r="H158" s="158"/>
      <c r="I158" s="158"/>
    </row>
    <row r="159" spans="1:9" ht="15">
      <c r="A159" s="158"/>
      <c r="B159" s="156"/>
      <c r="C159" s="157"/>
      <c r="D159" s="158"/>
      <c r="E159" s="158"/>
      <c r="F159" s="158"/>
      <c r="G159" s="158"/>
      <c r="H159" s="158"/>
      <c r="I159" s="158"/>
    </row>
    <row r="160" spans="1:9" ht="15">
      <c r="A160" s="158"/>
      <c r="B160" s="156"/>
      <c r="C160" s="157"/>
      <c r="D160" s="158"/>
      <c r="E160" s="158"/>
      <c r="F160" s="158"/>
      <c r="G160" s="158"/>
      <c r="H160" s="158"/>
      <c r="I160" s="158"/>
    </row>
    <row r="161" spans="1:9" ht="15">
      <c r="A161" s="158"/>
      <c r="B161" s="156"/>
      <c r="C161" s="157"/>
      <c r="D161" s="158"/>
      <c r="E161" s="158"/>
      <c r="F161" s="158"/>
      <c r="G161" s="158"/>
      <c r="H161" s="158"/>
      <c r="I161" s="158"/>
    </row>
    <row r="162" spans="1:9" ht="15">
      <c r="A162" s="158"/>
      <c r="B162" s="156"/>
      <c r="C162" s="157"/>
      <c r="D162" s="158"/>
      <c r="E162" s="158"/>
      <c r="F162" s="158"/>
      <c r="G162" s="158"/>
      <c r="H162" s="158"/>
      <c r="I162" s="158"/>
    </row>
    <row r="163" spans="1:9" ht="15">
      <c r="A163" s="158"/>
      <c r="B163" s="156"/>
      <c r="C163" s="157"/>
      <c r="D163" s="158"/>
      <c r="E163" s="158"/>
      <c r="F163" s="158"/>
      <c r="G163" s="158"/>
      <c r="H163" s="158"/>
      <c r="I163" s="158"/>
    </row>
    <row r="164" spans="1:9" ht="15">
      <c r="A164" s="158"/>
      <c r="B164" s="156"/>
      <c r="C164" s="157"/>
      <c r="D164" s="158"/>
      <c r="E164" s="158"/>
      <c r="F164" s="158"/>
      <c r="G164" s="158"/>
      <c r="H164" s="158"/>
      <c r="I164" s="158"/>
    </row>
    <row r="165" spans="1:9" ht="15">
      <c r="A165" s="158"/>
      <c r="B165" s="156"/>
      <c r="C165" s="157"/>
      <c r="D165" s="158"/>
      <c r="E165" s="158"/>
      <c r="F165" s="158"/>
      <c r="G165" s="158"/>
      <c r="H165" s="158"/>
      <c r="I165" s="158"/>
    </row>
    <row r="166" spans="1:9" ht="15">
      <c r="A166" s="158"/>
      <c r="B166" s="156"/>
      <c r="C166" s="157"/>
      <c r="D166" s="158"/>
      <c r="E166" s="158"/>
      <c r="F166" s="158"/>
      <c r="G166" s="158"/>
      <c r="H166" s="158"/>
      <c r="I166" s="158"/>
    </row>
    <row r="167" spans="1:9" ht="15">
      <c r="A167" s="158"/>
      <c r="B167" s="156"/>
      <c r="C167" s="157"/>
      <c r="D167" s="158"/>
      <c r="E167" s="158"/>
      <c r="F167" s="158"/>
      <c r="G167" s="158"/>
      <c r="H167" s="158"/>
      <c r="I167" s="158"/>
    </row>
    <row r="168" spans="1:9" ht="15">
      <c r="A168" s="158"/>
      <c r="B168" s="156"/>
      <c r="C168" s="157"/>
      <c r="D168" s="158"/>
      <c r="E168" s="158"/>
      <c r="F168" s="158"/>
      <c r="G168" s="158"/>
      <c r="H168" s="158"/>
      <c r="I168" s="158"/>
    </row>
    <row r="169" spans="1:9" ht="15">
      <c r="A169" s="158"/>
      <c r="B169" s="156"/>
      <c r="C169" s="157"/>
      <c r="D169" s="158"/>
      <c r="E169" s="158"/>
      <c r="F169" s="158"/>
      <c r="G169" s="158"/>
      <c r="H169" s="158"/>
      <c r="I169" s="158"/>
    </row>
    <row r="170" spans="1:9" ht="15">
      <c r="A170" s="158"/>
      <c r="B170" s="156"/>
      <c r="C170" s="157"/>
      <c r="D170" s="158"/>
      <c r="E170" s="158"/>
      <c r="F170" s="158"/>
      <c r="G170" s="158"/>
      <c r="H170" s="158"/>
      <c r="I170" s="158"/>
    </row>
    <row r="171" spans="1:9" ht="15">
      <c r="A171" s="158"/>
      <c r="B171" s="156"/>
      <c r="C171" s="157"/>
      <c r="D171" s="158"/>
      <c r="E171" s="158"/>
      <c r="F171" s="158"/>
      <c r="G171" s="158"/>
      <c r="H171" s="158"/>
      <c r="I171" s="158"/>
    </row>
    <row r="172" spans="1:9" ht="15">
      <c r="A172" s="158"/>
      <c r="B172" s="156"/>
      <c r="C172" s="157"/>
      <c r="D172" s="158"/>
      <c r="E172" s="158"/>
      <c r="F172" s="158"/>
      <c r="G172" s="158"/>
      <c r="H172" s="158"/>
      <c r="I172" s="158"/>
    </row>
    <row r="173" spans="1:9" ht="15">
      <c r="A173" s="158"/>
      <c r="B173" s="156"/>
      <c r="C173" s="157"/>
      <c r="D173" s="158"/>
      <c r="E173" s="158"/>
      <c r="F173" s="158"/>
      <c r="G173" s="158"/>
      <c r="H173" s="158"/>
      <c r="I173" s="158"/>
    </row>
    <row r="174" spans="1:9" ht="15">
      <c r="A174" s="158"/>
      <c r="B174" s="156"/>
      <c r="C174" s="157"/>
      <c r="D174" s="158"/>
      <c r="E174" s="158"/>
      <c r="F174" s="158"/>
      <c r="G174" s="158"/>
      <c r="H174" s="158"/>
      <c r="I174" s="158"/>
    </row>
    <row r="175" spans="1:9" ht="15">
      <c r="A175" s="158"/>
      <c r="B175" s="156"/>
      <c r="C175" s="157"/>
      <c r="D175" s="158"/>
      <c r="E175" s="158"/>
      <c r="F175" s="158"/>
      <c r="G175" s="158"/>
      <c r="H175" s="158"/>
      <c r="I175" s="158"/>
    </row>
    <row r="176" spans="1:9" ht="15">
      <c r="A176" s="158"/>
      <c r="B176" s="156"/>
      <c r="C176" s="157"/>
      <c r="D176" s="158"/>
      <c r="E176" s="158"/>
      <c r="F176" s="158"/>
      <c r="G176" s="158"/>
      <c r="H176" s="158"/>
      <c r="I176" s="158"/>
    </row>
    <row r="177" spans="1:9" ht="15">
      <c r="A177" s="158"/>
      <c r="B177" s="156"/>
      <c r="C177" s="157"/>
      <c r="D177" s="158"/>
      <c r="E177" s="158"/>
      <c r="F177" s="158"/>
      <c r="G177" s="158"/>
      <c r="H177" s="158"/>
      <c r="I177" s="158"/>
    </row>
    <row r="178" spans="1:9" ht="15">
      <c r="A178" s="158"/>
      <c r="B178" s="156"/>
      <c r="C178" s="157"/>
      <c r="D178" s="158"/>
      <c r="E178" s="158"/>
      <c r="F178" s="158"/>
      <c r="G178" s="158"/>
      <c r="H178" s="158"/>
      <c r="I178" s="158"/>
    </row>
    <row r="179" spans="1:9" ht="15">
      <c r="A179" s="158"/>
      <c r="B179" s="156"/>
      <c r="C179" s="157"/>
      <c r="D179" s="158"/>
      <c r="E179" s="158"/>
      <c r="F179" s="158"/>
      <c r="G179" s="158"/>
      <c r="H179" s="158"/>
      <c r="I179" s="158"/>
    </row>
    <row r="180" spans="1:9" ht="15">
      <c r="A180" s="158"/>
      <c r="B180" s="156"/>
      <c r="C180" s="157"/>
      <c r="D180" s="158"/>
      <c r="E180" s="158"/>
      <c r="F180" s="158"/>
      <c r="G180" s="158"/>
      <c r="H180" s="158"/>
      <c r="I180" s="158"/>
    </row>
    <row r="181" spans="1:9" ht="15">
      <c r="A181" s="158"/>
      <c r="B181" s="156"/>
      <c r="C181" s="157"/>
      <c r="D181" s="158"/>
      <c r="E181" s="158"/>
      <c r="F181" s="158"/>
      <c r="G181" s="158"/>
      <c r="H181" s="158"/>
      <c r="I181" s="158"/>
    </row>
    <row r="182" spans="1:9" ht="15">
      <c r="A182" s="158"/>
      <c r="B182" s="156"/>
      <c r="C182" s="157"/>
      <c r="D182" s="158"/>
      <c r="E182" s="158"/>
      <c r="F182" s="158"/>
      <c r="G182" s="158"/>
      <c r="H182" s="158"/>
      <c r="I182" s="158"/>
    </row>
    <row r="183" spans="1:9" ht="15">
      <c r="A183" s="158"/>
      <c r="B183" s="156"/>
      <c r="C183" s="157"/>
      <c r="D183" s="158"/>
      <c r="E183" s="158"/>
      <c r="F183" s="158"/>
      <c r="G183" s="158"/>
      <c r="H183" s="158"/>
      <c r="I183" s="158"/>
    </row>
    <row r="184" spans="1:9" ht="15">
      <c r="A184" s="158"/>
      <c r="B184" s="156"/>
      <c r="C184" s="157"/>
      <c r="D184" s="158"/>
      <c r="E184" s="158"/>
      <c r="F184" s="158"/>
      <c r="G184" s="158"/>
      <c r="H184" s="158"/>
      <c r="I184" s="158"/>
    </row>
    <row r="185" spans="1:9" ht="15">
      <c r="A185" s="158"/>
      <c r="B185" s="156"/>
      <c r="C185" s="157"/>
      <c r="D185" s="158"/>
      <c r="E185" s="158"/>
      <c r="F185" s="158"/>
      <c r="G185" s="158"/>
      <c r="H185" s="158"/>
      <c r="I185" s="158"/>
    </row>
    <row r="186" spans="1:9" ht="15">
      <c r="A186" s="158"/>
      <c r="B186" s="156"/>
      <c r="C186" s="157"/>
      <c r="D186" s="158"/>
      <c r="E186" s="158"/>
      <c r="F186" s="158"/>
      <c r="G186" s="158"/>
      <c r="H186" s="158"/>
      <c r="I186" s="158"/>
    </row>
    <row r="187" spans="1:9" ht="15">
      <c r="A187" s="158"/>
      <c r="B187" s="156"/>
      <c r="C187" s="157"/>
      <c r="D187" s="158"/>
      <c r="E187" s="158"/>
      <c r="F187" s="158"/>
      <c r="G187" s="158"/>
      <c r="H187" s="158"/>
      <c r="I187" s="158"/>
    </row>
    <row r="188" spans="1:9" ht="15">
      <c r="A188" s="158"/>
      <c r="B188" s="156"/>
      <c r="C188" s="157"/>
      <c r="D188" s="158"/>
      <c r="E188" s="158"/>
      <c r="F188" s="158"/>
      <c r="G188" s="158"/>
      <c r="H188" s="158"/>
      <c r="I188" s="158"/>
    </row>
    <row r="189" spans="1:9" ht="15">
      <c r="A189" s="158"/>
      <c r="B189" s="156"/>
      <c r="C189" s="157"/>
      <c r="D189" s="158"/>
      <c r="E189" s="158"/>
      <c r="F189" s="158"/>
      <c r="G189" s="158"/>
      <c r="H189" s="158"/>
      <c r="I189" s="158"/>
    </row>
    <row r="190" spans="1:9" ht="15">
      <c r="A190" s="158"/>
      <c r="B190" s="156"/>
      <c r="C190" s="157"/>
      <c r="D190" s="158"/>
      <c r="E190" s="158"/>
      <c r="F190" s="158"/>
      <c r="G190" s="158"/>
      <c r="H190" s="158"/>
      <c r="I190" s="158"/>
    </row>
    <row r="191" spans="1:9" ht="15">
      <c r="A191" s="158"/>
      <c r="B191" s="156"/>
      <c r="C191" s="157"/>
      <c r="D191" s="158"/>
      <c r="E191" s="158"/>
      <c r="F191" s="158"/>
      <c r="G191" s="158"/>
      <c r="H191" s="158"/>
      <c r="I191" s="158"/>
    </row>
    <row r="192" spans="1:9" ht="15">
      <c r="A192" s="158"/>
      <c r="B192" s="156"/>
      <c r="C192" s="157"/>
      <c r="D192" s="158"/>
      <c r="E192" s="158"/>
      <c r="F192" s="158"/>
      <c r="G192" s="158"/>
      <c r="H192" s="158"/>
      <c r="I192" s="158"/>
    </row>
    <row r="193" spans="1:9" ht="15">
      <c r="A193" s="158"/>
      <c r="B193" s="156"/>
      <c r="C193" s="157"/>
      <c r="D193" s="158"/>
      <c r="E193" s="158"/>
      <c r="F193" s="158"/>
      <c r="G193" s="158"/>
      <c r="H193" s="158"/>
      <c r="I193" s="158"/>
    </row>
    <row r="194" spans="1:9" ht="15">
      <c r="A194" s="158"/>
      <c r="B194" s="156"/>
      <c r="C194" s="157"/>
      <c r="D194" s="158"/>
      <c r="E194" s="158"/>
      <c r="F194" s="158"/>
      <c r="G194" s="158"/>
      <c r="H194" s="158"/>
      <c r="I194" s="158"/>
    </row>
    <row r="195" spans="1:9" ht="15">
      <c r="A195" s="158"/>
      <c r="B195" s="156"/>
      <c r="C195" s="157"/>
      <c r="D195" s="158"/>
      <c r="E195" s="158"/>
      <c r="F195" s="158"/>
      <c r="G195" s="158"/>
      <c r="H195" s="158"/>
      <c r="I195" s="158"/>
    </row>
    <row r="196" spans="1:9" ht="15">
      <c r="A196" s="158"/>
      <c r="B196" s="156"/>
      <c r="C196" s="157"/>
      <c r="D196" s="158"/>
      <c r="E196" s="158"/>
      <c r="F196" s="158"/>
      <c r="G196" s="158"/>
      <c r="H196" s="158"/>
      <c r="I196" s="158"/>
    </row>
    <row r="197" spans="1:9" ht="15">
      <c r="A197" s="158"/>
      <c r="B197" s="156"/>
      <c r="C197" s="157"/>
      <c r="D197" s="158"/>
      <c r="E197" s="158"/>
      <c r="F197" s="158"/>
      <c r="G197" s="158"/>
      <c r="H197" s="158"/>
      <c r="I197" s="158"/>
    </row>
    <row r="198" spans="1:9" ht="15">
      <c r="A198" s="158"/>
      <c r="B198" s="156"/>
      <c r="C198" s="157"/>
      <c r="D198" s="158"/>
      <c r="E198" s="158"/>
      <c r="F198" s="158"/>
      <c r="G198" s="158"/>
      <c r="H198" s="158"/>
      <c r="I198" s="158"/>
    </row>
    <row r="199" spans="1:9" ht="15">
      <c r="A199" s="158"/>
      <c r="B199" s="156"/>
      <c r="C199" s="157"/>
      <c r="D199" s="158"/>
      <c r="E199" s="158"/>
      <c r="F199" s="158"/>
      <c r="G199" s="158"/>
      <c r="H199" s="158"/>
      <c r="I199" s="158"/>
    </row>
    <row r="200" spans="1:9" ht="15">
      <c r="A200" s="158"/>
      <c r="B200" s="156"/>
      <c r="C200" s="157"/>
      <c r="D200" s="158"/>
      <c r="E200" s="158"/>
      <c r="F200" s="158"/>
      <c r="G200" s="158"/>
      <c r="H200" s="158"/>
      <c r="I200" s="158"/>
    </row>
    <row r="201" spans="1:9" ht="15">
      <c r="A201" s="158"/>
      <c r="B201" s="156"/>
      <c r="C201" s="157"/>
      <c r="D201" s="158"/>
      <c r="E201" s="158"/>
      <c r="F201" s="158"/>
      <c r="G201" s="158"/>
      <c r="H201" s="158"/>
      <c r="I201" s="158"/>
    </row>
    <row r="202" spans="1:9" ht="15">
      <c r="A202" s="158"/>
      <c r="B202" s="156"/>
      <c r="C202" s="157"/>
      <c r="D202" s="158"/>
      <c r="E202" s="158"/>
      <c r="F202" s="158"/>
      <c r="G202" s="158"/>
      <c r="H202" s="158"/>
      <c r="I202" s="158"/>
    </row>
    <row r="203" spans="1:9" ht="15">
      <c r="A203" s="158"/>
      <c r="B203" s="156"/>
      <c r="C203" s="157"/>
      <c r="D203" s="158"/>
      <c r="E203" s="158"/>
      <c r="F203" s="158"/>
      <c r="G203" s="158"/>
      <c r="H203" s="158"/>
      <c r="I203" s="158"/>
    </row>
    <row r="204" spans="1:9" ht="15">
      <c r="A204" s="158"/>
      <c r="B204" s="156"/>
      <c r="C204" s="157"/>
      <c r="D204" s="158"/>
      <c r="E204" s="158"/>
      <c r="F204" s="158"/>
      <c r="G204" s="158"/>
      <c r="H204" s="158"/>
      <c r="I204" s="158"/>
    </row>
    <row r="205" spans="1:9" ht="15">
      <c r="A205" s="158"/>
      <c r="B205" s="156"/>
      <c r="C205" s="157"/>
      <c r="D205" s="158"/>
      <c r="E205" s="158"/>
      <c r="F205" s="158"/>
      <c r="G205" s="158"/>
      <c r="H205" s="158"/>
      <c r="I205" s="158"/>
    </row>
    <row r="206" spans="1:9" ht="15">
      <c r="A206" s="158"/>
      <c r="B206" s="156"/>
      <c r="C206" s="157"/>
      <c r="D206" s="158"/>
      <c r="E206" s="158"/>
      <c r="F206" s="158"/>
      <c r="G206" s="158"/>
      <c r="H206" s="158"/>
      <c r="I206" s="158"/>
    </row>
    <row r="207" spans="1:9" ht="15">
      <c r="A207" s="158"/>
      <c r="B207" s="156"/>
      <c r="C207" s="157"/>
      <c r="D207" s="158"/>
      <c r="E207" s="158"/>
      <c r="F207" s="158"/>
      <c r="G207" s="158"/>
      <c r="H207" s="158"/>
      <c r="I207" s="158"/>
    </row>
    <row r="208" spans="1:9" ht="15">
      <c r="A208" s="158"/>
      <c r="B208" s="156"/>
      <c r="C208" s="157"/>
      <c r="D208" s="158"/>
      <c r="E208" s="158"/>
      <c r="F208" s="158"/>
      <c r="G208" s="158"/>
      <c r="H208" s="158"/>
      <c r="I208" s="158"/>
    </row>
    <row r="209" spans="1:9" ht="15">
      <c r="A209" s="158"/>
      <c r="B209" s="156"/>
      <c r="C209" s="157"/>
      <c r="D209" s="158"/>
      <c r="E209" s="158"/>
      <c r="F209" s="158"/>
      <c r="G209" s="158"/>
      <c r="H209" s="158"/>
      <c r="I209" s="158"/>
    </row>
    <row r="210" spans="1:9" ht="15">
      <c r="A210" s="158"/>
      <c r="B210" s="156"/>
      <c r="C210" s="157"/>
      <c r="D210" s="158"/>
      <c r="E210" s="158"/>
      <c r="F210" s="158"/>
      <c r="G210" s="158"/>
      <c r="H210" s="158"/>
      <c r="I210" s="158"/>
    </row>
    <row r="211" spans="1:9" ht="15">
      <c r="A211" s="158"/>
      <c r="B211" s="156"/>
      <c r="C211" s="157"/>
      <c r="D211" s="158"/>
      <c r="E211" s="158"/>
      <c r="F211" s="158"/>
      <c r="G211" s="158"/>
      <c r="H211" s="158"/>
      <c r="I211" s="158"/>
    </row>
    <row r="212" spans="1:9" ht="15">
      <c r="A212" s="158"/>
      <c r="B212" s="156"/>
      <c r="C212" s="157"/>
      <c r="D212" s="158"/>
      <c r="E212" s="158"/>
      <c r="F212" s="158"/>
      <c r="G212" s="158"/>
      <c r="H212" s="158"/>
      <c r="I212" s="158"/>
    </row>
    <row r="213" spans="1:9" ht="15">
      <c r="A213" s="158"/>
      <c r="B213" s="156"/>
      <c r="C213" s="157"/>
      <c r="D213" s="158"/>
      <c r="E213" s="158"/>
      <c r="F213" s="158"/>
      <c r="G213" s="158"/>
      <c r="H213" s="158"/>
      <c r="I213" s="158"/>
    </row>
    <row r="214" spans="1:9" ht="15">
      <c r="A214" s="158"/>
      <c r="B214" s="156"/>
      <c r="C214" s="157"/>
      <c r="D214" s="158"/>
      <c r="E214" s="158"/>
      <c r="F214" s="158"/>
      <c r="G214" s="158"/>
      <c r="H214" s="158"/>
      <c r="I214" s="158"/>
    </row>
    <row r="215" spans="1:9" ht="15">
      <c r="A215" s="158"/>
      <c r="B215" s="156"/>
      <c r="C215" s="157"/>
      <c r="D215" s="158"/>
      <c r="E215" s="158"/>
      <c r="F215" s="158"/>
      <c r="G215" s="158"/>
      <c r="H215" s="158"/>
      <c r="I215" s="158"/>
    </row>
    <row r="216" spans="1:9" ht="15">
      <c r="A216" s="158"/>
      <c r="B216" s="156"/>
      <c r="C216" s="157"/>
      <c r="D216" s="158"/>
      <c r="E216" s="158"/>
      <c r="F216" s="158"/>
      <c r="G216" s="158"/>
      <c r="H216" s="158"/>
      <c r="I216" s="158"/>
    </row>
    <row r="217" spans="1:9" ht="15">
      <c r="A217" s="158"/>
      <c r="B217" s="156"/>
      <c r="C217" s="157"/>
      <c r="D217" s="158"/>
      <c r="E217" s="158"/>
      <c r="F217" s="158"/>
      <c r="G217" s="158"/>
      <c r="H217" s="158"/>
      <c r="I217" s="158"/>
    </row>
    <row r="218" spans="1:9" ht="15">
      <c r="A218" s="158"/>
      <c r="B218" s="156"/>
      <c r="C218" s="157"/>
      <c r="D218" s="158"/>
      <c r="E218" s="158"/>
      <c r="F218" s="158"/>
      <c r="G218" s="158"/>
      <c r="H218" s="158"/>
      <c r="I218" s="158"/>
    </row>
    <row r="219" spans="1:9" ht="15">
      <c r="A219" s="158"/>
      <c r="B219" s="156"/>
      <c r="C219" s="157"/>
      <c r="D219" s="158"/>
      <c r="E219" s="158"/>
      <c r="F219" s="158"/>
      <c r="G219" s="158"/>
      <c r="H219" s="158"/>
      <c r="I219" s="158"/>
    </row>
    <row r="220" spans="1:9" ht="15">
      <c r="A220" s="158"/>
      <c r="B220" s="156"/>
      <c r="C220" s="157"/>
      <c r="D220" s="158"/>
      <c r="E220" s="158"/>
      <c r="F220" s="158"/>
      <c r="G220" s="158"/>
      <c r="H220" s="158"/>
      <c r="I220" s="158"/>
    </row>
    <row r="221" spans="1:9" ht="15">
      <c r="A221" s="158"/>
      <c r="B221" s="156"/>
      <c r="C221" s="157"/>
      <c r="D221" s="158"/>
      <c r="E221" s="158"/>
      <c r="F221" s="158"/>
      <c r="G221" s="158"/>
      <c r="H221" s="158"/>
      <c r="I221" s="158"/>
    </row>
    <row r="222" spans="1:9" ht="15">
      <c r="A222" s="158"/>
      <c r="B222" s="156"/>
      <c r="C222" s="157"/>
      <c r="D222" s="158"/>
      <c r="E222" s="158"/>
      <c r="F222" s="158"/>
      <c r="G222" s="158"/>
      <c r="H222" s="158"/>
      <c r="I222" s="158"/>
    </row>
    <row r="223" spans="1:9" ht="15">
      <c r="A223" s="158"/>
      <c r="B223" s="156"/>
      <c r="C223" s="157"/>
      <c r="D223" s="158"/>
      <c r="E223" s="158"/>
      <c r="F223" s="158"/>
      <c r="G223" s="158"/>
      <c r="H223" s="158"/>
      <c r="I223" s="158"/>
    </row>
    <row r="224" spans="1:9" ht="15">
      <c r="A224" s="158"/>
      <c r="B224" s="156"/>
      <c r="C224" s="157"/>
      <c r="D224" s="158"/>
      <c r="E224" s="158"/>
      <c r="F224" s="158"/>
      <c r="G224" s="158"/>
      <c r="H224" s="158"/>
      <c r="I224" s="158"/>
    </row>
    <row r="225" spans="1:9" ht="15">
      <c r="A225" s="158"/>
      <c r="B225" s="156"/>
      <c r="C225" s="157"/>
      <c r="D225" s="158"/>
      <c r="E225" s="158"/>
      <c r="F225" s="158"/>
      <c r="G225" s="158"/>
      <c r="H225" s="158"/>
      <c r="I225" s="158"/>
    </row>
    <row r="226" spans="1:9" ht="15">
      <c r="A226" s="158"/>
      <c r="B226" s="156"/>
      <c r="C226" s="157"/>
      <c r="D226" s="158"/>
      <c r="E226" s="158"/>
      <c r="F226" s="158"/>
      <c r="G226" s="158"/>
      <c r="H226" s="158"/>
      <c r="I226" s="158"/>
    </row>
    <row r="227" spans="1:9" ht="15">
      <c r="A227" s="158"/>
      <c r="B227" s="156"/>
      <c r="C227" s="157"/>
      <c r="D227" s="158"/>
      <c r="E227" s="158"/>
      <c r="F227" s="158"/>
      <c r="G227" s="158"/>
      <c r="H227" s="158"/>
      <c r="I227" s="158"/>
    </row>
    <row r="228" spans="1:9" ht="15">
      <c r="A228" s="158"/>
      <c r="B228" s="156"/>
      <c r="C228" s="157"/>
      <c r="D228" s="158"/>
      <c r="E228" s="158"/>
      <c r="F228" s="158"/>
      <c r="G228" s="158"/>
      <c r="H228" s="158"/>
      <c r="I228" s="158"/>
    </row>
    <row r="229" spans="1:9" ht="15">
      <c r="A229" s="158"/>
      <c r="B229" s="156"/>
      <c r="C229" s="157"/>
      <c r="D229" s="158"/>
      <c r="E229" s="158"/>
      <c r="F229" s="158"/>
      <c r="G229" s="158"/>
      <c r="H229" s="158"/>
      <c r="I229" s="158"/>
    </row>
    <row r="230" spans="1:9" ht="15">
      <c r="A230" s="158"/>
      <c r="B230" s="156"/>
      <c r="C230" s="157"/>
      <c r="D230" s="158"/>
      <c r="E230" s="158"/>
      <c r="F230" s="158"/>
      <c r="G230" s="158"/>
      <c r="H230" s="158"/>
      <c r="I230" s="158"/>
    </row>
    <row r="231" spans="1:9" ht="15">
      <c r="A231" s="158"/>
      <c r="B231" s="156"/>
      <c r="C231" s="157"/>
      <c r="D231" s="158"/>
      <c r="E231" s="158"/>
      <c r="F231" s="158"/>
      <c r="G231" s="158"/>
      <c r="H231" s="158"/>
      <c r="I231" s="158"/>
    </row>
    <row r="232" spans="1:9" ht="15">
      <c r="A232" s="158"/>
      <c r="B232" s="156"/>
      <c r="C232" s="157"/>
      <c r="D232" s="158"/>
      <c r="E232" s="158"/>
      <c r="F232" s="158"/>
      <c r="G232" s="158"/>
      <c r="H232" s="158"/>
      <c r="I232" s="158"/>
    </row>
    <row r="233" spans="1:9" ht="15">
      <c r="A233" s="158"/>
      <c r="B233" s="156"/>
      <c r="C233" s="157"/>
      <c r="D233" s="158"/>
      <c r="E233" s="158"/>
      <c r="F233" s="158"/>
      <c r="G233" s="158"/>
      <c r="H233" s="158"/>
      <c r="I233" s="158"/>
    </row>
    <row r="234" spans="1:9" ht="15">
      <c r="A234" s="158"/>
      <c r="B234" s="156"/>
      <c r="C234" s="157"/>
      <c r="D234" s="158"/>
      <c r="E234" s="158"/>
      <c r="F234" s="158"/>
      <c r="G234" s="158"/>
      <c r="H234" s="158"/>
      <c r="I234" s="158"/>
    </row>
    <row r="235" spans="1:9" ht="15">
      <c r="A235" s="158"/>
      <c r="B235" s="156"/>
      <c r="C235" s="157"/>
      <c r="D235" s="158"/>
      <c r="E235" s="158"/>
      <c r="F235" s="158"/>
      <c r="G235" s="158"/>
      <c r="H235" s="158"/>
      <c r="I235" s="158"/>
    </row>
    <row r="236" spans="1:9" ht="15">
      <c r="A236" s="158"/>
      <c r="B236" s="156"/>
      <c r="C236" s="157"/>
      <c r="D236" s="158"/>
      <c r="E236" s="158"/>
      <c r="F236" s="158"/>
      <c r="G236" s="158"/>
      <c r="H236" s="158"/>
      <c r="I236" s="158"/>
    </row>
    <row r="237" spans="1:9" ht="15">
      <c r="A237" s="158"/>
      <c r="B237" s="156"/>
      <c r="C237" s="157"/>
      <c r="D237" s="158"/>
      <c r="E237" s="158"/>
      <c r="F237" s="158"/>
      <c r="G237" s="158"/>
      <c r="H237" s="158"/>
      <c r="I237" s="158"/>
    </row>
    <row r="238" spans="1:9" ht="15">
      <c r="A238" s="158"/>
      <c r="B238" s="156"/>
      <c r="C238" s="157"/>
      <c r="D238" s="158"/>
      <c r="E238" s="158"/>
      <c r="F238" s="158"/>
      <c r="G238" s="158"/>
      <c r="H238" s="158"/>
      <c r="I238" s="158"/>
    </row>
    <row r="239" spans="1:9" ht="15">
      <c r="A239" s="158"/>
      <c r="B239" s="156"/>
      <c r="C239" s="157"/>
      <c r="D239" s="158"/>
      <c r="E239" s="158"/>
      <c r="F239" s="158"/>
      <c r="G239" s="158"/>
      <c r="H239" s="158"/>
      <c r="I239" s="158"/>
    </row>
    <row r="240" spans="1:9" ht="15">
      <c r="A240" s="158"/>
      <c r="B240" s="156"/>
      <c r="C240" s="157"/>
      <c r="D240" s="158"/>
      <c r="E240" s="158"/>
      <c r="F240" s="158"/>
      <c r="G240" s="158"/>
      <c r="H240" s="158"/>
      <c r="I240" s="158"/>
    </row>
    <row r="241" spans="1:9" ht="15">
      <c r="A241" s="158"/>
      <c r="B241" s="156"/>
      <c r="C241" s="157"/>
      <c r="D241" s="158"/>
      <c r="E241" s="158"/>
      <c r="F241" s="158"/>
      <c r="G241" s="158"/>
      <c r="H241" s="158"/>
      <c r="I241" s="158"/>
    </row>
    <row r="242" spans="1:9" ht="15">
      <c r="A242" s="158"/>
      <c r="B242" s="156"/>
      <c r="C242" s="157"/>
      <c r="D242" s="158"/>
      <c r="E242" s="158"/>
      <c r="F242" s="158"/>
      <c r="G242" s="158"/>
      <c r="H242" s="158"/>
      <c r="I242" s="158"/>
    </row>
    <row r="243" spans="1:9" ht="15">
      <c r="A243" s="158"/>
      <c r="B243" s="156"/>
      <c r="C243" s="157"/>
      <c r="D243" s="158"/>
      <c r="E243" s="158"/>
      <c r="F243" s="158"/>
      <c r="G243" s="158"/>
      <c r="H243" s="158"/>
      <c r="I243" s="158"/>
    </row>
    <row r="244" spans="1:9" ht="15">
      <c r="A244" s="158"/>
      <c r="B244" s="156"/>
      <c r="C244" s="157"/>
      <c r="D244" s="158"/>
      <c r="E244" s="158"/>
      <c r="F244" s="158"/>
      <c r="G244" s="158"/>
      <c r="H244" s="158"/>
      <c r="I244" s="158"/>
    </row>
    <row r="245" spans="1:9" ht="15">
      <c r="A245" s="158"/>
      <c r="B245" s="156"/>
      <c r="C245" s="157"/>
      <c r="D245" s="158"/>
      <c r="E245" s="158"/>
      <c r="F245" s="158"/>
      <c r="G245" s="158"/>
      <c r="H245" s="158"/>
      <c r="I245" s="158"/>
    </row>
    <row r="246" spans="1:9" ht="15">
      <c r="A246" s="158"/>
      <c r="B246" s="156"/>
      <c r="C246" s="157"/>
      <c r="D246" s="158"/>
      <c r="E246" s="158"/>
      <c r="F246" s="158"/>
      <c r="G246" s="158"/>
      <c r="H246" s="158"/>
      <c r="I246" s="158"/>
    </row>
    <row r="247" spans="1:9" ht="15">
      <c r="A247" s="158"/>
      <c r="B247" s="156"/>
      <c r="C247" s="157"/>
      <c r="D247" s="158"/>
      <c r="E247" s="158"/>
      <c r="F247" s="158"/>
      <c r="G247" s="158"/>
      <c r="H247" s="158"/>
      <c r="I247" s="158"/>
    </row>
    <row r="248" spans="1:9" ht="15">
      <c r="A248" s="158"/>
      <c r="B248" s="156"/>
      <c r="C248" s="157"/>
      <c r="D248" s="158"/>
      <c r="E248" s="158"/>
      <c r="F248" s="158"/>
      <c r="G248" s="158"/>
      <c r="H248" s="158"/>
      <c r="I248" s="158"/>
    </row>
    <row r="249" spans="1:9" ht="15">
      <c r="A249" s="158"/>
      <c r="B249" s="156"/>
      <c r="C249" s="157"/>
      <c r="D249" s="158"/>
      <c r="E249" s="158"/>
      <c r="F249" s="158"/>
      <c r="G249" s="158"/>
      <c r="H249" s="158"/>
      <c r="I249" s="158"/>
    </row>
    <row r="250" spans="1:9" ht="15">
      <c r="A250" s="158"/>
      <c r="B250" s="156"/>
      <c r="C250" s="157"/>
      <c r="D250" s="158"/>
      <c r="E250" s="158"/>
      <c r="F250" s="158"/>
      <c r="G250" s="158"/>
      <c r="H250" s="158"/>
      <c r="I250" s="158"/>
    </row>
    <row r="251" spans="1:9" ht="15">
      <c r="A251" s="158"/>
      <c r="B251" s="156"/>
      <c r="C251" s="157"/>
      <c r="D251" s="158"/>
      <c r="E251" s="158"/>
      <c r="F251" s="158"/>
      <c r="G251" s="158"/>
      <c r="H251" s="158"/>
      <c r="I251" s="158"/>
    </row>
    <row r="252" spans="1:9" ht="15">
      <c r="A252" s="158"/>
      <c r="B252" s="156"/>
      <c r="C252" s="157"/>
      <c r="D252" s="158"/>
      <c r="E252" s="158"/>
      <c r="F252" s="158"/>
      <c r="G252" s="158"/>
      <c r="H252" s="158"/>
      <c r="I252" s="158"/>
    </row>
    <row r="253" spans="1:9" ht="15">
      <c r="A253" s="158"/>
      <c r="B253" s="156"/>
      <c r="C253" s="157"/>
      <c r="D253" s="158"/>
      <c r="E253" s="158"/>
      <c r="F253" s="158"/>
      <c r="G253" s="158"/>
      <c r="H253" s="158"/>
      <c r="I253" s="158"/>
    </row>
    <row r="254" spans="1:9" ht="15">
      <c r="A254" s="158"/>
      <c r="B254" s="156"/>
      <c r="C254" s="157"/>
      <c r="D254" s="158"/>
      <c r="E254" s="158"/>
      <c r="F254" s="158"/>
      <c r="G254" s="158"/>
      <c r="H254" s="158"/>
      <c r="I254" s="158"/>
    </row>
    <row r="255" spans="1:9" ht="15">
      <c r="A255" s="158"/>
      <c r="B255" s="156"/>
      <c r="C255" s="157"/>
      <c r="D255" s="158"/>
      <c r="E255" s="158"/>
      <c r="F255" s="158"/>
      <c r="G255" s="158"/>
      <c r="H255" s="158"/>
      <c r="I255" s="158"/>
    </row>
    <row r="256" spans="1:9" ht="15">
      <c r="A256" s="158"/>
      <c r="B256" s="156"/>
      <c r="C256" s="157"/>
      <c r="D256" s="158"/>
      <c r="E256" s="158"/>
      <c r="F256" s="158"/>
      <c r="G256" s="158"/>
      <c r="H256" s="158"/>
      <c r="I256" s="158"/>
    </row>
    <row r="257" spans="1:9" ht="15">
      <c r="A257" s="158"/>
      <c r="B257" s="156"/>
      <c r="C257" s="157"/>
      <c r="D257" s="158"/>
      <c r="E257" s="158"/>
      <c r="F257" s="158"/>
      <c r="G257" s="158"/>
      <c r="H257" s="158"/>
      <c r="I257" s="158"/>
    </row>
    <row r="258" spans="1:9" ht="15">
      <c r="A258" s="158"/>
      <c r="B258" s="156"/>
      <c r="C258" s="157"/>
      <c r="D258" s="158"/>
      <c r="E258" s="158"/>
      <c r="F258" s="158"/>
      <c r="G258" s="158"/>
      <c r="H258" s="158"/>
      <c r="I258" s="158"/>
    </row>
    <row r="259" spans="1:9" ht="15">
      <c r="A259" s="158"/>
      <c r="B259" s="156"/>
      <c r="C259" s="157"/>
      <c r="D259" s="158"/>
      <c r="E259" s="158"/>
      <c r="F259" s="158"/>
      <c r="G259" s="158"/>
      <c r="H259" s="158"/>
      <c r="I259" s="158"/>
    </row>
    <row r="260" spans="1:9" ht="15">
      <c r="A260" s="158"/>
      <c r="B260" s="156"/>
      <c r="C260" s="157"/>
      <c r="D260" s="158"/>
      <c r="E260" s="158"/>
      <c r="F260" s="158"/>
      <c r="G260" s="158"/>
      <c r="H260" s="158"/>
      <c r="I260" s="158"/>
    </row>
    <row r="261" spans="1:9" ht="15">
      <c r="A261" s="158"/>
      <c r="B261" s="156"/>
      <c r="C261" s="157"/>
      <c r="D261" s="158"/>
      <c r="E261" s="158"/>
      <c r="F261" s="158"/>
      <c r="G261" s="158"/>
      <c r="H261" s="158"/>
      <c r="I261" s="158"/>
    </row>
    <row r="262" spans="1:9" ht="15">
      <c r="A262" s="158"/>
      <c r="B262" s="156"/>
      <c r="C262" s="157"/>
      <c r="D262" s="158"/>
      <c r="E262" s="158"/>
      <c r="F262" s="158"/>
      <c r="G262" s="158"/>
      <c r="H262" s="158"/>
      <c r="I262" s="158"/>
    </row>
    <row r="263" spans="1:9" ht="15">
      <c r="A263" s="158"/>
      <c r="B263" s="156"/>
      <c r="C263" s="157"/>
      <c r="D263" s="158"/>
      <c r="E263" s="158"/>
      <c r="F263" s="158"/>
      <c r="G263" s="158"/>
      <c r="H263" s="158"/>
      <c r="I263" s="158"/>
    </row>
    <row r="264" spans="1:9" ht="15">
      <c r="A264" s="158"/>
      <c r="B264" s="156"/>
      <c r="C264" s="157"/>
      <c r="D264" s="158"/>
      <c r="E264" s="158"/>
      <c r="F264" s="158"/>
      <c r="G264" s="158"/>
      <c r="H264" s="158"/>
      <c r="I264" s="158"/>
    </row>
    <row r="265" spans="1:9" ht="15">
      <c r="A265" s="158"/>
      <c r="B265" s="156"/>
      <c r="C265" s="157"/>
      <c r="D265" s="158"/>
      <c r="E265" s="158"/>
      <c r="F265" s="158"/>
      <c r="G265" s="158"/>
      <c r="H265" s="158"/>
      <c r="I265" s="158"/>
    </row>
    <row r="266" spans="1:9" ht="15">
      <c r="A266" s="158"/>
      <c r="B266" s="156"/>
      <c r="C266" s="157"/>
      <c r="D266" s="158"/>
      <c r="E266" s="158"/>
      <c r="F266" s="158"/>
      <c r="G266" s="158"/>
      <c r="H266" s="158"/>
      <c r="I266" s="158"/>
    </row>
    <row r="267" spans="1:9" ht="15">
      <c r="A267" s="158"/>
      <c r="B267" s="156"/>
      <c r="C267" s="157"/>
      <c r="D267" s="158"/>
      <c r="E267" s="158"/>
      <c r="F267" s="158"/>
      <c r="G267" s="158"/>
      <c r="H267" s="158"/>
      <c r="I267" s="158"/>
    </row>
    <row r="268" spans="1:9" ht="15">
      <c r="A268" s="158"/>
      <c r="B268" s="156"/>
      <c r="C268" s="157"/>
      <c r="D268" s="158"/>
      <c r="E268" s="158"/>
      <c r="F268" s="158"/>
      <c r="G268" s="158"/>
      <c r="H268" s="158"/>
      <c r="I268" s="158"/>
    </row>
    <row r="269" spans="1:9" ht="15">
      <c r="A269" s="158"/>
      <c r="B269" s="156"/>
      <c r="C269" s="157"/>
      <c r="D269" s="158"/>
      <c r="E269" s="158"/>
      <c r="F269" s="158"/>
      <c r="G269" s="158"/>
      <c r="H269" s="158"/>
      <c r="I269" s="158"/>
    </row>
    <row r="270" spans="1:9" ht="15">
      <c r="A270" s="158"/>
      <c r="B270" s="156"/>
      <c r="C270" s="157"/>
      <c r="D270" s="158"/>
      <c r="E270" s="158"/>
      <c r="F270" s="158"/>
      <c r="G270" s="158"/>
      <c r="H270" s="158"/>
      <c r="I270" s="158"/>
    </row>
    <row r="271" spans="1:9" ht="15">
      <c r="A271" s="158"/>
      <c r="B271" s="156"/>
      <c r="C271" s="157"/>
      <c r="D271" s="158"/>
      <c r="E271" s="158"/>
      <c r="F271" s="158"/>
      <c r="G271" s="158"/>
      <c r="H271" s="158"/>
      <c r="I271" s="158"/>
    </row>
    <row r="272" spans="1:9" ht="15">
      <c r="A272" s="158"/>
      <c r="B272" s="156"/>
      <c r="C272" s="157"/>
      <c r="D272" s="158"/>
      <c r="E272" s="158"/>
      <c r="F272" s="158"/>
      <c r="G272" s="158"/>
      <c r="H272" s="158"/>
      <c r="I272" s="158"/>
    </row>
    <row r="273" spans="1:9" ht="15">
      <c r="A273" s="158"/>
      <c r="B273" s="156"/>
      <c r="C273" s="157"/>
      <c r="D273" s="158"/>
      <c r="E273" s="158"/>
      <c r="F273" s="158"/>
      <c r="G273" s="158"/>
      <c r="H273" s="158"/>
      <c r="I273" s="158"/>
    </row>
    <row r="274" spans="1:9" ht="15">
      <c r="A274" s="158"/>
      <c r="B274" s="156"/>
      <c r="C274" s="157"/>
      <c r="D274" s="158"/>
      <c r="E274" s="158"/>
      <c r="F274" s="158"/>
      <c r="G274" s="158"/>
      <c r="H274" s="158"/>
      <c r="I274" s="158"/>
    </row>
    <row r="275" spans="1:9" ht="15">
      <c r="A275" s="158"/>
      <c r="B275" s="156"/>
      <c r="C275" s="157"/>
      <c r="D275" s="158"/>
      <c r="E275" s="158"/>
      <c r="F275" s="158"/>
      <c r="G275" s="158"/>
      <c r="H275" s="158"/>
      <c r="I275" s="158"/>
    </row>
    <row r="276" spans="1:9" ht="15">
      <c r="A276" s="158"/>
      <c r="B276" s="156"/>
      <c r="C276" s="157"/>
      <c r="D276" s="158"/>
      <c r="E276" s="158"/>
      <c r="F276" s="158"/>
      <c r="G276" s="158"/>
      <c r="H276" s="158"/>
      <c r="I276" s="158"/>
    </row>
    <row r="277" spans="1:9" ht="15">
      <c r="A277" s="158"/>
      <c r="B277" s="156"/>
      <c r="C277" s="157"/>
      <c r="D277" s="158"/>
      <c r="E277" s="158"/>
      <c r="F277" s="158"/>
      <c r="G277" s="158"/>
      <c r="H277" s="158"/>
      <c r="I277" s="158"/>
    </row>
    <row r="278" spans="1:9" ht="15">
      <c r="A278" s="158"/>
      <c r="B278" s="156"/>
      <c r="C278" s="157"/>
      <c r="D278" s="158"/>
      <c r="E278" s="158"/>
      <c r="F278" s="158"/>
      <c r="G278" s="158"/>
      <c r="H278" s="158"/>
      <c r="I278" s="158"/>
    </row>
    <row r="279" spans="1:9" ht="15">
      <c r="A279" s="158"/>
      <c r="B279" s="156"/>
      <c r="C279" s="157"/>
      <c r="D279" s="158"/>
      <c r="E279" s="158"/>
      <c r="F279" s="158"/>
      <c r="G279" s="158"/>
      <c r="H279" s="158"/>
      <c r="I279" s="158"/>
    </row>
    <row r="280" spans="1:9" ht="15">
      <c r="A280" s="158"/>
      <c r="B280" s="156"/>
      <c r="C280" s="157"/>
      <c r="D280" s="158"/>
      <c r="E280" s="158"/>
      <c r="F280" s="158"/>
      <c r="G280" s="158"/>
      <c r="H280" s="158"/>
      <c r="I280" s="158"/>
    </row>
  </sheetData>
  <autoFilter ref="A9:I105"/>
  <printOptions horizontalCentered="1"/>
  <pageMargins left="0" right="0" top="0.1968503937007874" bottom="0.3937007874015748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G19"/>
  <sheetViews>
    <sheetView workbookViewId="0" topLeftCell="A1">
      <selection activeCell="H18" sqref="H1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54" t="str">
        <f>Startlist!$F1</f>
        <v> </v>
      </c>
    </row>
    <row r="2" spans="3:5" ht="12.75" customHeight="1">
      <c r="C2" s="309" t="str">
        <f>Startlist!$F4</f>
        <v>Grossi Toidukaubad  VIRU RALLY 2014</v>
      </c>
      <c r="D2" s="309"/>
      <c r="E2" s="309"/>
    </row>
    <row r="3" spans="3:5" ht="15" customHeight="1">
      <c r="C3" s="310" t="str">
        <f>Startlist!$F5</f>
        <v>13-14 June 2014</v>
      </c>
      <c r="D3" s="310"/>
      <c r="E3" s="310"/>
    </row>
    <row r="4" spans="3:5" ht="15" customHeight="1">
      <c r="C4" s="310" t="str">
        <f>Startlist!$F6</f>
        <v>Rakvere, Lääne Virumaa</v>
      </c>
      <c r="D4" s="310"/>
      <c r="E4" s="310"/>
    </row>
    <row r="6" spans="6:7" ht="12.75">
      <c r="F6" s="109"/>
      <c r="G6" s="109"/>
    </row>
    <row r="7" spans="3:7" ht="12.75">
      <c r="C7" s="311" t="s">
        <v>747</v>
      </c>
      <c r="D7" s="312"/>
      <c r="E7" s="58" t="s">
        <v>757</v>
      </c>
      <c r="F7" s="109"/>
      <c r="G7" s="109"/>
    </row>
    <row r="8" spans="3:7" ht="18.75" customHeight="1">
      <c r="C8" s="101" t="s">
        <v>762</v>
      </c>
      <c r="D8" s="55"/>
      <c r="E8" s="152">
        <v>2</v>
      </c>
      <c r="F8" s="109"/>
      <c r="G8" s="115"/>
    </row>
    <row r="9" spans="3:7" ht="18.75" customHeight="1">
      <c r="C9" s="101" t="s">
        <v>761</v>
      </c>
      <c r="D9" s="55"/>
      <c r="E9" s="152">
        <v>14</v>
      </c>
      <c r="F9" s="105"/>
      <c r="G9" s="116"/>
    </row>
    <row r="10" spans="3:7" ht="18.75" customHeight="1">
      <c r="C10" s="101" t="s">
        <v>684</v>
      </c>
      <c r="D10" s="55"/>
      <c r="E10" s="152">
        <v>4</v>
      </c>
      <c r="F10" s="105"/>
      <c r="G10" s="116"/>
    </row>
    <row r="11" spans="3:7" ht="18.75" customHeight="1">
      <c r="C11" s="101" t="s">
        <v>764</v>
      </c>
      <c r="D11" s="55"/>
      <c r="E11" s="152">
        <v>10</v>
      </c>
      <c r="F11" s="80"/>
      <c r="G11" s="80"/>
    </row>
    <row r="12" spans="3:6" ht="18.75" customHeight="1">
      <c r="C12" s="101" t="s">
        <v>763</v>
      </c>
      <c r="D12" s="55"/>
      <c r="E12" s="152">
        <v>8</v>
      </c>
      <c r="F12" s="118"/>
    </row>
    <row r="13" spans="3:6" ht="18.75" customHeight="1">
      <c r="C13" s="101" t="s">
        <v>748</v>
      </c>
      <c r="D13" s="117"/>
      <c r="E13" s="152">
        <v>5</v>
      </c>
      <c r="F13" s="118"/>
    </row>
    <row r="14" spans="3:6" ht="18.75" customHeight="1">
      <c r="C14" s="101" t="s">
        <v>770</v>
      </c>
      <c r="D14" s="55"/>
      <c r="E14" s="152">
        <v>12</v>
      </c>
      <c r="F14" s="118"/>
    </row>
    <row r="15" spans="3:7" ht="18.75" customHeight="1">
      <c r="C15" s="101" t="s">
        <v>765</v>
      </c>
      <c r="D15" s="55"/>
      <c r="E15" s="152">
        <v>12</v>
      </c>
      <c r="F15" s="80"/>
      <c r="G15" s="80"/>
    </row>
    <row r="16" spans="3:7" ht="18.75" customHeight="1">
      <c r="C16" s="101" t="s">
        <v>750</v>
      </c>
      <c r="D16" s="55"/>
      <c r="E16" s="152">
        <v>13</v>
      </c>
      <c r="F16" s="105"/>
      <c r="G16" s="104"/>
    </row>
    <row r="17" spans="3:7" ht="18.75" customHeight="1">
      <c r="C17" s="101" t="s">
        <v>749</v>
      </c>
      <c r="D17" s="55"/>
      <c r="E17" s="152">
        <v>7</v>
      </c>
      <c r="F17" s="105"/>
      <c r="G17" s="104"/>
    </row>
    <row r="18" spans="3:6" ht="18.75" customHeight="1">
      <c r="C18" s="101" t="s">
        <v>712</v>
      </c>
      <c r="D18" s="55"/>
      <c r="E18" s="152">
        <v>8</v>
      </c>
      <c r="F18" s="118"/>
    </row>
    <row r="19" spans="3:6" ht="19.5" customHeight="1">
      <c r="C19" s="56" t="s">
        <v>751</v>
      </c>
      <c r="D19" s="55"/>
      <c r="E19" s="57">
        <f>SUM(E8:E18)</f>
        <v>95</v>
      </c>
      <c r="F19" s="11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H141"/>
  <sheetViews>
    <sheetView workbookViewId="0" topLeftCell="A1">
      <pane ySplit="7" topLeftCell="BM8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C2" s="3"/>
      <c r="E2" s="1" t="str">
        <f>Startlist!$F4</f>
        <v>Grossi Toidukaubad  VIRU RALLY 2014</v>
      </c>
      <c r="H2" s="132"/>
    </row>
    <row r="3" spans="2:8" ht="15">
      <c r="B3" s="2"/>
      <c r="C3" s="3"/>
      <c r="E3" s="54" t="str">
        <f>Startlist!$F5</f>
        <v>13-14 June 2014</v>
      </c>
      <c r="H3" s="132"/>
    </row>
    <row r="4" spans="2:8" ht="15">
      <c r="B4" s="2"/>
      <c r="C4" s="3"/>
      <c r="E4" s="54" t="str">
        <f>Startlist!$F6</f>
        <v>Rakvere, Lääne Virumaa</v>
      </c>
      <c r="H4" s="132"/>
    </row>
    <row r="5" spans="3:8" ht="15" customHeight="1">
      <c r="C5" s="3"/>
      <c r="H5" s="132"/>
    </row>
    <row r="6" spans="2:8" ht="15.75" customHeight="1">
      <c r="B6" s="111" t="s">
        <v>711</v>
      </c>
      <c r="C6" s="3"/>
      <c r="H6" s="110"/>
    </row>
    <row r="7" spans="1:8" ht="12.75">
      <c r="A7" s="254"/>
      <c r="B7" s="279" t="s">
        <v>728</v>
      </c>
      <c r="C7" s="277" t="s">
        <v>709</v>
      </c>
      <c r="D7" s="277" t="s">
        <v>710</v>
      </c>
      <c r="E7" s="277"/>
      <c r="F7" s="280" t="s">
        <v>725</v>
      </c>
      <c r="G7" s="277" t="s">
        <v>724</v>
      </c>
      <c r="H7" s="278" t="s">
        <v>717</v>
      </c>
    </row>
    <row r="8" spans="1:8" ht="15" customHeight="1">
      <c r="A8" s="250">
        <v>1</v>
      </c>
      <c r="B8" s="271">
        <v>1</v>
      </c>
      <c r="C8" s="251" t="str">
        <f>VLOOKUP(B8,Startlist!B:F,2,FALSE)</f>
        <v>R4</v>
      </c>
      <c r="D8" s="253" t="str">
        <f>CONCATENATE(VLOOKUP(B8,Startlist!B:H,3,FALSE)," / ",VLOOKUP(B8,Startlist!B:H,4,FALSE))</f>
        <v>Timmu Kōrge / Erki Pints</v>
      </c>
      <c r="E8" s="252" t="str">
        <f>VLOOKUP(B8,Startlist!B:F,5,FALSE)</f>
        <v>EST</v>
      </c>
      <c r="F8" s="253" t="str">
        <f>VLOOKUP(B8,Startlist!B:H,7,FALSE)</f>
        <v>Ford Fiesta R5</v>
      </c>
      <c r="G8" s="253" t="str">
        <f>VLOOKUP(B8,Startlist!B:H,6,FALSE)</f>
        <v>MM-MOTORSPORT</v>
      </c>
      <c r="H8" s="275" t="str">
        <f>VLOOKUP(B8,Results!B:P,15,FALSE)</f>
        <v> 1:04.28,1</v>
      </c>
    </row>
    <row r="9" spans="1:8" ht="15" customHeight="1">
      <c r="A9" s="250">
        <f>A8+1</f>
        <v>2</v>
      </c>
      <c r="B9" s="271">
        <v>2</v>
      </c>
      <c r="C9" s="251" t="str">
        <f>VLOOKUP(B9,Startlist!B:F,2,FALSE)</f>
        <v>N4</v>
      </c>
      <c r="D9" s="253" t="str">
        <f>CONCATENATE(VLOOKUP(B9,Startlist!B:H,3,FALSE)," / ",VLOOKUP(B9,Startlist!B:H,4,FALSE))</f>
        <v>Alexey Lukyanuk / Alexey Arnautov</v>
      </c>
      <c r="E9" s="252" t="str">
        <f>VLOOKUP(B9,Startlist!B:F,5,FALSE)</f>
        <v>RUS</v>
      </c>
      <c r="F9" s="253" t="str">
        <f>VLOOKUP(B9,Startlist!B:H,7,FALSE)</f>
        <v>Mitsubishi Lancer Evo 10</v>
      </c>
      <c r="G9" s="253" t="str">
        <f>VLOOKUP(B9,Startlist!B:H,6,FALSE)</f>
        <v>ALEXEY LUKYANUK</v>
      </c>
      <c r="H9" s="275" t="str">
        <f>VLOOKUP(B9,Results!B:P,15,FALSE)</f>
        <v> 1:04.57,2</v>
      </c>
    </row>
    <row r="10" spans="1:8" ht="15" customHeight="1">
      <c r="A10" s="250">
        <f aca="true" t="shared" si="0" ref="A10:A69">A9+1</f>
        <v>3</v>
      </c>
      <c r="B10" s="271">
        <v>4</v>
      </c>
      <c r="C10" s="251" t="str">
        <f>VLOOKUP(B10,Startlist!B:F,2,FALSE)</f>
        <v>N4</v>
      </c>
      <c r="D10" s="253" t="str">
        <f>CONCATENATE(VLOOKUP(B10,Startlist!B:H,3,FALSE)," / ",VLOOKUP(B10,Startlist!B:H,4,FALSE))</f>
        <v>Siim Plangi / Marek Sarapuu</v>
      </c>
      <c r="E10" s="252" t="str">
        <f>VLOOKUP(B10,Startlist!B:F,5,FALSE)</f>
        <v>EST</v>
      </c>
      <c r="F10" s="253" t="str">
        <f>VLOOKUP(B10,Startlist!B:H,7,FALSE)</f>
        <v>Mitsubishi Lancer Evo 9</v>
      </c>
      <c r="G10" s="253" t="str">
        <f>VLOOKUP(B10,Startlist!B:H,6,FALSE)</f>
        <v>G.M.RACING SK</v>
      </c>
      <c r="H10" s="275" t="str">
        <f>VLOOKUP(B10,Results!B:P,15,FALSE)</f>
        <v> 1:05.26,5</v>
      </c>
    </row>
    <row r="11" spans="1:8" ht="15" customHeight="1">
      <c r="A11" s="250">
        <f t="shared" si="0"/>
        <v>4</v>
      </c>
      <c r="B11" s="283">
        <v>3</v>
      </c>
      <c r="C11" s="251" t="str">
        <f>VLOOKUP(B11,Startlist!B:F,2,FALSE)</f>
        <v>N4</v>
      </c>
      <c r="D11" s="253" t="str">
        <f>CONCATENATE(VLOOKUP(B11,Startlist!B:H,3,FALSE)," / ",VLOOKUP(B11,Startlist!B:H,4,FALSE))</f>
        <v>Egon Kaur / Annika Arnek</v>
      </c>
      <c r="E11" s="252" t="str">
        <f>VLOOKUP(B11,Startlist!B:F,5,FALSE)</f>
        <v>EST</v>
      </c>
      <c r="F11" s="253" t="str">
        <f>VLOOKUP(B11,Startlist!B:H,7,FALSE)</f>
        <v>Mitsubishi Lancer Evo 10</v>
      </c>
      <c r="G11" s="253" t="str">
        <f>VLOOKUP(B11,Startlist!B:H,6,FALSE)</f>
        <v>KAUR MOTORSPORT</v>
      </c>
      <c r="H11" s="275" t="str">
        <f>VLOOKUP(B11,Results!B:P,15,FALSE)</f>
        <v> 1:06.07,7</v>
      </c>
    </row>
    <row r="12" spans="1:8" ht="15" customHeight="1">
      <c r="A12" s="250">
        <f t="shared" si="0"/>
        <v>5</v>
      </c>
      <c r="B12" s="271">
        <v>7</v>
      </c>
      <c r="C12" s="251" t="str">
        <f>VLOOKUP(B12,Startlist!B:F,2,FALSE)</f>
        <v>N4</v>
      </c>
      <c r="D12" s="253" t="str">
        <f>CONCATENATE(VLOOKUP(B12,Startlist!B:H,3,FALSE)," / ",VLOOKUP(B12,Startlist!B:H,4,FALSE))</f>
        <v>Roland Murakas / Kalle Adler</v>
      </c>
      <c r="E12" s="252" t="str">
        <f>VLOOKUP(B12,Startlist!B:F,5,FALSE)</f>
        <v>EST</v>
      </c>
      <c r="F12" s="253" t="str">
        <f>VLOOKUP(B12,Startlist!B:H,7,FALSE)</f>
        <v>Mitsubishi Lancer Evo 10</v>
      </c>
      <c r="G12" s="253" t="str">
        <f>VLOOKUP(B12,Startlist!B:H,6,FALSE)</f>
        <v>PROREHV RALLY TEAM</v>
      </c>
      <c r="H12" s="275" t="str">
        <f>VLOOKUP(B12,Results!B:P,15,FALSE)</f>
        <v> 1:06.11,4</v>
      </c>
    </row>
    <row r="13" spans="1:8" ht="15" customHeight="1">
      <c r="A13" s="250">
        <f t="shared" si="0"/>
        <v>6</v>
      </c>
      <c r="B13" s="271">
        <v>8</v>
      </c>
      <c r="C13" s="251" t="str">
        <f>VLOOKUP(B13,Startlist!B:F,2,FALSE)</f>
        <v>N4</v>
      </c>
      <c r="D13" s="253" t="str">
        <f>CONCATENATE(VLOOKUP(B13,Startlist!B:H,3,FALSE)," / ",VLOOKUP(B13,Startlist!B:H,4,FALSE))</f>
        <v>Rainer Aus / Simo Koskinen</v>
      </c>
      <c r="E13" s="252" t="str">
        <f>VLOOKUP(B13,Startlist!B:F,5,FALSE)</f>
        <v>EST</v>
      </c>
      <c r="F13" s="253" t="str">
        <f>VLOOKUP(B13,Startlist!B:H,7,FALSE)</f>
        <v>Mitsubishi Lancer Evo 9</v>
      </c>
      <c r="G13" s="253" t="str">
        <f>VLOOKUP(B13,Startlist!B:H,6,FALSE)</f>
        <v>CARGLASS MOTORSPORT</v>
      </c>
      <c r="H13" s="275" t="str">
        <f>VLOOKUP(B13,Results!B:P,15,FALSE)</f>
        <v> 1:06.32,5</v>
      </c>
    </row>
    <row r="14" spans="1:8" ht="15" customHeight="1">
      <c r="A14" s="250">
        <f t="shared" si="0"/>
        <v>7</v>
      </c>
      <c r="B14" s="271">
        <v>6</v>
      </c>
      <c r="C14" s="251" t="str">
        <f>VLOOKUP(B14,Startlist!B:F,2,FALSE)</f>
        <v>N4</v>
      </c>
      <c r="D14" s="253" t="str">
        <f>CONCATENATE(VLOOKUP(B14,Startlist!B:H,3,FALSE)," / ",VLOOKUP(B14,Startlist!B:H,4,FALSE))</f>
        <v>Janis Vorobjovs / Andris Malnieks</v>
      </c>
      <c r="E14" s="252" t="str">
        <f>VLOOKUP(B14,Startlist!B:F,5,FALSE)</f>
        <v>LAT</v>
      </c>
      <c r="F14" s="253" t="str">
        <f>VLOOKUP(B14,Startlist!B:H,7,FALSE)</f>
        <v>Mitsubishi Lancer Evo 10</v>
      </c>
      <c r="G14" s="253" t="str">
        <f>VLOOKUP(B14,Startlist!B:H,6,FALSE)</f>
        <v>JANIS VOROBJOVS</v>
      </c>
      <c r="H14" s="275" t="str">
        <f>VLOOKUP(B14,Results!B:P,15,FALSE)</f>
        <v> 1:07.38,4</v>
      </c>
    </row>
    <row r="15" spans="1:8" ht="15" customHeight="1">
      <c r="A15" s="250">
        <f t="shared" si="0"/>
        <v>8</v>
      </c>
      <c r="B15" s="271">
        <v>23</v>
      </c>
      <c r="C15" s="251" t="str">
        <f>VLOOKUP(B15,Startlist!B:F,2,FALSE)</f>
        <v>N4</v>
      </c>
      <c r="D15" s="253" t="str">
        <f>CONCATENATE(VLOOKUP(B15,Startlist!B:H,3,FALSE)," / ",VLOOKUP(B15,Startlist!B:H,4,FALSE))</f>
        <v>Igor Bulantsev / Marina Danilova</v>
      </c>
      <c r="E15" s="252" t="str">
        <f>VLOOKUP(B15,Startlist!B:F,5,FALSE)</f>
        <v>RUS</v>
      </c>
      <c r="F15" s="253" t="str">
        <f>VLOOKUP(B15,Startlist!B:H,7,FALSE)</f>
        <v>Mitsubishi Lancer Evo 10</v>
      </c>
      <c r="G15" s="253" t="str">
        <f>VLOOKUP(B15,Startlist!B:H,6,FALSE)</f>
        <v>ASRT RALLY TEAM</v>
      </c>
      <c r="H15" s="275" t="str">
        <f>VLOOKUP(B15,Results!B:P,15,FALSE)</f>
        <v> 1:08.59,9</v>
      </c>
    </row>
    <row r="16" spans="1:8" ht="15" customHeight="1">
      <c r="A16" s="250">
        <f t="shared" si="0"/>
        <v>9</v>
      </c>
      <c r="B16" s="271">
        <v>15</v>
      </c>
      <c r="C16" s="251" t="str">
        <f>VLOOKUP(B16,Startlist!B:F,2,FALSE)</f>
        <v>R4</v>
      </c>
      <c r="D16" s="253" t="str">
        <f>CONCATENATE(VLOOKUP(B16,Startlist!B:H,3,FALSE)," / ",VLOOKUP(B16,Startlist!B:H,4,FALSE))</f>
        <v>Radik Shaymiev / Maxim Tsvetkov</v>
      </c>
      <c r="E16" s="252" t="str">
        <f>VLOOKUP(B16,Startlist!B:F,5,FALSE)</f>
        <v>RUS</v>
      </c>
      <c r="F16" s="253" t="str">
        <f>VLOOKUP(B16,Startlist!B:H,7,FALSE)</f>
        <v>Peugeot 207 Sport</v>
      </c>
      <c r="G16" s="253" t="str">
        <f>VLOOKUP(B16,Startlist!B:H,6,FALSE)</f>
        <v>TAIF RALLY TEAM</v>
      </c>
      <c r="H16" s="275" t="str">
        <f>VLOOKUP(B16,Results!B:P,15,FALSE)</f>
        <v> 1:09.11,2</v>
      </c>
    </row>
    <row r="17" spans="1:8" ht="15" customHeight="1">
      <c r="A17" s="250">
        <f t="shared" si="0"/>
        <v>10</v>
      </c>
      <c r="B17" s="271">
        <v>12</v>
      </c>
      <c r="C17" s="251" t="str">
        <f>VLOOKUP(B17,Startlist!B:F,2,FALSE)</f>
        <v>E12</v>
      </c>
      <c r="D17" s="253" t="str">
        <f>CONCATENATE(VLOOKUP(B17,Startlist!B:H,3,FALSE)," / ",VLOOKUP(B17,Startlist!B:H,4,FALSE))</f>
        <v>Hendrik Kers / Viljo Vider</v>
      </c>
      <c r="E17" s="252" t="str">
        <f>VLOOKUP(B17,Startlist!B:F,5,FALSE)</f>
        <v>EST</v>
      </c>
      <c r="F17" s="253" t="str">
        <f>VLOOKUP(B17,Startlist!B:H,7,FALSE)</f>
        <v>Mitsubishi Lancer Evo 5</v>
      </c>
      <c r="G17" s="253" t="str">
        <f>VLOOKUP(B17,Startlist!B:H,6,FALSE)</f>
        <v>PSC MOTORSPORT</v>
      </c>
      <c r="H17" s="275" t="str">
        <f>VLOOKUP(B17,Results!B:P,15,FALSE)</f>
        <v> 1:09.50,6</v>
      </c>
    </row>
    <row r="18" spans="1:8" ht="15" customHeight="1">
      <c r="A18" s="250">
        <f t="shared" si="0"/>
        <v>11</v>
      </c>
      <c r="B18" s="271">
        <v>9</v>
      </c>
      <c r="C18" s="251" t="str">
        <f>VLOOKUP(B18,Startlist!B:F,2,FALSE)</f>
        <v>E12</v>
      </c>
      <c r="D18" s="253" t="str">
        <f>CONCATENATE(VLOOKUP(B18,Startlist!B:H,3,FALSE)," / ",VLOOKUP(B18,Startlist!B:H,4,FALSE))</f>
        <v>Vytautas Svedas / Zilvinas Sakalauskas</v>
      </c>
      <c r="E18" s="252" t="str">
        <f>VLOOKUP(B18,Startlist!B:F,5,FALSE)</f>
        <v>LIT</v>
      </c>
      <c r="F18" s="253" t="str">
        <f>VLOOKUP(B18,Startlist!B:H,7,FALSE)</f>
        <v>Mitsubishi Lancer Evo 9</v>
      </c>
      <c r="G18" s="253" t="str">
        <f>VLOOKUP(B18,Startlist!B:H,6,FALSE)</f>
        <v>KSK</v>
      </c>
      <c r="H18" s="275" t="str">
        <f>VLOOKUP(B18,Results!B:P,15,FALSE)</f>
        <v> 1:09.59,7</v>
      </c>
    </row>
    <row r="19" spans="1:8" ht="15" customHeight="1">
      <c r="A19" s="250">
        <f t="shared" si="0"/>
        <v>12</v>
      </c>
      <c r="B19" s="271">
        <v>24</v>
      </c>
      <c r="C19" s="251" t="str">
        <f>VLOOKUP(B19,Startlist!B:F,2,FALSE)</f>
        <v>E12</v>
      </c>
      <c r="D19" s="253" t="str">
        <f>CONCATENATE(VLOOKUP(B19,Startlist!B:H,3,FALSE)," / ",VLOOKUP(B19,Startlist!B:H,4,FALSE))</f>
        <v>Allan Ilves / Kristo Tamm</v>
      </c>
      <c r="E19" s="252" t="str">
        <f>VLOOKUP(B19,Startlist!B:F,5,FALSE)</f>
        <v>EST</v>
      </c>
      <c r="F19" s="253" t="str">
        <f>VLOOKUP(B19,Startlist!B:H,7,FALSE)</f>
        <v>Mitsubishi Lancer Evo 8</v>
      </c>
      <c r="G19" s="253" t="str">
        <f>VLOOKUP(B19,Startlist!B:H,6,FALSE)</f>
        <v>KAUR MOTORSPORT</v>
      </c>
      <c r="H19" s="275" t="str">
        <f>VLOOKUP(B19,Results!B:P,15,FALSE)</f>
        <v> 1:10.01,3</v>
      </c>
    </row>
    <row r="20" spans="1:8" ht="15" customHeight="1">
      <c r="A20" s="250">
        <f t="shared" si="0"/>
        <v>13</v>
      </c>
      <c r="B20" s="271">
        <v>55</v>
      </c>
      <c r="C20" s="251" t="str">
        <f>VLOOKUP(B20,Startlist!B:F,2,FALSE)</f>
        <v>N4</v>
      </c>
      <c r="D20" s="253" t="str">
        <f>CONCATENATE(VLOOKUP(B20,Startlist!B:H,3,FALSE)," / ",VLOOKUP(B20,Startlist!B:H,4,FALSE))</f>
        <v>Sergej Geraschenko / Alexey Kurnosov</v>
      </c>
      <c r="E20" s="252" t="str">
        <f>VLOOKUP(B20,Startlist!B:F,5,FALSE)</f>
        <v>RUS</v>
      </c>
      <c r="F20" s="253" t="str">
        <f>VLOOKUP(B20,Startlist!B:H,7,FALSE)</f>
        <v>Mitsubishi Lancer Evo 10</v>
      </c>
      <c r="G20" s="253" t="str">
        <f>VLOOKUP(B20,Startlist!B:H,6,FALSE)</f>
        <v>JANIS VOROBJOVS</v>
      </c>
      <c r="H20" s="275" t="str">
        <f>VLOOKUP(B20,Results!B:P,15,FALSE)</f>
        <v> 1:11.48,3</v>
      </c>
    </row>
    <row r="21" spans="1:8" ht="15" customHeight="1">
      <c r="A21" s="250">
        <f t="shared" si="0"/>
        <v>14</v>
      </c>
      <c r="B21" s="271">
        <v>18</v>
      </c>
      <c r="C21" s="251" t="str">
        <f>VLOOKUP(B21,Startlist!B:F,2,FALSE)</f>
        <v>N4</v>
      </c>
      <c r="D21" s="253" t="str">
        <f>CONCATENATE(VLOOKUP(B21,Startlist!B:H,3,FALSE)," / ",VLOOKUP(B21,Startlist!B:H,4,FALSE))</f>
        <v>Alexander Mikhaylov / Normunds Kokins</v>
      </c>
      <c r="E21" s="252" t="str">
        <f>VLOOKUP(B21,Startlist!B:F,5,FALSE)</f>
        <v>RUS / LAT</v>
      </c>
      <c r="F21" s="253" t="str">
        <f>VLOOKUP(B21,Startlist!B:H,7,FALSE)</f>
        <v>Mitsubishi Lancer Evo 10</v>
      </c>
      <c r="G21" s="253" t="str">
        <f>VLOOKUP(B21,Startlist!B:H,6,FALSE)</f>
        <v>DYNAMIC SPORT</v>
      </c>
      <c r="H21" s="275" t="str">
        <f>VLOOKUP(B21,Results!B:P,15,FALSE)</f>
        <v> 1:12.05,5</v>
      </c>
    </row>
    <row r="22" spans="1:8" ht="15" customHeight="1">
      <c r="A22" s="250">
        <f t="shared" si="0"/>
        <v>15</v>
      </c>
      <c r="B22" s="271">
        <v>48</v>
      </c>
      <c r="C22" s="251" t="str">
        <f>VLOOKUP(B22,Startlist!B:F,2,FALSE)</f>
        <v>A6</v>
      </c>
      <c r="D22" s="253" t="str">
        <f>CONCATENATE(VLOOKUP(B22,Startlist!B:H,3,FALSE)," / ",VLOOKUP(B22,Startlist!B:H,4,FALSE))</f>
        <v>Ralfs Sirmacis / Maris Kulss</v>
      </c>
      <c r="E22" s="252" t="str">
        <f>VLOOKUP(B22,Startlist!B:F,5,FALSE)</f>
        <v>LAT</v>
      </c>
      <c r="F22" s="253" t="str">
        <f>VLOOKUP(B22,Startlist!B:H,7,FALSE)</f>
        <v>Ford Fiesta</v>
      </c>
      <c r="G22" s="253" t="str">
        <f>VLOOKUP(B22,Startlist!B:H,6,FALSE)</f>
        <v>LMT AUTOSPORT ACADEMY</v>
      </c>
      <c r="H22" s="275" t="str">
        <f>VLOOKUP(B22,Results!B:P,15,FALSE)</f>
        <v> 1:12.22,2</v>
      </c>
    </row>
    <row r="23" spans="1:8" ht="15" customHeight="1">
      <c r="A23" s="250">
        <f t="shared" si="0"/>
        <v>16</v>
      </c>
      <c r="B23" s="271">
        <v>11</v>
      </c>
      <c r="C23" s="251" t="str">
        <f>VLOOKUP(B23,Startlist!B:F,2,FALSE)</f>
        <v>N4</v>
      </c>
      <c r="D23" s="253" t="str">
        <f>CONCATENATE(VLOOKUP(B23,Startlist!B:H,3,FALSE)," / ",VLOOKUP(B23,Startlist!B:H,4,FALSE))</f>
        <v>Dainius Matijosaitis / Mindaugas Cepulis</v>
      </c>
      <c r="E23" s="252" t="str">
        <f>VLOOKUP(B23,Startlist!B:F,5,FALSE)</f>
        <v>LIT</v>
      </c>
      <c r="F23" s="253" t="str">
        <f>VLOOKUP(B23,Startlist!B:H,7,FALSE)</f>
        <v>Mitsubishi Lancer Evo 10</v>
      </c>
      <c r="G23" s="253" t="str">
        <f>VLOOKUP(B23,Startlist!B:H,6,FALSE)</f>
        <v>BRUM BRUM SPORT</v>
      </c>
      <c r="H23" s="275" t="str">
        <f>VLOOKUP(B23,Results!B:P,15,FALSE)</f>
        <v> 1:12.41,8</v>
      </c>
    </row>
    <row r="24" spans="1:8" ht="15" customHeight="1">
      <c r="A24" s="250">
        <f t="shared" si="0"/>
        <v>17</v>
      </c>
      <c r="B24" s="271">
        <v>42</v>
      </c>
      <c r="C24" s="251" t="str">
        <f>VLOOKUP(B24,Startlist!B:F,2,FALSE)</f>
        <v>A7</v>
      </c>
      <c r="D24" s="253" t="str">
        <f>CONCATENATE(VLOOKUP(B24,Startlist!B:H,3,FALSE)," / ",VLOOKUP(B24,Startlist!B:H,4,FALSE))</f>
        <v>Kristo Subi / Teele Sepp</v>
      </c>
      <c r="E24" s="252" t="str">
        <f>VLOOKUP(B24,Startlist!B:F,5,FALSE)</f>
        <v>EST</v>
      </c>
      <c r="F24" s="253" t="str">
        <f>VLOOKUP(B24,Startlist!B:H,7,FALSE)</f>
        <v>Honda Civic Type-R</v>
      </c>
      <c r="G24" s="253" t="str">
        <f>VLOOKUP(B24,Startlist!B:H,6,FALSE)</f>
        <v>ECOM MOTORSPORT</v>
      </c>
      <c r="H24" s="275" t="str">
        <f>VLOOKUP(B24,Results!B:P,15,FALSE)</f>
        <v> 1:13.04,6</v>
      </c>
    </row>
    <row r="25" spans="1:8" ht="15" customHeight="1">
      <c r="A25" s="250">
        <f t="shared" si="0"/>
        <v>18</v>
      </c>
      <c r="B25" s="271">
        <v>32</v>
      </c>
      <c r="C25" s="251" t="str">
        <f>VLOOKUP(B25,Startlist!B:F,2,FALSE)</f>
        <v>A6</v>
      </c>
      <c r="D25" s="253" t="str">
        <f>CONCATENATE(VLOOKUP(B25,Startlist!B:H,3,FALSE)," / ",VLOOKUP(B25,Startlist!B:H,4,FALSE))</f>
        <v>Kristen Kelement / Timo Kasesalu</v>
      </c>
      <c r="E25" s="252" t="str">
        <f>VLOOKUP(B25,Startlist!B:F,5,FALSE)</f>
        <v>EST</v>
      </c>
      <c r="F25" s="253" t="str">
        <f>VLOOKUP(B25,Startlist!B:H,7,FALSE)</f>
        <v>Citroen C2 R2 MAX</v>
      </c>
      <c r="G25" s="253" t="str">
        <f>VLOOKUP(B25,Startlist!B:H,6,FALSE)</f>
        <v>RS RACING</v>
      </c>
      <c r="H25" s="275" t="str">
        <f>VLOOKUP(B25,Results!B:P,15,FALSE)</f>
        <v> 1:13.10,3</v>
      </c>
    </row>
    <row r="26" spans="1:8" ht="15" customHeight="1">
      <c r="A26" s="250">
        <f t="shared" si="0"/>
        <v>19</v>
      </c>
      <c r="B26" s="271">
        <v>44</v>
      </c>
      <c r="C26" s="251" t="str">
        <f>VLOOKUP(B26,Startlist!B:F,2,FALSE)</f>
        <v>A7</v>
      </c>
      <c r="D26" s="253" t="str">
        <f>CONCATENATE(VLOOKUP(B26,Startlist!B:H,3,FALSE)," / ",VLOOKUP(B26,Startlist!B:H,4,FALSE))</f>
        <v>Mikhail Skripnikov / Anton Grechko</v>
      </c>
      <c r="E26" s="252" t="str">
        <f>VLOOKUP(B26,Startlist!B:F,5,FALSE)</f>
        <v>RUS</v>
      </c>
      <c r="F26" s="253" t="str">
        <f>VLOOKUP(B26,Startlist!B:H,7,FALSE)</f>
        <v>Renault Clio R3</v>
      </c>
      <c r="G26" s="253" t="str">
        <f>VLOOKUP(B26,Startlist!B:H,6,FALSE)</f>
        <v>THOMAS BETON RACING</v>
      </c>
      <c r="H26" s="275" t="str">
        <f>VLOOKUP(B26,Results!B:P,15,FALSE)</f>
        <v> 1:13.33,9</v>
      </c>
    </row>
    <row r="27" spans="1:8" ht="15" customHeight="1">
      <c r="A27" s="250">
        <f t="shared" si="0"/>
        <v>20</v>
      </c>
      <c r="B27" s="271">
        <v>28</v>
      </c>
      <c r="C27" s="251" t="str">
        <f>VLOOKUP(B27,Startlist!B:F,2,FALSE)</f>
        <v>A6</v>
      </c>
      <c r="D27" s="253" t="str">
        <f>CONCATENATE(VLOOKUP(B27,Startlist!B:H,3,FALSE)," / ",VLOOKUP(B27,Startlist!B:H,4,FALSE))</f>
        <v>Rasmus Uustulnd / Imre Kuusk</v>
      </c>
      <c r="E27" s="252" t="str">
        <f>VLOOKUP(B27,Startlist!B:F,5,FALSE)</f>
        <v>EST</v>
      </c>
      <c r="F27" s="253" t="str">
        <f>VLOOKUP(B27,Startlist!B:H,7,FALSE)</f>
        <v>Ford Fiesta R2</v>
      </c>
      <c r="G27" s="253" t="str">
        <f>VLOOKUP(B27,Startlist!B:H,6,FALSE)</f>
        <v>SAR-TECH MOTORSPORT</v>
      </c>
      <c r="H27" s="275" t="str">
        <f>VLOOKUP(B27,Results!B:P,15,FALSE)</f>
        <v> 1:13.40,4</v>
      </c>
    </row>
    <row r="28" spans="1:8" ht="15" customHeight="1">
      <c r="A28" s="250">
        <f t="shared" si="0"/>
        <v>21</v>
      </c>
      <c r="B28" s="271">
        <v>38</v>
      </c>
      <c r="C28" s="251" t="str">
        <f>VLOOKUP(B28,Startlist!B:F,2,FALSE)</f>
        <v>A7</v>
      </c>
      <c r="D28" s="253" t="str">
        <f>CONCATENATE(VLOOKUP(B28,Startlist!B:H,3,FALSE)," / ",VLOOKUP(B28,Startlist!B:H,4,FALSE))</f>
        <v>David Sultanjants / Siim Oja</v>
      </c>
      <c r="E28" s="252" t="str">
        <f>VLOOKUP(B28,Startlist!B:F,5,FALSE)</f>
        <v>EST</v>
      </c>
      <c r="F28" s="253" t="str">
        <f>VLOOKUP(B28,Startlist!B:H,7,FALSE)</f>
        <v>Citroen DS3</v>
      </c>
      <c r="G28" s="253" t="str">
        <f>VLOOKUP(B28,Startlist!B:H,6,FALSE)</f>
        <v>MS RACING</v>
      </c>
      <c r="H28" s="275" t="str">
        <f>VLOOKUP(B28,Results!B:P,15,FALSE)</f>
        <v> 1:13.52,5</v>
      </c>
    </row>
    <row r="29" spans="1:8" ht="15" customHeight="1">
      <c r="A29" s="250">
        <f t="shared" si="0"/>
        <v>22</v>
      </c>
      <c r="B29" s="271">
        <v>30</v>
      </c>
      <c r="C29" s="251" t="str">
        <f>VLOOKUP(B29,Startlist!B:F,2,FALSE)</f>
        <v>A6</v>
      </c>
      <c r="D29" s="253" t="str">
        <f>CONCATENATE(VLOOKUP(B29,Startlist!B:H,3,FALSE)," / ",VLOOKUP(B29,Startlist!B:H,4,FALSE))</f>
        <v>Kristaps Feldmanis / Andris Velme</v>
      </c>
      <c r="E29" s="252" t="str">
        <f>VLOOKUP(B29,Startlist!B:F,5,FALSE)</f>
        <v>LAT</v>
      </c>
      <c r="F29" s="253" t="str">
        <f>VLOOKUP(B29,Startlist!B:H,7,FALSE)</f>
        <v>Ford Fiesta</v>
      </c>
      <c r="G29" s="253" t="str">
        <f>VLOOKUP(B29,Startlist!B:H,6,FALSE)</f>
        <v>LMT AUTOSPORT ACADEMY</v>
      </c>
      <c r="H29" s="275" t="str">
        <f>VLOOKUP(B29,Results!B:P,15,FALSE)</f>
        <v> 1:13.54,4</v>
      </c>
    </row>
    <row r="30" spans="1:8" ht="15" customHeight="1">
      <c r="A30" s="250">
        <f t="shared" si="0"/>
        <v>23</v>
      </c>
      <c r="B30" s="271">
        <v>58</v>
      </c>
      <c r="C30" s="251" t="str">
        <f>VLOOKUP(B30,Startlist!B:F,2,FALSE)</f>
        <v>A7</v>
      </c>
      <c r="D30" s="253" t="str">
        <f>CONCATENATE(VLOOKUP(B30,Startlist!B:H,3,FALSE)," / ",VLOOKUP(B30,Startlist!B:H,4,FALSE))</f>
        <v>Kevin Kuusik / Carl Terras</v>
      </c>
      <c r="E30" s="252" t="str">
        <f>VLOOKUP(B30,Startlist!B:F,5,FALSE)</f>
        <v>EST</v>
      </c>
      <c r="F30" s="253" t="str">
        <f>VLOOKUP(B30,Startlist!B:H,7,FALSE)</f>
        <v>Renault Clio Ragnotti</v>
      </c>
      <c r="G30" s="253" t="str">
        <f>VLOOKUP(B30,Startlist!B:H,6,FALSE)</f>
        <v>OT RACING</v>
      </c>
      <c r="H30" s="275" t="str">
        <f>VLOOKUP(B30,Results!B:P,15,FALSE)</f>
        <v> 1:13.59,9</v>
      </c>
    </row>
    <row r="31" spans="1:8" ht="15" customHeight="1">
      <c r="A31" s="250">
        <f t="shared" si="0"/>
        <v>24</v>
      </c>
      <c r="B31" s="271">
        <v>49</v>
      </c>
      <c r="C31" s="251" t="str">
        <f>VLOOKUP(B31,Startlist!B:F,2,FALSE)</f>
        <v>A7</v>
      </c>
      <c r="D31" s="253" t="str">
        <f>CONCATENATE(VLOOKUP(B31,Startlist!B:H,3,FALSE)," / ",VLOOKUP(B31,Startlist!B:H,4,FALSE))</f>
        <v>Mait Madik / Toomas Tauk</v>
      </c>
      <c r="E31" s="252" t="str">
        <f>VLOOKUP(B31,Startlist!B:F,5,FALSE)</f>
        <v>EST</v>
      </c>
      <c r="F31" s="253" t="str">
        <f>VLOOKUP(B31,Startlist!B:H,7,FALSE)</f>
        <v>Honda Civic Type-R</v>
      </c>
      <c r="G31" s="253" t="str">
        <f>VLOOKUP(B31,Startlist!B:H,6,FALSE)</f>
        <v>ECOM MOTORSPORT</v>
      </c>
      <c r="H31" s="275" t="str">
        <f>VLOOKUP(B31,Results!B:P,15,FALSE)</f>
        <v> 1:14.26,4</v>
      </c>
    </row>
    <row r="32" spans="1:8" ht="15" customHeight="1">
      <c r="A32" s="250">
        <f t="shared" si="0"/>
        <v>25</v>
      </c>
      <c r="B32" s="271">
        <v>68</v>
      </c>
      <c r="C32" s="251" t="str">
        <f>VLOOKUP(B32,Startlist!B:F,2,FALSE)</f>
        <v>E11</v>
      </c>
      <c r="D32" s="253" t="str">
        <f>CONCATENATE(VLOOKUP(B32,Startlist!B:H,3,FALSE)," / ",VLOOKUP(B32,Startlist!B:H,4,FALSE))</f>
        <v>Madis Vanaselja / Jaanus Hōbemägi</v>
      </c>
      <c r="E32" s="252" t="str">
        <f>VLOOKUP(B32,Startlist!B:F,5,FALSE)</f>
        <v>EST</v>
      </c>
      <c r="F32" s="253" t="str">
        <f>VLOOKUP(B32,Startlist!B:H,7,FALSE)</f>
        <v>BMW M3</v>
      </c>
      <c r="G32" s="253" t="str">
        <f>VLOOKUP(B32,Startlist!B:H,6,FALSE)</f>
        <v>LAITSE RALLYPARK</v>
      </c>
      <c r="H32" s="275" t="str">
        <f>VLOOKUP(B32,Results!B:P,15,FALSE)</f>
        <v> 1:14.38,1</v>
      </c>
    </row>
    <row r="33" spans="1:8" ht="15" customHeight="1">
      <c r="A33" s="250">
        <f t="shared" si="0"/>
        <v>26</v>
      </c>
      <c r="B33" s="271">
        <v>50</v>
      </c>
      <c r="C33" s="251" t="str">
        <f>VLOOKUP(B33,Startlist!B:F,2,FALSE)</f>
        <v>E11</v>
      </c>
      <c r="D33" s="253" t="str">
        <f>CONCATENATE(VLOOKUP(B33,Startlist!B:H,3,FALSE)," / ",VLOOKUP(B33,Startlist!B:H,4,FALSE))</f>
        <v>Vallo Nuuter / Alari Kupri</v>
      </c>
      <c r="E33" s="252" t="str">
        <f>VLOOKUP(B33,Startlist!B:F,5,FALSE)</f>
        <v>EST</v>
      </c>
      <c r="F33" s="253" t="str">
        <f>VLOOKUP(B33,Startlist!B:H,7,FALSE)</f>
        <v>BMW M3</v>
      </c>
      <c r="G33" s="253" t="str">
        <f>VLOOKUP(B33,Startlist!B:H,6,FALSE)</f>
        <v>MS RACING</v>
      </c>
      <c r="H33" s="275" t="str">
        <f>VLOOKUP(B33,Results!B:P,15,FALSE)</f>
        <v> 1:14.58,9</v>
      </c>
    </row>
    <row r="34" spans="1:8" ht="15" customHeight="1">
      <c r="A34" s="250">
        <f t="shared" si="0"/>
        <v>27</v>
      </c>
      <c r="B34" s="271">
        <v>41</v>
      </c>
      <c r="C34" s="251" t="str">
        <f>VLOOKUP(B34,Startlist!B:F,2,FALSE)</f>
        <v>E11</v>
      </c>
      <c r="D34" s="253" t="str">
        <f>CONCATENATE(VLOOKUP(B34,Startlist!B:H,3,FALSE)," / ",VLOOKUP(B34,Startlist!B:H,4,FALSE))</f>
        <v>Petri Immonen / Jarno Junnila</v>
      </c>
      <c r="E34" s="252" t="str">
        <f>VLOOKUP(B34,Startlist!B:F,5,FALSE)</f>
        <v>FIN</v>
      </c>
      <c r="F34" s="253" t="str">
        <f>VLOOKUP(B34,Startlist!B:H,7,FALSE)</f>
        <v>BMW M3</v>
      </c>
      <c r="G34" s="253" t="str">
        <f>VLOOKUP(B34,Startlist!B:H,6,FALSE)</f>
        <v>PETRI IMMONEN</v>
      </c>
      <c r="H34" s="275" t="str">
        <f>VLOOKUP(B34,Results!B:P,15,FALSE)</f>
        <v> 1:15.27,1</v>
      </c>
    </row>
    <row r="35" spans="1:8" ht="15" customHeight="1">
      <c r="A35" s="250">
        <f t="shared" si="0"/>
        <v>28</v>
      </c>
      <c r="B35" s="271">
        <v>75</v>
      </c>
      <c r="C35" s="251" t="str">
        <f>VLOOKUP(B35,Startlist!B:F,2,FALSE)</f>
        <v>E11</v>
      </c>
      <c r="D35" s="253" t="str">
        <f>CONCATENATE(VLOOKUP(B35,Startlist!B:H,3,FALSE)," / ",VLOOKUP(B35,Startlist!B:H,4,FALSE))</f>
        <v>Paulius Nanartavicius / Ramunas Nanartavicius</v>
      </c>
      <c r="E35" s="252" t="str">
        <f>VLOOKUP(B35,Startlist!B:F,5,FALSE)</f>
        <v>LIT</v>
      </c>
      <c r="F35" s="253" t="str">
        <f>VLOOKUP(B35,Startlist!B:H,7,FALSE)</f>
        <v>BMW M3</v>
      </c>
      <c r="G35" s="253" t="str">
        <f>VLOOKUP(B35,Startlist!B:H,6,FALSE)</f>
        <v>VSI AG RACING</v>
      </c>
      <c r="H35" s="275" t="str">
        <f>VLOOKUP(B35,Results!B:P,15,FALSE)</f>
        <v> 1:15.30,8</v>
      </c>
    </row>
    <row r="36" spans="1:8" ht="15" customHeight="1">
      <c r="A36" s="250">
        <f t="shared" si="0"/>
        <v>29</v>
      </c>
      <c r="B36" s="271">
        <v>81</v>
      </c>
      <c r="C36" s="251" t="str">
        <f>VLOOKUP(B36,Startlist!B:F,2,FALSE)</f>
        <v>A7</v>
      </c>
      <c r="D36" s="253" t="str">
        <f>CONCATENATE(VLOOKUP(B36,Startlist!B:H,3,FALSE)," / ",VLOOKUP(B36,Startlist!B:H,4,FALSE))</f>
        <v>Edgars Balodis / Inese Akmentina</v>
      </c>
      <c r="E36" s="252" t="str">
        <f>VLOOKUP(B36,Startlist!B:F,5,FALSE)</f>
        <v>LAT</v>
      </c>
      <c r="F36" s="253" t="str">
        <f>VLOOKUP(B36,Startlist!B:H,7,FALSE)</f>
        <v>Honda Civic Type-R</v>
      </c>
      <c r="G36" s="253" t="str">
        <f>VLOOKUP(B36,Startlist!B:H,6,FALSE)</f>
        <v>EDGARS BALODIS</v>
      </c>
      <c r="H36" s="275" t="str">
        <f>VLOOKUP(B36,Results!B:P,15,FALSE)</f>
        <v> 1:15.32,4</v>
      </c>
    </row>
    <row r="37" spans="1:8" ht="15" customHeight="1">
      <c r="A37" s="250">
        <f t="shared" si="0"/>
        <v>30</v>
      </c>
      <c r="B37" s="271">
        <v>62</v>
      </c>
      <c r="C37" s="251" t="str">
        <f>VLOOKUP(B37,Startlist!B:F,2,FALSE)</f>
        <v>A6</v>
      </c>
      <c r="D37" s="253" t="str">
        <f>CONCATENATE(VLOOKUP(B37,Startlist!B:H,3,FALSE)," / ",VLOOKUP(B37,Startlist!B:H,4,FALSE))</f>
        <v>Guntis Lielkajis / Vilnis Mikelsons</v>
      </c>
      <c r="E37" s="252" t="str">
        <f>VLOOKUP(B37,Startlist!B:F,5,FALSE)</f>
        <v>LAT</v>
      </c>
      <c r="F37" s="253" t="str">
        <f>VLOOKUP(B37,Startlist!B:H,7,FALSE)</f>
        <v>Ford Fiesta</v>
      </c>
      <c r="G37" s="253" t="str">
        <f>VLOOKUP(B37,Startlist!B:H,6,FALSE)</f>
        <v>CIEDRA RACING</v>
      </c>
      <c r="H37" s="275" t="str">
        <f>VLOOKUP(B37,Results!B:P,15,FALSE)</f>
        <v> 1:15.41,4</v>
      </c>
    </row>
    <row r="38" spans="1:8" ht="15" customHeight="1">
      <c r="A38" s="250">
        <f t="shared" si="0"/>
        <v>31</v>
      </c>
      <c r="B38" s="271">
        <v>61</v>
      </c>
      <c r="C38" s="251" t="str">
        <f>VLOOKUP(B38,Startlist!B:F,2,FALSE)</f>
        <v>A8</v>
      </c>
      <c r="D38" s="253" t="str">
        <f>CONCATENATE(VLOOKUP(B38,Startlist!B:H,3,FALSE)," / ",VLOOKUP(B38,Startlist!B:H,4,FALSE))</f>
        <v>Vadim Kuznetsov / Roman Kapustin</v>
      </c>
      <c r="E38" s="252" t="str">
        <f>VLOOKUP(B38,Startlist!B:F,5,FALSE)</f>
        <v>RUS</v>
      </c>
      <c r="F38" s="253" t="str">
        <f>VLOOKUP(B38,Startlist!B:H,7,FALSE)</f>
        <v>Subaru Impreza</v>
      </c>
      <c r="G38" s="253" t="str">
        <f>VLOOKUP(B38,Startlist!B:H,6,FALSE)</f>
        <v>ASRT RALLY TEAM</v>
      </c>
      <c r="H38" s="275" t="str">
        <f>VLOOKUP(B38,Results!B:P,15,FALSE)</f>
        <v> 1:16.27,4</v>
      </c>
    </row>
    <row r="39" spans="1:8" ht="15" customHeight="1">
      <c r="A39" s="250">
        <f t="shared" si="0"/>
        <v>32</v>
      </c>
      <c r="B39" s="271">
        <v>70</v>
      </c>
      <c r="C39" s="251" t="str">
        <f>VLOOKUP(B39,Startlist!B:F,2,FALSE)</f>
        <v>E11</v>
      </c>
      <c r="D39" s="253" t="str">
        <f>CONCATENATE(VLOOKUP(B39,Startlist!B:H,3,FALSE)," / ",VLOOKUP(B39,Startlist!B:H,4,FALSE))</f>
        <v>Kaspars Kaneps-Kalnins / Ivars Kroshus</v>
      </c>
      <c r="E39" s="252" t="str">
        <f>VLOOKUP(B39,Startlist!B:F,5,FALSE)</f>
        <v>LAT</v>
      </c>
      <c r="F39" s="253" t="str">
        <f>VLOOKUP(B39,Startlist!B:H,7,FALSE)</f>
        <v>BMW M3</v>
      </c>
      <c r="G39" s="253" t="str">
        <f>VLOOKUP(B39,Startlist!B:H,6,FALSE)</f>
        <v>KASPARS KANEPS-KALNINS</v>
      </c>
      <c r="H39" s="275" t="str">
        <f>VLOOKUP(B39,Results!B:P,15,FALSE)</f>
        <v> 1:16.35,7</v>
      </c>
    </row>
    <row r="40" spans="1:8" ht="15" customHeight="1">
      <c r="A40" s="250">
        <f t="shared" si="0"/>
        <v>33</v>
      </c>
      <c r="B40" s="271">
        <v>77</v>
      </c>
      <c r="C40" s="251" t="str">
        <f>VLOOKUP(B40,Startlist!B:F,2,FALSE)</f>
        <v>N3</v>
      </c>
      <c r="D40" s="253" t="str">
        <f>CONCATENATE(VLOOKUP(B40,Startlist!B:H,3,FALSE)," / ",VLOOKUP(B40,Startlist!B:H,4,FALSE))</f>
        <v>Kaspar Kasari / Hannes Kuusmaa</v>
      </c>
      <c r="E40" s="252" t="str">
        <f>VLOOKUP(B40,Startlist!B:F,5,FALSE)</f>
        <v>EST</v>
      </c>
      <c r="F40" s="253" t="str">
        <f>VLOOKUP(B40,Startlist!B:H,7,FALSE)</f>
        <v>Honda Civic Type-R</v>
      </c>
      <c r="G40" s="253" t="str">
        <f>VLOOKUP(B40,Startlist!B:H,6,FALSE)</f>
        <v>ECOM MOTORSPORT</v>
      </c>
      <c r="H40" s="275" t="str">
        <f>VLOOKUP(B40,Results!B:P,15,FALSE)</f>
        <v> 1:16.40,2</v>
      </c>
    </row>
    <row r="41" spans="1:8" ht="15" customHeight="1">
      <c r="A41" s="250">
        <f t="shared" si="0"/>
        <v>34</v>
      </c>
      <c r="B41" s="271">
        <v>63</v>
      </c>
      <c r="C41" s="251" t="str">
        <f>VLOOKUP(B41,Startlist!B:F,2,FALSE)</f>
        <v>E10</v>
      </c>
      <c r="D41" s="253" t="str">
        <f>CONCATENATE(VLOOKUP(B41,Startlist!B:H,3,FALSE)," / ",VLOOKUP(B41,Startlist!B:H,4,FALSE))</f>
        <v>Kristjan Sinik / Martti Meetua</v>
      </c>
      <c r="E41" s="252" t="str">
        <f>VLOOKUP(B41,Startlist!B:F,5,FALSE)</f>
        <v>EST</v>
      </c>
      <c r="F41" s="253" t="str">
        <f>VLOOKUP(B41,Startlist!B:H,7,FALSE)</f>
        <v>Nissan Sunny</v>
      </c>
      <c r="G41" s="253" t="str">
        <f>VLOOKUP(B41,Startlist!B:H,6,FALSE)</f>
        <v>ERKI SPORT</v>
      </c>
      <c r="H41" s="275" t="str">
        <f>VLOOKUP(B41,Results!B:P,15,FALSE)</f>
        <v> 1:16.45,0</v>
      </c>
    </row>
    <row r="42" spans="1:8" ht="15" customHeight="1">
      <c r="A42" s="250">
        <f t="shared" si="0"/>
        <v>35</v>
      </c>
      <c r="B42" s="271">
        <v>59</v>
      </c>
      <c r="C42" s="251" t="str">
        <f>VLOOKUP(B42,Startlist!B:F,2,FALSE)</f>
        <v>A6</v>
      </c>
      <c r="D42" s="253" t="str">
        <f>CONCATENATE(VLOOKUP(B42,Startlist!B:H,3,FALSE)," / ",VLOOKUP(B42,Startlist!B:H,4,FALSE))</f>
        <v>Gustav Kruuda / Ken Järveoja</v>
      </c>
      <c r="E42" s="252" t="str">
        <f>VLOOKUP(B42,Startlist!B:F,5,FALSE)</f>
        <v>EST</v>
      </c>
      <c r="F42" s="253" t="str">
        <f>VLOOKUP(B42,Startlist!B:H,7,FALSE)</f>
        <v>Ford Fiesta R2</v>
      </c>
      <c r="G42" s="253" t="str">
        <f>VLOOKUP(B42,Startlist!B:H,6,FALSE)</f>
        <v>ME3 RALLYTEAM</v>
      </c>
      <c r="H42" s="275" t="str">
        <f>VLOOKUP(B42,Results!B:P,15,FALSE)</f>
        <v> 1:16.46,9</v>
      </c>
    </row>
    <row r="43" spans="1:8" ht="15" customHeight="1">
      <c r="A43" s="250">
        <f t="shared" si="0"/>
        <v>36</v>
      </c>
      <c r="B43" s="271">
        <v>65</v>
      </c>
      <c r="C43" s="251" t="str">
        <f>VLOOKUP(B43,Startlist!B:F,2,FALSE)</f>
        <v>E10</v>
      </c>
      <c r="D43" s="253" t="str">
        <f>CONCATENATE(VLOOKUP(B43,Startlist!B:H,3,FALSE)," / ",VLOOKUP(B43,Startlist!B:H,4,FALSE))</f>
        <v>Alvar Kuusik / Riho Kens</v>
      </c>
      <c r="E43" s="252" t="str">
        <f>VLOOKUP(B43,Startlist!B:F,5,FALSE)</f>
        <v>EST</v>
      </c>
      <c r="F43" s="253" t="str">
        <f>VLOOKUP(B43,Startlist!B:H,7,FALSE)</f>
        <v>VW Golf</v>
      </c>
      <c r="G43" s="253" t="str">
        <f>VLOOKUP(B43,Startlist!B:H,6,FALSE)</f>
        <v>TIKKRI MOTORSPORT</v>
      </c>
      <c r="H43" s="275" t="str">
        <f>VLOOKUP(B43,Results!B:P,15,FALSE)</f>
        <v> 1:16.50,6</v>
      </c>
    </row>
    <row r="44" spans="1:8" ht="15" customHeight="1">
      <c r="A44" s="250">
        <f t="shared" si="0"/>
        <v>37</v>
      </c>
      <c r="B44" s="271">
        <v>60</v>
      </c>
      <c r="C44" s="251" t="str">
        <f>VLOOKUP(B44,Startlist!B:F,2,FALSE)</f>
        <v>N3</v>
      </c>
      <c r="D44" s="253" t="str">
        <f>CONCATENATE(VLOOKUP(B44,Startlist!B:H,3,FALSE)," / ",VLOOKUP(B44,Startlist!B:H,4,FALSE))</f>
        <v>Dmitry Gorchakov / Sergei Kozlov</v>
      </c>
      <c r="E44" s="252" t="str">
        <f>VLOOKUP(B44,Startlist!B:F,5,FALSE)</f>
        <v>RUS</v>
      </c>
      <c r="F44" s="253" t="str">
        <f>VLOOKUP(B44,Startlist!B:H,7,FALSE)</f>
        <v>Renault Clio</v>
      </c>
      <c r="G44" s="253" t="str">
        <f>VLOOKUP(B44,Startlist!B:H,6,FALSE)</f>
        <v>PSC MOTORSPORT</v>
      </c>
      <c r="H44" s="275" t="str">
        <f>VLOOKUP(B44,Results!B:P,15,FALSE)</f>
        <v> 1:17.35,5</v>
      </c>
    </row>
    <row r="45" spans="1:8" ht="15" customHeight="1">
      <c r="A45" s="250">
        <f t="shared" si="0"/>
        <v>38</v>
      </c>
      <c r="B45" s="271">
        <v>84</v>
      </c>
      <c r="C45" s="251" t="str">
        <f>VLOOKUP(B45,Startlist!B:F,2,FALSE)</f>
        <v>E12</v>
      </c>
      <c r="D45" s="253" t="str">
        <f>CONCATENATE(VLOOKUP(B45,Startlist!B:H,3,FALSE)," / ",VLOOKUP(B45,Startlist!B:H,4,FALSE))</f>
        <v>Alexey Reshetov / Karl Koosa</v>
      </c>
      <c r="E45" s="252" t="str">
        <f>VLOOKUP(B45,Startlist!B:F,5,FALSE)</f>
        <v>RUS / EST</v>
      </c>
      <c r="F45" s="253" t="str">
        <f>VLOOKUP(B45,Startlist!B:H,7,FALSE)</f>
        <v>Subaru Impreza</v>
      </c>
      <c r="G45" s="253" t="str">
        <f>VLOOKUP(B45,Startlist!B:H,6,FALSE)</f>
        <v>G.M.RACING SK</v>
      </c>
      <c r="H45" s="275" t="str">
        <f>VLOOKUP(B45,Results!B:P,15,FALSE)</f>
        <v> 1:17.43,1</v>
      </c>
    </row>
    <row r="46" spans="1:8" ht="15" customHeight="1">
      <c r="A46" s="250">
        <f t="shared" si="0"/>
        <v>39</v>
      </c>
      <c r="B46" s="271">
        <v>71</v>
      </c>
      <c r="C46" s="251" t="str">
        <f>VLOOKUP(B46,Startlist!B:F,2,FALSE)</f>
        <v>A6</v>
      </c>
      <c r="D46" s="253" t="str">
        <f>CONCATENATE(VLOOKUP(B46,Startlist!B:H,3,FALSE)," / ",VLOOKUP(B46,Startlist!B:H,4,FALSE))</f>
        <v>Jonas Pipiras / Ramunas Babachinas</v>
      </c>
      <c r="E46" s="252" t="str">
        <f>VLOOKUP(B46,Startlist!B:F,5,FALSE)</f>
        <v>LIT</v>
      </c>
      <c r="F46" s="253" t="str">
        <f>VLOOKUP(B46,Startlist!B:H,7,FALSE)</f>
        <v>Skoda Fabia R2</v>
      </c>
      <c r="G46" s="253" t="str">
        <f>VLOOKUP(B46,Startlist!B:H,6,FALSE)</f>
        <v>VSI</v>
      </c>
      <c r="H46" s="275" t="str">
        <f>VLOOKUP(B46,Results!B:P,15,FALSE)</f>
        <v> 1:18.10,2</v>
      </c>
    </row>
    <row r="47" spans="1:8" ht="15" customHeight="1">
      <c r="A47" s="250">
        <f t="shared" si="0"/>
        <v>40</v>
      </c>
      <c r="B47" s="271">
        <v>74</v>
      </c>
      <c r="C47" s="251" t="str">
        <f>VLOOKUP(B47,Startlist!B:F,2,FALSE)</f>
        <v>E9</v>
      </c>
      <c r="D47" s="253" t="str">
        <f>CONCATENATE(VLOOKUP(B47,Startlist!B:H,3,FALSE)," / ",VLOOKUP(B47,Startlist!B:H,4,FALSE))</f>
        <v>Rainer Meus / Kaupo Vana</v>
      </c>
      <c r="E47" s="252" t="str">
        <f>VLOOKUP(B47,Startlist!B:F,5,FALSE)</f>
        <v>EST</v>
      </c>
      <c r="F47" s="253" t="str">
        <f>VLOOKUP(B47,Startlist!B:H,7,FALSE)</f>
        <v>LADA VFTS</v>
      </c>
      <c r="G47" s="253" t="str">
        <f>VLOOKUP(B47,Startlist!B:H,6,FALSE)</f>
        <v>PROREHV RALLY TEAM</v>
      </c>
      <c r="H47" s="275" t="str">
        <f>VLOOKUP(B47,Results!B:P,15,FALSE)</f>
        <v> 1:18.18,2</v>
      </c>
    </row>
    <row r="48" spans="1:8" ht="15" customHeight="1">
      <c r="A48" s="250">
        <f t="shared" si="0"/>
        <v>41</v>
      </c>
      <c r="B48" s="271">
        <v>88</v>
      </c>
      <c r="C48" s="251" t="str">
        <f>VLOOKUP(B48,Startlist!B:F,2,FALSE)</f>
        <v>E9</v>
      </c>
      <c r="D48" s="253" t="str">
        <f>CONCATENATE(VLOOKUP(B48,Startlist!B:H,3,FALSE)," / ",VLOOKUP(B48,Startlist!B:H,4,FALSE))</f>
        <v>Yuriy Shevnin / Svetlana Shumskih</v>
      </c>
      <c r="E48" s="252" t="str">
        <f>VLOOKUP(B48,Startlist!B:F,5,FALSE)</f>
        <v>RUS</v>
      </c>
      <c r="F48" s="253" t="str">
        <f>VLOOKUP(B48,Startlist!B:H,7,FALSE)</f>
        <v>Peugeot 206</v>
      </c>
      <c r="G48" s="253" t="str">
        <f>VLOOKUP(B48,Startlist!B:H,6,FALSE)</f>
        <v>2WD RACING SERVICES</v>
      </c>
      <c r="H48" s="275" t="str">
        <f>VLOOKUP(B48,Results!B:P,15,FALSE)</f>
        <v> 1:18.42,8</v>
      </c>
    </row>
    <row r="49" spans="1:8" ht="15" customHeight="1">
      <c r="A49" s="250">
        <f t="shared" si="0"/>
        <v>42</v>
      </c>
      <c r="B49" s="271">
        <v>67</v>
      </c>
      <c r="C49" s="251" t="str">
        <f>VLOOKUP(B49,Startlist!B:F,2,FALSE)</f>
        <v>E11</v>
      </c>
      <c r="D49" s="253" t="str">
        <f>CONCATENATE(VLOOKUP(B49,Startlist!B:H,3,FALSE)," / ",VLOOKUP(B49,Startlist!B:H,4,FALSE))</f>
        <v>Egidijus Valeisa / Povilas Reisas</v>
      </c>
      <c r="E49" s="252" t="str">
        <f>VLOOKUP(B49,Startlist!B:F,5,FALSE)</f>
        <v>LIT</v>
      </c>
      <c r="F49" s="253" t="str">
        <f>VLOOKUP(B49,Startlist!B:H,7,FALSE)</f>
        <v>BMW Compact</v>
      </c>
      <c r="G49" s="253" t="str">
        <f>VLOOKUP(B49,Startlist!B:H,6,FALSE)</f>
        <v>MAZEIKIU ASK</v>
      </c>
      <c r="H49" s="275" t="str">
        <f>VLOOKUP(B49,Results!B:P,15,FALSE)</f>
        <v> 1:18.53,7</v>
      </c>
    </row>
    <row r="50" spans="1:8" ht="15" customHeight="1">
      <c r="A50" s="250">
        <f t="shared" si="0"/>
        <v>43</v>
      </c>
      <c r="B50" s="271">
        <v>73</v>
      </c>
      <c r="C50" s="251" t="str">
        <f>VLOOKUP(B50,Startlist!B:F,2,FALSE)</f>
        <v>E10</v>
      </c>
      <c r="D50" s="253" t="str">
        <f>CONCATENATE(VLOOKUP(B50,Startlist!B:H,3,FALSE)," / ",VLOOKUP(B50,Startlist!B:H,4,FALSE))</f>
        <v>Einar Soe / Tarmo Kaseorg</v>
      </c>
      <c r="E50" s="252" t="str">
        <f>VLOOKUP(B50,Startlist!B:F,5,FALSE)</f>
        <v>EST</v>
      </c>
      <c r="F50" s="253" t="str">
        <f>VLOOKUP(B50,Startlist!B:H,7,FALSE)</f>
        <v>Toyota Starlet</v>
      </c>
      <c r="G50" s="253" t="str">
        <f>VLOOKUP(B50,Startlist!B:H,6,FALSE)</f>
        <v>SAR-TECH MOTORSPORT</v>
      </c>
      <c r="H50" s="275" t="str">
        <f>VLOOKUP(B50,Results!B:P,15,FALSE)</f>
        <v> 1:18.56,1</v>
      </c>
    </row>
    <row r="51" spans="1:8" ht="15" customHeight="1">
      <c r="A51" s="250">
        <f t="shared" si="0"/>
        <v>44</v>
      </c>
      <c r="B51" s="271">
        <v>80</v>
      </c>
      <c r="C51" s="251" t="str">
        <f>VLOOKUP(B51,Startlist!B:F,2,FALSE)</f>
        <v>E9</v>
      </c>
      <c r="D51" s="253" t="str">
        <f>CONCATENATE(VLOOKUP(B51,Startlist!B:H,3,FALSE)," / ",VLOOKUP(B51,Startlist!B:H,4,FALSE))</f>
        <v>Henri Franke / Alain Sivous</v>
      </c>
      <c r="E51" s="252" t="str">
        <f>VLOOKUP(B51,Startlist!B:F,5,FALSE)</f>
        <v>EST</v>
      </c>
      <c r="F51" s="253" t="str">
        <f>VLOOKUP(B51,Startlist!B:H,7,FALSE)</f>
        <v>Suzuki Baleno</v>
      </c>
      <c r="G51" s="253" t="str">
        <f>VLOOKUP(B51,Startlist!B:H,6,FALSE)</f>
        <v>ECOM MOTORSPORT</v>
      </c>
      <c r="H51" s="275" t="str">
        <f>VLOOKUP(B51,Results!B:P,15,FALSE)</f>
        <v> 1:21.27,9</v>
      </c>
    </row>
    <row r="52" spans="1:8" ht="15" customHeight="1">
      <c r="A52" s="250">
        <f t="shared" si="0"/>
        <v>45</v>
      </c>
      <c r="B52" s="271">
        <v>93</v>
      </c>
      <c r="C52" s="251" t="str">
        <f>VLOOKUP(B52,Startlist!B:F,2,FALSE)</f>
        <v>A7</v>
      </c>
      <c r="D52" s="253" t="str">
        <f>CONCATENATE(VLOOKUP(B52,Startlist!B:H,3,FALSE)," / ",VLOOKUP(B52,Startlist!B:H,4,FALSE))</f>
        <v>Maksim Aronov / Dmitry Maksimov</v>
      </c>
      <c r="E52" s="252" t="str">
        <f>VLOOKUP(B52,Startlist!B:F,5,FALSE)</f>
        <v>RUS</v>
      </c>
      <c r="F52" s="253" t="str">
        <f>VLOOKUP(B52,Startlist!B:H,7,FALSE)</f>
        <v>Ford Fiesta</v>
      </c>
      <c r="G52" s="253" t="str">
        <f>VLOOKUP(B52,Startlist!B:H,6,FALSE)</f>
        <v>2WD RACING SERVICES</v>
      </c>
      <c r="H52" s="275" t="str">
        <f>VLOOKUP(B52,Results!B:P,15,FALSE)</f>
        <v> 1:22.16,2</v>
      </c>
    </row>
    <row r="53" spans="1:8" ht="15" customHeight="1">
      <c r="A53" s="250">
        <f t="shared" si="0"/>
        <v>46</v>
      </c>
      <c r="B53" s="271">
        <v>5</v>
      </c>
      <c r="C53" s="251" t="str">
        <f>VLOOKUP(B53,Startlist!B:F,2,FALSE)</f>
        <v>R4</v>
      </c>
      <c r="D53" s="253" t="str">
        <f>CONCATENATE(VLOOKUP(B53,Startlist!B:H,3,FALSE)," / ",VLOOKUP(B53,Startlist!B:H,4,FALSE))</f>
        <v>Raul Jeets / Andrus Toom</v>
      </c>
      <c r="E53" s="252" t="str">
        <f>VLOOKUP(B53,Startlist!B:F,5,FALSE)</f>
        <v>EST</v>
      </c>
      <c r="F53" s="253" t="str">
        <f>VLOOKUP(B53,Startlist!B:H,7,FALSE)</f>
        <v>Ford Fiesta R5</v>
      </c>
      <c r="G53" s="253" t="str">
        <f>VLOOKUP(B53,Startlist!B:H,6,FALSE)</f>
        <v>MM-MOTORSPORT</v>
      </c>
      <c r="H53" s="275" t="str">
        <f>VLOOKUP(B53,Results!B:P,15,FALSE)</f>
        <v> 1:22.49,3</v>
      </c>
    </row>
    <row r="54" spans="1:8" ht="15" customHeight="1">
      <c r="A54" s="250">
        <f t="shared" si="0"/>
        <v>47</v>
      </c>
      <c r="B54" s="271">
        <v>86</v>
      </c>
      <c r="C54" s="251" t="str">
        <f>VLOOKUP(B54,Startlist!B:F,2,FALSE)</f>
        <v>E10</v>
      </c>
      <c r="D54" s="253" t="str">
        <f>CONCATENATE(VLOOKUP(B54,Startlist!B:H,3,FALSE)," / ",VLOOKUP(B54,Startlist!B:H,4,FALSE))</f>
        <v>Vello Tiitus / Tarmo Mägi</v>
      </c>
      <c r="E54" s="252" t="str">
        <f>VLOOKUP(B54,Startlist!B:F,5,FALSE)</f>
        <v>EST</v>
      </c>
      <c r="F54" s="253" t="str">
        <f>VLOOKUP(B54,Startlist!B:H,7,FALSE)</f>
        <v>Mitsubishi Colt GTI</v>
      </c>
      <c r="G54" s="253" t="str">
        <f>VLOOKUP(B54,Startlist!B:H,6,FALSE)</f>
        <v>GAZ RALLIKLUBI</v>
      </c>
      <c r="H54" s="275" t="str">
        <f>VLOOKUP(B54,Results!B:P,15,FALSE)</f>
        <v> 1:22.54,4</v>
      </c>
    </row>
    <row r="55" spans="1:8" ht="15" customHeight="1">
      <c r="A55" s="250">
        <f t="shared" si="0"/>
        <v>48</v>
      </c>
      <c r="B55" s="271">
        <v>97</v>
      </c>
      <c r="C55" s="251" t="str">
        <f>VLOOKUP(B55,Startlist!B:F,2,FALSE)</f>
        <v>E13</v>
      </c>
      <c r="D55" s="253" t="str">
        <f>CONCATENATE(VLOOKUP(B55,Startlist!B:H,3,FALSE)," / ",VLOOKUP(B55,Startlist!B:H,4,FALSE))</f>
        <v>Taavi Niinemets / Marco Prems</v>
      </c>
      <c r="E55" s="252" t="str">
        <f>VLOOKUP(B55,Startlist!B:F,5,FALSE)</f>
        <v>EST</v>
      </c>
      <c r="F55" s="253" t="str">
        <f>VLOOKUP(B55,Startlist!B:H,7,FALSE)</f>
        <v>GAZ 51A</v>
      </c>
      <c r="G55" s="253" t="str">
        <f>VLOOKUP(B55,Startlist!B:H,6,FALSE)</f>
        <v>GAZ RALLIKLUBI</v>
      </c>
      <c r="H55" s="275" t="str">
        <f>VLOOKUP(B55,Results!B:P,15,FALSE)</f>
        <v> 1:23.50,4</v>
      </c>
    </row>
    <row r="56" spans="1:8" ht="15" customHeight="1">
      <c r="A56" s="250">
        <f t="shared" si="0"/>
        <v>49</v>
      </c>
      <c r="B56" s="271">
        <v>51</v>
      </c>
      <c r="C56" s="251" t="str">
        <f>VLOOKUP(B56,Startlist!B:F,2,FALSE)</f>
        <v>E11</v>
      </c>
      <c r="D56" s="253" t="str">
        <f>CONCATENATE(VLOOKUP(B56,Startlist!B:H,3,FALSE)," / ",VLOOKUP(B56,Startlist!B:H,4,FALSE))</f>
        <v>Lembit Soe / Ahto Pihlas</v>
      </c>
      <c r="E56" s="252" t="str">
        <f>VLOOKUP(B56,Startlist!B:F,5,FALSE)</f>
        <v>EST</v>
      </c>
      <c r="F56" s="253" t="str">
        <f>VLOOKUP(B56,Startlist!B:H,7,FALSE)</f>
        <v>Toyota Starlet</v>
      </c>
      <c r="G56" s="253" t="str">
        <f>VLOOKUP(B56,Startlist!B:H,6,FALSE)</f>
        <v>SAR-TECH MOTORSPORT</v>
      </c>
      <c r="H56" s="275" t="str">
        <f>VLOOKUP(B56,Results!B:P,15,FALSE)</f>
        <v> 1:23.57,5</v>
      </c>
    </row>
    <row r="57" spans="1:8" ht="15" customHeight="1">
      <c r="A57" s="250">
        <f t="shared" si="0"/>
        <v>50</v>
      </c>
      <c r="B57" s="271">
        <v>99</v>
      </c>
      <c r="C57" s="251" t="str">
        <f>VLOOKUP(B57,Startlist!B:F,2,FALSE)</f>
        <v>E13</v>
      </c>
      <c r="D57" s="253" t="str">
        <f>CONCATENATE(VLOOKUP(B57,Startlist!B:H,3,FALSE)," / ",VLOOKUP(B57,Startlist!B:H,4,FALSE))</f>
        <v>Toomas Repp / Oliver Ojaveer</v>
      </c>
      <c r="E57" s="252" t="str">
        <f>VLOOKUP(B57,Startlist!B:F,5,FALSE)</f>
        <v>EST</v>
      </c>
      <c r="F57" s="253" t="str">
        <f>VLOOKUP(B57,Startlist!B:H,7,FALSE)</f>
        <v>GAZ 53</v>
      </c>
      <c r="G57" s="253" t="str">
        <f>VLOOKUP(B57,Startlist!B:H,6,FALSE)</f>
        <v>G.M.RACING SK</v>
      </c>
      <c r="H57" s="275" t="str">
        <f>VLOOKUP(B57,Results!B:P,15,FALSE)</f>
        <v> 1:27.23,7</v>
      </c>
    </row>
    <row r="58" spans="1:8" ht="15" customHeight="1">
      <c r="A58" s="250">
        <f t="shared" si="0"/>
        <v>51</v>
      </c>
      <c r="B58" s="271">
        <v>100</v>
      </c>
      <c r="C58" s="251" t="str">
        <f>VLOOKUP(B58,Startlist!B:F,2,FALSE)</f>
        <v>E13</v>
      </c>
      <c r="D58" s="253" t="str">
        <f>CONCATENATE(VLOOKUP(B58,Startlist!B:H,3,FALSE)," / ",VLOOKUP(B58,Startlist!B:H,4,FALSE))</f>
        <v>Kaido Vilu / Andrus Markson</v>
      </c>
      <c r="E58" s="252" t="str">
        <f>VLOOKUP(B58,Startlist!B:F,5,FALSE)</f>
        <v>EST</v>
      </c>
      <c r="F58" s="253" t="str">
        <f>VLOOKUP(B58,Startlist!B:H,7,FALSE)</f>
        <v>GAZ 51A</v>
      </c>
      <c r="G58" s="253" t="str">
        <f>VLOOKUP(B58,Startlist!B:H,6,FALSE)</f>
        <v>GAZ RALLIKLUBI</v>
      </c>
      <c r="H58" s="275" t="str">
        <f>VLOOKUP(B58,Results!B:P,15,FALSE)</f>
        <v> 1:28.39,7</v>
      </c>
    </row>
    <row r="59" spans="1:8" ht="15" customHeight="1">
      <c r="A59" s="250">
        <f t="shared" si="0"/>
        <v>52</v>
      </c>
      <c r="B59" s="271">
        <v>72</v>
      </c>
      <c r="C59" s="251" t="str">
        <f>VLOOKUP(B59,Startlist!B:F,2,FALSE)</f>
        <v>E9</v>
      </c>
      <c r="D59" s="253" t="str">
        <f>CONCATENATE(VLOOKUP(B59,Startlist!B:H,3,FALSE)," / ",VLOOKUP(B59,Startlist!B:H,4,FALSE))</f>
        <v>Janar Tänak / Janno ōunpuu</v>
      </c>
      <c r="E59" s="252" t="str">
        <f>VLOOKUP(B59,Startlist!B:F,5,FALSE)</f>
        <v>EST</v>
      </c>
      <c r="F59" s="253" t="str">
        <f>VLOOKUP(B59,Startlist!B:H,7,FALSE)</f>
        <v>LADA S1600</v>
      </c>
      <c r="G59" s="253" t="str">
        <f>VLOOKUP(B59,Startlist!B:H,6,FALSE)</f>
        <v>OT RACING</v>
      </c>
      <c r="H59" s="275" t="str">
        <f>VLOOKUP(B59,Results!B:P,15,FALSE)</f>
        <v> 1:35.41,6</v>
      </c>
    </row>
    <row r="60" spans="1:8" ht="15" customHeight="1">
      <c r="A60" s="250">
        <f t="shared" si="0"/>
        <v>53</v>
      </c>
      <c r="B60" s="271">
        <v>104</v>
      </c>
      <c r="C60" s="251" t="str">
        <f>VLOOKUP(B60,Startlist!B:F,2,FALSE)</f>
        <v>E13</v>
      </c>
      <c r="D60" s="253" t="str">
        <f>CONCATENATE(VLOOKUP(B60,Startlist!B:H,3,FALSE)," / ",VLOOKUP(B60,Startlist!B:H,4,FALSE))</f>
        <v>Olev Helü / Aivo Alasoo</v>
      </c>
      <c r="E60" s="252" t="str">
        <f>VLOOKUP(B60,Startlist!B:F,5,FALSE)</f>
        <v>EST</v>
      </c>
      <c r="F60" s="253" t="str">
        <f>VLOOKUP(B60,Startlist!B:H,7,FALSE)</f>
        <v>GAZ 51A</v>
      </c>
      <c r="G60" s="253" t="str">
        <f>VLOOKUP(B60,Startlist!B:H,6,FALSE)</f>
        <v>GAZ RALLIKLUBI</v>
      </c>
      <c r="H60" s="275" t="str">
        <f>VLOOKUP(B60,Results!B:P,15,FALSE)</f>
        <v> 1:44.39,3</v>
      </c>
    </row>
    <row r="61" spans="1:8" ht="15" customHeight="1">
      <c r="A61" s="250"/>
      <c r="B61" s="271">
        <v>10</v>
      </c>
      <c r="C61" s="251" t="str">
        <f>VLOOKUP(B61,Startlist!B:F,2,FALSE)</f>
        <v>N4</v>
      </c>
      <c r="D61" s="253" t="str">
        <f>CONCATENATE(VLOOKUP(B61,Startlist!B:H,3,FALSE)," / ",VLOOKUP(B61,Startlist!B:H,4,FALSE))</f>
        <v>Markus Abram / Rein Jōessar</v>
      </c>
      <c r="E61" s="252" t="str">
        <f>VLOOKUP(B61,Startlist!B:F,5,FALSE)</f>
        <v>EST</v>
      </c>
      <c r="F61" s="253" t="str">
        <f>VLOOKUP(B61,Startlist!B:H,7,FALSE)</f>
        <v>Mitsubishi Lancer Evo 10</v>
      </c>
      <c r="G61" s="253" t="str">
        <f>VLOOKUP(B61,Startlist!B:H,6,FALSE)</f>
        <v>PROREHV RALLY TEAM</v>
      </c>
      <c r="H61" s="276" t="s">
        <v>2301</v>
      </c>
    </row>
    <row r="62" spans="1:8" ht="15" customHeight="1">
      <c r="A62" s="250"/>
      <c r="B62" s="271">
        <v>16</v>
      </c>
      <c r="C62" s="251" t="str">
        <f>VLOOKUP(B62,Startlist!B:F,2,FALSE)</f>
        <v>N4</v>
      </c>
      <c r="D62" s="253" t="str">
        <f>CONCATENATE(VLOOKUP(B62,Startlist!B:H,3,FALSE)," / ",VLOOKUP(B62,Startlist!B:H,4,FALSE))</f>
        <v>Aleksey Mersiyanov / Georgiy Troshkin</v>
      </c>
      <c r="E62" s="252" t="str">
        <f>VLOOKUP(B62,Startlist!B:F,5,FALSE)</f>
        <v>RUS</v>
      </c>
      <c r="F62" s="253" t="str">
        <f>VLOOKUP(B62,Startlist!B:H,7,FALSE)</f>
        <v>Mitsubishi Lancer Evo 9</v>
      </c>
      <c r="G62" s="253" t="str">
        <f>VLOOKUP(B62,Startlist!B:H,6,FALSE)</f>
        <v>JANIS VOROBJOVS</v>
      </c>
      <c r="H62" s="276" t="s">
        <v>2301</v>
      </c>
    </row>
    <row r="63" spans="1:8" ht="15" customHeight="1">
      <c r="A63" s="250"/>
      <c r="B63" s="271">
        <v>17</v>
      </c>
      <c r="C63" s="251" t="str">
        <f>VLOOKUP(B63,Startlist!B:F,2,FALSE)</f>
        <v>E12</v>
      </c>
      <c r="D63" s="253" t="str">
        <f>CONCATENATE(VLOOKUP(B63,Startlist!B:H,3,FALSE)," / ",VLOOKUP(B63,Startlist!B:H,4,FALSE))</f>
        <v>Yury Arshanskiy / Mikhail Soskin</v>
      </c>
      <c r="E63" s="252" t="str">
        <f>VLOOKUP(B63,Startlist!B:F,5,FALSE)</f>
        <v>RUS</v>
      </c>
      <c r="F63" s="253" t="str">
        <f>VLOOKUP(B63,Startlist!B:H,7,FALSE)</f>
        <v>Mitsubishi Lancer Evo 8</v>
      </c>
      <c r="G63" s="253" t="str">
        <f>VLOOKUP(B63,Startlist!B:H,6,FALSE)</f>
        <v>OM SPORT</v>
      </c>
      <c r="H63" s="276" t="s">
        <v>2301</v>
      </c>
    </row>
    <row r="64" spans="1:8" ht="15" customHeight="1">
      <c r="A64" s="250"/>
      <c r="B64" s="271">
        <v>19</v>
      </c>
      <c r="C64" s="251" t="str">
        <f>VLOOKUP(B64,Startlist!B:F,2,FALSE)</f>
        <v>E11</v>
      </c>
      <c r="D64" s="253" t="str">
        <f>CONCATENATE(VLOOKUP(B64,Startlist!B:H,3,FALSE)," / ",VLOOKUP(B64,Startlist!B:H,4,FALSE))</f>
        <v>Toomas Vask / Taaniel Tigas</v>
      </c>
      <c r="E64" s="252" t="str">
        <f>VLOOKUP(B64,Startlist!B:F,5,FALSE)</f>
        <v>EST</v>
      </c>
      <c r="F64" s="253" t="str">
        <f>VLOOKUP(B64,Startlist!B:H,7,FALSE)</f>
        <v>BMW M3</v>
      </c>
      <c r="G64" s="253" t="str">
        <f>VLOOKUP(B64,Startlist!B:H,6,FALSE)</f>
        <v>MS RACING</v>
      </c>
      <c r="H64" s="276" t="s">
        <v>2301</v>
      </c>
    </row>
    <row r="65" spans="1:8" ht="15" customHeight="1">
      <c r="A65" s="250"/>
      <c r="B65" s="271">
        <v>20</v>
      </c>
      <c r="C65" s="251" t="str">
        <f>VLOOKUP(B65,Startlist!B:F,2,FALSE)</f>
        <v>E11</v>
      </c>
      <c r="D65" s="253" t="str">
        <f>CONCATENATE(VLOOKUP(B65,Startlist!B:H,3,FALSE)," / ",VLOOKUP(B65,Startlist!B:H,4,FALSE))</f>
        <v>Einar Laipaik / Siimo Suvemaa</v>
      </c>
      <c r="E65" s="252" t="str">
        <f>VLOOKUP(B65,Startlist!B:F,5,FALSE)</f>
        <v>EST</v>
      </c>
      <c r="F65" s="253" t="str">
        <f>VLOOKUP(B65,Startlist!B:H,7,FALSE)</f>
        <v>BMW M3</v>
      </c>
      <c r="G65" s="253" t="str">
        <f>VLOOKUP(B65,Startlist!B:H,6,FALSE)</f>
        <v>LAITSE RALLYPARK</v>
      </c>
      <c r="H65" s="276" t="s">
        <v>2301</v>
      </c>
    </row>
    <row r="66" spans="1:8" ht="15" customHeight="1">
      <c r="A66" s="250"/>
      <c r="B66" s="271">
        <v>21</v>
      </c>
      <c r="C66" s="251" t="str">
        <f>VLOOKUP(B66,Startlist!B:F,2,FALSE)</f>
        <v>A6</v>
      </c>
      <c r="D66" s="253" t="str">
        <f>CONCATENATE(VLOOKUP(B66,Startlist!B:H,3,FALSE)," / ",VLOOKUP(B66,Startlist!B:H,4,FALSE))</f>
        <v>Sander Pärn / James Morgan</v>
      </c>
      <c r="E66" s="252" t="str">
        <f>VLOOKUP(B66,Startlist!B:F,5,FALSE)</f>
        <v>EST / GB</v>
      </c>
      <c r="F66" s="253" t="str">
        <f>VLOOKUP(B66,Startlist!B:H,7,FALSE)</f>
        <v>Ford Fiesta R2</v>
      </c>
      <c r="G66" s="253" t="str">
        <f>VLOOKUP(B66,Startlist!B:H,6,FALSE)</f>
        <v>SP RALLY PROJECT</v>
      </c>
      <c r="H66" s="276" t="s">
        <v>2301</v>
      </c>
    </row>
    <row r="67" spans="1:8" ht="15" customHeight="1">
      <c r="A67" s="250"/>
      <c r="B67" s="271">
        <v>22</v>
      </c>
      <c r="C67" s="251" t="str">
        <f>VLOOKUP(B67,Startlist!B:F,2,FALSE)</f>
        <v>A7</v>
      </c>
      <c r="D67" s="253" t="str">
        <f>CONCATENATE(VLOOKUP(B67,Startlist!B:H,3,FALSE)," / ",VLOOKUP(B67,Startlist!B:H,4,FALSE))</f>
        <v>Ken Torn / Riivo Mesila</v>
      </c>
      <c r="E67" s="252" t="str">
        <f>VLOOKUP(B67,Startlist!B:F,5,FALSE)</f>
        <v>EST</v>
      </c>
      <c r="F67" s="253" t="str">
        <f>VLOOKUP(B67,Startlist!B:H,7,FALSE)</f>
        <v>Honda Civic Type-R</v>
      </c>
      <c r="G67" s="253" t="str">
        <f>VLOOKUP(B67,Startlist!B:H,6,FALSE)</f>
        <v>SAR-TECH MOTORSPORT</v>
      </c>
      <c r="H67" s="276" t="s">
        <v>2301</v>
      </c>
    </row>
    <row r="68" spans="1:8" ht="15" customHeight="1">
      <c r="A68" s="250"/>
      <c r="B68" s="271">
        <v>25</v>
      </c>
      <c r="C68" s="251" t="str">
        <f>VLOOKUP(B68,Startlist!B:F,2,FALSE)</f>
        <v>N4</v>
      </c>
      <c r="D68" s="253" t="str">
        <f>CONCATENATE(VLOOKUP(B68,Startlist!B:H,3,FALSE)," / ",VLOOKUP(B68,Startlist!B:H,4,FALSE))</f>
        <v>Mait Maarend / Mihkel Kapp</v>
      </c>
      <c r="E68" s="252" t="str">
        <f>VLOOKUP(B68,Startlist!B:F,5,FALSE)</f>
        <v>EST</v>
      </c>
      <c r="F68" s="253" t="str">
        <f>VLOOKUP(B68,Startlist!B:H,7,FALSE)</f>
        <v>Mitsubishi Lancer Evo 10</v>
      </c>
      <c r="G68" s="253" t="str">
        <f>VLOOKUP(B68,Startlist!B:H,6,FALSE)</f>
        <v>MIHKEL KAPP</v>
      </c>
      <c r="H68" s="276" t="s">
        <v>2301</v>
      </c>
    </row>
    <row r="69" spans="1:8" ht="15" customHeight="1">
      <c r="A69" s="250"/>
      <c r="B69" s="271">
        <v>26</v>
      </c>
      <c r="C69" s="251" t="str">
        <f>VLOOKUP(B69,Startlist!B:F,2,FALSE)</f>
        <v>R4</v>
      </c>
      <c r="D69" s="253" t="str">
        <f>CONCATENATE(VLOOKUP(B69,Startlist!B:H,3,FALSE)," / ",VLOOKUP(B69,Startlist!B:H,4,FALSE))</f>
        <v>Alexey Ostanin / Andrey Arefev</v>
      </c>
      <c r="E69" s="252" t="str">
        <f>VLOOKUP(B69,Startlist!B:F,5,FALSE)</f>
        <v>RUS</v>
      </c>
      <c r="F69" s="253" t="str">
        <f>VLOOKUP(B69,Startlist!B:H,7,FALSE)</f>
        <v>Mitsubishi Lancer Evo 10</v>
      </c>
      <c r="G69" s="253" t="str">
        <f>VLOOKUP(B69,Startlist!B:H,6,FALSE)</f>
        <v>RIT TEAM</v>
      </c>
      <c r="H69" s="276" t="s">
        <v>2301</v>
      </c>
    </row>
    <row r="70" spans="1:8" ht="15" customHeight="1">
      <c r="A70" s="250"/>
      <c r="B70" s="271">
        <v>29</v>
      </c>
      <c r="C70" s="251" t="str">
        <f>VLOOKUP(B70,Startlist!B:F,2,FALSE)</f>
        <v>E12</v>
      </c>
      <c r="D70" s="253" t="str">
        <f>CONCATENATE(VLOOKUP(B70,Startlist!B:H,3,FALSE)," / ",VLOOKUP(B70,Startlist!B:H,4,FALSE))</f>
        <v>Meelis Orgla / Jaan Halliste</v>
      </c>
      <c r="E70" s="252" t="str">
        <f>VLOOKUP(B70,Startlist!B:F,5,FALSE)</f>
        <v>EST</v>
      </c>
      <c r="F70" s="253" t="str">
        <f>VLOOKUP(B70,Startlist!B:H,7,FALSE)</f>
        <v>Mitsubishi Lancer Evo 7</v>
      </c>
      <c r="G70" s="253" t="str">
        <f>VLOOKUP(B70,Startlist!B:H,6,FALSE)</f>
        <v>KAUR MOTORSPORT</v>
      </c>
      <c r="H70" s="276" t="s">
        <v>2301</v>
      </c>
    </row>
    <row r="71" spans="1:8" ht="15" customHeight="1">
      <c r="A71" s="250"/>
      <c r="B71" s="271">
        <v>31</v>
      </c>
      <c r="C71" s="251" t="str">
        <f>VLOOKUP(B71,Startlist!B:F,2,FALSE)</f>
        <v>A6</v>
      </c>
      <c r="D71" s="253" t="str">
        <f>CONCATENATE(VLOOKUP(B71,Startlist!B:H,3,FALSE)," / ",VLOOKUP(B71,Startlist!B:H,4,FALSE))</f>
        <v>Roland Poom / Taavi Udevald</v>
      </c>
      <c r="E71" s="252" t="str">
        <f>VLOOKUP(B71,Startlist!B:F,5,FALSE)</f>
        <v>EST</v>
      </c>
      <c r="F71" s="253" t="str">
        <f>VLOOKUP(B71,Startlist!B:H,7,FALSE)</f>
        <v>Citroen C2 R2</v>
      </c>
      <c r="G71" s="253" t="str">
        <f>VLOOKUP(B71,Startlist!B:H,6,FALSE)</f>
        <v>ECOM MOTORSPORT</v>
      </c>
      <c r="H71" s="276" t="s">
        <v>2301</v>
      </c>
    </row>
    <row r="72" spans="1:8" ht="15" customHeight="1">
      <c r="A72" s="250"/>
      <c r="B72" s="271">
        <v>34</v>
      </c>
      <c r="C72" s="251" t="str">
        <f>VLOOKUP(B72,Startlist!B:F,2,FALSE)</f>
        <v>E12</v>
      </c>
      <c r="D72" s="253" t="str">
        <f>CONCATENATE(VLOOKUP(B72,Startlist!B:H,3,FALSE)," / ",VLOOKUP(B72,Startlist!B:H,4,FALSE))</f>
        <v>Aiko Aigro / Kermo Kärtmann</v>
      </c>
      <c r="E72" s="252" t="str">
        <f>VLOOKUP(B72,Startlist!B:F,5,FALSE)</f>
        <v>EST</v>
      </c>
      <c r="F72" s="253" t="str">
        <f>VLOOKUP(B72,Startlist!B:H,7,FALSE)</f>
        <v>Mitsubishi Lancer Evo 6</v>
      </c>
      <c r="G72" s="253" t="str">
        <f>VLOOKUP(B72,Startlist!B:H,6,FALSE)</f>
        <v>TIKKRI MOTORSPORT</v>
      </c>
      <c r="H72" s="276" t="s">
        <v>2301</v>
      </c>
    </row>
    <row r="73" spans="1:8" ht="15" customHeight="1">
      <c r="A73" s="250"/>
      <c r="B73" s="271">
        <v>35</v>
      </c>
      <c r="C73" s="251" t="str">
        <f>VLOOKUP(B73,Startlist!B:F,2,FALSE)</f>
        <v>E12</v>
      </c>
      <c r="D73" s="253" t="str">
        <f>CONCATENATE(VLOOKUP(B73,Startlist!B:H,3,FALSE)," / ",VLOOKUP(B73,Startlist!B:H,4,FALSE))</f>
        <v>Yuri Osokin / Ainars Kalnins</v>
      </c>
      <c r="E73" s="252" t="str">
        <f>VLOOKUP(B73,Startlist!B:F,5,FALSE)</f>
        <v>RUS / LAT</v>
      </c>
      <c r="F73" s="253" t="str">
        <f>VLOOKUP(B73,Startlist!B:H,7,FALSE)</f>
        <v>Mitsubishi Lancer Evo 8</v>
      </c>
      <c r="G73" s="253" t="str">
        <f>VLOOKUP(B73,Startlist!B:H,6,FALSE)</f>
        <v>JANIS VOROBJOVS</v>
      </c>
      <c r="H73" s="276" t="s">
        <v>2301</v>
      </c>
    </row>
    <row r="74" spans="1:8" ht="15" customHeight="1">
      <c r="A74" s="250"/>
      <c r="B74" s="271">
        <v>36</v>
      </c>
      <c r="C74" s="251" t="str">
        <f>VLOOKUP(B74,Startlist!B:F,2,FALSE)</f>
        <v>E10</v>
      </c>
      <c r="D74" s="253" t="str">
        <f>CONCATENATE(VLOOKUP(B74,Startlist!B:H,3,FALSE)," / ",VLOOKUP(B74,Startlist!B:H,4,FALSE))</f>
        <v>Harri Rodendau / Tom Rist</v>
      </c>
      <c r="E74" s="252" t="str">
        <f>VLOOKUP(B74,Startlist!B:F,5,FALSE)</f>
        <v>EST</v>
      </c>
      <c r="F74" s="253" t="str">
        <f>VLOOKUP(B74,Startlist!B:H,7,FALSE)</f>
        <v>Ford Escort MK2</v>
      </c>
      <c r="G74" s="253" t="str">
        <f>VLOOKUP(B74,Startlist!B:H,6,FALSE)</f>
        <v>OMP MOTOSPORT</v>
      </c>
      <c r="H74" s="276" t="s">
        <v>2301</v>
      </c>
    </row>
    <row r="75" spans="1:8" ht="15" customHeight="1">
      <c r="A75" s="250"/>
      <c r="B75" s="271">
        <v>37</v>
      </c>
      <c r="C75" s="251" t="str">
        <f>VLOOKUP(B75,Startlist!B:F,2,FALSE)</f>
        <v>A6</v>
      </c>
      <c r="D75" s="253" t="str">
        <f>CONCATENATE(VLOOKUP(B75,Startlist!B:H,3,FALSE)," / ",VLOOKUP(B75,Startlist!B:H,4,FALSE))</f>
        <v>Rainer Rohtmets / Rauno Rohtmets</v>
      </c>
      <c r="E75" s="252" t="str">
        <f>VLOOKUP(B75,Startlist!B:F,5,FALSE)</f>
        <v>EST</v>
      </c>
      <c r="F75" s="253" t="str">
        <f>VLOOKUP(B75,Startlist!B:H,7,FALSE)</f>
        <v>Citroen C2 R2 MAX</v>
      </c>
      <c r="G75" s="253" t="str">
        <f>VLOOKUP(B75,Startlist!B:H,6,FALSE)</f>
        <v>PRINTSPORT</v>
      </c>
      <c r="H75" s="276" t="s">
        <v>2301</v>
      </c>
    </row>
    <row r="76" spans="1:8" ht="15" customHeight="1">
      <c r="A76" s="250"/>
      <c r="B76" s="271">
        <v>39</v>
      </c>
      <c r="C76" s="251" t="str">
        <f>VLOOKUP(B76,Startlist!B:F,2,FALSE)</f>
        <v>A8</v>
      </c>
      <c r="D76" s="253" t="str">
        <f>CONCATENATE(VLOOKUP(B76,Startlist!B:H,3,FALSE)," / ",VLOOKUP(B76,Startlist!B:H,4,FALSE))</f>
        <v>Rolands Jaunzems / Aleksandrs Innuss</v>
      </c>
      <c r="E76" s="252" t="str">
        <f>VLOOKUP(B76,Startlist!B:F,5,FALSE)</f>
        <v>LAT</v>
      </c>
      <c r="F76" s="253" t="str">
        <f>VLOOKUP(B76,Startlist!B:H,7,FALSE)</f>
        <v>Mitsubishi Lancer Evo 8</v>
      </c>
      <c r="G76" s="253" t="str">
        <f>VLOOKUP(B76,Startlist!B:H,6,FALSE)</f>
        <v>DYNAMIC SPORT</v>
      </c>
      <c r="H76" s="276" t="s">
        <v>2301</v>
      </c>
    </row>
    <row r="77" spans="1:8" ht="15" customHeight="1">
      <c r="A77" s="250"/>
      <c r="B77" s="271">
        <v>40</v>
      </c>
      <c r="C77" s="251" t="str">
        <f>VLOOKUP(B77,Startlist!B:F,2,FALSE)</f>
        <v>E11</v>
      </c>
      <c r="D77" s="253" t="str">
        <f>CONCATENATE(VLOOKUP(B77,Startlist!B:H,3,FALSE)," / ",VLOOKUP(B77,Startlist!B:H,4,FALSE))</f>
        <v>Argo Kuutok / Ott Mesikäpp</v>
      </c>
      <c r="E77" s="252" t="str">
        <f>VLOOKUP(B77,Startlist!B:F,5,FALSE)</f>
        <v>EST</v>
      </c>
      <c r="F77" s="253" t="str">
        <f>VLOOKUP(B77,Startlist!B:H,7,FALSE)</f>
        <v>BMW M3</v>
      </c>
      <c r="G77" s="253" t="str">
        <f>VLOOKUP(B77,Startlist!B:H,6,FALSE)</f>
        <v>MS RACING</v>
      </c>
      <c r="H77" s="276" t="s">
        <v>2301</v>
      </c>
    </row>
    <row r="78" spans="1:8" ht="15" customHeight="1">
      <c r="A78" s="250"/>
      <c r="B78" s="271">
        <v>43</v>
      </c>
      <c r="C78" s="251" t="str">
        <f>VLOOKUP(B78,Startlist!B:F,2,FALSE)</f>
        <v>A6</v>
      </c>
      <c r="D78" s="253" t="str">
        <f>CONCATENATE(VLOOKUP(B78,Startlist!B:H,3,FALSE)," / ",VLOOKUP(B78,Startlist!B:H,4,FALSE))</f>
        <v>Kenneth Sepp / Tanel Kasesalu</v>
      </c>
      <c r="E78" s="252" t="str">
        <f>VLOOKUP(B78,Startlist!B:F,5,FALSE)</f>
        <v>EST</v>
      </c>
      <c r="F78" s="253" t="str">
        <f>VLOOKUP(B78,Startlist!B:H,7,FALSE)</f>
        <v>Citroen C2 R2 MAX</v>
      </c>
      <c r="G78" s="253" t="str">
        <f>VLOOKUP(B78,Startlist!B:H,6,FALSE)</f>
        <v>SAR-TECH MOTORSPORT</v>
      </c>
      <c r="H78" s="276" t="s">
        <v>2301</v>
      </c>
    </row>
    <row r="79" spans="1:8" ht="15" customHeight="1">
      <c r="A79" s="250"/>
      <c r="B79" s="271">
        <v>45</v>
      </c>
      <c r="C79" s="251" t="str">
        <f>VLOOKUP(B79,Startlist!B:F,2,FALSE)</f>
        <v>E11</v>
      </c>
      <c r="D79" s="253" t="str">
        <f>CONCATENATE(VLOOKUP(B79,Startlist!B:H,3,FALSE)," / ",VLOOKUP(B79,Startlist!B:H,4,FALSE))</f>
        <v>Priit Koik / Alari-Uku Heldna</v>
      </c>
      <c r="E79" s="252" t="str">
        <f>VLOOKUP(B79,Startlist!B:F,5,FALSE)</f>
        <v>EST</v>
      </c>
      <c r="F79" s="253" t="str">
        <f>VLOOKUP(B79,Startlist!B:H,7,FALSE)</f>
        <v>BMW M3</v>
      </c>
      <c r="G79" s="253" t="str">
        <f>VLOOKUP(B79,Startlist!B:H,6,FALSE)</f>
        <v>MS RACING</v>
      </c>
      <c r="H79" s="276" t="s">
        <v>2301</v>
      </c>
    </row>
    <row r="80" spans="1:8" ht="15" customHeight="1">
      <c r="A80" s="250"/>
      <c r="B80" s="271">
        <v>46</v>
      </c>
      <c r="C80" s="251" t="str">
        <f>VLOOKUP(B80,Startlist!B:F,2,FALSE)</f>
        <v>E12</v>
      </c>
      <c r="D80" s="253" t="str">
        <f>CONCATENATE(VLOOKUP(B80,Startlist!B:H,3,FALSE)," / ",VLOOKUP(B80,Startlist!B:H,4,FALSE))</f>
        <v>Sami Valme / Matti Hämäläinen</v>
      </c>
      <c r="E80" s="252" t="str">
        <f>VLOOKUP(B80,Startlist!B:F,5,FALSE)</f>
        <v>FIN</v>
      </c>
      <c r="F80" s="253" t="str">
        <f>VLOOKUP(B80,Startlist!B:H,7,FALSE)</f>
        <v>Mitsubishi Lancer Evo 6</v>
      </c>
      <c r="G80" s="253" t="str">
        <f>VLOOKUP(B80,Startlist!B:H,6,FALSE)</f>
        <v>MATTI HÄMÄLÄINEN</v>
      </c>
      <c r="H80" s="276" t="s">
        <v>2301</v>
      </c>
    </row>
    <row r="81" spans="1:8" ht="15" customHeight="1">
      <c r="A81" s="250"/>
      <c r="B81" s="271">
        <v>47</v>
      </c>
      <c r="C81" s="251" t="str">
        <f>VLOOKUP(B81,Startlist!B:F,2,FALSE)</f>
        <v>N3</v>
      </c>
      <c r="D81" s="253" t="str">
        <f>CONCATENATE(VLOOKUP(B81,Startlist!B:H,3,FALSE)," / ",VLOOKUP(B81,Startlist!B:H,4,FALSE))</f>
        <v>Emils Blums / Reinis Vilsons</v>
      </c>
      <c r="E81" s="252" t="str">
        <f>VLOOKUP(B81,Startlist!B:F,5,FALSE)</f>
        <v>LAT</v>
      </c>
      <c r="F81" s="253" t="str">
        <f>VLOOKUP(B81,Startlist!B:H,7,FALSE)</f>
        <v>Honda Civic Type-R</v>
      </c>
      <c r="G81" s="253" t="str">
        <f>VLOOKUP(B81,Startlist!B:H,6,FALSE)</f>
        <v>EMILS BLUMS</v>
      </c>
      <c r="H81" s="276" t="s">
        <v>2301</v>
      </c>
    </row>
    <row r="82" spans="1:8" ht="15" customHeight="1">
      <c r="A82" s="250"/>
      <c r="B82" s="271">
        <v>53</v>
      </c>
      <c r="C82" s="251" t="str">
        <f>VLOOKUP(B82,Startlist!B:F,2,FALSE)</f>
        <v>A6</v>
      </c>
      <c r="D82" s="253" t="str">
        <f>CONCATENATE(VLOOKUP(B82,Startlist!B:H,3,FALSE)," / ",VLOOKUP(B82,Startlist!B:H,4,FALSE))</f>
        <v>Niko-Pekka Nieminen / Janne Mäkilä</v>
      </c>
      <c r="E82" s="252" t="str">
        <f>VLOOKUP(B82,Startlist!B:F,5,FALSE)</f>
        <v>FIN</v>
      </c>
      <c r="F82" s="253" t="str">
        <f>VLOOKUP(B82,Startlist!B:H,7,FALSE)</f>
        <v>Ford Fiesta R2</v>
      </c>
      <c r="G82" s="253" t="str">
        <f>VLOOKUP(B82,Startlist!B:H,6,FALSE)</f>
        <v>MM-MOTORSPORT</v>
      </c>
      <c r="H82" s="276" t="s">
        <v>2301</v>
      </c>
    </row>
    <row r="83" spans="1:8" ht="15" customHeight="1">
      <c r="A83" s="250"/>
      <c r="B83" s="271">
        <v>56</v>
      </c>
      <c r="C83" s="251" t="str">
        <f>VLOOKUP(B83,Startlist!B:F,2,FALSE)</f>
        <v>E10</v>
      </c>
      <c r="D83" s="253" t="str">
        <f>CONCATENATE(VLOOKUP(B83,Startlist!B:H,3,FALSE)," / ",VLOOKUP(B83,Startlist!B:H,4,FALSE))</f>
        <v>Martin Saar / Allar Heina</v>
      </c>
      <c r="E83" s="252" t="str">
        <f>VLOOKUP(B83,Startlist!B:F,5,FALSE)</f>
        <v>EST</v>
      </c>
      <c r="F83" s="253" t="str">
        <f>VLOOKUP(B83,Startlist!B:H,7,FALSE)</f>
        <v>VW Golf 2</v>
      </c>
      <c r="G83" s="253" t="str">
        <f>VLOOKUP(B83,Startlist!B:H,6,FALSE)</f>
        <v>OPTITRANS TEHNIKASPORT</v>
      </c>
      <c r="H83" s="276" t="s">
        <v>2301</v>
      </c>
    </row>
    <row r="84" spans="1:8" ht="15" customHeight="1">
      <c r="A84" s="250"/>
      <c r="B84" s="271">
        <v>57</v>
      </c>
      <c r="C84" s="251" t="str">
        <f>VLOOKUP(B84,Startlist!B:F,2,FALSE)</f>
        <v>N4</v>
      </c>
      <c r="D84" s="253" t="str">
        <f>CONCATENATE(VLOOKUP(B84,Startlist!B:H,3,FALSE)," / ",VLOOKUP(B84,Startlist!B:H,4,FALSE))</f>
        <v>Alexander Vasilyev / Segey Volkov</v>
      </c>
      <c r="E84" s="252" t="str">
        <f>VLOOKUP(B84,Startlist!B:F,5,FALSE)</f>
        <v>RUS</v>
      </c>
      <c r="F84" s="253" t="str">
        <f>VLOOKUP(B84,Startlist!B:H,7,FALSE)</f>
        <v>Subaru Impreza WRX STI</v>
      </c>
      <c r="G84" s="253" t="str">
        <f>VLOOKUP(B84,Startlist!B:H,6,FALSE)</f>
        <v>ALEXANDER VASILYEV</v>
      </c>
      <c r="H84" s="276" t="s">
        <v>2301</v>
      </c>
    </row>
    <row r="85" spans="1:8" ht="15" customHeight="1">
      <c r="A85" s="250"/>
      <c r="B85" s="271">
        <v>64</v>
      </c>
      <c r="C85" s="251" t="str">
        <f>VLOOKUP(B85,Startlist!B:F,2,FALSE)</f>
        <v>N3</v>
      </c>
      <c r="D85" s="253" t="str">
        <f>CONCATENATE(VLOOKUP(B85,Startlist!B:H,3,FALSE)," / ",VLOOKUP(B85,Startlist!B:H,4,FALSE))</f>
        <v>Alexey Iofin / Evgenii Eliseev</v>
      </c>
      <c r="E85" s="252" t="str">
        <f>VLOOKUP(B85,Startlist!B:F,5,FALSE)</f>
        <v>RUS</v>
      </c>
      <c r="F85" s="253" t="str">
        <f>VLOOKUP(B85,Startlist!B:H,7,FALSE)</f>
        <v>Honda Civic Type-R</v>
      </c>
      <c r="G85" s="253" t="str">
        <f>VLOOKUP(B85,Startlist!B:H,6,FALSE)</f>
        <v>2WD RACING SERVICES</v>
      </c>
      <c r="H85" s="276" t="s">
        <v>2301</v>
      </c>
    </row>
    <row r="86" spans="1:8" ht="15" customHeight="1">
      <c r="A86" s="250"/>
      <c r="B86" s="271">
        <v>66</v>
      </c>
      <c r="C86" s="251" t="str">
        <f>VLOOKUP(B86,Startlist!B:F,2,FALSE)</f>
        <v>E10</v>
      </c>
      <c r="D86" s="253" t="str">
        <f>CONCATENATE(VLOOKUP(B86,Startlist!B:H,3,FALSE)," / ",VLOOKUP(B86,Startlist!B:H,4,FALSE))</f>
        <v>Taavo Tigane / Eero Viljus</v>
      </c>
      <c r="E86" s="252" t="str">
        <f>VLOOKUP(B86,Startlist!B:F,5,FALSE)</f>
        <v>EST</v>
      </c>
      <c r="F86" s="253" t="str">
        <f>VLOOKUP(B86,Startlist!B:H,7,FALSE)</f>
        <v>Nissan Sunny</v>
      </c>
      <c r="G86" s="253" t="str">
        <f>VLOOKUP(B86,Startlist!B:H,6,FALSE)</f>
        <v>RS RACING</v>
      </c>
      <c r="H86" s="276" t="s">
        <v>2301</v>
      </c>
    </row>
    <row r="87" spans="1:8" ht="15" customHeight="1">
      <c r="A87" s="250"/>
      <c r="B87" s="271">
        <v>69</v>
      </c>
      <c r="C87" s="251" t="str">
        <f>VLOOKUP(B87,Startlist!B:F,2,FALSE)</f>
        <v>N3</v>
      </c>
      <c r="D87" s="253" t="str">
        <f>CONCATENATE(VLOOKUP(B87,Startlist!B:H,3,FALSE)," / ",VLOOKUP(B87,Startlist!B:H,4,FALSE))</f>
        <v>Martin Vatter / Oliver Peebo</v>
      </c>
      <c r="E87" s="252" t="str">
        <f>VLOOKUP(B87,Startlist!B:F,5,FALSE)</f>
        <v>EST</v>
      </c>
      <c r="F87" s="253" t="str">
        <f>VLOOKUP(B87,Startlist!B:H,7,FALSE)</f>
        <v>Honda Civic Type-R</v>
      </c>
      <c r="G87" s="253" t="str">
        <f>VLOOKUP(B87,Startlist!B:H,6,FALSE)</f>
        <v>TIKKRI MOTORSPORT</v>
      </c>
      <c r="H87" s="276" t="s">
        <v>2301</v>
      </c>
    </row>
    <row r="88" spans="1:8" ht="15" customHeight="1">
      <c r="A88" s="250"/>
      <c r="B88" s="271">
        <v>76</v>
      </c>
      <c r="C88" s="251" t="str">
        <f>VLOOKUP(B88,Startlist!B:F,2,FALSE)</f>
        <v>E11</v>
      </c>
      <c r="D88" s="253" t="str">
        <f>CONCATENATE(VLOOKUP(B88,Startlist!B:H,3,FALSE)," / ",VLOOKUP(B88,Startlist!B:H,4,FALSE))</f>
        <v>Ander Elevant / Priit Piir</v>
      </c>
      <c r="E88" s="252" t="str">
        <f>VLOOKUP(B88,Startlist!B:F,5,FALSE)</f>
        <v>EST</v>
      </c>
      <c r="F88" s="253" t="str">
        <f>VLOOKUP(B88,Startlist!B:H,7,FALSE)</f>
        <v>BMW 325i</v>
      </c>
      <c r="G88" s="253" t="str">
        <f>VLOOKUP(B88,Startlist!B:H,6,FALSE)</f>
        <v>SK VILLU</v>
      </c>
      <c r="H88" s="276" t="s">
        <v>2301</v>
      </c>
    </row>
    <row r="89" spans="1:8" ht="15" customHeight="1">
      <c r="A89" s="250"/>
      <c r="B89" s="271">
        <v>78</v>
      </c>
      <c r="C89" s="251" t="str">
        <f>VLOOKUP(B89,Startlist!B:F,2,FALSE)</f>
        <v>E10</v>
      </c>
      <c r="D89" s="253" t="str">
        <f>CONCATENATE(VLOOKUP(B89,Startlist!B:H,3,FALSE)," / ",VLOOKUP(B89,Startlist!B:H,4,FALSE))</f>
        <v>Janis Krickis / Toms Pirktins</v>
      </c>
      <c r="E89" s="252" t="str">
        <f>VLOOKUP(B89,Startlist!B:F,5,FALSE)</f>
        <v>LAT</v>
      </c>
      <c r="F89" s="253" t="str">
        <f>VLOOKUP(B89,Startlist!B:H,7,FALSE)</f>
        <v>VW Golf 2</v>
      </c>
      <c r="G89" s="253" t="str">
        <f>VLOOKUP(B89,Startlist!B:H,6,FALSE)</f>
        <v>ABAUTOSPORT</v>
      </c>
      <c r="H89" s="276" t="s">
        <v>2301</v>
      </c>
    </row>
    <row r="90" spans="1:8" ht="15" customHeight="1">
      <c r="A90" s="250"/>
      <c r="B90" s="271">
        <v>82</v>
      </c>
      <c r="C90" s="251" t="str">
        <f>VLOOKUP(B90,Startlist!B:F,2,FALSE)</f>
        <v>E12</v>
      </c>
      <c r="D90" s="253" t="str">
        <f>CONCATENATE(VLOOKUP(B90,Startlist!B:H,3,FALSE)," / ",VLOOKUP(B90,Startlist!B:H,4,FALSE))</f>
        <v>Allar Goldberg / Kaarel Lääne</v>
      </c>
      <c r="E90" s="252" t="str">
        <f>VLOOKUP(B90,Startlist!B:F,5,FALSE)</f>
        <v>EST</v>
      </c>
      <c r="F90" s="253" t="str">
        <f>VLOOKUP(B90,Startlist!B:H,7,FALSE)</f>
        <v>LanciaDelta HF Integrale</v>
      </c>
      <c r="G90" s="253" t="str">
        <f>VLOOKUP(B90,Startlist!B:H,6,FALSE)</f>
        <v>PSC MOTORSPORT</v>
      </c>
      <c r="H90" s="276" t="s">
        <v>2301</v>
      </c>
    </row>
    <row r="91" spans="1:8" ht="15" customHeight="1">
      <c r="A91" s="250"/>
      <c r="B91" s="271">
        <v>83</v>
      </c>
      <c r="C91" s="251" t="str">
        <f>VLOOKUP(B91,Startlist!B:F,2,FALSE)</f>
        <v>E9</v>
      </c>
      <c r="D91" s="253" t="str">
        <f>CONCATENATE(VLOOKUP(B91,Startlist!B:H,3,FALSE)," / ",VLOOKUP(B91,Startlist!B:H,4,FALSE))</f>
        <v>Raigo Vilbiks / Silver Siivelt</v>
      </c>
      <c r="E91" s="252" t="str">
        <f>VLOOKUP(B91,Startlist!B:F,5,FALSE)</f>
        <v>EST</v>
      </c>
      <c r="F91" s="253" t="str">
        <f>VLOOKUP(B91,Startlist!B:H,7,FALSE)</f>
        <v>LADA Samara</v>
      </c>
      <c r="G91" s="253" t="str">
        <f>VLOOKUP(B91,Startlist!B:H,6,FALSE)</f>
        <v>ECOM MOTORSPORT</v>
      </c>
      <c r="H91" s="276" t="s">
        <v>2301</v>
      </c>
    </row>
    <row r="92" spans="1:8" ht="15" customHeight="1">
      <c r="A92" s="250"/>
      <c r="B92" s="271">
        <v>85</v>
      </c>
      <c r="C92" s="251" t="str">
        <f>VLOOKUP(B92,Startlist!B:F,2,FALSE)</f>
        <v>E10</v>
      </c>
      <c r="D92" s="253" t="str">
        <f>CONCATENATE(VLOOKUP(B92,Startlist!B:H,3,FALSE)," / ",VLOOKUP(B92,Startlist!B:H,4,FALSE))</f>
        <v>Janek Ojala / Ronald Jürgenson</v>
      </c>
      <c r="E92" s="252" t="str">
        <f>VLOOKUP(B92,Startlist!B:F,5,FALSE)</f>
        <v>EST</v>
      </c>
      <c r="F92" s="253" t="str">
        <f>VLOOKUP(B92,Startlist!B:H,7,FALSE)</f>
        <v>Nissan Sunny</v>
      </c>
      <c r="G92" s="253" t="str">
        <f>VLOOKUP(B92,Startlist!B:H,6,FALSE)</f>
        <v>PROREHV RALLY TEAM</v>
      </c>
      <c r="H92" s="276" t="s">
        <v>2301</v>
      </c>
    </row>
    <row r="93" spans="1:8" ht="15" customHeight="1">
      <c r="A93" s="250"/>
      <c r="B93" s="271">
        <v>89</v>
      </c>
      <c r="C93" s="251" t="str">
        <f>VLOOKUP(B93,Startlist!B:F,2,FALSE)</f>
        <v>E10</v>
      </c>
      <c r="D93" s="253" t="str">
        <f>CONCATENATE(VLOOKUP(B93,Startlist!B:H,3,FALSE)," / ",VLOOKUP(B93,Startlist!B:H,4,FALSE))</f>
        <v>Marko Ringenberg / Mario Jürimäe</v>
      </c>
      <c r="E93" s="252" t="str">
        <f>VLOOKUP(B93,Startlist!B:F,5,FALSE)</f>
        <v>EST</v>
      </c>
      <c r="F93" s="253" t="str">
        <f>VLOOKUP(B93,Startlist!B:H,7,FALSE)</f>
        <v>Opel Ascona</v>
      </c>
      <c r="G93" s="253" t="str">
        <f>VLOOKUP(B93,Startlist!B:H,6,FALSE)</f>
        <v>ECOM MOTORSPORT</v>
      </c>
      <c r="H93" s="276" t="s">
        <v>2301</v>
      </c>
    </row>
    <row r="94" spans="1:8" ht="15" customHeight="1">
      <c r="A94" s="250"/>
      <c r="B94" s="271">
        <v>91</v>
      </c>
      <c r="C94" s="251" t="str">
        <f>VLOOKUP(B94,Startlist!B:F,2,FALSE)</f>
        <v>E10</v>
      </c>
      <c r="D94" s="253" t="str">
        <f>CONCATENATE(VLOOKUP(B94,Startlist!B:H,3,FALSE)," / ",VLOOKUP(B94,Startlist!B:H,4,FALSE))</f>
        <v>Marten Madissoo / Vivo Pender</v>
      </c>
      <c r="E94" s="252" t="str">
        <f>VLOOKUP(B94,Startlist!B:F,5,FALSE)</f>
        <v>EST</v>
      </c>
      <c r="F94" s="253" t="str">
        <f>VLOOKUP(B94,Startlist!B:H,7,FALSE)</f>
        <v>Ford Focus</v>
      </c>
      <c r="G94" s="253" t="str">
        <f>VLOOKUP(B94,Startlist!B:H,6,FALSE)</f>
        <v>TT RACING</v>
      </c>
      <c r="H94" s="276" t="s">
        <v>2301</v>
      </c>
    </row>
    <row r="95" spans="1:8" ht="15" customHeight="1">
      <c r="A95" s="250"/>
      <c r="B95" s="271">
        <v>92</v>
      </c>
      <c r="C95" s="251" t="str">
        <f>VLOOKUP(B95,Startlist!B:F,2,FALSE)</f>
        <v>E10</v>
      </c>
      <c r="D95" s="253" t="str">
        <f>CONCATENATE(VLOOKUP(B95,Startlist!B:H,3,FALSE)," / ",VLOOKUP(B95,Startlist!B:H,4,FALSE))</f>
        <v>Raigo Reimal / Kermo Prants</v>
      </c>
      <c r="E95" s="252" t="str">
        <f>VLOOKUP(B95,Startlist!B:F,5,FALSE)</f>
        <v>EST</v>
      </c>
      <c r="F95" s="253" t="str">
        <f>VLOOKUP(B95,Startlist!B:H,7,FALSE)</f>
        <v>VW Golf</v>
      </c>
      <c r="G95" s="253" t="str">
        <f>VLOOKUP(B95,Startlist!B:H,6,FALSE)</f>
        <v>SAR-TECH MOTORSPORT</v>
      </c>
      <c r="H95" s="276" t="s">
        <v>2301</v>
      </c>
    </row>
    <row r="96" spans="1:8" ht="15" customHeight="1">
      <c r="A96" s="250"/>
      <c r="B96" s="271">
        <v>94</v>
      </c>
      <c r="C96" s="251" t="str">
        <f>VLOOKUP(B96,Startlist!B:F,2,FALSE)</f>
        <v>E9</v>
      </c>
      <c r="D96" s="253" t="str">
        <f>CONCATENATE(VLOOKUP(B96,Startlist!B:H,3,FALSE)," / ",VLOOKUP(B96,Startlist!B:H,4,FALSE))</f>
        <v>Janek Jelle / Vaido Tali</v>
      </c>
      <c r="E96" s="252" t="str">
        <f>VLOOKUP(B96,Startlist!B:F,5,FALSE)</f>
        <v>EST</v>
      </c>
      <c r="F96" s="253" t="str">
        <f>VLOOKUP(B96,Startlist!B:H,7,FALSE)</f>
        <v>LADA 2105</v>
      </c>
      <c r="G96" s="253" t="str">
        <f>VLOOKUP(B96,Startlist!B:H,6,FALSE)</f>
        <v>MÄRJAMAA RALLY TEAM</v>
      </c>
      <c r="H96" s="276" t="s">
        <v>2301</v>
      </c>
    </row>
    <row r="97" spans="1:8" ht="15" customHeight="1">
      <c r="A97" s="250"/>
      <c r="B97" s="271">
        <v>95</v>
      </c>
      <c r="C97" s="251" t="str">
        <f>VLOOKUP(B97,Startlist!B:F,2,FALSE)</f>
        <v>E10</v>
      </c>
      <c r="D97" s="253" t="str">
        <f>CONCATENATE(VLOOKUP(B97,Startlist!B:H,3,FALSE)," / ",VLOOKUP(B97,Startlist!B:H,4,FALSE))</f>
        <v>Peep Trave / Siim Sooäär</v>
      </c>
      <c r="E97" s="252" t="str">
        <f>VLOOKUP(B97,Startlist!B:F,5,FALSE)</f>
        <v>EST</v>
      </c>
      <c r="F97" s="253" t="str">
        <f>VLOOKUP(B97,Startlist!B:H,7,FALSE)</f>
        <v>Mitsubishi Colt</v>
      </c>
      <c r="G97" s="253" t="str">
        <f>VLOOKUP(B97,Startlist!B:H,6,FALSE)</f>
        <v>SAR-TECH MOTORSPORT</v>
      </c>
      <c r="H97" s="276" t="s">
        <v>2301</v>
      </c>
    </row>
    <row r="98" spans="1:8" ht="15" customHeight="1">
      <c r="A98" s="250"/>
      <c r="B98" s="271">
        <v>96</v>
      </c>
      <c r="C98" s="251" t="str">
        <f>VLOOKUP(B98,Startlist!B:F,2,FALSE)</f>
        <v>E9</v>
      </c>
      <c r="D98" s="253" t="str">
        <f>CONCATENATE(VLOOKUP(B98,Startlist!B:H,3,FALSE)," / ",VLOOKUP(B98,Startlist!B:H,4,FALSE))</f>
        <v>Alari Sillaste / Arvo Liimann</v>
      </c>
      <c r="E98" s="252" t="str">
        <f>VLOOKUP(B98,Startlist!B:F,5,FALSE)</f>
        <v>EST</v>
      </c>
      <c r="F98" s="253" t="str">
        <f>VLOOKUP(B98,Startlist!B:H,7,FALSE)</f>
        <v>AZLK 2140</v>
      </c>
      <c r="G98" s="253" t="str">
        <f>VLOOKUP(B98,Startlist!B:H,6,FALSE)</f>
        <v>GAZ RALLIKLUBI</v>
      </c>
      <c r="H98" s="276" t="s">
        <v>2301</v>
      </c>
    </row>
    <row r="99" spans="1:8" ht="15" customHeight="1">
      <c r="A99" s="250"/>
      <c r="B99" s="271">
        <v>98</v>
      </c>
      <c r="C99" s="251" t="str">
        <f>VLOOKUP(B99,Startlist!B:F,2,FALSE)</f>
        <v>E13</v>
      </c>
      <c r="D99" s="253" t="str">
        <f>CONCATENATE(VLOOKUP(B99,Startlist!B:H,3,FALSE)," / ",VLOOKUP(B99,Startlist!B:H,4,FALSE))</f>
        <v>Tarmo Silt / Raido Loel</v>
      </c>
      <c r="E99" s="252" t="str">
        <f>VLOOKUP(B99,Startlist!B:F,5,FALSE)</f>
        <v>EST</v>
      </c>
      <c r="F99" s="253" t="str">
        <f>VLOOKUP(B99,Startlist!B:H,7,FALSE)</f>
        <v>GAZ 51</v>
      </c>
      <c r="G99" s="253" t="str">
        <f>VLOOKUP(B99,Startlist!B:H,6,FALSE)</f>
        <v>MÄRJAMAA RALLY TEAM</v>
      </c>
      <c r="H99" s="276" t="s">
        <v>2301</v>
      </c>
    </row>
    <row r="100" spans="1:8" ht="15" customHeight="1">
      <c r="A100" s="250"/>
      <c r="B100" s="271">
        <v>101</v>
      </c>
      <c r="C100" s="251" t="str">
        <f>VLOOKUP(B100,Startlist!B:F,2,FALSE)</f>
        <v>E13</v>
      </c>
      <c r="D100" s="253" t="str">
        <f>CONCATENATE(VLOOKUP(B100,Startlist!B:H,3,FALSE)," / ",VLOOKUP(B100,Startlist!B:H,4,FALSE))</f>
        <v>Veiko Liukanen / Toivo Liukanen</v>
      </c>
      <c r="E100" s="252" t="str">
        <f>VLOOKUP(B100,Startlist!B:F,5,FALSE)</f>
        <v>EST</v>
      </c>
      <c r="F100" s="253" t="str">
        <f>VLOOKUP(B100,Startlist!B:H,7,FALSE)</f>
        <v>GAZ 51</v>
      </c>
      <c r="G100" s="253" t="str">
        <f>VLOOKUP(B100,Startlist!B:H,6,FALSE)</f>
        <v>MÄRJAMAA RALLY TEAM</v>
      </c>
      <c r="H100" s="276" t="s">
        <v>2301</v>
      </c>
    </row>
    <row r="101" spans="1:8" ht="15" customHeight="1">
      <c r="A101" s="250"/>
      <c r="B101" s="271">
        <v>102</v>
      </c>
      <c r="C101" s="251" t="str">
        <f>VLOOKUP(B101,Startlist!B:F,2,FALSE)</f>
        <v>E13</v>
      </c>
      <c r="D101" s="253" t="str">
        <f>CONCATENATE(VLOOKUP(B101,Startlist!B:H,3,FALSE)," / ",VLOOKUP(B101,Startlist!B:H,4,FALSE))</f>
        <v>Kristo Laadre / Priit Pilden</v>
      </c>
      <c r="E101" s="252" t="str">
        <f>VLOOKUP(B101,Startlist!B:F,5,FALSE)</f>
        <v>EST</v>
      </c>
      <c r="F101" s="253" t="str">
        <f>VLOOKUP(B101,Startlist!B:H,7,FALSE)</f>
        <v>GAZ 51</v>
      </c>
      <c r="G101" s="253" t="str">
        <f>VLOOKUP(B101,Startlist!B:H,6,FALSE)</f>
        <v>GAZ RALLIKLUBI</v>
      </c>
      <c r="H101" s="276" t="s">
        <v>2301</v>
      </c>
    </row>
    <row r="102" spans="1:8" ht="15" customHeight="1">
      <c r="A102" s="250"/>
      <c r="B102" s="271">
        <v>103</v>
      </c>
      <c r="C102" s="251" t="str">
        <f>VLOOKUP(B102,Startlist!B:F,2,FALSE)</f>
        <v>E13</v>
      </c>
      <c r="D102" s="253" t="str">
        <f>CONCATENATE(VLOOKUP(B102,Startlist!B:H,3,FALSE)," / ",VLOOKUP(B102,Startlist!B:H,4,FALSE))</f>
        <v>Marko Kasepōld / Harri Jōessar</v>
      </c>
      <c r="E102" s="252" t="str">
        <f>VLOOKUP(B102,Startlist!B:F,5,FALSE)</f>
        <v>EST</v>
      </c>
      <c r="F102" s="253" t="str">
        <f>VLOOKUP(B102,Startlist!B:H,7,FALSE)</f>
        <v>GAZ 51</v>
      </c>
      <c r="G102" s="253" t="str">
        <f>VLOOKUP(B102,Startlist!B:H,6,FALSE)</f>
        <v>ECOM MOTORSPORT</v>
      </c>
      <c r="H102" s="276" t="s">
        <v>2301</v>
      </c>
    </row>
    <row r="103" spans="1:8" ht="12.75">
      <c r="A103" s="254"/>
      <c r="B103" s="254"/>
      <c r="C103" s="254"/>
      <c r="D103" s="254"/>
      <c r="E103" s="254"/>
      <c r="F103" s="254"/>
      <c r="G103" s="254"/>
      <c r="H103" s="256"/>
    </row>
    <row r="104" spans="1:8" ht="12.75">
      <c r="A104" s="254"/>
      <c r="B104" s="254"/>
      <c r="C104" s="254"/>
      <c r="D104" s="254"/>
      <c r="E104" s="254"/>
      <c r="F104" s="254"/>
      <c r="G104" s="254"/>
      <c r="H104" s="256"/>
    </row>
    <row r="105" spans="1:8" ht="12.75">
      <c r="A105" s="254"/>
      <c r="B105" s="254"/>
      <c r="C105" s="254"/>
      <c r="D105" s="254"/>
      <c r="E105" s="254"/>
      <c r="F105" s="254"/>
      <c r="G105" s="254"/>
      <c r="H105" s="256"/>
    </row>
    <row r="106" spans="1:8" ht="12.75">
      <c r="A106" s="254"/>
      <c r="B106" s="254"/>
      <c r="C106" s="254"/>
      <c r="D106" s="254"/>
      <c r="E106" s="254"/>
      <c r="F106" s="254"/>
      <c r="G106" s="254"/>
      <c r="H106" s="256"/>
    </row>
    <row r="107" spans="1:8" ht="12.75">
      <c r="A107" s="254"/>
      <c r="B107" s="254"/>
      <c r="C107" s="254"/>
      <c r="D107" s="254"/>
      <c r="E107" s="254"/>
      <c r="F107" s="254"/>
      <c r="G107" s="254"/>
      <c r="H107" s="256"/>
    </row>
    <row r="108" spans="1:8" ht="12.75">
      <c r="A108" s="254"/>
      <c r="B108" s="254"/>
      <c r="C108" s="254"/>
      <c r="D108" s="254"/>
      <c r="E108" s="254"/>
      <c r="F108" s="254"/>
      <c r="G108" s="254"/>
      <c r="H108" s="256"/>
    </row>
    <row r="109" spans="1:8" ht="12.75">
      <c r="A109" s="254"/>
      <c r="B109" s="254"/>
      <c r="C109" s="254"/>
      <c r="D109" s="254"/>
      <c r="E109" s="254"/>
      <c r="F109" s="254"/>
      <c r="G109" s="254"/>
      <c r="H109" s="256"/>
    </row>
    <row r="110" spans="1:8" ht="12.75">
      <c r="A110" s="254"/>
      <c r="B110" s="254"/>
      <c r="C110" s="254"/>
      <c r="D110" s="254"/>
      <c r="E110" s="254"/>
      <c r="F110" s="254"/>
      <c r="G110" s="254"/>
      <c r="H110" s="256"/>
    </row>
    <row r="111" spans="1:8" ht="12.75">
      <c r="A111" s="254"/>
      <c r="B111" s="254"/>
      <c r="C111" s="254"/>
      <c r="D111" s="254"/>
      <c r="E111" s="254"/>
      <c r="F111" s="254"/>
      <c r="G111" s="254"/>
      <c r="H111" s="256"/>
    </row>
    <row r="112" spans="1:8" ht="12.75">
      <c r="A112" s="254"/>
      <c r="B112" s="254"/>
      <c r="C112" s="254"/>
      <c r="D112" s="254"/>
      <c r="E112" s="254"/>
      <c r="F112" s="254"/>
      <c r="G112" s="254"/>
      <c r="H112" s="256"/>
    </row>
    <row r="113" spans="1:8" ht="12.75">
      <c r="A113" s="254"/>
      <c r="B113" s="254"/>
      <c r="C113" s="254"/>
      <c r="D113" s="254"/>
      <c r="E113" s="254"/>
      <c r="F113" s="254"/>
      <c r="G113" s="254"/>
      <c r="H113" s="256"/>
    </row>
    <row r="114" spans="1:8" ht="12.75">
      <c r="A114" s="254"/>
      <c r="B114" s="254"/>
      <c r="C114" s="254"/>
      <c r="D114" s="254"/>
      <c r="E114" s="254"/>
      <c r="F114" s="254"/>
      <c r="G114" s="254"/>
      <c r="H114" s="256"/>
    </row>
    <row r="115" spans="1:8" ht="12.75">
      <c r="A115" s="254"/>
      <c r="B115" s="254"/>
      <c r="C115" s="254"/>
      <c r="D115" s="254"/>
      <c r="E115" s="254"/>
      <c r="F115" s="254"/>
      <c r="G115" s="254"/>
      <c r="H115" s="256"/>
    </row>
    <row r="116" spans="1:8" ht="12.75">
      <c r="A116" s="254"/>
      <c r="B116" s="254"/>
      <c r="C116" s="254"/>
      <c r="D116" s="254"/>
      <c r="E116" s="254"/>
      <c r="F116" s="254"/>
      <c r="G116" s="254"/>
      <c r="H116" s="256"/>
    </row>
    <row r="117" spans="1:8" ht="12.75">
      <c r="A117" s="254"/>
      <c r="B117" s="254"/>
      <c r="C117" s="254"/>
      <c r="D117" s="254"/>
      <c r="E117" s="254"/>
      <c r="F117" s="254"/>
      <c r="G117" s="254"/>
      <c r="H117" s="256"/>
    </row>
    <row r="118" spans="1:8" ht="12.75">
      <c r="A118" s="254"/>
      <c r="B118" s="254"/>
      <c r="C118" s="254"/>
      <c r="D118" s="254"/>
      <c r="E118" s="254"/>
      <c r="F118" s="254"/>
      <c r="G118" s="254"/>
      <c r="H118" s="256"/>
    </row>
    <row r="119" spans="1:8" ht="12.75">
      <c r="A119" s="254"/>
      <c r="B119" s="254"/>
      <c r="C119" s="254"/>
      <c r="D119" s="254"/>
      <c r="E119" s="254"/>
      <c r="F119" s="254"/>
      <c r="G119" s="254"/>
      <c r="H119" s="256"/>
    </row>
    <row r="120" spans="1:8" ht="12.75">
      <c r="A120" s="254"/>
      <c r="B120" s="254"/>
      <c r="C120" s="254"/>
      <c r="D120" s="254"/>
      <c r="E120" s="254"/>
      <c r="F120" s="254"/>
      <c r="G120" s="254"/>
      <c r="H120" s="256"/>
    </row>
    <row r="121" spans="1:8" ht="12.75">
      <c r="A121" s="254"/>
      <c r="B121" s="254"/>
      <c r="C121" s="254"/>
      <c r="D121" s="254"/>
      <c r="E121" s="254"/>
      <c r="F121" s="254"/>
      <c r="G121" s="254"/>
      <c r="H121" s="256"/>
    </row>
    <row r="122" spans="1:8" ht="12.75">
      <c r="A122" s="254"/>
      <c r="B122" s="254"/>
      <c r="C122" s="254"/>
      <c r="D122" s="254"/>
      <c r="E122" s="254"/>
      <c r="F122" s="254"/>
      <c r="G122" s="254"/>
      <c r="H122" s="256"/>
    </row>
    <row r="123" spans="1:8" ht="12.75">
      <c r="A123" s="254"/>
      <c r="B123" s="254"/>
      <c r="C123" s="254"/>
      <c r="D123" s="254"/>
      <c r="E123" s="254"/>
      <c r="F123" s="254"/>
      <c r="G123" s="254"/>
      <c r="H123" s="256"/>
    </row>
    <row r="124" spans="1:8" ht="12.75">
      <c r="A124" s="254"/>
      <c r="B124" s="254"/>
      <c r="C124" s="254"/>
      <c r="D124" s="254"/>
      <c r="E124" s="254"/>
      <c r="F124" s="254"/>
      <c r="G124" s="254"/>
      <c r="H124" s="256"/>
    </row>
    <row r="125" spans="1:8" ht="12.75">
      <c r="A125" s="254"/>
      <c r="B125" s="254"/>
      <c r="C125" s="254"/>
      <c r="D125" s="254"/>
      <c r="E125" s="254"/>
      <c r="F125" s="254"/>
      <c r="G125" s="254"/>
      <c r="H125" s="256"/>
    </row>
    <row r="126" spans="1:8" ht="12.75">
      <c r="A126" s="254"/>
      <c r="B126" s="254"/>
      <c r="C126" s="254"/>
      <c r="D126" s="254"/>
      <c r="E126" s="254"/>
      <c r="F126" s="254"/>
      <c r="G126" s="254"/>
      <c r="H126" s="256"/>
    </row>
    <row r="127" spans="1:8" ht="12.75">
      <c r="A127" s="254"/>
      <c r="B127" s="254"/>
      <c r="C127" s="254"/>
      <c r="D127" s="254"/>
      <c r="E127" s="254"/>
      <c r="F127" s="254"/>
      <c r="G127" s="254"/>
      <c r="H127" s="256"/>
    </row>
    <row r="128" spans="1:8" ht="12.75">
      <c r="A128" s="254"/>
      <c r="B128" s="254"/>
      <c r="C128" s="254"/>
      <c r="D128" s="254"/>
      <c r="E128" s="254"/>
      <c r="F128" s="254"/>
      <c r="G128" s="254"/>
      <c r="H128" s="256"/>
    </row>
    <row r="129" spans="1:8" ht="12.75">
      <c r="A129" s="254"/>
      <c r="B129" s="254"/>
      <c r="C129" s="254"/>
      <c r="D129" s="254"/>
      <c r="E129" s="254"/>
      <c r="F129" s="254"/>
      <c r="G129" s="254"/>
      <c r="H129" s="256"/>
    </row>
    <row r="130" spans="1:8" ht="12.75">
      <c r="A130" s="254"/>
      <c r="B130" s="254"/>
      <c r="C130" s="254"/>
      <c r="D130" s="254"/>
      <c r="E130" s="254"/>
      <c r="F130" s="254"/>
      <c r="G130" s="254"/>
      <c r="H130" s="256"/>
    </row>
    <row r="131" spans="1:8" ht="12.75">
      <c r="A131" s="254"/>
      <c r="B131" s="254"/>
      <c r="C131" s="254"/>
      <c r="D131" s="254"/>
      <c r="E131" s="254"/>
      <c r="F131" s="254"/>
      <c r="G131" s="254"/>
      <c r="H131" s="256"/>
    </row>
    <row r="132" spans="1:8" ht="12.75">
      <c r="A132" s="254"/>
      <c r="B132" s="254"/>
      <c r="C132" s="254"/>
      <c r="D132" s="254"/>
      <c r="E132" s="254"/>
      <c r="F132" s="254"/>
      <c r="G132" s="254"/>
      <c r="H132" s="256"/>
    </row>
    <row r="133" spans="1:8" ht="12.75">
      <c r="A133" s="254"/>
      <c r="B133" s="254"/>
      <c r="C133" s="254"/>
      <c r="D133" s="254"/>
      <c r="E133" s="254"/>
      <c r="F133" s="254"/>
      <c r="G133" s="254"/>
      <c r="H133" s="256"/>
    </row>
    <row r="134" spans="1:8" ht="12.75">
      <c r="A134" s="254"/>
      <c r="B134" s="254"/>
      <c r="C134" s="254"/>
      <c r="D134" s="254"/>
      <c r="E134" s="254"/>
      <c r="F134" s="254"/>
      <c r="G134" s="254"/>
      <c r="H134" s="256"/>
    </row>
    <row r="135" spans="1:8" ht="12.75">
      <c r="A135" s="254"/>
      <c r="B135" s="254"/>
      <c r="C135" s="254"/>
      <c r="D135" s="254"/>
      <c r="E135" s="254"/>
      <c r="F135" s="254"/>
      <c r="G135" s="254"/>
      <c r="H135" s="256"/>
    </row>
    <row r="136" spans="1:8" ht="12.75">
      <c r="A136" s="254"/>
      <c r="B136" s="254"/>
      <c r="C136" s="254"/>
      <c r="D136" s="254"/>
      <c r="E136" s="254"/>
      <c r="F136" s="254"/>
      <c r="G136" s="254"/>
      <c r="H136" s="256"/>
    </row>
    <row r="137" spans="1:8" ht="12.75">
      <c r="A137" s="254"/>
      <c r="B137" s="254"/>
      <c r="C137" s="254"/>
      <c r="D137" s="254"/>
      <c r="E137" s="254"/>
      <c r="F137" s="254"/>
      <c r="G137" s="254"/>
      <c r="H137" s="256"/>
    </row>
    <row r="138" spans="1:8" ht="12.75">
      <c r="A138" s="254"/>
      <c r="B138" s="254"/>
      <c r="C138" s="254"/>
      <c r="D138" s="254"/>
      <c r="E138" s="254"/>
      <c r="F138" s="254"/>
      <c r="G138" s="254"/>
      <c r="H138" s="256"/>
    </row>
    <row r="139" spans="1:8" ht="12.75">
      <c r="A139" s="254"/>
      <c r="B139" s="254"/>
      <c r="C139" s="254"/>
      <c r="D139" s="254"/>
      <c r="E139" s="254"/>
      <c r="F139" s="254"/>
      <c r="G139" s="254"/>
      <c r="H139" s="256"/>
    </row>
    <row r="140" spans="1:8" ht="12.75">
      <c r="A140" s="254"/>
      <c r="B140" s="254"/>
      <c r="C140" s="254"/>
      <c r="D140" s="254"/>
      <c r="E140" s="254"/>
      <c r="F140" s="254"/>
      <c r="G140" s="254"/>
      <c r="H140" s="256"/>
    </row>
    <row r="141" spans="1:8" ht="12.75">
      <c r="A141" s="254"/>
      <c r="B141" s="254"/>
      <c r="C141" s="254"/>
      <c r="D141" s="254"/>
      <c r="E141" s="254"/>
      <c r="F141" s="254"/>
      <c r="G141" s="254"/>
      <c r="H141" s="256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101"/>
  <sheetViews>
    <sheetView workbookViewId="0" topLeftCell="A1">
      <selection activeCell="A1" sqref="A1:I79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5742187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7" customWidth="1"/>
  </cols>
  <sheetData>
    <row r="1" spans="6:9" ht="15.75">
      <c r="F1" s="1" t="str">
        <f>Startlist!$F1</f>
        <v> </v>
      </c>
      <c r="I1" s="131"/>
    </row>
    <row r="2" spans="2:9" ht="15" customHeight="1">
      <c r="B2" s="309" t="str">
        <f>Startlist!$F4</f>
        <v>Grossi Toidukaubad  VIRU RALLY 2014</v>
      </c>
      <c r="C2" s="309"/>
      <c r="D2" s="309"/>
      <c r="E2" s="309"/>
      <c r="F2" s="309"/>
      <c r="G2" s="309"/>
      <c r="H2" s="309"/>
      <c r="I2" s="132"/>
    </row>
    <row r="3" spans="2:9" ht="15">
      <c r="B3" s="310" t="str">
        <f>Startlist!$F5</f>
        <v>13-14 June 2014</v>
      </c>
      <c r="C3" s="310"/>
      <c r="D3" s="310"/>
      <c r="E3" s="310"/>
      <c r="F3" s="310"/>
      <c r="G3" s="310"/>
      <c r="H3" s="310"/>
      <c r="I3" s="132"/>
    </row>
    <row r="4" spans="2:9" ht="15">
      <c r="B4" s="310" t="str">
        <f>Startlist!$F6</f>
        <v>Rakvere, Lääne Virumaa</v>
      </c>
      <c r="C4" s="310"/>
      <c r="D4" s="310"/>
      <c r="E4" s="310"/>
      <c r="F4" s="310"/>
      <c r="G4" s="310"/>
      <c r="H4" s="310"/>
      <c r="I4" s="132"/>
    </row>
    <row r="5" spans="3:9" ht="15" customHeight="1">
      <c r="C5" s="3"/>
      <c r="D5" s="3"/>
      <c r="I5" s="132"/>
    </row>
    <row r="6" spans="2:9" s="245" customFormat="1" ht="15.75" customHeight="1">
      <c r="B6" s="258" t="s">
        <v>878</v>
      </c>
      <c r="C6" s="248"/>
      <c r="D6" s="248"/>
      <c r="I6" s="249"/>
    </row>
    <row r="7" spans="2:9" s="245" customFormat="1" ht="12.75">
      <c r="B7" s="279" t="s">
        <v>728</v>
      </c>
      <c r="C7" s="277" t="s">
        <v>709</v>
      </c>
      <c r="D7" s="277" t="s">
        <v>1174</v>
      </c>
      <c r="E7" s="277" t="s">
        <v>710</v>
      </c>
      <c r="F7" s="277"/>
      <c r="G7" s="280" t="s">
        <v>725</v>
      </c>
      <c r="H7" s="281" t="s">
        <v>724</v>
      </c>
      <c r="I7" s="282" t="s">
        <v>717</v>
      </c>
    </row>
    <row r="8" spans="1:9" s="245" customFormat="1" ht="15" customHeight="1">
      <c r="A8" s="284">
        <v>1</v>
      </c>
      <c r="B8" s="285">
        <v>1</v>
      </c>
      <c r="C8" s="286" t="str">
        <f>VLOOKUP(B8,Startlist!B:F,2,FALSE)</f>
        <v>R4</v>
      </c>
      <c r="D8" s="292" t="str">
        <f>VLOOKUP(VLOOKUP(B8,Startlist!B:F,2,FALSE),'Class lookups'!A:B,2,FALSE)</f>
        <v>EMV1 4WD (A8, S2000, RRC, R4, R5, exp.WRC) </v>
      </c>
      <c r="E8" s="293" t="str">
        <f>CONCATENATE(VLOOKUP(B8,Startlist!B:H,3,FALSE)," / ",VLOOKUP(B8,Startlist!B:H,4,FALSE))</f>
        <v>Timmu Kōrge / Erki Pints</v>
      </c>
      <c r="F8" s="288" t="str">
        <f>VLOOKUP(B8,Startlist!B:F,5,FALSE)</f>
        <v>EST</v>
      </c>
      <c r="G8" s="287" t="str">
        <f>VLOOKUP(B8,Startlist!B:H,7,FALSE)</f>
        <v>Ford Fiesta R5</v>
      </c>
      <c r="H8" s="287" t="str">
        <f>VLOOKUP(B8,Startlist!B:H,6,FALSE)</f>
        <v>MM-MOTORSPORT</v>
      </c>
      <c r="I8" s="290" t="str">
        <f>VLOOKUP(B8,Results!B:P,15,FALSE)</f>
        <v> 1:04.28,1</v>
      </c>
    </row>
    <row r="9" spans="1:9" s="245" customFormat="1" ht="15" customHeight="1">
      <c r="A9" s="284">
        <f>A8+1</f>
        <v>2</v>
      </c>
      <c r="B9" s="285">
        <v>2</v>
      </c>
      <c r="C9" s="286" t="str">
        <f>VLOOKUP(B9,Startlist!B:F,2,FALSE)</f>
        <v>N4</v>
      </c>
      <c r="D9" s="292" t="str">
        <f>VLOOKUP(VLOOKUP(B9,Startlist!B:F,2,FALSE),'Class lookups'!A:B,2,FALSE)</f>
        <v>EMV2 (N4) </v>
      </c>
      <c r="E9" s="293" t="str">
        <f>CONCATENATE(VLOOKUP(B9,Startlist!B:H,3,FALSE)," / ",VLOOKUP(B9,Startlist!B:H,4,FALSE))</f>
        <v>Alexey Lukyanuk / Alexey Arnautov</v>
      </c>
      <c r="F9" s="288" t="str">
        <f>VLOOKUP(B9,Startlist!B:F,5,FALSE)</f>
        <v>RUS</v>
      </c>
      <c r="G9" s="287" t="str">
        <f>VLOOKUP(B9,Startlist!B:H,7,FALSE)</f>
        <v>Mitsubishi Lancer Evo 10</v>
      </c>
      <c r="H9" s="287" t="str">
        <f>VLOOKUP(B9,Startlist!B:H,6,FALSE)</f>
        <v>ALEXEY LUKYANUK</v>
      </c>
      <c r="I9" s="290" t="str">
        <f>VLOOKUP(B9,Results!B:P,15,FALSE)</f>
        <v> 1:04.57,2</v>
      </c>
    </row>
    <row r="10" spans="1:9" s="245" customFormat="1" ht="15" customHeight="1">
      <c r="A10" s="284">
        <f aca="true" t="shared" si="0" ref="A10:A52">A9+1</f>
        <v>3</v>
      </c>
      <c r="B10" s="285">
        <v>4</v>
      </c>
      <c r="C10" s="286" t="str">
        <f>VLOOKUP(B10,Startlist!B:F,2,FALSE)</f>
        <v>N4</v>
      </c>
      <c r="D10" s="292" t="str">
        <f>VLOOKUP(VLOOKUP(B10,Startlist!B:F,2,FALSE),'Class lookups'!A:B,2,FALSE)</f>
        <v>EMV2 (N4) </v>
      </c>
      <c r="E10" s="293" t="str">
        <f>CONCATENATE(VLOOKUP(B10,Startlist!B:H,3,FALSE)," / ",VLOOKUP(B10,Startlist!B:H,4,FALSE))</f>
        <v>Siim Plangi / Marek Sarapuu</v>
      </c>
      <c r="F10" s="288" t="str">
        <f>VLOOKUP(B10,Startlist!B:F,5,FALSE)</f>
        <v>EST</v>
      </c>
      <c r="G10" s="287" t="str">
        <f>VLOOKUP(B10,Startlist!B:H,7,FALSE)</f>
        <v>Mitsubishi Lancer Evo 9</v>
      </c>
      <c r="H10" s="287" t="str">
        <f>VLOOKUP(B10,Startlist!B:H,6,FALSE)</f>
        <v>G.M.RACING SK</v>
      </c>
      <c r="I10" s="290" t="str">
        <f>VLOOKUP(B10,Results!B:P,15,FALSE)</f>
        <v> 1:05.26,5</v>
      </c>
    </row>
    <row r="11" spans="1:9" s="245" customFormat="1" ht="15" customHeight="1">
      <c r="A11" s="284">
        <f t="shared" si="0"/>
        <v>4</v>
      </c>
      <c r="B11" s="285">
        <v>3</v>
      </c>
      <c r="C11" s="286" t="str">
        <f>VLOOKUP(B11,Startlist!B:F,2,FALSE)</f>
        <v>N4</v>
      </c>
      <c r="D11" s="292" t="str">
        <f>VLOOKUP(VLOOKUP(B11,Startlist!B:F,2,FALSE),'Class lookups'!A:B,2,FALSE)</f>
        <v>EMV2 (N4) </v>
      </c>
      <c r="E11" s="293" t="str">
        <f>CONCATENATE(VLOOKUP(B11,Startlist!B:H,3,FALSE)," / ",VLOOKUP(B11,Startlist!B:H,4,FALSE))</f>
        <v>Egon Kaur / Annika Arnek</v>
      </c>
      <c r="F11" s="288" t="str">
        <f>VLOOKUP(B11,Startlist!B:F,5,FALSE)</f>
        <v>EST</v>
      </c>
      <c r="G11" s="287" t="str">
        <f>VLOOKUP(B11,Startlist!B:H,7,FALSE)</f>
        <v>Mitsubishi Lancer Evo 10</v>
      </c>
      <c r="H11" s="287" t="str">
        <f>VLOOKUP(B11,Startlist!B:H,6,FALSE)</f>
        <v>KAUR MOTORSPORT</v>
      </c>
      <c r="I11" s="290" t="str">
        <f>VLOOKUP(B11,Results!B:P,15,FALSE)</f>
        <v> 1:06.07,7</v>
      </c>
    </row>
    <row r="12" spans="1:9" s="245" customFormat="1" ht="15" customHeight="1">
      <c r="A12" s="284">
        <f t="shared" si="0"/>
        <v>5</v>
      </c>
      <c r="B12" s="285">
        <v>7</v>
      </c>
      <c r="C12" s="286" t="str">
        <f>VLOOKUP(B12,Startlist!B:F,2,FALSE)</f>
        <v>N4</v>
      </c>
      <c r="D12" s="292" t="str">
        <f>VLOOKUP(VLOOKUP(B12,Startlist!B:F,2,FALSE),'Class lookups'!A:B,2,FALSE)</f>
        <v>EMV2 (N4) </v>
      </c>
      <c r="E12" s="293" t="str">
        <f>CONCATENATE(VLOOKUP(B12,Startlist!B:H,3,FALSE)," / ",VLOOKUP(B12,Startlist!B:H,4,FALSE))</f>
        <v>Roland Murakas / Kalle Adler</v>
      </c>
      <c r="F12" s="288" t="str">
        <f>VLOOKUP(B12,Startlist!B:F,5,FALSE)</f>
        <v>EST</v>
      </c>
      <c r="G12" s="287" t="str">
        <f>VLOOKUP(B12,Startlist!B:H,7,FALSE)</f>
        <v>Mitsubishi Lancer Evo 10</v>
      </c>
      <c r="H12" s="287" t="str">
        <f>VLOOKUP(B12,Startlist!B:H,6,FALSE)</f>
        <v>PROREHV RALLY TEAM</v>
      </c>
      <c r="I12" s="290" t="str">
        <f>VLOOKUP(B12,Results!B:P,15,FALSE)</f>
        <v> 1:06.11,4</v>
      </c>
    </row>
    <row r="13" spans="1:9" s="245" customFormat="1" ht="15" customHeight="1">
      <c r="A13" s="284">
        <f t="shared" si="0"/>
        <v>6</v>
      </c>
      <c r="B13" s="285">
        <v>8</v>
      </c>
      <c r="C13" s="286" t="str">
        <f>VLOOKUP(B13,Startlist!B:F,2,FALSE)</f>
        <v>N4</v>
      </c>
      <c r="D13" s="292" t="str">
        <f>VLOOKUP(VLOOKUP(B13,Startlist!B:F,2,FALSE),'Class lookups'!A:B,2,FALSE)</f>
        <v>EMV2 (N4) </v>
      </c>
      <c r="E13" s="293" t="str">
        <f>CONCATENATE(VLOOKUP(B13,Startlist!B:H,3,FALSE)," / ",VLOOKUP(B13,Startlist!B:H,4,FALSE))</f>
        <v>Rainer Aus / Simo Koskinen</v>
      </c>
      <c r="F13" s="288" t="str">
        <f>VLOOKUP(B13,Startlist!B:F,5,FALSE)</f>
        <v>EST</v>
      </c>
      <c r="G13" s="287" t="str">
        <f>VLOOKUP(B13,Startlist!B:H,7,FALSE)</f>
        <v>Mitsubishi Lancer Evo 9</v>
      </c>
      <c r="H13" s="287" t="str">
        <f>VLOOKUP(B13,Startlist!B:H,6,FALSE)</f>
        <v>CARGLASS MOTORSPORT</v>
      </c>
      <c r="I13" s="290" t="str">
        <f>VLOOKUP(B13,Results!B:P,15,FALSE)</f>
        <v> 1:06.32,5</v>
      </c>
    </row>
    <row r="14" spans="1:9" s="245" customFormat="1" ht="15" customHeight="1">
      <c r="A14" s="284">
        <f t="shared" si="0"/>
        <v>7</v>
      </c>
      <c r="B14" s="285">
        <v>23</v>
      </c>
      <c r="C14" s="286" t="str">
        <f>VLOOKUP(B14,Startlist!B:F,2,FALSE)</f>
        <v>N4</v>
      </c>
      <c r="D14" s="292" t="str">
        <f>VLOOKUP(VLOOKUP(B14,Startlist!B:F,2,FALSE),'Class lookups'!A:B,2,FALSE)</f>
        <v>EMV2 (N4) </v>
      </c>
      <c r="E14" s="293" t="str">
        <f>CONCATENATE(VLOOKUP(B14,Startlist!B:H,3,FALSE)," / ",VLOOKUP(B14,Startlist!B:H,4,FALSE))</f>
        <v>Igor Bulantsev / Marina Danilova</v>
      </c>
      <c r="F14" s="288" t="str">
        <f>VLOOKUP(B14,Startlist!B:F,5,FALSE)</f>
        <v>RUS</v>
      </c>
      <c r="G14" s="287" t="str">
        <f>VLOOKUP(B14,Startlist!B:H,7,FALSE)</f>
        <v>Mitsubishi Lancer Evo 10</v>
      </c>
      <c r="H14" s="287" t="str">
        <f>VLOOKUP(B14,Startlist!B:H,6,FALSE)</f>
        <v>ASRT RALLY TEAM</v>
      </c>
      <c r="I14" s="290" t="str">
        <f>VLOOKUP(B14,Results!B:P,15,FALSE)</f>
        <v> 1:08.59,9</v>
      </c>
    </row>
    <row r="15" spans="1:9" s="245" customFormat="1" ht="15" customHeight="1">
      <c r="A15" s="284">
        <f t="shared" si="0"/>
        <v>8</v>
      </c>
      <c r="B15" s="285">
        <v>15</v>
      </c>
      <c r="C15" s="286" t="str">
        <f>VLOOKUP(B15,Startlist!B:F,2,FALSE)</f>
        <v>R4</v>
      </c>
      <c r="D15" s="292" t="str">
        <f>VLOOKUP(VLOOKUP(B15,Startlist!B:F,2,FALSE),'Class lookups'!A:B,2,FALSE)</f>
        <v>EMV1 4WD (A8, S2000, RRC, R4, R5, exp.WRC) </v>
      </c>
      <c r="E15" s="293" t="str">
        <f>CONCATENATE(VLOOKUP(B15,Startlist!B:H,3,FALSE)," / ",VLOOKUP(B15,Startlist!B:H,4,FALSE))</f>
        <v>Radik Shaymiev / Maxim Tsvetkov</v>
      </c>
      <c r="F15" s="288" t="str">
        <f>VLOOKUP(B15,Startlist!B:F,5,FALSE)</f>
        <v>RUS</v>
      </c>
      <c r="G15" s="287" t="str">
        <f>VLOOKUP(B15,Startlist!B:H,7,FALSE)</f>
        <v>Peugeot 207 Sport</v>
      </c>
      <c r="H15" s="287" t="str">
        <f>VLOOKUP(B15,Startlist!B:H,6,FALSE)</f>
        <v>TAIF RALLY TEAM</v>
      </c>
      <c r="I15" s="290" t="str">
        <f>VLOOKUP(B15,Results!B:P,15,FALSE)</f>
        <v> 1:09.11,2</v>
      </c>
    </row>
    <row r="16" spans="1:9" s="245" customFormat="1" ht="15" customHeight="1">
      <c r="A16" s="284">
        <f t="shared" si="0"/>
        <v>9</v>
      </c>
      <c r="B16" s="285">
        <v>12</v>
      </c>
      <c r="C16" s="286" t="str">
        <f>VLOOKUP(B16,Startlist!B:F,2,FALSE)</f>
        <v>E12</v>
      </c>
      <c r="D16" s="292" t="str">
        <f>VLOOKUP(VLOOKUP(B16,Startlist!B:F,2,FALSE),'Class lookups'!A:B,2,FALSE)</f>
        <v>EMV8 (E12) </v>
      </c>
      <c r="E16" s="293" t="str">
        <f>CONCATENATE(VLOOKUP(B16,Startlist!B:H,3,FALSE)," / ",VLOOKUP(B16,Startlist!B:H,4,FALSE))</f>
        <v>Hendrik Kers / Viljo Vider</v>
      </c>
      <c r="F16" s="288" t="str">
        <f>VLOOKUP(B16,Startlist!B:F,5,FALSE)</f>
        <v>EST</v>
      </c>
      <c r="G16" s="287" t="str">
        <f>VLOOKUP(B16,Startlist!B:H,7,FALSE)</f>
        <v>Mitsubishi Lancer Evo 5</v>
      </c>
      <c r="H16" s="287" t="str">
        <f>VLOOKUP(B16,Startlist!B:H,6,FALSE)</f>
        <v>PSC MOTORSPORT</v>
      </c>
      <c r="I16" s="290" t="str">
        <f>VLOOKUP(B16,Results!B:P,15,FALSE)</f>
        <v> 1:09.50,6</v>
      </c>
    </row>
    <row r="17" spans="1:9" s="245" customFormat="1" ht="15" customHeight="1">
      <c r="A17" s="284">
        <f t="shared" si="0"/>
        <v>10</v>
      </c>
      <c r="B17" s="285">
        <v>24</v>
      </c>
      <c r="C17" s="286" t="str">
        <f>VLOOKUP(B17,Startlist!B:F,2,FALSE)</f>
        <v>E12</v>
      </c>
      <c r="D17" s="292" t="str">
        <f>VLOOKUP(VLOOKUP(B17,Startlist!B:F,2,FALSE),'Class lookups'!A:B,2,FALSE)</f>
        <v>EMV8 (E12) </v>
      </c>
      <c r="E17" s="293" t="str">
        <f>CONCATENATE(VLOOKUP(B17,Startlist!B:H,3,FALSE)," / ",VLOOKUP(B17,Startlist!B:H,4,FALSE))</f>
        <v>Allan Ilves / Kristo Tamm</v>
      </c>
      <c r="F17" s="288" t="str">
        <f>VLOOKUP(B17,Startlist!B:F,5,FALSE)</f>
        <v>EST</v>
      </c>
      <c r="G17" s="287" t="str">
        <f>VLOOKUP(B17,Startlist!B:H,7,FALSE)</f>
        <v>Mitsubishi Lancer Evo 8</v>
      </c>
      <c r="H17" s="287" t="str">
        <f>VLOOKUP(B17,Startlist!B:H,6,FALSE)</f>
        <v>KAUR MOTORSPORT</v>
      </c>
      <c r="I17" s="290" t="str">
        <f>VLOOKUP(B17,Results!B:P,15,FALSE)</f>
        <v> 1:10.01,3</v>
      </c>
    </row>
    <row r="18" spans="1:9" s="245" customFormat="1" ht="15" customHeight="1">
      <c r="A18" s="284">
        <f t="shared" si="0"/>
        <v>11</v>
      </c>
      <c r="B18" s="285">
        <v>42</v>
      </c>
      <c r="C18" s="286" t="str">
        <f>VLOOKUP(B18,Startlist!B:F,2,FALSE)</f>
        <v>A7</v>
      </c>
      <c r="D18" s="292" t="str">
        <f>VLOOKUP(VLOOKUP(B18,Startlist!B:F,2,FALSE),'Class lookups'!A:B,2,FALSE)</f>
        <v>EMV4 2WD 2000 (N3, A7, R3, R3T) </v>
      </c>
      <c r="E18" s="293" t="str">
        <f>CONCATENATE(VLOOKUP(B18,Startlist!B:H,3,FALSE)," / ",VLOOKUP(B18,Startlist!B:H,4,FALSE))</f>
        <v>Kristo Subi / Teele Sepp</v>
      </c>
      <c r="F18" s="288" t="str">
        <f>VLOOKUP(B18,Startlist!B:F,5,FALSE)</f>
        <v>EST</v>
      </c>
      <c r="G18" s="287" t="str">
        <f>VLOOKUP(B18,Startlist!B:H,7,FALSE)</f>
        <v>Honda Civic Type-R</v>
      </c>
      <c r="H18" s="287" t="str">
        <f>VLOOKUP(B18,Startlist!B:H,6,FALSE)</f>
        <v>ECOM MOTORSPORT</v>
      </c>
      <c r="I18" s="290" t="str">
        <f>VLOOKUP(B18,Results!B:P,15,FALSE)</f>
        <v> 1:13.04,6</v>
      </c>
    </row>
    <row r="19" spans="1:9" s="245" customFormat="1" ht="15" customHeight="1">
      <c r="A19" s="284">
        <f t="shared" si="0"/>
        <v>12</v>
      </c>
      <c r="B19" s="285">
        <v>32</v>
      </c>
      <c r="C19" s="286" t="str">
        <f>VLOOKUP(B19,Startlist!B:F,2,FALSE)</f>
        <v>A6</v>
      </c>
      <c r="D19" s="292" t="str">
        <f>VLOOKUP(VLOOKUP(B19,Startlist!B:F,2,FALSE),'Class lookups'!A:B,2,FALSE)</f>
        <v>EMV3 2WD 1600 (N2, A6, R1, R2) </v>
      </c>
      <c r="E19" s="293" t="str">
        <f>CONCATENATE(VLOOKUP(B19,Startlist!B:H,3,FALSE)," / ",VLOOKUP(B19,Startlist!B:H,4,FALSE))</f>
        <v>Kristen Kelement / Timo Kasesalu</v>
      </c>
      <c r="F19" s="288" t="str">
        <f>VLOOKUP(B19,Startlist!B:F,5,FALSE)</f>
        <v>EST</v>
      </c>
      <c r="G19" s="287" t="str">
        <f>VLOOKUP(B19,Startlist!B:H,7,FALSE)</f>
        <v>Citroen C2 R2 MAX</v>
      </c>
      <c r="H19" s="287" t="str">
        <f>VLOOKUP(B19,Startlist!B:H,6,FALSE)</f>
        <v>RS RACING</v>
      </c>
      <c r="I19" s="290" t="str">
        <f>VLOOKUP(B19,Results!B:P,15,FALSE)</f>
        <v> 1:13.10,3</v>
      </c>
    </row>
    <row r="20" spans="1:9" s="245" customFormat="1" ht="15" customHeight="1">
      <c r="A20" s="284">
        <f t="shared" si="0"/>
        <v>13</v>
      </c>
      <c r="B20" s="285">
        <v>44</v>
      </c>
      <c r="C20" s="286" t="str">
        <f>VLOOKUP(B20,Startlist!B:F,2,FALSE)</f>
        <v>A7</v>
      </c>
      <c r="D20" s="292" t="str">
        <f>VLOOKUP(VLOOKUP(B20,Startlist!B:F,2,FALSE),'Class lookups'!A:B,2,FALSE)</f>
        <v>EMV4 2WD 2000 (N3, A7, R3, R3T) </v>
      </c>
      <c r="E20" s="293" t="str">
        <f>CONCATENATE(VLOOKUP(B20,Startlist!B:H,3,FALSE)," / ",VLOOKUP(B20,Startlist!B:H,4,FALSE))</f>
        <v>Mikhail Skripnikov / Anton Grechko</v>
      </c>
      <c r="F20" s="288" t="str">
        <f>VLOOKUP(B20,Startlist!B:F,5,FALSE)</f>
        <v>RUS</v>
      </c>
      <c r="G20" s="287" t="str">
        <f>VLOOKUP(B20,Startlist!B:H,7,FALSE)</f>
        <v>Renault Clio R3</v>
      </c>
      <c r="H20" s="287" t="str">
        <f>VLOOKUP(B20,Startlist!B:H,6,FALSE)</f>
        <v>THOMAS BETON RACING</v>
      </c>
      <c r="I20" s="290" t="str">
        <f>VLOOKUP(B20,Results!B:P,15,FALSE)</f>
        <v> 1:13.33,9</v>
      </c>
    </row>
    <row r="21" spans="1:9" s="245" customFormat="1" ht="15" customHeight="1">
      <c r="A21" s="284">
        <f t="shared" si="0"/>
        <v>14</v>
      </c>
      <c r="B21" s="285">
        <v>28</v>
      </c>
      <c r="C21" s="286" t="str">
        <f>VLOOKUP(B21,Startlist!B:F,2,FALSE)</f>
        <v>A6</v>
      </c>
      <c r="D21" s="292" t="str">
        <f>VLOOKUP(VLOOKUP(B21,Startlist!B:F,2,FALSE),'Class lookups'!A:B,2,FALSE)</f>
        <v>EMV3 2WD 1600 (N2, A6, R1, R2) </v>
      </c>
      <c r="E21" s="293" t="str">
        <f>CONCATENATE(VLOOKUP(B21,Startlist!B:H,3,FALSE)," / ",VLOOKUP(B21,Startlist!B:H,4,FALSE))</f>
        <v>Rasmus Uustulnd / Imre Kuusk</v>
      </c>
      <c r="F21" s="288" t="str">
        <f>VLOOKUP(B21,Startlist!B:F,5,FALSE)</f>
        <v>EST</v>
      </c>
      <c r="G21" s="287" t="str">
        <f>VLOOKUP(B21,Startlist!B:H,7,FALSE)</f>
        <v>Ford Fiesta R2</v>
      </c>
      <c r="H21" s="287" t="str">
        <f>VLOOKUP(B21,Startlist!B:H,6,FALSE)</f>
        <v>SAR-TECH MOTORSPORT</v>
      </c>
      <c r="I21" s="290" t="str">
        <f>VLOOKUP(B21,Results!B:P,15,FALSE)</f>
        <v> 1:13.40,4</v>
      </c>
    </row>
    <row r="22" spans="1:9" s="245" customFormat="1" ht="15" customHeight="1">
      <c r="A22" s="284">
        <f t="shared" si="0"/>
        <v>15</v>
      </c>
      <c r="B22" s="285">
        <v>38</v>
      </c>
      <c r="C22" s="286" t="str">
        <f>VLOOKUP(B22,Startlist!B:F,2,FALSE)</f>
        <v>A7</v>
      </c>
      <c r="D22" s="292" t="str">
        <f>VLOOKUP(VLOOKUP(B22,Startlist!B:F,2,FALSE),'Class lookups'!A:B,2,FALSE)</f>
        <v>EMV4 2WD 2000 (N3, A7, R3, R3T) </v>
      </c>
      <c r="E22" s="293" t="str">
        <f>CONCATENATE(VLOOKUP(B22,Startlist!B:H,3,FALSE)," / ",VLOOKUP(B22,Startlist!B:H,4,FALSE))</f>
        <v>David Sultanjants / Siim Oja</v>
      </c>
      <c r="F22" s="288" t="str">
        <f>VLOOKUP(B22,Startlist!B:F,5,FALSE)</f>
        <v>EST</v>
      </c>
      <c r="G22" s="287" t="str">
        <f>VLOOKUP(B22,Startlist!B:H,7,FALSE)</f>
        <v>Citroen DS3</v>
      </c>
      <c r="H22" s="287" t="str">
        <f>VLOOKUP(B22,Startlist!B:H,6,FALSE)</f>
        <v>MS RACING</v>
      </c>
      <c r="I22" s="290" t="str">
        <f>VLOOKUP(B22,Results!B:P,15,FALSE)</f>
        <v> 1:13.52,5</v>
      </c>
    </row>
    <row r="23" spans="1:9" s="245" customFormat="1" ht="15" customHeight="1">
      <c r="A23" s="284">
        <f t="shared" si="0"/>
        <v>16</v>
      </c>
      <c r="B23" s="285">
        <v>58</v>
      </c>
      <c r="C23" s="286" t="str">
        <f>VLOOKUP(B23,Startlist!B:F,2,FALSE)</f>
        <v>A7</v>
      </c>
      <c r="D23" s="292" t="str">
        <f>VLOOKUP(VLOOKUP(B23,Startlist!B:F,2,FALSE),'Class lookups'!A:B,2,FALSE)</f>
        <v>EMV4 2WD 2000 (N3, A7, R3, R3T) </v>
      </c>
      <c r="E23" s="293" t="str">
        <f>CONCATENATE(VLOOKUP(B23,Startlist!B:H,3,FALSE)," / ",VLOOKUP(B23,Startlist!B:H,4,FALSE))</f>
        <v>Kevin Kuusik / Carl Terras</v>
      </c>
      <c r="F23" s="288" t="str">
        <f>VLOOKUP(B23,Startlist!B:F,5,FALSE)</f>
        <v>EST</v>
      </c>
      <c r="G23" s="287" t="str">
        <f>VLOOKUP(B23,Startlist!B:H,7,FALSE)</f>
        <v>Renault Clio Ragnotti</v>
      </c>
      <c r="H23" s="287" t="str">
        <f>VLOOKUP(B23,Startlist!B:H,6,FALSE)</f>
        <v>OT RACING</v>
      </c>
      <c r="I23" s="290" t="str">
        <f>VLOOKUP(B23,Results!B:P,15,FALSE)</f>
        <v> 1:13.59,9</v>
      </c>
    </row>
    <row r="24" spans="1:9" s="245" customFormat="1" ht="15" customHeight="1">
      <c r="A24" s="284">
        <f t="shared" si="0"/>
        <v>17</v>
      </c>
      <c r="B24" s="285">
        <v>49</v>
      </c>
      <c r="C24" s="286" t="str">
        <f>VLOOKUP(B24,Startlist!B:F,2,FALSE)</f>
        <v>A7</v>
      </c>
      <c r="D24" s="292" t="str">
        <f>VLOOKUP(VLOOKUP(B24,Startlist!B:F,2,FALSE),'Class lookups'!A:B,2,FALSE)</f>
        <v>EMV4 2WD 2000 (N3, A7, R3, R3T) </v>
      </c>
      <c r="E24" s="293" t="str">
        <f>CONCATENATE(VLOOKUP(B24,Startlist!B:H,3,FALSE)," / ",VLOOKUP(B24,Startlist!B:H,4,FALSE))</f>
        <v>Mait Madik / Toomas Tauk</v>
      </c>
      <c r="F24" s="288" t="str">
        <f>VLOOKUP(B24,Startlist!B:F,5,FALSE)</f>
        <v>EST</v>
      </c>
      <c r="G24" s="287" t="str">
        <f>VLOOKUP(B24,Startlist!B:H,7,FALSE)</f>
        <v>Honda Civic Type-R</v>
      </c>
      <c r="H24" s="287" t="str">
        <f>VLOOKUP(B24,Startlist!B:H,6,FALSE)</f>
        <v>ECOM MOTORSPORT</v>
      </c>
      <c r="I24" s="290" t="str">
        <f>VLOOKUP(B24,Results!B:P,15,FALSE)</f>
        <v> 1:14.26,4</v>
      </c>
    </row>
    <row r="25" spans="1:9" s="245" customFormat="1" ht="15" customHeight="1">
      <c r="A25" s="284">
        <f t="shared" si="0"/>
        <v>18</v>
      </c>
      <c r="B25" s="285">
        <v>68</v>
      </c>
      <c r="C25" s="286" t="str">
        <f>VLOOKUP(B25,Startlist!B:F,2,FALSE)</f>
        <v>E11</v>
      </c>
      <c r="D25" s="292" t="str">
        <f>VLOOKUP(VLOOKUP(B25,Startlist!B:F,2,FALSE),'Class lookups'!A:B,2,FALSE)</f>
        <v>EMV7 (E11) </v>
      </c>
      <c r="E25" s="293" t="str">
        <f>CONCATENATE(VLOOKUP(B25,Startlist!B:H,3,FALSE)," / ",VLOOKUP(B25,Startlist!B:H,4,FALSE))</f>
        <v>Madis Vanaselja / Jaanus Hōbemägi</v>
      </c>
      <c r="F25" s="288" t="str">
        <f>VLOOKUP(B25,Startlist!B:F,5,FALSE)</f>
        <v>EST</v>
      </c>
      <c r="G25" s="287" t="str">
        <f>VLOOKUP(B25,Startlist!B:H,7,FALSE)</f>
        <v>BMW M3</v>
      </c>
      <c r="H25" s="287" t="str">
        <f>VLOOKUP(B25,Startlist!B:H,6,FALSE)</f>
        <v>LAITSE RALLYPARK</v>
      </c>
      <c r="I25" s="290" t="str">
        <f>VLOOKUP(B25,Results!B:P,15,FALSE)</f>
        <v> 1:14.38,1</v>
      </c>
    </row>
    <row r="26" spans="1:9" s="245" customFormat="1" ht="15" customHeight="1">
      <c r="A26" s="284">
        <f t="shared" si="0"/>
        <v>19</v>
      </c>
      <c r="B26" s="285">
        <v>50</v>
      </c>
      <c r="C26" s="286" t="str">
        <f>VLOOKUP(B26,Startlist!B:F,2,FALSE)</f>
        <v>E11</v>
      </c>
      <c r="D26" s="292" t="str">
        <f>VLOOKUP(VLOOKUP(B26,Startlist!B:F,2,FALSE),'Class lookups'!A:B,2,FALSE)</f>
        <v>EMV7 (E11) </v>
      </c>
      <c r="E26" s="293" t="str">
        <f>CONCATENATE(VLOOKUP(B26,Startlist!B:H,3,FALSE)," / ",VLOOKUP(B26,Startlist!B:H,4,FALSE))</f>
        <v>Vallo Nuuter / Alari Kupri</v>
      </c>
      <c r="F26" s="288" t="str">
        <f>VLOOKUP(B26,Startlist!B:F,5,FALSE)</f>
        <v>EST</v>
      </c>
      <c r="G26" s="287" t="str">
        <f>VLOOKUP(B26,Startlist!B:H,7,FALSE)</f>
        <v>BMW M3</v>
      </c>
      <c r="H26" s="287" t="str">
        <f>VLOOKUP(B26,Startlist!B:H,6,FALSE)</f>
        <v>MS RACING</v>
      </c>
      <c r="I26" s="290" t="str">
        <f>VLOOKUP(B26,Results!B:P,15,FALSE)</f>
        <v> 1:14.58,9</v>
      </c>
    </row>
    <row r="27" spans="1:9" s="245" customFormat="1" ht="15" customHeight="1">
      <c r="A27" s="284">
        <f t="shared" si="0"/>
        <v>20</v>
      </c>
      <c r="B27" s="285">
        <v>81</v>
      </c>
      <c r="C27" s="286" t="str">
        <f>VLOOKUP(B27,Startlist!B:F,2,FALSE)</f>
        <v>A7</v>
      </c>
      <c r="D27" s="292" t="str">
        <f>VLOOKUP(VLOOKUP(B27,Startlist!B:F,2,FALSE),'Class lookups'!A:B,2,FALSE)</f>
        <v>EMV4 2WD 2000 (N3, A7, R3, R3T) </v>
      </c>
      <c r="E27" s="293" t="str">
        <f>CONCATENATE(VLOOKUP(B27,Startlist!B:H,3,FALSE)," / ",VLOOKUP(B27,Startlist!B:H,4,FALSE))</f>
        <v>Edgars Balodis / Inese Akmentina</v>
      </c>
      <c r="F27" s="288" t="str">
        <f>VLOOKUP(B27,Startlist!B:F,5,FALSE)</f>
        <v>LAT</v>
      </c>
      <c r="G27" s="287" t="str">
        <f>VLOOKUP(B27,Startlist!B:H,7,FALSE)</f>
        <v>Honda Civic Type-R</v>
      </c>
      <c r="H27" s="287" t="str">
        <f>VLOOKUP(B27,Startlist!B:H,6,FALSE)</f>
        <v>EDGARS BALODIS</v>
      </c>
      <c r="I27" s="290" t="str">
        <f>VLOOKUP(B27,Results!B:P,15,FALSE)</f>
        <v> 1:15.32,4</v>
      </c>
    </row>
    <row r="28" spans="1:9" s="245" customFormat="1" ht="15" customHeight="1">
      <c r="A28" s="284">
        <f t="shared" si="0"/>
        <v>21</v>
      </c>
      <c r="B28" s="285">
        <v>61</v>
      </c>
      <c r="C28" s="286" t="str">
        <f>VLOOKUP(B28,Startlist!B:F,2,FALSE)</f>
        <v>A8</v>
      </c>
      <c r="D28" s="292" t="str">
        <f>VLOOKUP(VLOOKUP(B28,Startlist!B:F,2,FALSE),'Class lookups'!A:B,2,FALSE)</f>
        <v>EMV3 2WD 1600 (N2, A6, R1, R2) </v>
      </c>
      <c r="E28" s="293" t="str">
        <f>CONCATENATE(VLOOKUP(B28,Startlist!B:H,3,FALSE)," / ",VLOOKUP(B28,Startlist!B:H,4,FALSE))</f>
        <v>Vadim Kuznetsov / Roman Kapustin</v>
      </c>
      <c r="F28" s="288" t="str">
        <f>VLOOKUP(B28,Startlist!B:F,5,FALSE)</f>
        <v>RUS</v>
      </c>
      <c r="G28" s="287" t="str">
        <f>VLOOKUP(B28,Startlist!B:H,7,FALSE)</f>
        <v>Subaru Impreza</v>
      </c>
      <c r="H28" s="287" t="str">
        <f>VLOOKUP(B28,Startlist!B:H,6,FALSE)</f>
        <v>ASRT RALLY TEAM</v>
      </c>
      <c r="I28" s="290" t="str">
        <f>VLOOKUP(B28,Results!B:P,15,FALSE)</f>
        <v> 1:16.27,4</v>
      </c>
    </row>
    <row r="29" spans="1:9" s="245" customFormat="1" ht="15" customHeight="1">
      <c r="A29" s="284">
        <f t="shared" si="0"/>
        <v>22</v>
      </c>
      <c r="B29" s="285">
        <v>77</v>
      </c>
      <c r="C29" s="286" t="str">
        <f>VLOOKUP(B29,Startlist!B:F,2,FALSE)</f>
        <v>N3</v>
      </c>
      <c r="D29" s="292" t="str">
        <f>VLOOKUP(VLOOKUP(B29,Startlist!B:F,2,FALSE),'Class lookups'!A:B,2,FALSE)</f>
        <v>EMV4 2WD 2000 (N3, A7, R3, R3T) </v>
      </c>
      <c r="E29" s="293" t="str">
        <f>CONCATENATE(VLOOKUP(B29,Startlist!B:H,3,FALSE)," / ",VLOOKUP(B29,Startlist!B:H,4,FALSE))</f>
        <v>Kaspar Kasari / Hannes Kuusmaa</v>
      </c>
      <c r="F29" s="288" t="str">
        <f>VLOOKUP(B29,Startlist!B:F,5,FALSE)</f>
        <v>EST</v>
      </c>
      <c r="G29" s="287" t="str">
        <f>VLOOKUP(B29,Startlist!B:H,7,FALSE)</f>
        <v>Honda Civic Type-R</v>
      </c>
      <c r="H29" s="287" t="str">
        <f>VLOOKUP(B29,Startlist!B:H,6,FALSE)</f>
        <v>ECOM MOTORSPORT</v>
      </c>
      <c r="I29" s="290" t="str">
        <f>VLOOKUP(B29,Results!B:P,15,FALSE)</f>
        <v> 1:16.40,2</v>
      </c>
    </row>
    <row r="30" spans="1:9" s="245" customFormat="1" ht="15" customHeight="1">
      <c r="A30" s="284">
        <f t="shared" si="0"/>
        <v>23</v>
      </c>
      <c r="B30" s="285">
        <v>63</v>
      </c>
      <c r="C30" s="286" t="str">
        <f>VLOOKUP(B30,Startlist!B:F,2,FALSE)</f>
        <v>E10</v>
      </c>
      <c r="D30" s="292" t="str">
        <f>VLOOKUP(VLOOKUP(B30,Startlist!B:F,2,FALSE),'Class lookups'!A:B,2,FALSE)</f>
        <v>EMV6 (E10) </v>
      </c>
      <c r="E30" s="293" t="str">
        <f>CONCATENATE(VLOOKUP(B30,Startlist!B:H,3,FALSE)," / ",VLOOKUP(B30,Startlist!B:H,4,FALSE))</f>
        <v>Kristjan Sinik / Martti Meetua</v>
      </c>
      <c r="F30" s="288" t="str">
        <f>VLOOKUP(B30,Startlist!B:F,5,FALSE)</f>
        <v>EST</v>
      </c>
      <c r="G30" s="287" t="str">
        <f>VLOOKUP(B30,Startlist!B:H,7,FALSE)</f>
        <v>Nissan Sunny</v>
      </c>
      <c r="H30" s="287" t="str">
        <f>VLOOKUP(B30,Startlist!B:H,6,FALSE)</f>
        <v>ERKI SPORT</v>
      </c>
      <c r="I30" s="290" t="str">
        <f>VLOOKUP(B30,Results!B:P,15,FALSE)</f>
        <v> 1:16.45,0</v>
      </c>
    </row>
    <row r="31" spans="1:9" s="245" customFormat="1" ht="15" customHeight="1">
      <c r="A31" s="284">
        <f t="shared" si="0"/>
        <v>24</v>
      </c>
      <c r="B31" s="285">
        <v>59</v>
      </c>
      <c r="C31" s="286" t="str">
        <f>VLOOKUP(B31,Startlist!B:F,2,FALSE)</f>
        <v>A6</v>
      </c>
      <c r="D31" s="292" t="str">
        <f>VLOOKUP(VLOOKUP(B31,Startlist!B:F,2,FALSE),'Class lookups'!A:B,2,FALSE)</f>
        <v>EMV3 2WD 1600 (N2, A6, R1, R2) </v>
      </c>
      <c r="E31" s="293" t="str">
        <f>CONCATENATE(VLOOKUP(B31,Startlist!B:H,3,FALSE)," / ",VLOOKUP(B31,Startlist!B:H,4,FALSE))</f>
        <v>Gustav Kruuda / Ken Järveoja</v>
      </c>
      <c r="F31" s="288" t="str">
        <f>VLOOKUP(B31,Startlist!B:F,5,FALSE)</f>
        <v>EST</v>
      </c>
      <c r="G31" s="287" t="str">
        <f>VLOOKUP(B31,Startlist!B:H,7,FALSE)</f>
        <v>Ford Fiesta R2</v>
      </c>
      <c r="H31" s="287" t="str">
        <f>VLOOKUP(B31,Startlist!B:H,6,FALSE)</f>
        <v>ME3 RALLYTEAM</v>
      </c>
      <c r="I31" s="290" t="str">
        <f>VLOOKUP(B31,Results!B:P,15,FALSE)</f>
        <v> 1:16.46,9</v>
      </c>
    </row>
    <row r="32" spans="1:9" s="245" customFormat="1" ht="15" customHeight="1">
      <c r="A32" s="284">
        <f t="shared" si="0"/>
        <v>25</v>
      </c>
      <c r="B32" s="285">
        <v>65</v>
      </c>
      <c r="C32" s="286" t="str">
        <f>VLOOKUP(B32,Startlist!B:F,2,FALSE)</f>
        <v>E10</v>
      </c>
      <c r="D32" s="292" t="str">
        <f>VLOOKUP(VLOOKUP(B32,Startlist!B:F,2,FALSE),'Class lookups'!A:B,2,FALSE)</f>
        <v>EMV6 (E10) </v>
      </c>
      <c r="E32" s="293" t="str">
        <f>CONCATENATE(VLOOKUP(B32,Startlist!B:H,3,FALSE)," / ",VLOOKUP(B32,Startlist!B:H,4,FALSE))</f>
        <v>Alvar Kuusik / Riho Kens</v>
      </c>
      <c r="F32" s="288" t="str">
        <f>VLOOKUP(B32,Startlist!B:F,5,FALSE)</f>
        <v>EST</v>
      </c>
      <c r="G32" s="287" t="str">
        <f>VLOOKUP(B32,Startlist!B:H,7,FALSE)</f>
        <v>VW Golf</v>
      </c>
      <c r="H32" s="287" t="str">
        <f>VLOOKUP(B32,Startlist!B:H,6,FALSE)</f>
        <v>TIKKRI MOTORSPORT</v>
      </c>
      <c r="I32" s="290" t="str">
        <f>VLOOKUP(B32,Results!B:P,15,FALSE)</f>
        <v> 1:16.50,6</v>
      </c>
    </row>
    <row r="33" spans="1:9" s="245" customFormat="1" ht="15" customHeight="1">
      <c r="A33" s="284">
        <f t="shared" si="0"/>
        <v>26</v>
      </c>
      <c r="B33" s="285">
        <v>60</v>
      </c>
      <c r="C33" s="286" t="str">
        <f>VLOOKUP(B33,Startlist!B:F,2,FALSE)</f>
        <v>N3</v>
      </c>
      <c r="D33" s="292" t="str">
        <f>VLOOKUP(VLOOKUP(B33,Startlist!B:F,2,FALSE),'Class lookups'!A:B,2,FALSE)</f>
        <v>EMV4 2WD 2000 (N3, A7, R3, R3T) </v>
      </c>
      <c r="E33" s="293" t="str">
        <f>CONCATENATE(VLOOKUP(B33,Startlist!B:H,3,FALSE)," / ",VLOOKUP(B33,Startlist!B:H,4,FALSE))</f>
        <v>Dmitry Gorchakov / Sergei Kozlov</v>
      </c>
      <c r="F33" s="288" t="str">
        <f>VLOOKUP(B33,Startlist!B:F,5,FALSE)</f>
        <v>RUS</v>
      </c>
      <c r="G33" s="287" t="str">
        <f>VLOOKUP(B33,Startlist!B:H,7,FALSE)</f>
        <v>Renault Clio</v>
      </c>
      <c r="H33" s="287" t="str">
        <f>VLOOKUP(B33,Startlist!B:H,6,FALSE)</f>
        <v>PSC MOTORSPORT</v>
      </c>
      <c r="I33" s="290" t="str">
        <f>VLOOKUP(B33,Results!B:P,15,FALSE)</f>
        <v> 1:17.35,5</v>
      </c>
    </row>
    <row r="34" spans="1:9" s="245" customFormat="1" ht="15" customHeight="1">
      <c r="A34" s="284">
        <f t="shared" si="0"/>
        <v>27</v>
      </c>
      <c r="B34" s="285">
        <v>74</v>
      </c>
      <c r="C34" s="286" t="str">
        <f>VLOOKUP(B34,Startlist!B:F,2,FALSE)</f>
        <v>E9</v>
      </c>
      <c r="D34" s="292" t="str">
        <f>VLOOKUP(VLOOKUP(B34,Startlist!B:F,2,FALSE),'Class lookups'!A:B,2,FALSE)</f>
        <v>EMV5 (E9) </v>
      </c>
      <c r="E34" s="293" t="str">
        <f>CONCATENATE(VLOOKUP(B34,Startlist!B:H,3,FALSE)," / ",VLOOKUP(B34,Startlist!B:H,4,FALSE))</f>
        <v>Rainer Meus / Kaupo Vana</v>
      </c>
      <c r="F34" s="288" t="str">
        <f>VLOOKUP(B34,Startlist!B:F,5,FALSE)</f>
        <v>EST</v>
      </c>
      <c r="G34" s="287" t="str">
        <f>VLOOKUP(B34,Startlist!B:H,7,FALSE)</f>
        <v>LADA VFTS</v>
      </c>
      <c r="H34" s="287" t="str">
        <f>VLOOKUP(B34,Startlist!B:H,6,FALSE)</f>
        <v>PROREHV RALLY TEAM</v>
      </c>
      <c r="I34" s="290" t="str">
        <f>VLOOKUP(B34,Results!B:P,15,FALSE)</f>
        <v> 1:18.18,2</v>
      </c>
    </row>
    <row r="35" spans="1:9" s="245" customFormat="1" ht="15" customHeight="1">
      <c r="A35" s="284">
        <f t="shared" si="0"/>
        <v>28</v>
      </c>
      <c r="B35" s="285">
        <v>73</v>
      </c>
      <c r="C35" s="286" t="str">
        <f>VLOOKUP(B35,Startlist!B:F,2,FALSE)</f>
        <v>E10</v>
      </c>
      <c r="D35" s="292" t="str">
        <f>VLOOKUP(VLOOKUP(B35,Startlist!B:F,2,FALSE),'Class lookups'!A:B,2,FALSE)</f>
        <v>EMV6 (E10) </v>
      </c>
      <c r="E35" s="293" t="str">
        <f>CONCATENATE(VLOOKUP(B35,Startlist!B:H,3,FALSE)," / ",VLOOKUP(B35,Startlist!B:H,4,FALSE))</f>
        <v>Einar Soe / Tarmo Kaseorg</v>
      </c>
      <c r="F35" s="288" t="str">
        <f>VLOOKUP(B35,Startlist!B:F,5,FALSE)</f>
        <v>EST</v>
      </c>
      <c r="G35" s="287" t="str">
        <f>VLOOKUP(B35,Startlist!B:H,7,FALSE)</f>
        <v>Toyota Starlet</v>
      </c>
      <c r="H35" s="287" t="str">
        <f>VLOOKUP(B35,Startlist!B:H,6,FALSE)</f>
        <v>SAR-TECH MOTORSPORT</v>
      </c>
      <c r="I35" s="290" t="str">
        <f>VLOOKUP(B35,Results!B:P,15,FALSE)</f>
        <v> 1:18.56,1</v>
      </c>
    </row>
    <row r="36" spans="1:9" s="245" customFormat="1" ht="15" customHeight="1">
      <c r="A36" s="284">
        <f t="shared" si="0"/>
        <v>29</v>
      </c>
      <c r="B36" s="285">
        <v>80</v>
      </c>
      <c r="C36" s="286" t="str">
        <f>VLOOKUP(B36,Startlist!B:F,2,FALSE)</f>
        <v>E9</v>
      </c>
      <c r="D36" s="292" t="str">
        <f>VLOOKUP(VLOOKUP(B36,Startlist!B:F,2,FALSE),'Class lookups'!A:B,2,FALSE)</f>
        <v>EMV5 (E9) </v>
      </c>
      <c r="E36" s="293" t="str">
        <f>CONCATENATE(VLOOKUP(B36,Startlist!B:H,3,FALSE)," / ",VLOOKUP(B36,Startlist!B:H,4,FALSE))</f>
        <v>Henri Franke / Alain Sivous</v>
      </c>
      <c r="F36" s="288" t="str">
        <f>VLOOKUP(B36,Startlist!B:F,5,FALSE)</f>
        <v>EST</v>
      </c>
      <c r="G36" s="287" t="str">
        <f>VLOOKUP(B36,Startlist!B:H,7,FALSE)</f>
        <v>Suzuki Baleno</v>
      </c>
      <c r="H36" s="287" t="str">
        <f>VLOOKUP(B36,Startlist!B:H,6,FALSE)</f>
        <v>ECOM MOTORSPORT</v>
      </c>
      <c r="I36" s="290" t="str">
        <f>VLOOKUP(B36,Results!B:P,15,FALSE)</f>
        <v> 1:21.27,9</v>
      </c>
    </row>
    <row r="37" spans="1:9" s="245" customFormat="1" ht="15" customHeight="1">
      <c r="A37" s="284">
        <f t="shared" si="0"/>
        <v>30</v>
      </c>
      <c r="B37" s="285">
        <v>93</v>
      </c>
      <c r="C37" s="286" t="str">
        <f>VLOOKUP(B37,Startlist!B:F,2,FALSE)</f>
        <v>A7</v>
      </c>
      <c r="D37" s="292" t="str">
        <f>VLOOKUP(VLOOKUP(B37,Startlist!B:F,2,FALSE),'Class lookups'!A:B,2,FALSE)</f>
        <v>EMV4 2WD 2000 (N3, A7, R3, R3T) </v>
      </c>
      <c r="E37" s="293" t="str">
        <f>CONCATENATE(VLOOKUP(B37,Startlist!B:H,3,FALSE)," / ",VLOOKUP(B37,Startlist!B:H,4,FALSE))</f>
        <v>Maksim Aronov / Dmitry Maksimov</v>
      </c>
      <c r="F37" s="288" t="str">
        <f>VLOOKUP(B37,Startlist!B:F,5,FALSE)</f>
        <v>RUS</v>
      </c>
      <c r="G37" s="287" t="str">
        <f>VLOOKUP(B37,Startlist!B:H,7,FALSE)</f>
        <v>Ford Fiesta</v>
      </c>
      <c r="H37" s="287" t="str">
        <f>VLOOKUP(B37,Startlist!B:H,6,FALSE)</f>
        <v>2WD RACING SERVICES</v>
      </c>
      <c r="I37" s="290" t="str">
        <f>VLOOKUP(B37,Results!B:P,15,FALSE)</f>
        <v> 1:22.16,2</v>
      </c>
    </row>
    <row r="38" spans="1:9" s="245" customFormat="1" ht="15" customHeight="1">
      <c r="A38" s="284">
        <f t="shared" si="0"/>
        <v>31</v>
      </c>
      <c r="B38" s="285">
        <v>5</v>
      </c>
      <c r="C38" s="286" t="str">
        <f>VLOOKUP(B38,Startlist!B:F,2,FALSE)</f>
        <v>R4</v>
      </c>
      <c r="D38" s="292" t="str">
        <f>VLOOKUP(VLOOKUP(B38,Startlist!B:F,2,FALSE),'Class lookups'!A:B,2,FALSE)</f>
        <v>EMV1 4WD (A8, S2000, RRC, R4, R5, exp.WRC) </v>
      </c>
      <c r="E38" s="293" t="str">
        <f>CONCATENATE(VLOOKUP(B38,Startlist!B:H,3,FALSE)," / ",VLOOKUP(B38,Startlist!B:H,4,FALSE))</f>
        <v>Raul Jeets / Andrus Toom</v>
      </c>
      <c r="F38" s="288" t="str">
        <f>VLOOKUP(B38,Startlist!B:F,5,FALSE)</f>
        <v>EST</v>
      </c>
      <c r="G38" s="287" t="str">
        <f>VLOOKUP(B38,Startlist!B:H,7,FALSE)</f>
        <v>Ford Fiesta R5</v>
      </c>
      <c r="H38" s="287" t="str">
        <f>VLOOKUP(B38,Startlist!B:H,6,FALSE)</f>
        <v>MM-MOTORSPORT</v>
      </c>
      <c r="I38" s="290" t="str">
        <f>VLOOKUP(B38,Results!B:P,15,FALSE)</f>
        <v> 1:22.49,3</v>
      </c>
    </row>
    <row r="39" spans="1:9" s="245" customFormat="1" ht="15" customHeight="1">
      <c r="A39" s="284">
        <f t="shared" si="0"/>
        <v>32</v>
      </c>
      <c r="B39" s="285">
        <v>86</v>
      </c>
      <c r="C39" s="286" t="str">
        <f>VLOOKUP(B39,Startlist!B:F,2,FALSE)</f>
        <v>E10</v>
      </c>
      <c r="D39" s="292" t="str">
        <f>VLOOKUP(VLOOKUP(B39,Startlist!B:F,2,FALSE),'Class lookups'!A:B,2,FALSE)</f>
        <v>EMV6 (E10) </v>
      </c>
      <c r="E39" s="293" t="str">
        <f>CONCATENATE(VLOOKUP(B39,Startlist!B:H,3,FALSE)," / ",VLOOKUP(B39,Startlist!B:H,4,FALSE))</f>
        <v>Vello Tiitus / Tarmo Mägi</v>
      </c>
      <c r="F39" s="288" t="str">
        <f>VLOOKUP(B39,Startlist!B:F,5,FALSE)</f>
        <v>EST</v>
      </c>
      <c r="G39" s="287" t="str">
        <f>VLOOKUP(B39,Startlist!B:H,7,FALSE)</f>
        <v>Mitsubishi Colt GTI</v>
      </c>
      <c r="H39" s="287" t="str">
        <f>VLOOKUP(B39,Startlist!B:H,6,FALSE)</f>
        <v>GAZ RALLIKLUBI</v>
      </c>
      <c r="I39" s="290" t="str">
        <f>VLOOKUP(B39,Results!B:P,15,FALSE)</f>
        <v> 1:22.54,4</v>
      </c>
    </row>
    <row r="40" spans="1:9" s="245" customFormat="1" ht="15" customHeight="1">
      <c r="A40" s="284">
        <f t="shared" si="0"/>
        <v>33</v>
      </c>
      <c r="B40" s="285">
        <v>97</v>
      </c>
      <c r="C40" s="286" t="str">
        <f>VLOOKUP(B40,Startlist!B:F,2,FALSE)</f>
        <v>E13</v>
      </c>
      <c r="D40" s="292" t="str">
        <f>VLOOKUP(VLOOKUP(B40,Startlist!B:F,2,FALSE),'Class lookups'!A:B,2,FALSE)</f>
        <v>EMV9 (E13) </v>
      </c>
      <c r="E40" s="293" t="str">
        <f>CONCATENATE(VLOOKUP(B40,Startlist!B:H,3,FALSE)," / ",VLOOKUP(B40,Startlist!B:H,4,FALSE))</f>
        <v>Taavi Niinemets / Marco Prems</v>
      </c>
      <c r="F40" s="288" t="str">
        <f>VLOOKUP(B40,Startlist!B:F,5,FALSE)</f>
        <v>EST</v>
      </c>
      <c r="G40" s="287" t="str">
        <f>VLOOKUP(B40,Startlist!B:H,7,FALSE)</f>
        <v>GAZ 51A</v>
      </c>
      <c r="H40" s="287" t="str">
        <f>VLOOKUP(B40,Startlist!B:H,6,FALSE)</f>
        <v>GAZ RALLIKLUBI</v>
      </c>
      <c r="I40" s="290" t="str">
        <f>VLOOKUP(B40,Results!B:P,15,FALSE)</f>
        <v> 1:23.50,4</v>
      </c>
    </row>
    <row r="41" spans="1:9" s="245" customFormat="1" ht="15" customHeight="1">
      <c r="A41" s="284">
        <f t="shared" si="0"/>
        <v>34</v>
      </c>
      <c r="B41" s="285">
        <v>51</v>
      </c>
      <c r="C41" s="286" t="str">
        <f>VLOOKUP(B41,Startlist!B:F,2,FALSE)</f>
        <v>E11</v>
      </c>
      <c r="D41" s="292" t="str">
        <f>VLOOKUP(VLOOKUP(B41,Startlist!B:F,2,FALSE),'Class lookups'!A:B,2,FALSE)</f>
        <v>EMV7 (E11) </v>
      </c>
      <c r="E41" s="293" t="str">
        <f>CONCATENATE(VLOOKUP(B41,Startlist!B:H,3,FALSE)," / ",VLOOKUP(B41,Startlist!B:H,4,FALSE))</f>
        <v>Lembit Soe / Ahto Pihlas</v>
      </c>
      <c r="F41" s="288" t="str">
        <f>VLOOKUP(B41,Startlist!B:F,5,FALSE)</f>
        <v>EST</v>
      </c>
      <c r="G41" s="287" t="str">
        <f>VLOOKUP(B41,Startlist!B:H,7,FALSE)</f>
        <v>Toyota Starlet</v>
      </c>
      <c r="H41" s="287" t="str">
        <f>VLOOKUP(B41,Startlist!B:H,6,FALSE)</f>
        <v>SAR-TECH MOTORSPORT</v>
      </c>
      <c r="I41" s="290" t="str">
        <f>VLOOKUP(B41,Results!B:P,15,FALSE)</f>
        <v> 1:23.57,5</v>
      </c>
    </row>
    <row r="42" spans="1:9" s="245" customFormat="1" ht="15" customHeight="1">
      <c r="A42" s="284">
        <f t="shared" si="0"/>
        <v>35</v>
      </c>
      <c r="B42" s="285">
        <v>99</v>
      </c>
      <c r="C42" s="286" t="str">
        <f>VLOOKUP(B42,Startlist!B:F,2,FALSE)</f>
        <v>E13</v>
      </c>
      <c r="D42" s="292" t="str">
        <f>VLOOKUP(VLOOKUP(B42,Startlist!B:F,2,FALSE),'Class lookups'!A:B,2,FALSE)</f>
        <v>EMV9 (E13) </v>
      </c>
      <c r="E42" s="293" t="str">
        <f>CONCATENATE(VLOOKUP(B42,Startlist!B:H,3,FALSE)," / ",VLOOKUP(B42,Startlist!B:H,4,FALSE))</f>
        <v>Toomas Repp / Oliver Ojaveer</v>
      </c>
      <c r="F42" s="288" t="str">
        <f>VLOOKUP(B42,Startlist!B:F,5,FALSE)</f>
        <v>EST</v>
      </c>
      <c r="G42" s="287" t="str">
        <f>VLOOKUP(B42,Startlist!B:H,7,FALSE)</f>
        <v>GAZ 53</v>
      </c>
      <c r="H42" s="287" t="str">
        <f>VLOOKUP(B42,Startlist!B:H,6,FALSE)</f>
        <v>G.M.RACING SK</v>
      </c>
      <c r="I42" s="290" t="str">
        <f>VLOOKUP(B42,Results!B:P,15,FALSE)</f>
        <v> 1:27.23,7</v>
      </c>
    </row>
    <row r="43" spans="1:9" s="245" customFormat="1" ht="15" customHeight="1">
      <c r="A43" s="284">
        <f t="shared" si="0"/>
        <v>36</v>
      </c>
      <c r="B43" s="285">
        <v>100</v>
      </c>
      <c r="C43" s="286" t="str">
        <f>VLOOKUP(B43,Startlist!B:F,2,FALSE)</f>
        <v>E13</v>
      </c>
      <c r="D43" s="292" t="str">
        <f>VLOOKUP(VLOOKUP(B43,Startlist!B:F,2,FALSE),'Class lookups'!A:B,2,FALSE)</f>
        <v>EMV9 (E13) </v>
      </c>
      <c r="E43" s="293" t="str">
        <f>CONCATENATE(VLOOKUP(B43,Startlist!B:H,3,FALSE)," / ",VLOOKUP(B43,Startlist!B:H,4,FALSE))</f>
        <v>Kaido Vilu / Andrus Markson</v>
      </c>
      <c r="F43" s="288" t="str">
        <f>VLOOKUP(B43,Startlist!B:F,5,FALSE)</f>
        <v>EST</v>
      </c>
      <c r="G43" s="287" t="str">
        <f>VLOOKUP(B43,Startlist!B:H,7,FALSE)</f>
        <v>GAZ 51A</v>
      </c>
      <c r="H43" s="287" t="str">
        <f>VLOOKUP(B43,Startlist!B:H,6,FALSE)</f>
        <v>GAZ RALLIKLUBI</v>
      </c>
      <c r="I43" s="290" t="str">
        <f>VLOOKUP(B43,Results!B:P,15,FALSE)</f>
        <v> 1:28.39,7</v>
      </c>
    </row>
    <row r="44" spans="1:9" s="245" customFormat="1" ht="15" customHeight="1">
      <c r="A44" s="284">
        <f t="shared" si="0"/>
        <v>37</v>
      </c>
      <c r="B44" s="285">
        <v>72</v>
      </c>
      <c r="C44" s="286" t="str">
        <f>VLOOKUP(B44,Startlist!B:F,2,FALSE)</f>
        <v>E9</v>
      </c>
      <c r="D44" s="292" t="str">
        <f>VLOOKUP(VLOOKUP(B44,Startlist!B:F,2,FALSE),'Class lookups'!A:B,2,FALSE)</f>
        <v>EMV5 (E9) </v>
      </c>
      <c r="E44" s="293" t="str">
        <f>CONCATENATE(VLOOKUP(B44,Startlist!B:H,3,FALSE)," / ",VLOOKUP(B44,Startlist!B:H,4,FALSE))</f>
        <v>Janar Tänak / Janno ōunpuu</v>
      </c>
      <c r="F44" s="288" t="str">
        <f>VLOOKUP(B44,Startlist!B:F,5,FALSE)</f>
        <v>EST</v>
      </c>
      <c r="G44" s="287" t="str">
        <f>VLOOKUP(B44,Startlist!B:H,7,FALSE)</f>
        <v>LADA S1600</v>
      </c>
      <c r="H44" s="287" t="str">
        <f>VLOOKUP(B44,Startlist!B:H,6,FALSE)</f>
        <v>OT RACING</v>
      </c>
      <c r="I44" s="290" t="str">
        <f>VLOOKUP(B44,Results!B:P,15,FALSE)</f>
        <v> 1:35.41,6</v>
      </c>
    </row>
    <row r="45" spans="1:9" s="245" customFormat="1" ht="15" customHeight="1">
      <c r="A45" s="284">
        <f t="shared" si="0"/>
        <v>38</v>
      </c>
      <c r="B45" s="285">
        <v>104</v>
      </c>
      <c r="C45" s="286" t="str">
        <f>VLOOKUP(B45,Startlist!B:F,2,FALSE)</f>
        <v>E13</v>
      </c>
      <c r="D45" s="292" t="str">
        <f>VLOOKUP(VLOOKUP(B45,Startlist!B:F,2,FALSE),'Class lookups'!A:B,2,FALSE)</f>
        <v>EMV9 (E13) </v>
      </c>
      <c r="E45" s="293" t="str">
        <f>CONCATENATE(VLOOKUP(B45,Startlist!B:H,3,FALSE)," / ",VLOOKUP(B45,Startlist!B:H,4,FALSE))</f>
        <v>Olev Helü / Aivo Alasoo</v>
      </c>
      <c r="F45" s="288" t="str">
        <f>VLOOKUP(B45,Startlist!B:F,5,FALSE)</f>
        <v>EST</v>
      </c>
      <c r="G45" s="287" t="str">
        <f>VLOOKUP(B45,Startlist!B:H,7,FALSE)</f>
        <v>GAZ 51A</v>
      </c>
      <c r="H45" s="287" t="str">
        <f>VLOOKUP(B45,Startlist!B:H,6,FALSE)</f>
        <v>GAZ RALLIKLUBI</v>
      </c>
      <c r="I45" s="290" t="str">
        <f>VLOOKUP(B45,Results!B:P,15,FALSE)</f>
        <v> 1:44.39,3</v>
      </c>
    </row>
    <row r="46" spans="1:9" s="245" customFormat="1" ht="15" customHeight="1">
      <c r="A46" s="284"/>
      <c r="B46" s="285">
        <v>10</v>
      </c>
      <c r="C46" s="286" t="str">
        <f>VLOOKUP(B46,Startlist!B:F,2,FALSE)</f>
        <v>N4</v>
      </c>
      <c r="D46" s="292" t="str">
        <f>VLOOKUP(VLOOKUP(B46,Startlist!B:F,2,FALSE),'Class lookups'!A:B,2,FALSE)</f>
        <v>EMV2 (N4) </v>
      </c>
      <c r="E46" s="293" t="str">
        <f>CONCATENATE(VLOOKUP(B46,Startlist!B:H,3,FALSE)," / ",VLOOKUP(B46,Startlist!B:H,4,FALSE))</f>
        <v>Markus Abram / Rein Jōessar</v>
      </c>
      <c r="F46" s="288" t="str">
        <f>VLOOKUP(B46,Startlist!B:F,5,FALSE)</f>
        <v>EST</v>
      </c>
      <c r="G46" s="287" t="str">
        <f>VLOOKUP(B46,Startlist!B:H,7,FALSE)</f>
        <v>Mitsubishi Lancer Evo 10</v>
      </c>
      <c r="H46" s="287" t="str">
        <f>VLOOKUP(B46,Startlist!B:H,6,FALSE)</f>
        <v>PROREHV RALLY TEAM</v>
      </c>
      <c r="I46" s="291" t="s">
        <v>2301</v>
      </c>
    </row>
    <row r="47" spans="1:9" s="245" customFormat="1" ht="15" customHeight="1">
      <c r="A47" s="284"/>
      <c r="B47" s="285">
        <v>19</v>
      </c>
      <c r="C47" s="286" t="str">
        <f>VLOOKUP(B47,Startlist!B:F,2,FALSE)</f>
        <v>E11</v>
      </c>
      <c r="D47" s="292" t="str">
        <f>VLOOKUP(VLOOKUP(B47,Startlist!B:F,2,FALSE),'Class lookups'!A:B,2,FALSE)</f>
        <v>EMV7 (E11) </v>
      </c>
      <c r="E47" s="293" t="str">
        <f>CONCATENATE(VLOOKUP(B47,Startlist!B:H,3,FALSE)," / ",VLOOKUP(B47,Startlist!B:H,4,FALSE))</f>
        <v>Toomas Vask / Taaniel Tigas</v>
      </c>
      <c r="F47" s="288" t="str">
        <f>VLOOKUP(B47,Startlist!B:F,5,FALSE)</f>
        <v>EST</v>
      </c>
      <c r="G47" s="287" t="str">
        <f>VLOOKUP(B47,Startlist!B:H,7,FALSE)</f>
        <v>BMW M3</v>
      </c>
      <c r="H47" s="287" t="str">
        <f>VLOOKUP(B47,Startlist!B:H,6,FALSE)</f>
        <v>MS RACING</v>
      </c>
      <c r="I47" s="291" t="s">
        <v>2301</v>
      </c>
    </row>
    <row r="48" spans="1:9" s="245" customFormat="1" ht="15" customHeight="1">
      <c r="A48" s="284"/>
      <c r="B48" s="285">
        <v>20</v>
      </c>
      <c r="C48" s="286" t="str">
        <f>VLOOKUP(B48,Startlist!B:F,2,FALSE)</f>
        <v>E11</v>
      </c>
      <c r="D48" s="292" t="str">
        <f>VLOOKUP(VLOOKUP(B48,Startlist!B:F,2,FALSE),'Class lookups'!A:B,2,FALSE)</f>
        <v>EMV7 (E11) </v>
      </c>
      <c r="E48" s="293" t="str">
        <f>CONCATENATE(VLOOKUP(B48,Startlist!B:H,3,FALSE)," / ",VLOOKUP(B48,Startlist!B:H,4,FALSE))</f>
        <v>Einar Laipaik / Siimo Suvemaa</v>
      </c>
      <c r="F48" s="288" t="str">
        <f>VLOOKUP(B48,Startlist!B:F,5,FALSE)</f>
        <v>EST</v>
      </c>
      <c r="G48" s="287" t="str">
        <f>VLOOKUP(B48,Startlist!B:H,7,FALSE)</f>
        <v>BMW M3</v>
      </c>
      <c r="H48" s="287" t="str">
        <f>VLOOKUP(B48,Startlist!B:H,6,FALSE)</f>
        <v>LAITSE RALLYPARK</v>
      </c>
      <c r="I48" s="291" t="s">
        <v>2301</v>
      </c>
    </row>
    <row r="49" spans="1:9" s="245" customFormat="1" ht="15" customHeight="1">
      <c r="A49" s="284"/>
      <c r="B49" s="285">
        <v>21</v>
      </c>
      <c r="C49" s="286" t="str">
        <f>VLOOKUP(B49,Startlist!B:F,2,FALSE)</f>
        <v>A6</v>
      </c>
      <c r="D49" s="292" t="str">
        <f>VLOOKUP(VLOOKUP(B49,Startlist!B:F,2,FALSE),'Class lookups'!A:B,2,FALSE)</f>
        <v>EMV3 2WD 1600 (N2, A6, R1, R2) </v>
      </c>
      <c r="E49" s="293" t="str">
        <f>CONCATENATE(VLOOKUP(B49,Startlist!B:H,3,FALSE)," / ",VLOOKUP(B49,Startlist!B:H,4,FALSE))</f>
        <v>Sander Pärn / James Morgan</v>
      </c>
      <c r="F49" s="288" t="str">
        <f>VLOOKUP(B49,Startlist!B:F,5,FALSE)</f>
        <v>EST / GB</v>
      </c>
      <c r="G49" s="287" t="str">
        <f>VLOOKUP(B49,Startlist!B:H,7,FALSE)</f>
        <v>Ford Fiesta R2</v>
      </c>
      <c r="H49" s="287" t="str">
        <f>VLOOKUP(B49,Startlist!B:H,6,FALSE)</f>
        <v>SP RALLY PROJECT</v>
      </c>
      <c r="I49" s="291" t="s">
        <v>2301</v>
      </c>
    </row>
    <row r="50" spans="1:9" s="245" customFormat="1" ht="15" customHeight="1">
      <c r="A50" s="284"/>
      <c r="B50" s="285">
        <v>22</v>
      </c>
      <c r="C50" s="286" t="str">
        <f>VLOOKUP(B50,Startlist!B:F,2,FALSE)</f>
        <v>A7</v>
      </c>
      <c r="D50" s="292" t="str">
        <f>VLOOKUP(VLOOKUP(B50,Startlist!B:F,2,FALSE),'Class lookups'!A:B,2,FALSE)</f>
        <v>EMV4 2WD 2000 (N3, A7, R3, R3T) </v>
      </c>
      <c r="E50" s="293" t="str">
        <f>CONCATENATE(VLOOKUP(B50,Startlist!B:H,3,FALSE)," / ",VLOOKUP(B50,Startlist!B:H,4,FALSE))</f>
        <v>Ken Torn / Riivo Mesila</v>
      </c>
      <c r="F50" s="288" t="str">
        <f>VLOOKUP(B50,Startlist!B:F,5,FALSE)</f>
        <v>EST</v>
      </c>
      <c r="G50" s="287" t="str">
        <f>VLOOKUP(B50,Startlist!B:H,7,FALSE)</f>
        <v>Honda Civic Type-R</v>
      </c>
      <c r="H50" s="287" t="str">
        <f>VLOOKUP(B50,Startlist!B:H,6,FALSE)</f>
        <v>SAR-TECH MOTORSPORT</v>
      </c>
      <c r="I50" s="291" t="s">
        <v>2301</v>
      </c>
    </row>
    <row r="51" spans="1:9" s="245" customFormat="1" ht="15" customHeight="1">
      <c r="A51" s="284"/>
      <c r="B51" s="285">
        <v>25</v>
      </c>
      <c r="C51" s="286" t="str">
        <f>VLOOKUP(B51,Startlist!B:F,2,FALSE)</f>
        <v>N4</v>
      </c>
      <c r="D51" s="292" t="str">
        <f>VLOOKUP(VLOOKUP(B51,Startlist!B:F,2,FALSE),'Class lookups'!A:B,2,FALSE)</f>
        <v>EMV2 (N4) </v>
      </c>
      <c r="E51" s="293" t="str">
        <f>CONCATENATE(VLOOKUP(B51,Startlist!B:H,3,FALSE)," / ",VLOOKUP(B51,Startlist!B:H,4,FALSE))</f>
        <v>Mait Maarend / Mihkel Kapp</v>
      </c>
      <c r="F51" s="288" t="str">
        <f>VLOOKUP(B51,Startlist!B:F,5,FALSE)</f>
        <v>EST</v>
      </c>
      <c r="G51" s="287" t="str">
        <f>VLOOKUP(B51,Startlist!B:H,7,FALSE)</f>
        <v>Mitsubishi Lancer Evo 10</v>
      </c>
      <c r="H51" s="287" t="str">
        <f>VLOOKUP(B51,Startlist!B:H,6,FALSE)</f>
        <v>MIHKEL KAPP</v>
      </c>
      <c r="I51" s="291" t="s">
        <v>2301</v>
      </c>
    </row>
    <row r="52" spans="1:9" s="245" customFormat="1" ht="15" customHeight="1">
      <c r="A52" s="284"/>
      <c r="B52" s="285">
        <v>29</v>
      </c>
      <c r="C52" s="286" t="str">
        <f>VLOOKUP(B52,Startlist!B:F,2,FALSE)</f>
        <v>E12</v>
      </c>
      <c r="D52" s="292" t="str">
        <f>VLOOKUP(VLOOKUP(B52,Startlist!B:F,2,FALSE),'Class lookups'!A:B,2,FALSE)</f>
        <v>EMV8 (E12) </v>
      </c>
      <c r="E52" s="293" t="str">
        <f>CONCATENATE(VLOOKUP(B52,Startlist!B:H,3,FALSE)," / ",VLOOKUP(B52,Startlist!B:H,4,FALSE))</f>
        <v>Meelis Orgla / Jaan Halliste</v>
      </c>
      <c r="F52" s="288" t="str">
        <f>VLOOKUP(B52,Startlist!B:F,5,FALSE)</f>
        <v>EST</v>
      </c>
      <c r="G52" s="287" t="str">
        <f>VLOOKUP(B52,Startlist!B:H,7,FALSE)</f>
        <v>Mitsubishi Lancer Evo 7</v>
      </c>
      <c r="H52" s="287" t="str">
        <f>VLOOKUP(B52,Startlist!B:H,6,FALSE)</f>
        <v>KAUR MOTORSPORT</v>
      </c>
      <c r="I52" s="291" t="s">
        <v>2301</v>
      </c>
    </row>
    <row r="53" spans="1:9" s="245" customFormat="1" ht="15" customHeight="1">
      <c r="A53" s="284"/>
      <c r="B53" s="285">
        <v>31</v>
      </c>
      <c r="C53" s="286" t="str">
        <f>VLOOKUP(B53,Startlist!B:F,2,FALSE)</f>
        <v>A6</v>
      </c>
      <c r="D53" s="292" t="str">
        <f>VLOOKUP(VLOOKUP(B53,Startlist!B:F,2,FALSE),'Class lookups'!A:B,2,FALSE)</f>
        <v>EMV3 2WD 1600 (N2, A6, R1, R2) </v>
      </c>
      <c r="E53" s="293" t="str">
        <f>CONCATENATE(VLOOKUP(B53,Startlist!B:H,3,FALSE)," / ",VLOOKUP(B53,Startlist!B:H,4,FALSE))</f>
        <v>Roland Poom / Taavi Udevald</v>
      </c>
      <c r="F53" s="288" t="str">
        <f>VLOOKUP(B53,Startlist!B:F,5,FALSE)</f>
        <v>EST</v>
      </c>
      <c r="G53" s="287" t="str">
        <f>VLOOKUP(B53,Startlist!B:H,7,FALSE)</f>
        <v>Citroen C2 R2</v>
      </c>
      <c r="H53" s="287" t="str">
        <f>VLOOKUP(B53,Startlist!B:H,6,FALSE)</f>
        <v>ECOM MOTORSPORT</v>
      </c>
      <c r="I53" s="291" t="s">
        <v>2301</v>
      </c>
    </row>
    <row r="54" spans="1:9" s="245" customFormat="1" ht="15" customHeight="1">
      <c r="A54" s="284"/>
      <c r="B54" s="285">
        <v>34</v>
      </c>
      <c r="C54" s="286" t="str">
        <f>VLOOKUP(B54,Startlist!B:F,2,FALSE)</f>
        <v>E12</v>
      </c>
      <c r="D54" s="292" t="str">
        <f>VLOOKUP(VLOOKUP(B54,Startlist!B:F,2,FALSE),'Class lookups'!A:B,2,FALSE)</f>
        <v>EMV8 (E12) </v>
      </c>
      <c r="E54" s="293" t="str">
        <f>CONCATENATE(VLOOKUP(B54,Startlist!B:H,3,FALSE)," / ",VLOOKUP(B54,Startlist!B:H,4,FALSE))</f>
        <v>Aiko Aigro / Kermo Kärtmann</v>
      </c>
      <c r="F54" s="288" t="str">
        <f>VLOOKUP(B54,Startlist!B:F,5,FALSE)</f>
        <v>EST</v>
      </c>
      <c r="G54" s="287" t="str">
        <f>VLOOKUP(B54,Startlist!B:H,7,FALSE)</f>
        <v>Mitsubishi Lancer Evo 6</v>
      </c>
      <c r="H54" s="287" t="str">
        <f>VLOOKUP(B54,Startlist!B:H,6,FALSE)</f>
        <v>TIKKRI MOTORSPORT</v>
      </c>
      <c r="I54" s="291" t="s">
        <v>2301</v>
      </c>
    </row>
    <row r="55" spans="1:9" s="245" customFormat="1" ht="15" customHeight="1">
      <c r="A55" s="284"/>
      <c r="B55" s="285">
        <v>36</v>
      </c>
      <c r="C55" s="286" t="str">
        <f>VLOOKUP(B55,Startlist!B:F,2,FALSE)</f>
        <v>E10</v>
      </c>
      <c r="D55" s="292" t="str">
        <f>VLOOKUP(VLOOKUP(B55,Startlist!B:F,2,FALSE),'Class lookups'!A:B,2,FALSE)</f>
        <v>EMV6 (E10) </v>
      </c>
      <c r="E55" s="293" t="str">
        <f>CONCATENATE(VLOOKUP(B55,Startlist!B:H,3,FALSE)," / ",VLOOKUP(B55,Startlist!B:H,4,FALSE))</f>
        <v>Harri Rodendau / Tom Rist</v>
      </c>
      <c r="F55" s="288" t="str">
        <f>VLOOKUP(B55,Startlist!B:F,5,FALSE)</f>
        <v>EST</v>
      </c>
      <c r="G55" s="287" t="str">
        <f>VLOOKUP(B55,Startlist!B:H,7,FALSE)</f>
        <v>Ford Escort MK2</v>
      </c>
      <c r="H55" s="287" t="str">
        <f>VLOOKUP(B55,Startlist!B:H,6,FALSE)</f>
        <v>OMP MOTOSPORT</v>
      </c>
      <c r="I55" s="291" t="s">
        <v>2301</v>
      </c>
    </row>
    <row r="56" spans="1:9" s="245" customFormat="1" ht="15" customHeight="1">
      <c r="A56" s="284"/>
      <c r="B56" s="285">
        <v>37</v>
      </c>
      <c r="C56" s="286" t="str">
        <f>VLOOKUP(B56,Startlist!B:F,2,FALSE)</f>
        <v>A6</v>
      </c>
      <c r="D56" s="292" t="str">
        <f>VLOOKUP(VLOOKUP(B56,Startlist!B:F,2,FALSE),'Class lookups'!A:B,2,FALSE)</f>
        <v>EMV3 2WD 1600 (N2, A6, R1, R2) </v>
      </c>
      <c r="E56" s="293" t="str">
        <f>CONCATENATE(VLOOKUP(B56,Startlist!B:H,3,FALSE)," / ",VLOOKUP(B56,Startlist!B:H,4,FALSE))</f>
        <v>Rainer Rohtmets / Rauno Rohtmets</v>
      </c>
      <c r="F56" s="288" t="str">
        <f>VLOOKUP(B56,Startlist!B:F,5,FALSE)</f>
        <v>EST</v>
      </c>
      <c r="G56" s="287" t="str">
        <f>VLOOKUP(B56,Startlist!B:H,7,FALSE)</f>
        <v>Citroen C2 R2 MAX</v>
      </c>
      <c r="H56" s="287" t="str">
        <f>VLOOKUP(B56,Startlist!B:H,6,FALSE)</f>
        <v>PRINTSPORT</v>
      </c>
      <c r="I56" s="291" t="s">
        <v>2301</v>
      </c>
    </row>
    <row r="57" spans="1:9" s="245" customFormat="1" ht="15" customHeight="1">
      <c r="A57" s="284"/>
      <c r="B57" s="285">
        <v>40</v>
      </c>
      <c r="C57" s="286" t="str">
        <f>VLOOKUP(B57,Startlist!B:F,2,FALSE)</f>
        <v>E11</v>
      </c>
      <c r="D57" s="292" t="str">
        <f>VLOOKUP(VLOOKUP(B57,Startlist!B:F,2,FALSE),'Class lookups'!A:B,2,FALSE)</f>
        <v>EMV7 (E11) </v>
      </c>
      <c r="E57" s="293" t="str">
        <f>CONCATENATE(VLOOKUP(B57,Startlist!B:H,3,FALSE)," / ",VLOOKUP(B57,Startlist!B:H,4,FALSE))</f>
        <v>Argo Kuutok / Ott Mesikäpp</v>
      </c>
      <c r="F57" s="288" t="str">
        <f>VLOOKUP(B57,Startlist!B:F,5,FALSE)</f>
        <v>EST</v>
      </c>
      <c r="G57" s="287" t="str">
        <f>VLOOKUP(B57,Startlist!B:H,7,FALSE)</f>
        <v>BMW M3</v>
      </c>
      <c r="H57" s="287" t="str">
        <f>VLOOKUP(B57,Startlist!B:H,6,FALSE)</f>
        <v>MS RACING</v>
      </c>
      <c r="I57" s="291" t="s">
        <v>2301</v>
      </c>
    </row>
    <row r="58" spans="1:9" s="245" customFormat="1" ht="15" customHeight="1">
      <c r="A58" s="284"/>
      <c r="B58" s="285">
        <v>43</v>
      </c>
      <c r="C58" s="286" t="str">
        <f>VLOOKUP(B58,Startlist!B:F,2,FALSE)</f>
        <v>A6</v>
      </c>
      <c r="D58" s="292" t="str">
        <f>VLOOKUP(VLOOKUP(B58,Startlist!B:F,2,FALSE),'Class lookups'!A:B,2,FALSE)</f>
        <v>EMV3 2WD 1600 (N2, A6, R1, R2) </v>
      </c>
      <c r="E58" s="293" t="str">
        <f>CONCATENATE(VLOOKUP(B58,Startlist!B:H,3,FALSE)," / ",VLOOKUP(B58,Startlist!B:H,4,FALSE))</f>
        <v>Kenneth Sepp / Tanel Kasesalu</v>
      </c>
      <c r="F58" s="288" t="str">
        <f>VLOOKUP(B58,Startlist!B:F,5,FALSE)</f>
        <v>EST</v>
      </c>
      <c r="G58" s="287" t="str">
        <f>VLOOKUP(B58,Startlist!B:H,7,FALSE)</f>
        <v>Citroen C2 R2 MAX</v>
      </c>
      <c r="H58" s="287" t="str">
        <f>VLOOKUP(B58,Startlist!B:H,6,FALSE)</f>
        <v>SAR-TECH MOTORSPORT</v>
      </c>
      <c r="I58" s="291" t="s">
        <v>2301</v>
      </c>
    </row>
    <row r="59" spans="1:9" s="245" customFormat="1" ht="15" customHeight="1">
      <c r="A59" s="284"/>
      <c r="B59" s="285">
        <v>45</v>
      </c>
      <c r="C59" s="286" t="str">
        <f>VLOOKUP(B59,Startlist!B:F,2,FALSE)</f>
        <v>E11</v>
      </c>
      <c r="D59" s="292" t="str">
        <f>VLOOKUP(VLOOKUP(B59,Startlist!B:F,2,FALSE),'Class lookups'!A:B,2,FALSE)</f>
        <v>EMV7 (E11) </v>
      </c>
      <c r="E59" s="293" t="str">
        <f>CONCATENATE(VLOOKUP(B59,Startlist!B:H,3,FALSE)," / ",VLOOKUP(B59,Startlist!B:H,4,FALSE))</f>
        <v>Priit Koik / Alari-Uku Heldna</v>
      </c>
      <c r="F59" s="288" t="str">
        <f>VLOOKUP(B59,Startlist!B:F,5,FALSE)</f>
        <v>EST</v>
      </c>
      <c r="G59" s="287" t="str">
        <f>VLOOKUP(B59,Startlist!B:H,7,FALSE)</f>
        <v>BMW M3</v>
      </c>
      <c r="H59" s="287" t="str">
        <f>VLOOKUP(B59,Startlist!B:H,6,FALSE)</f>
        <v>MS RACING</v>
      </c>
      <c r="I59" s="291" t="s">
        <v>2301</v>
      </c>
    </row>
    <row r="60" spans="1:9" s="245" customFormat="1" ht="15" customHeight="1">
      <c r="A60" s="284"/>
      <c r="B60" s="285">
        <v>46</v>
      </c>
      <c r="C60" s="286" t="str">
        <f>VLOOKUP(B60,Startlist!B:F,2,FALSE)</f>
        <v>E12</v>
      </c>
      <c r="D60" s="292" t="str">
        <f>VLOOKUP(VLOOKUP(B60,Startlist!B:F,2,FALSE),'Class lookups'!A:B,2,FALSE)</f>
        <v>EMV8 (E12) </v>
      </c>
      <c r="E60" s="293" t="str">
        <f>CONCATENATE(VLOOKUP(B60,Startlist!B:H,3,FALSE)," / ",VLOOKUP(B60,Startlist!B:H,4,FALSE))</f>
        <v>Sami Valme / Matti Hämäläinen</v>
      </c>
      <c r="F60" s="288" t="str">
        <f>VLOOKUP(B60,Startlist!B:F,5,FALSE)</f>
        <v>FIN</v>
      </c>
      <c r="G60" s="287" t="str">
        <f>VLOOKUP(B60,Startlist!B:H,7,FALSE)</f>
        <v>Mitsubishi Lancer Evo 6</v>
      </c>
      <c r="H60" s="287" t="str">
        <f>VLOOKUP(B60,Startlist!B:H,6,FALSE)</f>
        <v>MATTI HÄMÄLÄINEN</v>
      </c>
      <c r="I60" s="291" t="s">
        <v>2301</v>
      </c>
    </row>
    <row r="61" spans="1:9" s="245" customFormat="1" ht="15" customHeight="1">
      <c r="A61" s="284"/>
      <c r="B61" s="285">
        <v>53</v>
      </c>
      <c r="C61" s="286" t="str">
        <f>VLOOKUP(B61,Startlist!B:F,2,FALSE)</f>
        <v>A6</v>
      </c>
      <c r="D61" s="292" t="str">
        <f>VLOOKUP(VLOOKUP(B61,Startlist!B:F,2,FALSE),'Class lookups'!A:B,2,FALSE)</f>
        <v>EMV3 2WD 1600 (N2, A6, R1, R2) </v>
      </c>
      <c r="E61" s="293" t="str">
        <f>CONCATENATE(VLOOKUP(B61,Startlist!B:H,3,FALSE)," / ",VLOOKUP(B61,Startlist!B:H,4,FALSE))</f>
        <v>Niko-Pekka Nieminen / Janne Mäkilä</v>
      </c>
      <c r="F61" s="288" t="str">
        <f>VLOOKUP(B61,Startlist!B:F,5,FALSE)</f>
        <v>FIN</v>
      </c>
      <c r="G61" s="287" t="str">
        <f>VLOOKUP(B61,Startlist!B:H,7,FALSE)</f>
        <v>Ford Fiesta R2</v>
      </c>
      <c r="H61" s="287" t="str">
        <f>VLOOKUP(B61,Startlist!B:H,6,FALSE)</f>
        <v>MM-MOTORSPORT</v>
      </c>
      <c r="I61" s="291" t="s">
        <v>2301</v>
      </c>
    </row>
    <row r="62" spans="1:9" s="245" customFormat="1" ht="15" customHeight="1">
      <c r="A62" s="284"/>
      <c r="B62" s="285">
        <v>56</v>
      </c>
      <c r="C62" s="286" t="str">
        <f>VLOOKUP(B62,Startlist!B:F,2,FALSE)</f>
        <v>E10</v>
      </c>
      <c r="D62" s="292" t="str">
        <f>VLOOKUP(VLOOKUP(B62,Startlist!B:F,2,FALSE),'Class lookups'!A:B,2,FALSE)</f>
        <v>EMV6 (E10) </v>
      </c>
      <c r="E62" s="293" t="str">
        <f>CONCATENATE(VLOOKUP(B62,Startlist!B:H,3,FALSE)," / ",VLOOKUP(B62,Startlist!B:H,4,FALSE))</f>
        <v>Martin Saar / Allar Heina</v>
      </c>
      <c r="F62" s="288" t="str">
        <f>VLOOKUP(B62,Startlist!B:F,5,FALSE)</f>
        <v>EST</v>
      </c>
      <c r="G62" s="287" t="str">
        <f>VLOOKUP(B62,Startlist!B:H,7,FALSE)</f>
        <v>VW Golf 2</v>
      </c>
      <c r="H62" s="287" t="str">
        <f>VLOOKUP(B62,Startlist!B:H,6,FALSE)</f>
        <v>OPTITRANS TEHNIKASPORT</v>
      </c>
      <c r="I62" s="291" t="s">
        <v>2301</v>
      </c>
    </row>
    <row r="63" spans="1:9" s="245" customFormat="1" ht="15" customHeight="1">
      <c r="A63" s="284"/>
      <c r="B63" s="285">
        <v>64</v>
      </c>
      <c r="C63" s="286" t="str">
        <f>VLOOKUP(B63,Startlist!B:F,2,FALSE)</f>
        <v>N3</v>
      </c>
      <c r="D63" s="292" t="str">
        <f>VLOOKUP(VLOOKUP(B63,Startlist!B:F,2,FALSE),'Class lookups'!A:B,2,FALSE)</f>
        <v>EMV4 2WD 2000 (N3, A7, R3, R3T) </v>
      </c>
      <c r="E63" s="293" t="str">
        <f>CONCATENATE(VLOOKUP(B63,Startlist!B:H,3,FALSE)," / ",VLOOKUP(B63,Startlist!B:H,4,FALSE))</f>
        <v>Alexey Iofin / Evgenii Eliseev</v>
      </c>
      <c r="F63" s="288" t="str">
        <f>VLOOKUP(B63,Startlist!B:F,5,FALSE)</f>
        <v>RUS</v>
      </c>
      <c r="G63" s="287" t="str">
        <f>VLOOKUP(B63,Startlist!B:H,7,FALSE)</f>
        <v>Honda Civic Type-R</v>
      </c>
      <c r="H63" s="287" t="str">
        <f>VLOOKUP(B63,Startlist!B:H,6,FALSE)</f>
        <v>2WD RACING SERVICES</v>
      </c>
      <c r="I63" s="291" t="s">
        <v>2301</v>
      </c>
    </row>
    <row r="64" spans="1:9" s="245" customFormat="1" ht="15" customHeight="1">
      <c r="A64" s="284"/>
      <c r="B64" s="285">
        <v>66</v>
      </c>
      <c r="C64" s="286" t="str">
        <f>VLOOKUP(B64,Startlist!B:F,2,FALSE)</f>
        <v>E10</v>
      </c>
      <c r="D64" s="292" t="str">
        <f>VLOOKUP(VLOOKUP(B64,Startlist!B:F,2,FALSE),'Class lookups'!A:B,2,FALSE)</f>
        <v>EMV6 (E10) </v>
      </c>
      <c r="E64" s="293" t="str">
        <f>CONCATENATE(VLOOKUP(B64,Startlist!B:H,3,FALSE)," / ",VLOOKUP(B64,Startlist!B:H,4,FALSE))</f>
        <v>Taavo Tigane / Eero Viljus</v>
      </c>
      <c r="F64" s="288" t="str">
        <f>VLOOKUP(B64,Startlist!B:F,5,FALSE)</f>
        <v>EST</v>
      </c>
      <c r="G64" s="287" t="str">
        <f>VLOOKUP(B64,Startlist!B:H,7,FALSE)</f>
        <v>Nissan Sunny</v>
      </c>
      <c r="H64" s="287" t="str">
        <f>VLOOKUP(B64,Startlist!B:H,6,FALSE)</f>
        <v>RS RACING</v>
      </c>
      <c r="I64" s="291" t="s">
        <v>2301</v>
      </c>
    </row>
    <row r="65" spans="1:9" s="245" customFormat="1" ht="15" customHeight="1">
      <c r="A65" s="284"/>
      <c r="B65" s="285">
        <v>69</v>
      </c>
      <c r="C65" s="286" t="str">
        <f>VLOOKUP(B65,Startlist!B:F,2,FALSE)</f>
        <v>N3</v>
      </c>
      <c r="D65" s="292" t="str">
        <f>VLOOKUP(VLOOKUP(B65,Startlist!B:F,2,FALSE),'Class lookups'!A:B,2,FALSE)</f>
        <v>EMV4 2WD 2000 (N3, A7, R3, R3T) </v>
      </c>
      <c r="E65" s="293" t="str">
        <f>CONCATENATE(VLOOKUP(B65,Startlist!B:H,3,FALSE)," / ",VLOOKUP(B65,Startlist!B:H,4,FALSE))</f>
        <v>Martin Vatter / Oliver Peebo</v>
      </c>
      <c r="F65" s="288" t="str">
        <f>VLOOKUP(B65,Startlist!B:F,5,FALSE)</f>
        <v>EST</v>
      </c>
      <c r="G65" s="287" t="str">
        <f>VLOOKUP(B65,Startlist!B:H,7,FALSE)</f>
        <v>Honda Civic Type-R</v>
      </c>
      <c r="H65" s="287" t="str">
        <f>VLOOKUP(B65,Startlist!B:H,6,FALSE)</f>
        <v>TIKKRI MOTORSPORT</v>
      </c>
      <c r="I65" s="291" t="s">
        <v>2301</v>
      </c>
    </row>
    <row r="66" spans="1:9" s="245" customFormat="1" ht="15" customHeight="1">
      <c r="A66" s="284"/>
      <c r="B66" s="285">
        <v>76</v>
      </c>
      <c r="C66" s="286" t="str">
        <f>VLOOKUP(B66,Startlist!B:F,2,FALSE)</f>
        <v>E11</v>
      </c>
      <c r="D66" s="292" t="str">
        <f>VLOOKUP(VLOOKUP(B66,Startlist!B:F,2,FALSE),'Class lookups'!A:B,2,FALSE)</f>
        <v>EMV7 (E11) </v>
      </c>
      <c r="E66" s="293" t="str">
        <f>CONCATENATE(VLOOKUP(B66,Startlist!B:H,3,FALSE)," / ",VLOOKUP(B66,Startlist!B:H,4,FALSE))</f>
        <v>Ander Elevant / Priit Piir</v>
      </c>
      <c r="F66" s="288" t="str">
        <f>VLOOKUP(B66,Startlist!B:F,5,FALSE)</f>
        <v>EST</v>
      </c>
      <c r="G66" s="287" t="str">
        <f>VLOOKUP(B66,Startlist!B:H,7,FALSE)</f>
        <v>BMW 325i</v>
      </c>
      <c r="H66" s="287" t="str">
        <f>VLOOKUP(B66,Startlist!B:H,6,FALSE)</f>
        <v>SK VILLU</v>
      </c>
      <c r="I66" s="291" t="s">
        <v>2301</v>
      </c>
    </row>
    <row r="67" spans="1:9" s="245" customFormat="1" ht="15" customHeight="1">
      <c r="A67" s="284"/>
      <c r="B67" s="285">
        <v>82</v>
      </c>
      <c r="C67" s="286" t="str">
        <f>VLOOKUP(B67,Startlist!B:F,2,FALSE)</f>
        <v>E12</v>
      </c>
      <c r="D67" s="292" t="str">
        <f>VLOOKUP(VLOOKUP(B67,Startlist!B:F,2,FALSE),'Class lookups'!A:B,2,FALSE)</f>
        <v>EMV8 (E12) </v>
      </c>
      <c r="E67" s="293" t="str">
        <f>CONCATENATE(VLOOKUP(B67,Startlist!B:H,3,FALSE)," / ",VLOOKUP(B67,Startlist!B:H,4,FALSE))</f>
        <v>Allar Goldberg / Kaarel Lääne</v>
      </c>
      <c r="F67" s="288" t="str">
        <f>VLOOKUP(B67,Startlist!B:F,5,FALSE)</f>
        <v>EST</v>
      </c>
      <c r="G67" s="287" t="str">
        <f>VLOOKUP(B67,Startlist!B:H,7,FALSE)</f>
        <v>LanciaDelta HF Integrale</v>
      </c>
      <c r="H67" s="287" t="str">
        <f>VLOOKUP(B67,Startlist!B:H,6,FALSE)</f>
        <v>PSC MOTORSPORT</v>
      </c>
      <c r="I67" s="291" t="s">
        <v>2301</v>
      </c>
    </row>
    <row r="68" spans="1:9" s="245" customFormat="1" ht="15" customHeight="1">
      <c r="A68" s="284"/>
      <c r="B68" s="285">
        <v>83</v>
      </c>
      <c r="C68" s="286" t="str">
        <f>VLOOKUP(B68,Startlist!B:F,2,FALSE)</f>
        <v>E9</v>
      </c>
      <c r="D68" s="292" t="str">
        <f>VLOOKUP(VLOOKUP(B68,Startlist!B:F,2,FALSE),'Class lookups'!A:B,2,FALSE)</f>
        <v>EMV5 (E9) </v>
      </c>
      <c r="E68" s="293" t="str">
        <f>CONCATENATE(VLOOKUP(B68,Startlist!B:H,3,FALSE)," / ",VLOOKUP(B68,Startlist!B:H,4,FALSE))</f>
        <v>Raigo Vilbiks / Silver Siivelt</v>
      </c>
      <c r="F68" s="288" t="str">
        <f>VLOOKUP(B68,Startlist!B:F,5,FALSE)</f>
        <v>EST</v>
      </c>
      <c r="G68" s="287" t="str">
        <f>VLOOKUP(B68,Startlist!B:H,7,FALSE)</f>
        <v>LADA Samara</v>
      </c>
      <c r="H68" s="287" t="str">
        <f>VLOOKUP(B68,Startlist!B:H,6,FALSE)</f>
        <v>ECOM MOTORSPORT</v>
      </c>
      <c r="I68" s="291" t="s">
        <v>2301</v>
      </c>
    </row>
    <row r="69" spans="1:9" s="245" customFormat="1" ht="15" customHeight="1">
      <c r="A69" s="284"/>
      <c r="B69" s="285">
        <v>85</v>
      </c>
      <c r="C69" s="286" t="str">
        <f>VLOOKUP(B69,Startlist!B:F,2,FALSE)</f>
        <v>E10</v>
      </c>
      <c r="D69" s="292" t="str">
        <f>VLOOKUP(VLOOKUP(B69,Startlist!B:F,2,FALSE),'Class lookups'!A:B,2,FALSE)</f>
        <v>EMV6 (E10) </v>
      </c>
      <c r="E69" s="293" t="str">
        <f>CONCATENATE(VLOOKUP(B69,Startlist!B:H,3,FALSE)," / ",VLOOKUP(B69,Startlist!B:H,4,FALSE))</f>
        <v>Janek Ojala / Ronald Jürgenson</v>
      </c>
      <c r="F69" s="288" t="str">
        <f>VLOOKUP(B69,Startlist!B:F,5,FALSE)</f>
        <v>EST</v>
      </c>
      <c r="G69" s="287" t="str">
        <f>VLOOKUP(B69,Startlist!B:H,7,FALSE)</f>
        <v>Nissan Sunny</v>
      </c>
      <c r="H69" s="287" t="str">
        <f>VLOOKUP(B69,Startlist!B:H,6,FALSE)</f>
        <v>PROREHV RALLY TEAM</v>
      </c>
      <c r="I69" s="291" t="s">
        <v>2301</v>
      </c>
    </row>
    <row r="70" spans="1:9" s="245" customFormat="1" ht="15" customHeight="1">
      <c r="A70" s="284"/>
      <c r="B70" s="285">
        <v>89</v>
      </c>
      <c r="C70" s="286" t="str">
        <f>VLOOKUP(B70,Startlist!B:F,2,FALSE)</f>
        <v>E10</v>
      </c>
      <c r="D70" s="292" t="str">
        <f>VLOOKUP(VLOOKUP(B70,Startlist!B:F,2,FALSE),'Class lookups'!A:B,2,FALSE)</f>
        <v>EMV6 (E10) </v>
      </c>
      <c r="E70" s="293" t="str">
        <f>CONCATENATE(VLOOKUP(B70,Startlist!B:H,3,FALSE)," / ",VLOOKUP(B70,Startlist!B:H,4,FALSE))</f>
        <v>Marko Ringenberg / Mario Jürimäe</v>
      </c>
      <c r="F70" s="288" t="str">
        <f>VLOOKUP(B70,Startlist!B:F,5,FALSE)</f>
        <v>EST</v>
      </c>
      <c r="G70" s="287" t="str">
        <f>VLOOKUP(B70,Startlist!B:H,7,FALSE)</f>
        <v>Opel Ascona</v>
      </c>
      <c r="H70" s="287" t="str">
        <f>VLOOKUP(B70,Startlist!B:H,6,FALSE)</f>
        <v>ECOM MOTORSPORT</v>
      </c>
      <c r="I70" s="291" t="s">
        <v>2301</v>
      </c>
    </row>
    <row r="71" spans="1:9" s="245" customFormat="1" ht="15" customHeight="1">
      <c r="A71" s="284"/>
      <c r="B71" s="285">
        <v>91</v>
      </c>
      <c r="C71" s="286" t="str">
        <f>VLOOKUP(B71,Startlist!B:F,2,FALSE)</f>
        <v>E10</v>
      </c>
      <c r="D71" s="292" t="str">
        <f>VLOOKUP(VLOOKUP(B71,Startlist!B:F,2,FALSE),'Class lookups'!A:B,2,FALSE)</f>
        <v>EMV6 (E10) </v>
      </c>
      <c r="E71" s="293" t="str">
        <f>CONCATENATE(VLOOKUP(B71,Startlist!B:H,3,FALSE)," / ",VLOOKUP(B71,Startlist!B:H,4,FALSE))</f>
        <v>Marten Madissoo / Vivo Pender</v>
      </c>
      <c r="F71" s="288" t="str">
        <f>VLOOKUP(B71,Startlist!B:F,5,FALSE)</f>
        <v>EST</v>
      </c>
      <c r="G71" s="287" t="str">
        <f>VLOOKUP(B71,Startlist!B:H,7,FALSE)</f>
        <v>Ford Focus</v>
      </c>
      <c r="H71" s="287" t="str">
        <f>VLOOKUP(B71,Startlist!B:H,6,FALSE)</f>
        <v>TT RACING</v>
      </c>
      <c r="I71" s="291" t="s">
        <v>2301</v>
      </c>
    </row>
    <row r="72" spans="1:9" s="245" customFormat="1" ht="15" customHeight="1">
      <c r="A72" s="284"/>
      <c r="B72" s="285">
        <v>92</v>
      </c>
      <c r="C72" s="286" t="str">
        <f>VLOOKUP(B72,Startlist!B:F,2,FALSE)</f>
        <v>E10</v>
      </c>
      <c r="D72" s="292" t="str">
        <f>VLOOKUP(VLOOKUP(B72,Startlist!B:F,2,FALSE),'Class lookups'!A:B,2,FALSE)</f>
        <v>EMV6 (E10) </v>
      </c>
      <c r="E72" s="293" t="str">
        <f>CONCATENATE(VLOOKUP(B72,Startlist!B:H,3,FALSE)," / ",VLOOKUP(B72,Startlist!B:H,4,FALSE))</f>
        <v>Raigo Reimal / Kermo Prants</v>
      </c>
      <c r="F72" s="288" t="str">
        <f>VLOOKUP(B72,Startlist!B:F,5,FALSE)</f>
        <v>EST</v>
      </c>
      <c r="G72" s="287" t="str">
        <f>VLOOKUP(B72,Startlist!B:H,7,FALSE)</f>
        <v>VW Golf</v>
      </c>
      <c r="H72" s="287" t="str">
        <f>VLOOKUP(B72,Startlist!B:H,6,FALSE)</f>
        <v>SAR-TECH MOTORSPORT</v>
      </c>
      <c r="I72" s="291" t="s">
        <v>2301</v>
      </c>
    </row>
    <row r="73" spans="1:9" s="245" customFormat="1" ht="15" customHeight="1">
      <c r="A73" s="284"/>
      <c r="B73" s="285">
        <v>94</v>
      </c>
      <c r="C73" s="286" t="str">
        <f>VLOOKUP(B73,Startlist!B:F,2,FALSE)</f>
        <v>E9</v>
      </c>
      <c r="D73" s="292" t="str">
        <f>VLOOKUP(VLOOKUP(B73,Startlist!B:F,2,FALSE),'Class lookups'!A:B,2,FALSE)</f>
        <v>EMV5 (E9) </v>
      </c>
      <c r="E73" s="293" t="str">
        <f>CONCATENATE(VLOOKUP(B73,Startlist!B:H,3,FALSE)," / ",VLOOKUP(B73,Startlist!B:H,4,FALSE))</f>
        <v>Janek Jelle / Vaido Tali</v>
      </c>
      <c r="F73" s="288" t="str">
        <f>VLOOKUP(B73,Startlist!B:F,5,FALSE)</f>
        <v>EST</v>
      </c>
      <c r="G73" s="287" t="str">
        <f>VLOOKUP(B73,Startlist!B:H,7,FALSE)</f>
        <v>LADA 2105</v>
      </c>
      <c r="H73" s="287" t="str">
        <f>VLOOKUP(B73,Startlist!B:H,6,FALSE)</f>
        <v>MÄRJAMAA RALLY TEAM</v>
      </c>
      <c r="I73" s="291" t="s">
        <v>2301</v>
      </c>
    </row>
    <row r="74" spans="1:9" s="245" customFormat="1" ht="15" customHeight="1">
      <c r="A74" s="284"/>
      <c r="B74" s="285">
        <v>95</v>
      </c>
      <c r="C74" s="286" t="str">
        <f>VLOOKUP(B74,Startlist!B:F,2,FALSE)</f>
        <v>E10</v>
      </c>
      <c r="D74" s="292" t="str">
        <f>VLOOKUP(VLOOKUP(B74,Startlist!B:F,2,FALSE),'Class lookups'!A:B,2,FALSE)</f>
        <v>EMV6 (E10) </v>
      </c>
      <c r="E74" s="293" t="str">
        <f>CONCATENATE(VLOOKUP(B74,Startlist!B:H,3,FALSE)," / ",VLOOKUP(B74,Startlist!B:H,4,FALSE))</f>
        <v>Peep Trave / Siim Sooäär</v>
      </c>
      <c r="F74" s="288" t="str">
        <f>VLOOKUP(B74,Startlist!B:F,5,FALSE)</f>
        <v>EST</v>
      </c>
      <c r="G74" s="287" t="str">
        <f>VLOOKUP(B74,Startlist!B:H,7,FALSE)</f>
        <v>Mitsubishi Colt</v>
      </c>
      <c r="H74" s="287" t="str">
        <f>VLOOKUP(B74,Startlist!B:H,6,FALSE)</f>
        <v>SAR-TECH MOTORSPORT</v>
      </c>
      <c r="I74" s="291" t="s">
        <v>2301</v>
      </c>
    </row>
    <row r="75" spans="1:9" s="245" customFormat="1" ht="15" customHeight="1">
      <c r="A75" s="284"/>
      <c r="B75" s="285">
        <v>96</v>
      </c>
      <c r="C75" s="286" t="str">
        <f>VLOOKUP(B75,Startlist!B:F,2,FALSE)</f>
        <v>E9</v>
      </c>
      <c r="D75" s="292" t="str">
        <f>VLOOKUP(VLOOKUP(B75,Startlist!B:F,2,FALSE),'Class lookups'!A:B,2,FALSE)</f>
        <v>EMV5 (E9) </v>
      </c>
      <c r="E75" s="293" t="str">
        <f>CONCATENATE(VLOOKUP(B75,Startlist!B:H,3,FALSE)," / ",VLOOKUP(B75,Startlist!B:H,4,FALSE))</f>
        <v>Alari Sillaste / Arvo Liimann</v>
      </c>
      <c r="F75" s="288" t="str">
        <f>VLOOKUP(B75,Startlist!B:F,5,FALSE)</f>
        <v>EST</v>
      </c>
      <c r="G75" s="287" t="str">
        <f>VLOOKUP(B75,Startlist!B:H,7,FALSE)</f>
        <v>AZLK 2140</v>
      </c>
      <c r="H75" s="287" t="str">
        <f>VLOOKUP(B75,Startlist!B:H,6,FALSE)</f>
        <v>GAZ RALLIKLUBI</v>
      </c>
      <c r="I75" s="291" t="s">
        <v>2301</v>
      </c>
    </row>
    <row r="76" spans="1:9" s="245" customFormat="1" ht="15" customHeight="1">
      <c r="A76" s="284"/>
      <c r="B76" s="285">
        <v>98</v>
      </c>
      <c r="C76" s="286" t="str">
        <f>VLOOKUP(B76,Startlist!B:F,2,FALSE)</f>
        <v>E13</v>
      </c>
      <c r="D76" s="292" t="str">
        <f>VLOOKUP(VLOOKUP(B76,Startlist!B:F,2,FALSE),'Class lookups'!A:B,2,FALSE)</f>
        <v>EMV9 (E13) </v>
      </c>
      <c r="E76" s="293" t="str">
        <f>CONCATENATE(VLOOKUP(B76,Startlist!B:H,3,FALSE)," / ",VLOOKUP(B76,Startlist!B:H,4,FALSE))</f>
        <v>Tarmo Silt / Raido Loel</v>
      </c>
      <c r="F76" s="288" t="str">
        <f>VLOOKUP(B76,Startlist!B:F,5,FALSE)</f>
        <v>EST</v>
      </c>
      <c r="G76" s="287" t="str">
        <f>VLOOKUP(B76,Startlist!B:H,7,FALSE)</f>
        <v>GAZ 51</v>
      </c>
      <c r="H76" s="287" t="str">
        <f>VLOOKUP(B76,Startlist!B:H,6,FALSE)</f>
        <v>MÄRJAMAA RALLY TEAM</v>
      </c>
      <c r="I76" s="291" t="s">
        <v>2301</v>
      </c>
    </row>
    <row r="77" spans="1:9" s="245" customFormat="1" ht="15" customHeight="1">
      <c r="A77" s="284"/>
      <c r="B77" s="285">
        <v>101</v>
      </c>
      <c r="C77" s="286" t="str">
        <f>VLOOKUP(B77,Startlist!B:F,2,FALSE)</f>
        <v>E13</v>
      </c>
      <c r="D77" s="292" t="str">
        <f>VLOOKUP(VLOOKUP(B77,Startlist!B:F,2,FALSE),'Class lookups'!A:B,2,FALSE)</f>
        <v>EMV9 (E13) </v>
      </c>
      <c r="E77" s="293" t="str">
        <f>CONCATENATE(VLOOKUP(B77,Startlist!B:H,3,FALSE)," / ",VLOOKUP(B77,Startlist!B:H,4,FALSE))</f>
        <v>Veiko Liukanen / Toivo Liukanen</v>
      </c>
      <c r="F77" s="288" t="str">
        <f>VLOOKUP(B77,Startlist!B:F,5,FALSE)</f>
        <v>EST</v>
      </c>
      <c r="G77" s="287" t="str">
        <f>VLOOKUP(B77,Startlist!B:H,7,FALSE)</f>
        <v>GAZ 51</v>
      </c>
      <c r="H77" s="287" t="str">
        <f>VLOOKUP(B77,Startlist!B:H,6,FALSE)</f>
        <v>MÄRJAMAA RALLY TEAM</v>
      </c>
      <c r="I77" s="291" t="s">
        <v>2301</v>
      </c>
    </row>
    <row r="78" spans="1:9" s="245" customFormat="1" ht="15" customHeight="1">
      <c r="A78" s="284"/>
      <c r="B78" s="285">
        <v>102</v>
      </c>
      <c r="C78" s="286" t="str">
        <f>VLOOKUP(B78,Startlist!B:F,2,FALSE)</f>
        <v>E13</v>
      </c>
      <c r="D78" s="292" t="str">
        <f>VLOOKUP(VLOOKUP(B78,Startlist!B:F,2,FALSE),'Class lookups'!A:B,2,FALSE)</f>
        <v>EMV9 (E13) </v>
      </c>
      <c r="E78" s="293" t="str">
        <f>CONCATENATE(VLOOKUP(B78,Startlist!B:H,3,FALSE)," / ",VLOOKUP(B78,Startlist!B:H,4,FALSE))</f>
        <v>Kristo Laadre / Priit Pilden</v>
      </c>
      <c r="F78" s="288" t="str">
        <f>VLOOKUP(B78,Startlist!B:F,5,FALSE)</f>
        <v>EST</v>
      </c>
      <c r="G78" s="287" t="str">
        <f>VLOOKUP(B78,Startlist!B:H,7,FALSE)</f>
        <v>GAZ 51</v>
      </c>
      <c r="H78" s="287" t="str">
        <f>VLOOKUP(B78,Startlist!B:H,6,FALSE)</f>
        <v>GAZ RALLIKLUBI</v>
      </c>
      <c r="I78" s="291" t="s">
        <v>2301</v>
      </c>
    </row>
    <row r="79" spans="1:9" s="245" customFormat="1" ht="15" customHeight="1">
      <c r="A79" s="284"/>
      <c r="B79" s="285">
        <v>103</v>
      </c>
      <c r="C79" s="286" t="str">
        <f>VLOOKUP(B79,Startlist!B:F,2,FALSE)</f>
        <v>E13</v>
      </c>
      <c r="D79" s="292" t="str">
        <f>VLOOKUP(VLOOKUP(B79,Startlist!B:F,2,FALSE),'Class lookups'!A:B,2,FALSE)</f>
        <v>EMV9 (E13) </v>
      </c>
      <c r="E79" s="293" t="str">
        <f>CONCATENATE(VLOOKUP(B79,Startlist!B:H,3,FALSE)," / ",VLOOKUP(B79,Startlist!B:H,4,FALSE))</f>
        <v>Marko Kasepōld / Harri Jōessar</v>
      </c>
      <c r="F79" s="288" t="str">
        <f>VLOOKUP(B79,Startlist!B:F,5,FALSE)</f>
        <v>EST</v>
      </c>
      <c r="G79" s="287" t="str">
        <f>VLOOKUP(B79,Startlist!B:H,7,FALSE)</f>
        <v>GAZ 51</v>
      </c>
      <c r="H79" s="287" t="str">
        <f>VLOOKUP(B79,Startlist!B:H,6,FALSE)</f>
        <v>ECOM MOTORSPORT</v>
      </c>
      <c r="I79" s="291" t="s">
        <v>2301</v>
      </c>
    </row>
    <row r="80" spans="5:9" s="245" customFormat="1" ht="12.75">
      <c r="E80" s="294"/>
      <c r="I80" s="257"/>
    </row>
    <row r="81" s="245" customFormat="1" ht="12.75">
      <c r="I81" s="257"/>
    </row>
    <row r="82" s="245" customFormat="1" ht="12.75">
      <c r="I82" s="257"/>
    </row>
    <row r="83" s="245" customFormat="1" ht="12.75">
      <c r="I83" s="257"/>
    </row>
    <row r="84" s="245" customFormat="1" ht="12.75">
      <c r="I84" s="257"/>
    </row>
    <row r="85" s="245" customFormat="1" ht="12.75">
      <c r="I85" s="257"/>
    </row>
    <row r="86" s="245" customFormat="1" ht="12.75">
      <c r="I86" s="257"/>
    </row>
    <row r="87" s="245" customFormat="1" ht="12.75">
      <c r="I87" s="257"/>
    </row>
    <row r="88" s="245" customFormat="1" ht="12.75">
      <c r="I88" s="257"/>
    </row>
    <row r="89" s="245" customFormat="1" ht="12.75">
      <c r="I89" s="257"/>
    </row>
    <row r="90" s="245" customFormat="1" ht="12.75">
      <c r="I90" s="257"/>
    </row>
    <row r="91" s="245" customFormat="1" ht="12.75">
      <c r="I91" s="257"/>
    </row>
    <row r="92" s="245" customFormat="1" ht="12.75">
      <c r="I92" s="257"/>
    </row>
    <row r="93" s="245" customFormat="1" ht="12.75">
      <c r="I93" s="257"/>
    </row>
    <row r="94" s="245" customFormat="1" ht="12.75">
      <c r="I94" s="257"/>
    </row>
    <row r="95" s="245" customFormat="1" ht="12.75">
      <c r="I95" s="257"/>
    </row>
    <row r="96" s="245" customFormat="1" ht="12.75">
      <c r="I96" s="257"/>
    </row>
    <row r="97" s="245" customFormat="1" ht="12.75">
      <c r="I97" s="257"/>
    </row>
    <row r="98" s="245" customFormat="1" ht="12.75">
      <c r="I98" s="257"/>
    </row>
    <row r="99" s="245" customFormat="1" ht="12.75">
      <c r="I99" s="257"/>
    </row>
    <row r="100" s="245" customFormat="1" ht="12.75">
      <c r="I100" s="257"/>
    </row>
    <row r="101" s="245" customFormat="1" ht="12.75">
      <c r="I101" s="257"/>
    </row>
  </sheetData>
  <autoFilter ref="A7:I79"/>
  <mergeCells count="3">
    <mergeCell ref="B2:H2"/>
    <mergeCell ref="B3:H3"/>
    <mergeCell ref="B4:H4"/>
  </mergeCells>
  <printOptions horizontalCentered="1"/>
  <pageMargins left="0" right="0" top="0" bottom="0" header="0.5118110236220472" footer="0"/>
  <pageSetup fitToHeight="2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I67"/>
  <sheetViews>
    <sheetView workbookViewId="0" topLeftCell="A1">
      <selection activeCell="A1" sqref="A1:I45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851562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7" customWidth="1"/>
  </cols>
  <sheetData>
    <row r="1" spans="6:9" ht="15.75">
      <c r="F1" s="1" t="str">
        <f>Startlist!$F1</f>
        <v> </v>
      </c>
      <c r="I1" s="131"/>
    </row>
    <row r="2" spans="2:9" ht="15" customHeight="1">
      <c r="B2" s="309" t="str">
        <f>Startlist!$F4</f>
        <v>Grossi Toidukaubad  VIRU RALLY 2014</v>
      </c>
      <c r="C2" s="309"/>
      <c r="D2" s="309"/>
      <c r="E2" s="309"/>
      <c r="F2" s="309"/>
      <c r="G2" s="309"/>
      <c r="H2" s="309"/>
      <c r="I2" s="132"/>
    </row>
    <row r="3" spans="2:9" ht="15">
      <c r="B3" s="310" t="str">
        <f>Startlist!$F5</f>
        <v>13-14 June 2014</v>
      </c>
      <c r="C3" s="310"/>
      <c r="D3" s="310"/>
      <c r="E3" s="310"/>
      <c r="F3" s="310"/>
      <c r="G3" s="310"/>
      <c r="H3" s="310"/>
      <c r="I3" s="132"/>
    </row>
    <row r="4" spans="2:9" ht="15">
      <c r="B4" s="310" t="str">
        <f>Startlist!$F6</f>
        <v>Rakvere, Lääne Virumaa</v>
      </c>
      <c r="C4" s="310"/>
      <c r="D4" s="310"/>
      <c r="E4" s="310"/>
      <c r="F4" s="310"/>
      <c r="G4" s="310"/>
      <c r="H4" s="310"/>
      <c r="I4" s="132"/>
    </row>
    <row r="5" spans="3:9" ht="15" customHeight="1">
      <c r="C5" s="3"/>
      <c r="D5" s="3"/>
      <c r="I5" s="132"/>
    </row>
    <row r="6" spans="2:9" s="245" customFormat="1" ht="15.75" customHeight="1">
      <c r="B6" s="258" t="s">
        <v>1175</v>
      </c>
      <c r="C6" s="248"/>
      <c r="D6" s="248"/>
      <c r="I6" s="249"/>
    </row>
    <row r="7" spans="2:9" s="245" customFormat="1" ht="12.75">
      <c r="B7" s="279" t="s">
        <v>728</v>
      </c>
      <c r="C7" s="277" t="s">
        <v>709</v>
      </c>
      <c r="D7" s="277" t="s">
        <v>1174</v>
      </c>
      <c r="E7" s="277" t="s">
        <v>710</v>
      </c>
      <c r="F7" s="277"/>
      <c r="G7" s="280" t="s">
        <v>725</v>
      </c>
      <c r="H7" s="281" t="s">
        <v>724</v>
      </c>
      <c r="I7" s="278" t="s">
        <v>717</v>
      </c>
    </row>
    <row r="8" spans="1:9" s="245" customFormat="1" ht="15" customHeight="1">
      <c r="A8" s="284">
        <v>1</v>
      </c>
      <c r="B8" s="285">
        <v>1</v>
      </c>
      <c r="C8" s="286" t="str">
        <f>VLOOKUP(B8,Startlist!B:F,2,FALSE)</f>
        <v>R4</v>
      </c>
      <c r="D8" s="292" t="str">
        <f>VLOOKUP(VLOOKUP(B8,Startlist!B:F,2,FALSE),'Class lookups'!A:B,2,FALSE)</f>
        <v>EMV1 4WD (A8, S2000, RRC, R4, R5, exp.WRC) </v>
      </c>
      <c r="E8" s="293" t="str">
        <f>CONCATENATE(VLOOKUP(B8,Startlist!B:H,3,FALSE)," / ",VLOOKUP(B8,Startlist!B:H,4,FALSE))</f>
        <v>Timmu Kōrge / Erki Pints</v>
      </c>
      <c r="F8" s="288" t="str">
        <f>VLOOKUP(B8,Startlist!B:F,5,FALSE)</f>
        <v>EST</v>
      </c>
      <c r="G8" s="287" t="str">
        <f>VLOOKUP(B8,Startlist!B:H,7,FALSE)</f>
        <v>Ford Fiesta R5</v>
      </c>
      <c r="H8" s="287" t="str">
        <f>VLOOKUP(B8,Startlist!B:H,6,FALSE)</f>
        <v>MM-MOTORSPORT</v>
      </c>
      <c r="I8" s="289" t="str">
        <f>VLOOKUP(B8,Results!B:P,13,FALSE)</f>
        <v> 4.25,4</v>
      </c>
    </row>
    <row r="9" spans="1:9" s="245" customFormat="1" ht="15" customHeight="1">
      <c r="A9" s="284">
        <f>A8+1</f>
        <v>2</v>
      </c>
      <c r="B9" s="285">
        <v>2</v>
      </c>
      <c r="C9" s="286" t="str">
        <f>VLOOKUP(B9,Startlist!B:F,2,FALSE)</f>
        <v>N4</v>
      </c>
      <c r="D9" s="292" t="str">
        <f>VLOOKUP(VLOOKUP(B9,Startlist!B:F,2,FALSE),'Class lookups'!A:B,2,FALSE)</f>
        <v>EMV2 (N4) </v>
      </c>
      <c r="E9" s="293" t="str">
        <f>CONCATENATE(VLOOKUP(B9,Startlist!B:H,3,FALSE)," / ",VLOOKUP(B9,Startlist!B:H,4,FALSE))</f>
        <v>Alexey Lukyanuk / Alexey Arnautov</v>
      </c>
      <c r="F9" s="288" t="str">
        <f>VLOOKUP(B9,Startlist!B:F,5,FALSE)</f>
        <v>RUS</v>
      </c>
      <c r="G9" s="287" t="str">
        <f>VLOOKUP(B9,Startlist!B:H,7,FALSE)</f>
        <v>Mitsubishi Lancer Evo 10</v>
      </c>
      <c r="H9" s="287" t="str">
        <f>VLOOKUP(B9,Startlist!B:H,6,FALSE)</f>
        <v>ALEXEY LUKYANUK</v>
      </c>
      <c r="I9" s="289" t="str">
        <f>VLOOKUP(B9,Results!B:P,13,FALSE)</f>
        <v> 4.28,3</v>
      </c>
    </row>
    <row r="10" spans="1:9" s="245" customFormat="1" ht="15" customHeight="1">
      <c r="A10" s="284">
        <f aca="true" t="shared" si="0" ref="A10:A45">A9+1</f>
        <v>3</v>
      </c>
      <c r="B10" s="285">
        <v>7</v>
      </c>
      <c r="C10" s="286" t="str">
        <f>VLOOKUP(B10,Startlist!B:F,2,FALSE)</f>
        <v>N4</v>
      </c>
      <c r="D10" s="292" t="str">
        <f>VLOOKUP(VLOOKUP(B10,Startlist!B:F,2,FALSE),'Class lookups'!A:B,2,FALSE)</f>
        <v>EMV2 (N4) </v>
      </c>
      <c r="E10" s="293" t="str">
        <f>CONCATENATE(VLOOKUP(B10,Startlist!B:H,3,FALSE)," / ",VLOOKUP(B10,Startlist!B:H,4,FALSE))</f>
        <v>Roland Murakas / Kalle Adler</v>
      </c>
      <c r="F10" s="288" t="str">
        <f>VLOOKUP(B10,Startlist!B:F,5,FALSE)</f>
        <v>EST</v>
      </c>
      <c r="G10" s="287" t="str">
        <f>VLOOKUP(B10,Startlist!B:H,7,FALSE)</f>
        <v>Mitsubishi Lancer Evo 10</v>
      </c>
      <c r="H10" s="287" t="str">
        <f>VLOOKUP(B10,Startlist!B:H,6,FALSE)</f>
        <v>PROREHV RALLY TEAM</v>
      </c>
      <c r="I10" s="289" t="str">
        <f>VLOOKUP(B10,Results!B:P,13,FALSE)</f>
        <v> 4.28,8</v>
      </c>
    </row>
    <row r="11" spans="1:9" s="245" customFormat="1" ht="15" customHeight="1">
      <c r="A11" s="284">
        <f t="shared" si="0"/>
        <v>4</v>
      </c>
      <c r="B11" s="285">
        <v>3</v>
      </c>
      <c r="C11" s="286" t="str">
        <f>VLOOKUP(B11,Startlist!B:F,2,FALSE)</f>
        <v>N4</v>
      </c>
      <c r="D11" s="292" t="str">
        <f>VLOOKUP(VLOOKUP(B11,Startlist!B:F,2,FALSE),'Class lookups'!A:B,2,FALSE)</f>
        <v>EMV2 (N4) </v>
      </c>
      <c r="E11" s="293" t="str">
        <f>CONCATENATE(VLOOKUP(B11,Startlist!B:H,3,FALSE)," / ",VLOOKUP(B11,Startlist!B:H,4,FALSE))</f>
        <v>Egon Kaur / Annika Arnek</v>
      </c>
      <c r="F11" s="288" t="str">
        <f>VLOOKUP(B11,Startlist!B:F,5,FALSE)</f>
        <v>EST</v>
      </c>
      <c r="G11" s="287" t="str">
        <f>VLOOKUP(B11,Startlist!B:H,7,FALSE)</f>
        <v>Mitsubishi Lancer Evo 10</v>
      </c>
      <c r="H11" s="287" t="str">
        <f>VLOOKUP(B11,Startlist!B:H,6,FALSE)</f>
        <v>KAUR MOTORSPORT</v>
      </c>
      <c r="I11" s="289" t="str">
        <f>VLOOKUP(B11,Results!B:P,13,FALSE)</f>
        <v> 4.29,7</v>
      </c>
    </row>
    <row r="12" spans="1:9" s="245" customFormat="1" ht="15" customHeight="1">
      <c r="A12" s="284">
        <f t="shared" si="0"/>
        <v>5</v>
      </c>
      <c r="B12" s="285">
        <v>8</v>
      </c>
      <c r="C12" s="286" t="str">
        <f>VLOOKUP(B12,Startlist!B:F,2,FALSE)</f>
        <v>N4</v>
      </c>
      <c r="D12" s="292" t="str">
        <f>VLOOKUP(VLOOKUP(B12,Startlist!B:F,2,FALSE),'Class lookups'!A:B,2,FALSE)</f>
        <v>EMV2 (N4) </v>
      </c>
      <c r="E12" s="293" t="str">
        <f>CONCATENATE(VLOOKUP(B12,Startlist!B:H,3,FALSE)," / ",VLOOKUP(B12,Startlist!B:H,4,FALSE))</f>
        <v>Rainer Aus / Simo Koskinen</v>
      </c>
      <c r="F12" s="288" t="str">
        <f>VLOOKUP(B12,Startlist!B:F,5,FALSE)</f>
        <v>EST</v>
      </c>
      <c r="G12" s="287" t="str">
        <f>VLOOKUP(B12,Startlist!B:H,7,FALSE)</f>
        <v>Mitsubishi Lancer Evo 9</v>
      </c>
      <c r="H12" s="287" t="str">
        <f>VLOOKUP(B12,Startlist!B:H,6,FALSE)</f>
        <v>CARGLASS MOTORSPORT</v>
      </c>
      <c r="I12" s="289" t="str">
        <f>VLOOKUP(B12,Results!B:P,13,FALSE)</f>
        <v> 4.29,9</v>
      </c>
    </row>
    <row r="13" spans="1:9" s="245" customFormat="1" ht="15" customHeight="1">
      <c r="A13" s="284">
        <f t="shared" si="0"/>
        <v>6</v>
      </c>
      <c r="B13" s="285">
        <v>4</v>
      </c>
      <c r="C13" s="286" t="str">
        <f>VLOOKUP(B13,Startlist!B:F,2,FALSE)</f>
        <v>N4</v>
      </c>
      <c r="D13" s="292" t="str">
        <f>VLOOKUP(VLOOKUP(B13,Startlist!B:F,2,FALSE),'Class lookups'!A:B,2,FALSE)</f>
        <v>EMV2 (N4) </v>
      </c>
      <c r="E13" s="293" t="str">
        <f>CONCATENATE(VLOOKUP(B13,Startlist!B:H,3,FALSE)," / ",VLOOKUP(B13,Startlist!B:H,4,FALSE))</f>
        <v>Siim Plangi / Marek Sarapuu</v>
      </c>
      <c r="F13" s="288" t="str">
        <f>VLOOKUP(B13,Startlist!B:F,5,FALSE)</f>
        <v>EST</v>
      </c>
      <c r="G13" s="287" t="str">
        <f>VLOOKUP(B13,Startlist!B:H,7,FALSE)</f>
        <v>Mitsubishi Lancer Evo 9</v>
      </c>
      <c r="H13" s="287" t="str">
        <f>VLOOKUP(B13,Startlist!B:H,6,FALSE)</f>
        <v>G.M.RACING SK</v>
      </c>
      <c r="I13" s="289" t="str">
        <f>VLOOKUP(B13,Results!B:P,13,FALSE)</f>
        <v> 4.31,2</v>
      </c>
    </row>
    <row r="14" spans="1:9" s="245" customFormat="1" ht="15" customHeight="1">
      <c r="A14" s="284">
        <f t="shared" si="0"/>
        <v>7</v>
      </c>
      <c r="B14" s="285">
        <v>5</v>
      </c>
      <c r="C14" s="286" t="str">
        <f>VLOOKUP(B14,Startlist!B:F,2,FALSE)</f>
        <v>R4</v>
      </c>
      <c r="D14" s="292" t="str">
        <f>VLOOKUP(VLOOKUP(B14,Startlist!B:F,2,FALSE),'Class lookups'!A:B,2,FALSE)</f>
        <v>EMV1 4WD (A8, S2000, RRC, R4, R5, exp.WRC) </v>
      </c>
      <c r="E14" s="293" t="str">
        <f>CONCATENATE(VLOOKUP(B14,Startlist!B:H,3,FALSE)," / ",VLOOKUP(B14,Startlist!B:H,4,FALSE))</f>
        <v>Raul Jeets / Andrus Toom</v>
      </c>
      <c r="F14" s="288" t="str">
        <f>VLOOKUP(B14,Startlist!B:F,5,FALSE)</f>
        <v>EST</v>
      </c>
      <c r="G14" s="287" t="str">
        <f>VLOOKUP(B14,Startlist!B:H,7,FALSE)</f>
        <v>Ford Fiesta R5</v>
      </c>
      <c r="H14" s="287" t="str">
        <f>VLOOKUP(B14,Startlist!B:H,6,FALSE)</f>
        <v>MM-MOTORSPORT</v>
      </c>
      <c r="I14" s="289" t="str">
        <f>VLOOKUP(B14,Results!B:P,13,FALSE)</f>
        <v> 4.31,4</v>
      </c>
    </row>
    <row r="15" spans="1:9" s="245" customFormat="1" ht="15" customHeight="1">
      <c r="A15" s="284">
        <f t="shared" si="0"/>
        <v>8</v>
      </c>
      <c r="B15" s="285">
        <v>15</v>
      </c>
      <c r="C15" s="286" t="str">
        <f>VLOOKUP(B15,Startlist!B:F,2,FALSE)</f>
        <v>R4</v>
      </c>
      <c r="D15" s="292" t="str">
        <f>VLOOKUP(VLOOKUP(B15,Startlist!B:F,2,FALSE),'Class lookups'!A:B,2,FALSE)</f>
        <v>EMV1 4WD (A8, S2000, RRC, R4, R5, exp.WRC) </v>
      </c>
      <c r="E15" s="293" t="str">
        <f>CONCATENATE(VLOOKUP(B15,Startlist!B:H,3,FALSE)," / ",VLOOKUP(B15,Startlist!B:H,4,FALSE))</f>
        <v>Radik Shaymiev / Maxim Tsvetkov</v>
      </c>
      <c r="F15" s="288" t="str">
        <f>VLOOKUP(B15,Startlist!B:F,5,FALSE)</f>
        <v>RUS</v>
      </c>
      <c r="G15" s="287" t="str">
        <f>VLOOKUP(B15,Startlist!B:H,7,FALSE)</f>
        <v>Peugeot 207 Sport</v>
      </c>
      <c r="H15" s="287" t="str">
        <f>VLOOKUP(B15,Startlist!B:H,6,FALSE)</f>
        <v>TAIF RALLY TEAM</v>
      </c>
      <c r="I15" s="289" t="str">
        <f>VLOOKUP(B15,Results!B:P,13,FALSE)</f>
        <v> 4.37,1</v>
      </c>
    </row>
    <row r="16" spans="1:9" s="245" customFormat="1" ht="15" customHeight="1">
      <c r="A16" s="284">
        <f t="shared" si="0"/>
        <v>9</v>
      </c>
      <c r="B16" s="285">
        <v>12</v>
      </c>
      <c r="C16" s="286" t="str">
        <f>VLOOKUP(B16,Startlist!B:F,2,FALSE)</f>
        <v>E12</v>
      </c>
      <c r="D16" s="292" t="str">
        <f>VLOOKUP(VLOOKUP(B16,Startlist!B:F,2,FALSE),'Class lookups'!A:B,2,FALSE)</f>
        <v>EMV8 (E12) </v>
      </c>
      <c r="E16" s="293" t="str">
        <f>CONCATENATE(VLOOKUP(B16,Startlist!B:H,3,FALSE)," / ",VLOOKUP(B16,Startlist!B:H,4,FALSE))</f>
        <v>Hendrik Kers / Viljo Vider</v>
      </c>
      <c r="F16" s="288" t="str">
        <f>VLOOKUP(B16,Startlist!B:F,5,FALSE)</f>
        <v>EST</v>
      </c>
      <c r="G16" s="287" t="str">
        <f>VLOOKUP(B16,Startlist!B:H,7,FALSE)</f>
        <v>Mitsubishi Lancer Evo 5</v>
      </c>
      <c r="H16" s="287" t="str">
        <f>VLOOKUP(B16,Startlist!B:H,6,FALSE)</f>
        <v>PSC MOTORSPORT</v>
      </c>
      <c r="I16" s="289" t="str">
        <f>VLOOKUP(B16,Results!B:P,13,FALSE)</f>
        <v> 4.38,2</v>
      </c>
    </row>
    <row r="17" spans="1:9" s="245" customFormat="1" ht="15" customHeight="1">
      <c r="A17" s="284">
        <f t="shared" si="0"/>
        <v>10</v>
      </c>
      <c r="B17" s="285">
        <v>24</v>
      </c>
      <c r="C17" s="286" t="str">
        <f>VLOOKUP(B17,Startlist!B:F,2,FALSE)</f>
        <v>E12</v>
      </c>
      <c r="D17" s="292" t="str">
        <f>VLOOKUP(VLOOKUP(B17,Startlist!B:F,2,FALSE),'Class lookups'!A:B,2,FALSE)</f>
        <v>EMV8 (E12) </v>
      </c>
      <c r="E17" s="293" t="str">
        <f>CONCATENATE(VLOOKUP(B17,Startlist!B:H,3,FALSE)," / ",VLOOKUP(B17,Startlist!B:H,4,FALSE))</f>
        <v>Allan Ilves / Kristo Tamm</v>
      </c>
      <c r="F17" s="288" t="str">
        <f>VLOOKUP(B17,Startlist!B:F,5,FALSE)</f>
        <v>EST</v>
      </c>
      <c r="G17" s="287" t="str">
        <f>VLOOKUP(B17,Startlist!B:H,7,FALSE)</f>
        <v>Mitsubishi Lancer Evo 8</v>
      </c>
      <c r="H17" s="287" t="str">
        <f>VLOOKUP(B17,Startlist!B:H,6,FALSE)</f>
        <v>KAUR MOTORSPORT</v>
      </c>
      <c r="I17" s="289" t="str">
        <f>VLOOKUP(B17,Results!B:P,13,FALSE)</f>
        <v> 4.44,4</v>
      </c>
    </row>
    <row r="18" spans="1:9" s="245" customFormat="1" ht="15" customHeight="1">
      <c r="A18" s="284">
        <f t="shared" si="0"/>
        <v>11</v>
      </c>
      <c r="B18" s="285">
        <v>23</v>
      </c>
      <c r="C18" s="286" t="str">
        <f>VLOOKUP(B18,Startlist!B:F,2,FALSE)</f>
        <v>N4</v>
      </c>
      <c r="D18" s="292" t="str">
        <f>VLOOKUP(VLOOKUP(B18,Startlist!B:F,2,FALSE),'Class lookups'!A:B,2,FALSE)</f>
        <v>EMV2 (N4) </v>
      </c>
      <c r="E18" s="293" t="str">
        <f>CONCATENATE(VLOOKUP(B18,Startlist!B:H,3,FALSE)," / ",VLOOKUP(B18,Startlist!B:H,4,FALSE))</f>
        <v>Igor Bulantsev / Marina Danilova</v>
      </c>
      <c r="F18" s="288" t="str">
        <f>VLOOKUP(B18,Startlist!B:F,5,FALSE)</f>
        <v>RUS</v>
      </c>
      <c r="G18" s="287" t="str">
        <f>VLOOKUP(B18,Startlist!B:H,7,FALSE)</f>
        <v>Mitsubishi Lancer Evo 10</v>
      </c>
      <c r="H18" s="287" t="str">
        <f>VLOOKUP(B18,Startlist!B:H,6,FALSE)</f>
        <v>ASRT RALLY TEAM</v>
      </c>
      <c r="I18" s="289" t="str">
        <f>VLOOKUP(B18,Results!B:P,13,FALSE)</f>
        <v> 4.44,6</v>
      </c>
    </row>
    <row r="19" spans="1:9" s="245" customFormat="1" ht="15" customHeight="1">
      <c r="A19" s="284">
        <f t="shared" si="0"/>
        <v>12</v>
      </c>
      <c r="B19" s="285">
        <v>42</v>
      </c>
      <c r="C19" s="286" t="str">
        <f>VLOOKUP(B19,Startlist!B:F,2,FALSE)</f>
        <v>A7</v>
      </c>
      <c r="D19" s="292" t="str">
        <f>VLOOKUP(VLOOKUP(B19,Startlist!B:F,2,FALSE),'Class lookups'!A:B,2,FALSE)</f>
        <v>EMV4 2WD 2000 (N3, A7, R3, R3T) </v>
      </c>
      <c r="E19" s="293" t="str">
        <f>CONCATENATE(VLOOKUP(B19,Startlist!B:H,3,FALSE)," / ",VLOOKUP(B19,Startlist!B:H,4,FALSE))</f>
        <v>Kristo Subi / Teele Sepp</v>
      </c>
      <c r="F19" s="288" t="str">
        <f>VLOOKUP(B19,Startlist!B:F,5,FALSE)</f>
        <v>EST</v>
      </c>
      <c r="G19" s="287" t="str">
        <f>VLOOKUP(B19,Startlist!B:H,7,FALSE)</f>
        <v>Honda Civic Type-R</v>
      </c>
      <c r="H19" s="287" t="str">
        <f>VLOOKUP(B19,Startlist!B:H,6,FALSE)</f>
        <v>ECOM MOTORSPORT</v>
      </c>
      <c r="I19" s="289" t="str">
        <f>VLOOKUP(B19,Results!B:P,13,FALSE)</f>
        <v> 4.45,5</v>
      </c>
    </row>
    <row r="20" spans="1:9" s="245" customFormat="1" ht="15" customHeight="1">
      <c r="A20" s="284">
        <f t="shared" si="0"/>
        <v>13</v>
      </c>
      <c r="B20" s="285">
        <v>51</v>
      </c>
      <c r="C20" s="286" t="str">
        <f>VLOOKUP(B20,Startlist!B:F,2,FALSE)</f>
        <v>E11</v>
      </c>
      <c r="D20" s="292" t="str">
        <f>VLOOKUP(VLOOKUP(B20,Startlist!B:F,2,FALSE),'Class lookups'!A:B,2,FALSE)</f>
        <v>EMV7 (E11) </v>
      </c>
      <c r="E20" s="293" t="str">
        <f>CONCATENATE(VLOOKUP(B20,Startlist!B:H,3,FALSE)," / ",VLOOKUP(B20,Startlist!B:H,4,FALSE))</f>
        <v>Lembit Soe / Ahto Pihlas</v>
      </c>
      <c r="F20" s="288" t="str">
        <f>VLOOKUP(B20,Startlist!B:F,5,FALSE)</f>
        <v>EST</v>
      </c>
      <c r="G20" s="287" t="str">
        <f>VLOOKUP(B20,Startlist!B:H,7,FALSE)</f>
        <v>Toyota Starlet</v>
      </c>
      <c r="H20" s="287" t="str">
        <f>VLOOKUP(B20,Startlist!B:H,6,FALSE)</f>
        <v>SAR-TECH MOTORSPORT</v>
      </c>
      <c r="I20" s="289" t="str">
        <f>VLOOKUP(B20,Results!B:P,13,FALSE)</f>
        <v> 4.48,9</v>
      </c>
    </row>
    <row r="21" spans="1:9" s="245" customFormat="1" ht="15" customHeight="1">
      <c r="A21" s="284">
        <f t="shared" si="0"/>
        <v>14</v>
      </c>
      <c r="B21" s="285">
        <v>28</v>
      </c>
      <c r="C21" s="286" t="str">
        <f>VLOOKUP(B21,Startlist!B:F,2,FALSE)</f>
        <v>A6</v>
      </c>
      <c r="D21" s="292" t="str">
        <f>VLOOKUP(VLOOKUP(B21,Startlist!B:F,2,FALSE),'Class lookups'!A:B,2,FALSE)</f>
        <v>EMV3 2WD 1600 (N2, A6, R1, R2) </v>
      </c>
      <c r="E21" s="293" t="str">
        <f>CONCATENATE(VLOOKUP(B21,Startlist!B:H,3,FALSE)," / ",VLOOKUP(B21,Startlist!B:H,4,FALSE))</f>
        <v>Rasmus Uustulnd / Imre Kuusk</v>
      </c>
      <c r="F21" s="288" t="str">
        <f>VLOOKUP(B21,Startlist!B:F,5,FALSE)</f>
        <v>EST</v>
      </c>
      <c r="G21" s="287" t="str">
        <f>VLOOKUP(B21,Startlist!B:H,7,FALSE)</f>
        <v>Ford Fiesta R2</v>
      </c>
      <c r="H21" s="287" t="str">
        <f>VLOOKUP(B21,Startlist!B:H,6,FALSE)</f>
        <v>SAR-TECH MOTORSPORT</v>
      </c>
      <c r="I21" s="289" t="str">
        <f>VLOOKUP(B21,Results!B:P,13,FALSE)</f>
        <v> 4.50,5</v>
      </c>
    </row>
    <row r="22" spans="1:9" s="245" customFormat="1" ht="15" customHeight="1">
      <c r="A22" s="284">
        <f t="shared" si="0"/>
        <v>15</v>
      </c>
      <c r="B22" s="285">
        <v>32</v>
      </c>
      <c r="C22" s="286" t="str">
        <f>VLOOKUP(B22,Startlist!B:F,2,FALSE)</f>
        <v>A6</v>
      </c>
      <c r="D22" s="292" t="str">
        <f>VLOOKUP(VLOOKUP(B22,Startlist!B:F,2,FALSE),'Class lookups'!A:B,2,FALSE)</f>
        <v>EMV3 2WD 1600 (N2, A6, R1, R2) </v>
      </c>
      <c r="E22" s="293" t="str">
        <f>CONCATENATE(VLOOKUP(B22,Startlist!B:H,3,FALSE)," / ",VLOOKUP(B22,Startlist!B:H,4,FALSE))</f>
        <v>Kristen Kelement / Timo Kasesalu</v>
      </c>
      <c r="F22" s="288" t="str">
        <f>VLOOKUP(B22,Startlist!B:F,5,FALSE)</f>
        <v>EST</v>
      </c>
      <c r="G22" s="287" t="str">
        <f>VLOOKUP(B22,Startlist!B:H,7,FALSE)</f>
        <v>Citroen C2 R2 MAX</v>
      </c>
      <c r="H22" s="287" t="str">
        <f>VLOOKUP(B22,Startlist!B:H,6,FALSE)</f>
        <v>RS RACING</v>
      </c>
      <c r="I22" s="289" t="str">
        <f>VLOOKUP(B22,Results!B:P,13,FALSE)</f>
        <v> 4.51,3</v>
      </c>
    </row>
    <row r="23" spans="1:9" s="245" customFormat="1" ht="15" customHeight="1">
      <c r="A23" s="284">
        <f t="shared" si="0"/>
        <v>16</v>
      </c>
      <c r="B23" s="285">
        <v>38</v>
      </c>
      <c r="C23" s="286" t="str">
        <f>VLOOKUP(B23,Startlist!B:F,2,FALSE)</f>
        <v>A7</v>
      </c>
      <c r="D23" s="292" t="str">
        <f>VLOOKUP(VLOOKUP(B23,Startlist!B:F,2,FALSE),'Class lookups'!A:B,2,FALSE)</f>
        <v>EMV4 2WD 2000 (N3, A7, R3, R3T) </v>
      </c>
      <c r="E23" s="293" t="str">
        <f>CONCATENATE(VLOOKUP(B23,Startlist!B:H,3,FALSE)," / ",VLOOKUP(B23,Startlist!B:H,4,FALSE))</f>
        <v>David Sultanjants / Siim Oja</v>
      </c>
      <c r="F23" s="288" t="str">
        <f>VLOOKUP(B23,Startlist!B:F,5,FALSE)</f>
        <v>EST</v>
      </c>
      <c r="G23" s="287" t="str">
        <f>VLOOKUP(B23,Startlist!B:H,7,FALSE)</f>
        <v>Citroen DS3</v>
      </c>
      <c r="H23" s="287" t="str">
        <f>VLOOKUP(B23,Startlist!B:H,6,FALSE)</f>
        <v>MS RACING</v>
      </c>
      <c r="I23" s="289" t="str">
        <f>VLOOKUP(B23,Results!B:P,13,FALSE)</f>
        <v> 4.52,1</v>
      </c>
    </row>
    <row r="24" spans="1:9" s="245" customFormat="1" ht="15" customHeight="1">
      <c r="A24" s="284">
        <f t="shared" si="0"/>
        <v>17</v>
      </c>
      <c r="B24" s="285">
        <v>49</v>
      </c>
      <c r="C24" s="286" t="str">
        <f>VLOOKUP(B24,Startlist!B:F,2,FALSE)</f>
        <v>A7</v>
      </c>
      <c r="D24" s="292" t="str">
        <f>VLOOKUP(VLOOKUP(B24,Startlist!B:F,2,FALSE),'Class lookups'!A:B,2,FALSE)</f>
        <v>EMV4 2WD 2000 (N3, A7, R3, R3T) </v>
      </c>
      <c r="E24" s="293" t="str">
        <f>CONCATENATE(VLOOKUP(B24,Startlist!B:H,3,FALSE)," / ",VLOOKUP(B24,Startlist!B:H,4,FALSE))</f>
        <v>Mait Madik / Toomas Tauk</v>
      </c>
      <c r="F24" s="288" t="str">
        <f>VLOOKUP(B24,Startlist!B:F,5,FALSE)</f>
        <v>EST</v>
      </c>
      <c r="G24" s="287" t="str">
        <f>VLOOKUP(B24,Startlist!B:H,7,FALSE)</f>
        <v>Honda Civic Type-R</v>
      </c>
      <c r="H24" s="287" t="str">
        <f>VLOOKUP(B24,Startlist!B:H,6,FALSE)</f>
        <v>ECOM MOTORSPORT</v>
      </c>
      <c r="I24" s="289" t="str">
        <f>VLOOKUP(B24,Results!B:P,13,FALSE)</f>
        <v> 4.52,4</v>
      </c>
    </row>
    <row r="25" spans="1:9" s="245" customFormat="1" ht="15" customHeight="1">
      <c r="A25" s="284">
        <f t="shared" si="0"/>
        <v>18</v>
      </c>
      <c r="B25" s="285">
        <v>50</v>
      </c>
      <c r="C25" s="286" t="str">
        <f>VLOOKUP(B25,Startlist!B:F,2,FALSE)</f>
        <v>E11</v>
      </c>
      <c r="D25" s="292" t="str">
        <f>VLOOKUP(VLOOKUP(B25,Startlist!B:F,2,FALSE),'Class lookups'!A:B,2,FALSE)</f>
        <v>EMV7 (E11) </v>
      </c>
      <c r="E25" s="293" t="str">
        <f>CONCATENATE(VLOOKUP(B25,Startlist!B:H,3,FALSE)," / ",VLOOKUP(B25,Startlist!B:H,4,FALSE))</f>
        <v>Vallo Nuuter / Alari Kupri</v>
      </c>
      <c r="F25" s="288" t="str">
        <f>VLOOKUP(B25,Startlist!B:F,5,FALSE)</f>
        <v>EST</v>
      </c>
      <c r="G25" s="287" t="str">
        <f>VLOOKUP(B25,Startlist!B:H,7,FALSE)</f>
        <v>BMW M3</v>
      </c>
      <c r="H25" s="287" t="str">
        <f>VLOOKUP(B25,Startlist!B:H,6,FALSE)</f>
        <v>MS RACING</v>
      </c>
      <c r="I25" s="289" t="str">
        <f>VLOOKUP(B25,Results!B:P,13,FALSE)</f>
        <v> 4.53,7</v>
      </c>
    </row>
    <row r="26" spans="1:9" s="245" customFormat="1" ht="15" customHeight="1">
      <c r="A26" s="284">
        <f t="shared" si="0"/>
        <v>19</v>
      </c>
      <c r="B26" s="285">
        <v>68</v>
      </c>
      <c r="C26" s="286" t="str">
        <f>VLOOKUP(B26,Startlist!B:F,2,FALSE)</f>
        <v>E11</v>
      </c>
      <c r="D26" s="292" t="str">
        <f>VLOOKUP(VLOOKUP(B26,Startlist!B:F,2,FALSE),'Class lookups'!A:B,2,FALSE)</f>
        <v>EMV7 (E11) </v>
      </c>
      <c r="E26" s="293" t="str">
        <f>CONCATENATE(VLOOKUP(B26,Startlist!B:H,3,FALSE)," / ",VLOOKUP(B26,Startlist!B:H,4,FALSE))</f>
        <v>Madis Vanaselja / Jaanus Hōbemägi</v>
      </c>
      <c r="F26" s="288" t="str">
        <f>VLOOKUP(B26,Startlist!B:F,5,FALSE)</f>
        <v>EST</v>
      </c>
      <c r="G26" s="287" t="str">
        <f>VLOOKUP(B26,Startlist!B:H,7,FALSE)</f>
        <v>BMW M3</v>
      </c>
      <c r="H26" s="287" t="str">
        <f>VLOOKUP(B26,Startlist!B:H,6,FALSE)</f>
        <v>LAITSE RALLYPARK</v>
      </c>
      <c r="I26" s="289" t="str">
        <f>VLOOKUP(B26,Results!B:P,13,FALSE)</f>
        <v> 4.54,1</v>
      </c>
    </row>
    <row r="27" spans="1:9" s="245" customFormat="1" ht="15" customHeight="1">
      <c r="A27" s="284">
        <f t="shared" si="0"/>
        <v>20</v>
      </c>
      <c r="B27" s="285">
        <v>58</v>
      </c>
      <c r="C27" s="286" t="str">
        <f>VLOOKUP(B27,Startlist!B:F,2,FALSE)</f>
        <v>A7</v>
      </c>
      <c r="D27" s="292" t="str">
        <f>VLOOKUP(VLOOKUP(B27,Startlist!B:F,2,FALSE),'Class lookups'!A:B,2,FALSE)</f>
        <v>EMV4 2WD 2000 (N3, A7, R3, R3T) </v>
      </c>
      <c r="E27" s="293" t="str">
        <f>CONCATENATE(VLOOKUP(B27,Startlist!B:H,3,FALSE)," / ",VLOOKUP(B27,Startlist!B:H,4,FALSE))</f>
        <v>Kevin Kuusik / Carl Terras</v>
      </c>
      <c r="F27" s="288" t="str">
        <f>VLOOKUP(B27,Startlist!B:F,5,FALSE)</f>
        <v>EST</v>
      </c>
      <c r="G27" s="287" t="str">
        <f>VLOOKUP(B27,Startlist!B:H,7,FALSE)</f>
        <v>Renault Clio Ragnotti</v>
      </c>
      <c r="H27" s="287" t="str">
        <f>VLOOKUP(B27,Startlist!B:H,6,FALSE)</f>
        <v>OT RACING</v>
      </c>
      <c r="I27" s="289" t="str">
        <f>VLOOKUP(B27,Results!B:P,13,FALSE)</f>
        <v> 4.55,9</v>
      </c>
    </row>
    <row r="28" spans="1:9" s="245" customFormat="1" ht="15" customHeight="1">
      <c r="A28" s="284">
        <f t="shared" si="0"/>
        <v>21</v>
      </c>
      <c r="B28" s="285">
        <v>44</v>
      </c>
      <c r="C28" s="286" t="str">
        <f>VLOOKUP(B28,Startlist!B:F,2,FALSE)</f>
        <v>A7</v>
      </c>
      <c r="D28" s="292" t="str">
        <f>VLOOKUP(VLOOKUP(B28,Startlist!B:F,2,FALSE),'Class lookups'!A:B,2,FALSE)</f>
        <v>EMV4 2WD 2000 (N3, A7, R3, R3T) </v>
      </c>
      <c r="E28" s="293" t="str">
        <f>CONCATENATE(VLOOKUP(B28,Startlist!B:H,3,FALSE)," / ",VLOOKUP(B28,Startlist!B:H,4,FALSE))</f>
        <v>Mikhail Skripnikov / Anton Grechko</v>
      </c>
      <c r="F28" s="288" t="str">
        <f>VLOOKUP(B28,Startlist!B:F,5,FALSE)</f>
        <v>RUS</v>
      </c>
      <c r="G28" s="287" t="str">
        <f>VLOOKUP(B28,Startlist!B:H,7,FALSE)</f>
        <v>Renault Clio R3</v>
      </c>
      <c r="H28" s="287" t="str">
        <f>VLOOKUP(B28,Startlist!B:H,6,FALSE)</f>
        <v>THOMAS BETON RACING</v>
      </c>
      <c r="I28" s="289" t="str">
        <f>VLOOKUP(B28,Results!B:P,13,FALSE)</f>
        <v> 4.56,0</v>
      </c>
    </row>
    <row r="29" spans="1:9" s="245" customFormat="1" ht="15" customHeight="1">
      <c r="A29" s="284">
        <f t="shared" si="0"/>
        <v>22</v>
      </c>
      <c r="B29" s="285">
        <v>65</v>
      </c>
      <c r="C29" s="286" t="str">
        <f>VLOOKUP(B29,Startlist!B:F,2,FALSE)</f>
        <v>E10</v>
      </c>
      <c r="D29" s="292" t="str">
        <f>VLOOKUP(VLOOKUP(B29,Startlist!B:F,2,FALSE),'Class lookups'!A:B,2,FALSE)</f>
        <v>EMV6 (E10) </v>
      </c>
      <c r="E29" s="293" t="str">
        <f>CONCATENATE(VLOOKUP(B29,Startlist!B:H,3,FALSE)," / ",VLOOKUP(B29,Startlist!B:H,4,FALSE))</f>
        <v>Alvar Kuusik / Riho Kens</v>
      </c>
      <c r="F29" s="288" t="str">
        <f>VLOOKUP(B29,Startlist!B:F,5,FALSE)</f>
        <v>EST</v>
      </c>
      <c r="G29" s="287" t="str">
        <f>VLOOKUP(B29,Startlist!B:H,7,FALSE)</f>
        <v>VW Golf</v>
      </c>
      <c r="H29" s="287" t="str">
        <f>VLOOKUP(B29,Startlist!B:H,6,FALSE)</f>
        <v>TIKKRI MOTORSPORT</v>
      </c>
      <c r="I29" s="289" t="str">
        <f>VLOOKUP(B29,Results!B:P,13,FALSE)</f>
        <v> 4.56,6</v>
      </c>
    </row>
    <row r="30" spans="1:9" s="245" customFormat="1" ht="15" customHeight="1">
      <c r="A30" s="284">
        <f t="shared" si="0"/>
        <v>23</v>
      </c>
      <c r="B30" s="285">
        <v>59</v>
      </c>
      <c r="C30" s="286" t="str">
        <f>VLOOKUP(B30,Startlist!B:F,2,FALSE)</f>
        <v>A6</v>
      </c>
      <c r="D30" s="292" t="str">
        <f>VLOOKUP(VLOOKUP(B30,Startlist!B:F,2,FALSE),'Class lookups'!A:B,2,FALSE)</f>
        <v>EMV3 2WD 1600 (N2, A6, R1, R2) </v>
      </c>
      <c r="E30" s="293" t="str">
        <f>CONCATENATE(VLOOKUP(B30,Startlist!B:H,3,FALSE)," / ",VLOOKUP(B30,Startlist!B:H,4,FALSE))</f>
        <v>Gustav Kruuda / Ken Järveoja</v>
      </c>
      <c r="F30" s="288" t="str">
        <f>VLOOKUP(B30,Startlist!B:F,5,FALSE)</f>
        <v>EST</v>
      </c>
      <c r="G30" s="287" t="str">
        <f>VLOOKUP(B30,Startlist!B:H,7,FALSE)</f>
        <v>Ford Fiesta R2</v>
      </c>
      <c r="H30" s="287" t="str">
        <f>VLOOKUP(B30,Startlist!B:H,6,FALSE)</f>
        <v>ME3 RALLYTEAM</v>
      </c>
      <c r="I30" s="289" t="str">
        <f>VLOOKUP(B30,Results!B:P,13,FALSE)</f>
        <v> 4.57,4</v>
      </c>
    </row>
    <row r="31" spans="1:9" s="245" customFormat="1" ht="15" customHeight="1">
      <c r="A31" s="284">
        <f t="shared" si="0"/>
        <v>24</v>
      </c>
      <c r="B31" s="285">
        <v>81</v>
      </c>
      <c r="C31" s="286" t="str">
        <f>VLOOKUP(B31,Startlist!B:F,2,FALSE)</f>
        <v>A7</v>
      </c>
      <c r="D31" s="292" t="str">
        <f>VLOOKUP(VLOOKUP(B31,Startlist!B:F,2,FALSE),'Class lookups'!A:B,2,FALSE)</f>
        <v>EMV4 2WD 2000 (N3, A7, R3, R3T) </v>
      </c>
      <c r="E31" s="293" t="str">
        <f>CONCATENATE(VLOOKUP(B31,Startlist!B:H,3,FALSE)," / ",VLOOKUP(B31,Startlist!B:H,4,FALSE))</f>
        <v>Edgars Balodis / Inese Akmentina</v>
      </c>
      <c r="F31" s="288" t="str">
        <f>VLOOKUP(B31,Startlist!B:F,5,FALSE)</f>
        <v>LAT</v>
      </c>
      <c r="G31" s="287" t="str">
        <f>VLOOKUP(B31,Startlist!B:H,7,FALSE)</f>
        <v>Honda Civic Type-R</v>
      </c>
      <c r="H31" s="287" t="str">
        <f>VLOOKUP(B31,Startlist!B:H,6,FALSE)</f>
        <v>EDGARS BALODIS</v>
      </c>
      <c r="I31" s="289" t="str">
        <f>VLOOKUP(B31,Results!B:P,13,FALSE)</f>
        <v> 4.57,6</v>
      </c>
    </row>
    <row r="32" spans="1:9" s="245" customFormat="1" ht="15" customHeight="1">
      <c r="A32" s="284">
        <f t="shared" si="0"/>
        <v>25</v>
      </c>
      <c r="B32" s="285">
        <v>60</v>
      </c>
      <c r="C32" s="286" t="str">
        <f>VLOOKUP(B32,Startlist!B:F,2,FALSE)</f>
        <v>N3</v>
      </c>
      <c r="D32" s="292" t="str">
        <f>VLOOKUP(VLOOKUP(B32,Startlist!B:F,2,FALSE),'Class lookups'!A:B,2,FALSE)</f>
        <v>EMV4 2WD 2000 (N3, A7, R3, R3T) </v>
      </c>
      <c r="E32" s="293" t="str">
        <f>CONCATENATE(VLOOKUP(B32,Startlist!B:H,3,FALSE)," / ",VLOOKUP(B32,Startlist!B:H,4,FALSE))</f>
        <v>Dmitry Gorchakov / Sergei Kozlov</v>
      </c>
      <c r="F32" s="288" t="str">
        <f>VLOOKUP(B32,Startlist!B:F,5,FALSE)</f>
        <v>RUS</v>
      </c>
      <c r="G32" s="287" t="str">
        <f>VLOOKUP(B32,Startlist!B:H,7,FALSE)</f>
        <v>Renault Clio</v>
      </c>
      <c r="H32" s="287" t="str">
        <f>VLOOKUP(B32,Startlist!B:H,6,FALSE)</f>
        <v>PSC MOTORSPORT</v>
      </c>
      <c r="I32" s="289" t="str">
        <f>VLOOKUP(B32,Results!B:P,13,FALSE)</f>
        <v> 5.01,1</v>
      </c>
    </row>
    <row r="33" spans="1:9" s="245" customFormat="1" ht="15" customHeight="1">
      <c r="A33" s="284">
        <f t="shared" si="0"/>
        <v>26</v>
      </c>
      <c r="B33" s="285">
        <v>63</v>
      </c>
      <c r="C33" s="286" t="str">
        <f>VLOOKUP(B33,Startlist!B:F,2,FALSE)</f>
        <v>E10</v>
      </c>
      <c r="D33" s="292" t="str">
        <f>VLOOKUP(VLOOKUP(B33,Startlist!B:F,2,FALSE),'Class lookups'!A:B,2,FALSE)</f>
        <v>EMV6 (E10) </v>
      </c>
      <c r="E33" s="293" t="str">
        <f>CONCATENATE(VLOOKUP(B33,Startlist!B:H,3,FALSE)," / ",VLOOKUP(B33,Startlist!B:H,4,FALSE))</f>
        <v>Kristjan Sinik / Martti Meetua</v>
      </c>
      <c r="F33" s="288" t="str">
        <f>VLOOKUP(B33,Startlist!B:F,5,FALSE)</f>
        <v>EST</v>
      </c>
      <c r="G33" s="287" t="str">
        <f>VLOOKUP(B33,Startlist!B:H,7,FALSE)</f>
        <v>Nissan Sunny</v>
      </c>
      <c r="H33" s="287" t="str">
        <f>VLOOKUP(B33,Startlist!B:H,6,FALSE)</f>
        <v>ERKI SPORT</v>
      </c>
      <c r="I33" s="289" t="str">
        <f>VLOOKUP(B33,Results!B:P,13,FALSE)</f>
        <v> 5.07,1</v>
      </c>
    </row>
    <row r="34" spans="1:9" s="245" customFormat="1" ht="15" customHeight="1">
      <c r="A34" s="284">
        <f t="shared" si="0"/>
        <v>27</v>
      </c>
      <c r="B34" s="285">
        <v>77</v>
      </c>
      <c r="C34" s="286" t="str">
        <f>VLOOKUP(B34,Startlist!B:F,2,FALSE)</f>
        <v>N3</v>
      </c>
      <c r="D34" s="292" t="str">
        <f>VLOOKUP(VLOOKUP(B34,Startlist!B:F,2,FALSE),'Class lookups'!A:B,2,FALSE)</f>
        <v>EMV4 2WD 2000 (N3, A7, R3, R3T) </v>
      </c>
      <c r="E34" s="293" t="str">
        <f>CONCATENATE(VLOOKUP(B34,Startlist!B:H,3,FALSE)," / ",VLOOKUP(B34,Startlist!B:H,4,FALSE))</f>
        <v>Kaspar Kasari / Hannes Kuusmaa</v>
      </c>
      <c r="F34" s="288" t="str">
        <f>VLOOKUP(B34,Startlist!B:F,5,FALSE)</f>
        <v>EST</v>
      </c>
      <c r="G34" s="287" t="str">
        <f>VLOOKUP(B34,Startlist!B:H,7,FALSE)</f>
        <v>Honda Civic Type-R</v>
      </c>
      <c r="H34" s="287" t="str">
        <f>VLOOKUP(B34,Startlist!B:H,6,FALSE)</f>
        <v>ECOM MOTORSPORT</v>
      </c>
      <c r="I34" s="289" t="str">
        <f>VLOOKUP(B34,Results!B:P,13,FALSE)</f>
        <v> 5.08,5</v>
      </c>
    </row>
    <row r="35" spans="1:9" s="245" customFormat="1" ht="15" customHeight="1">
      <c r="A35" s="284">
        <f t="shared" si="0"/>
        <v>28</v>
      </c>
      <c r="B35" s="285">
        <v>61</v>
      </c>
      <c r="C35" s="286" t="str">
        <f>VLOOKUP(B35,Startlist!B:F,2,FALSE)</f>
        <v>A8</v>
      </c>
      <c r="D35" s="292" t="str">
        <f>VLOOKUP(VLOOKUP(B35,Startlist!B:F,2,FALSE),'Class lookups'!A:B,2,FALSE)</f>
        <v>EMV3 2WD 1600 (N2, A6, R1, R2) </v>
      </c>
      <c r="E35" s="293" t="str">
        <f>CONCATENATE(VLOOKUP(B35,Startlist!B:H,3,FALSE)," / ",VLOOKUP(B35,Startlist!B:H,4,FALSE))</f>
        <v>Vadim Kuznetsov / Roman Kapustin</v>
      </c>
      <c r="F35" s="288" t="str">
        <f>VLOOKUP(B35,Startlist!B:F,5,FALSE)</f>
        <v>RUS</v>
      </c>
      <c r="G35" s="287" t="str">
        <f>VLOOKUP(B35,Startlist!B:H,7,FALSE)</f>
        <v>Subaru Impreza</v>
      </c>
      <c r="H35" s="287" t="str">
        <f>VLOOKUP(B35,Startlist!B:H,6,FALSE)</f>
        <v>ASRT RALLY TEAM</v>
      </c>
      <c r="I35" s="289" t="str">
        <f>VLOOKUP(B35,Results!B:P,13,FALSE)</f>
        <v> 5.09,9</v>
      </c>
    </row>
    <row r="36" spans="1:9" s="245" customFormat="1" ht="15" customHeight="1">
      <c r="A36" s="284">
        <f t="shared" si="0"/>
        <v>29</v>
      </c>
      <c r="B36" s="285">
        <v>74</v>
      </c>
      <c r="C36" s="286" t="str">
        <f>VLOOKUP(B36,Startlist!B:F,2,FALSE)</f>
        <v>E9</v>
      </c>
      <c r="D36" s="292" t="str">
        <f>VLOOKUP(VLOOKUP(B36,Startlist!B:F,2,FALSE),'Class lookups'!A:B,2,FALSE)</f>
        <v>EMV5 (E9) </v>
      </c>
      <c r="E36" s="293" t="str">
        <f>CONCATENATE(VLOOKUP(B36,Startlist!B:H,3,FALSE)," / ",VLOOKUP(B36,Startlist!B:H,4,FALSE))</f>
        <v>Rainer Meus / Kaupo Vana</v>
      </c>
      <c r="F36" s="288" t="str">
        <f>VLOOKUP(B36,Startlist!B:F,5,FALSE)</f>
        <v>EST</v>
      </c>
      <c r="G36" s="287" t="str">
        <f>VLOOKUP(B36,Startlist!B:H,7,FALSE)</f>
        <v>LADA VFTS</v>
      </c>
      <c r="H36" s="287" t="str">
        <f>VLOOKUP(B36,Startlist!B:H,6,FALSE)</f>
        <v>PROREHV RALLY TEAM</v>
      </c>
      <c r="I36" s="289" t="str">
        <f>VLOOKUP(B36,Results!B:P,13,FALSE)</f>
        <v> 5.11,6</v>
      </c>
    </row>
    <row r="37" spans="1:9" s="245" customFormat="1" ht="15" customHeight="1">
      <c r="A37" s="284">
        <f t="shared" si="0"/>
        <v>30</v>
      </c>
      <c r="B37" s="285">
        <v>72</v>
      </c>
      <c r="C37" s="286" t="str">
        <f>VLOOKUP(B37,Startlist!B:F,2,FALSE)</f>
        <v>E9</v>
      </c>
      <c r="D37" s="292" t="str">
        <f>VLOOKUP(VLOOKUP(B37,Startlist!B:F,2,FALSE),'Class lookups'!A:B,2,FALSE)</f>
        <v>EMV5 (E9) </v>
      </c>
      <c r="E37" s="293" t="str">
        <f>CONCATENATE(VLOOKUP(B37,Startlist!B:H,3,FALSE)," / ",VLOOKUP(B37,Startlist!B:H,4,FALSE))</f>
        <v>Janar Tänak / Janno ōunpuu</v>
      </c>
      <c r="F37" s="288" t="str">
        <f>VLOOKUP(B37,Startlist!B:F,5,FALSE)</f>
        <v>EST</v>
      </c>
      <c r="G37" s="287" t="str">
        <f>VLOOKUP(B37,Startlist!B:H,7,FALSE)</f>
        <v>LADA S1600</v>
      </c>
      <c r="H37" s="287" t="str">
        <f>VLOOKUP(B37,Startlist!B:H,6,FALSE)</f>
        <v>OT RACING</v>
      </c>
      <c r="I37" s="289" t="str">
        <f>VLOOKUP(B37,Results!B:P,13,FALSE)</f>
        <v> 5.17,2</v>
      </c>
    </row>
    <row r="38" spans="1:9" s="245" customFormat="1" ht="15" customHeight="1">
      <c r="A38" s="284">
        <f t="shared" si="0"/>
        <v>31</v>
      </c>
      <c r="B38" s="285">
        <v>73</v>
      </c>
      <c r="C38" s="286" t="str">
        <f>VLOOKUP(B38,Startlist!B:F,2,FALSE)</f>
        <v>E10</v>
      </c>
      <c r="D38" s="292" t="str">
        <f>VLOOKUP(VLOOKUP(B38,Startlist!B:F,2,FALSE),'Class lookups'!A:B,2,FALSE)</f>
        <v>EMV6 (E10) </v>
      </c>
      <c r="E38" s="293" t="str">
        <f>CONCATENATE(VLOOKUP(B38,Startlist!B:H,3,FALSE)," / ",VLOOKUP(B38,Startlist!B:H,4,FALSE))</f>
        <v>Einar Soe / Tarmo Kaseorg</v>
      </c>
      <c r="F38" s="288" t="str">
        <f>VLOOKUP(B38,Startlist!B:F,5,FALSE)</f>
        <v>EST</v>
      </c>
      <c r="G38" s="287" t="str">
        <f>VLOOKUP(B38,Startlist!B:H,7,FALSE)</f>
        <v>Toyota Starlet</v>
      </c>
      <c r="H38" s="287" t="str">
        <f>VLOOKUP(B38,Startlist!B:H,6,FALSE)</f>
        <v>SAR-TECH MOTORSPORT</v>
      </c>
      <c r="I38" s="289" t="str">
        <f>VLOOKUP(B38,Results!B:P,13,FALSE)</f>
        <v> 5.17,6</v>
      </c>
    </row>
    <row r="39" spans="1:9" s="245" customFormat="1" ht="15" customHeight="1">
      <c r="A39" s="284">
        <f t="shared" si="0"/>
        <v>32</v>
      </c>
      <c r="B39" s="285">
        <v>93</v>
      </c>
      <c r="C39" s="286" t="str">
        <f>VLOOKUP(B39,Startlist!B:F,2,FALSE)</f>
        <v>A7</v>
      </c>
      <c r="D39" s="292" t="str">
        <f>VLOOKUP(VLOOKUP(B39,Startlist!B:F,2,FALSE),'Class lookups'!A:B,2,FALSE)</f>
        <v>EMV4 2WD 2000 (N3, A7, R3, R3T) </v>
      </c>
      <c r="E39" s="293" t="str">
        <f>CONCATENATE(VLOOKUP(B39,Startlist!B:H,3,FALSE)," / ",VLOOKUP(B39,Startlist!B:H,4,FALSE))</f>
        <v>Maksim Aronov / Dmitry Maksimov</v>
      </c>
      <c r="F39" s="288" t="str">
        <f>VLOOKUP(B39,Startlist!B:F,5,FALSE)</f>
        <v>RUS</v>
      </c>
      <c r="G39" s="287" t="str">
        <f>VLOOKUP(B39,Startlist!B:H,7,FALSE)</f>
        <v>Ford Fiesta</v>
      </c>
      <c r="H39" s="287" t="str">
        <f>VLOOKUP(B39,Startlist!B:H,6,FALSE)</f>
        <v>2WD RACING SERVICES</v>
      </c>
      <c r="I39" s="289" t="str">
        <f>VLOOKUP(B39,Results!B:P,13,FALSE)</f>
        <v> 5.35,2</v>
      </c>
    </row>
    <row r="40" spans="1:9" s="245" customFormat="1" ht="15" customHeight="1">
      <c r="A40" s="284">
        <f t="shared" si="0"/>
        <v>33</v>
      </c>
      <c r="B40" s="285">
        <v>80</v>
      </c>
      <c r="C40" s="286" t="str">
        <f>VLOOKUP(B40,Startlist!B:F,2,FALSE)</f>
        <v>E9</v>
      </c>
      <c r="D40" s="292" t="str">
        <f>VLOOKUP(VLOOKUP(B40,Startlist!B:F,2,FALSE),'Class lookups'!A:B,2,FALSE)</f>
        <v>EMV5 (E9) </v>
      </c>
      <c r="E40" s="293" t="str">
        <f>CONCATENATE(VLOOKUP(B40,Startlist!B:H,3,FALSE)," / ",VLOOKUP(B40,Startlist!B:H,4,FALSE))</f>
        <v>Henri Franke / Alain Sivous</v>
      </c>
      <c r="F40" s="288" t="str">
        <f>VLOOKUP(B40,Startlist!B:F,5,FALSE)</f>
        <v>EST</v>
      </c>
      <c r="G40" s="287" t="str">
        <f>VLOOKUP(B40,Startlist!B:H,7,FALSE)</f>
        <v>Suzuki Baleno</v>
      </c>
      <c r="H40" s="287" t="str">
        <f>VLOOKUP(B40,Startlist!B:H,6,FALSE)</f>
        <v>ECOM MOTORSPORT</v>
      </c>
      <c r="I40" s="289" t="str">
        <f>VLOOKUP(B40,Results!B:P,13,FALSE)</f>
        <v> 5.37,2</v>
      </c>
    </row>
    <row r="41" spans="1:9" s="245" customFormat="1" ht="15" customHeight="1">
      <c r="A41" s="284">
        <f t="shared" si="0"/>
        <v>34</v>
      </c>
      <c r="B41" s="285">
        <v>86</v>
      </c>
      <c r="C41" s="286" t="str">
        <f>VLOOKUP(B41,Startlist!B:F,2,FALSE)</f>
        <v>E10</v>
      </c>
      <c r="D41" s="292" t="str">
        <f>VLOOKUP(VLOOKUP(B41,Startlist!B:F,2,FALSE),'Class lookups'!A:B,2,FALSE)</f>
        <v>EMV6 (E10) </v>
      </c>
      <c r="E41" s="293" t="str">
        <f>CONCATENATE(VLOOKUP(B41,Startlist!B:H,3,FALSE)," / ",VLOOKUP(B41,Startlist!B:H,4,FALSE))</f>
        <v>Vello Tiitus / Tarmo Mägi</v>
      </c>
      <c r="F41" s="288" t="str">
        <f>VLOOKUP(B41,Startlist!B:F,5,FALSE)</f>
        <v>EST</v>
      </c>
      <c r="G41" s="287" t="str">
        <f>VLOOKUP(B41,Startlist!B:H,7,FALSE)</f>
        <v>Mitsubishi Colt GTI</v>
      </c>
      <c r="H41" s="287" t="str">
        <f>VLOOKUP(B41,Startlist!B:H,6,FALSE)</f>
        <v>GAZ RALLIKLUBI</v>
      </c>
      <c r="I41" s="289" t="str">
        <f>VLOOKUP(B41,Results!B:P,13,FALSE)</f>
        <v> 5.39,2</v>
      </c>
    </row>
    <row r="42" spans="1:9" s="245" customFormat="1" ht="15" customHeight="1">
      <c r="A42" s="284">
        <f t="shared" si="0"/>
        <v>35</v>
      </c>
      <c r="B42" s="285">
        <v>97</v>
      </c>
      <c r="C42" s="286" t="str">
        <f>VLOOKUP(B42,Startlist!B:F,2,FALSE)</f>
        <v>E13</v>
      </c>
      <c r="D42" s="292" t="str">
        <f>VLOOKUP(VLOOKUP(B42,Startlist!B:F,2,FALSE),'Class lookups'!A:B,2,FALSE)</f>
        <v>EMV9 (E13) </v>
      </c>
      <c r="E42" s="293" t="str">
        <f>CONCATENATE(VLOOKUP(B42,Startlist!B:H,3,FALSE)," / ",VLOOKUP(B42,Startlist!B:H,4,FALSE))</f>
        <v>Taavi Niinemets / Marco Prems</v>
      </c>
      <c r="F42" s="288" t="str">
        <f>VLOOKUP(B42,Startlist!B:F,5,FALSE)</f>
        <v>EST</v>
      </c>
      <c r="G42" s="287" t="str">
        <f>VLOOKUP(B42,Startlist!B:H,7,FALSE)</f>
        <v>GAZ 51A</v>
      </c>
      <c r="H42" s="287" t="str">
        <f>VLOOKUP(B42,Startlist!B:H,6,FALSE)</f>
        <v>GAZ RALLIKLUBI</v>
      </c>
      <c r="I42" s="289" t="str">
        <f>VLOOKUP(B42,Results!B:P,13,FALSE)</f>
        <v> 5.41,5</v>
      </c>
    </row>
    <row r="43" spans="1:9" s="245" customFormat="1" ht="15" customHeight="1">
      <c r="A43" s="284">
        <f t="shared" si="0"/>
        <v>36</v>
      </c>
      <c r="B43" s="285">
        <v>99</v>
      </c>
      <c r="C43" s="286" t="str">
        <f>VLOOKUP(B43,Startlist!B:F,2,FALSE)</f>
        <v>E13</v>
      </c>
      <c r="D43" s="292" t="str">
        <f>VLOOKUP(VLOOKUP(B43,Startlist!B:F,2,FALSE),'Class lookups'!A:B,2,FALSE)</f>
        <v>EMV9 (E13) </v>
      </c>
      <c r="E43" s="293" t="str">
        <f>CONCATENATE(VLOOKUP(B43,Startlist!B:H,3,FALSE)," / ",VLOOKUP(B43,Startlist!B:H,4,FALSE))</f>
        <v>Toomas Repp / Oliver Ojaveer</v>
      </c>
      <c r="F43" s="288" t="str">
        <f>VLOOKUP(B43,Startlist!B:F,5,FALSE)</f>
        <v>EST</v>
      </c>
      <c r="G43" s="287" t="str">
        <f>VLOOKUP(B43,Startlist!B:H,7,FALSE)</f>
        <v>GAZ 53</v>
      </c>
      <c r="H43" s="287" t="str">
        <f>VLOOKUP(B43,Startlist!B:H,6,FALSE)</f>
        <v>G.M.RACING SK</v>
      </c>
      <c r="I43" s="289" t="str">
        <f>VLOOKUP(B43,Results!B:P,13,FALSE)</f>
        <v> 5.58,3</v>
      </c>
    </row>
    <row r="44" spans="1:9" s="245" customFormat="1" ht="15" customHeight="1">
      <c r="A44" s="284">
        <f t="shared" si="0"/>
        <v>37</v>
      </c>
      <c r="B44" s="285">
        <v>100</v>
      </c>
      <c r="C44" s="286" t="str">
        <f>VLOOKUP(B44,Startlist!B:F,2,FALSE)</f>
        <v>E13</v>
      </c>
      <c r="D44" s="292" t="str">
        <f>VLOOKUP(VLOOKUP(B44,Startlist!B:F,2,FALSE),'Class lookups'!A:B,2,FALSE)</f>
        <v>EMV9 (E13) </v>
      </c>
      <c r="E44" s="293" t="str">
        <f>CONCATENATE(VLOOKUP(B44,Startlist!B:H,3,FALSE)," / ",VLOOKUP(B44,Startlist!B:H,4,FALSE))</f>
        <v>Kaido Vilu / Andrus Markson</v>
      </c>
      <c r="F44" s="288" t="str">
        <f>VLOOKUP(B44,Startlist!B:F,5,FALSE)</f>
        <v>EST</v>
      </c>
      <c r="G44" s="287" t="str">
        <f>VLOOKUP(B44,Startlist!B:H,7,FALSE)</f>
        <v>GAZ 51A</v>
      </c>
      <c r="H44" s="287" t="str">
        <f>VLOOKUP(B44,Startlist!B:H,6,FALSE)</f>
        <v>GAZ RALLIKLUBI</v>
      </c>
      <c r="I44" s="289" t="str">
        <f>VLOOKUP(B44,Results!B:P,13,FALSE)</f>
        <v> 6.07,3</v>
      </c>
    </row>
    <row r="45" spans="1:9" s="245" customFormat="1" ht="15" customHeight="1">
      <c r="A45" s="284">
        <f t="shared" si="0"/>
        <v>38</v>
      </c>
      <c r="B45" s="285">
        <v>104</v>
      </c>
      <c r="C45" s="286" t="str">
        <f>VLOOKUP(B45,Startlist!B:F,2,FALSE)</f>
        <v>E13</v>
      </c>
      <c r="D45" s="292" t="str">
        <f>VLOOKUP(VLOOKUP(B45,Startlist!B:F,2,FALSE),'Class lookups'!A:B,2,FALSE)</f>
        <v>EMV9 (E13) </v>
      </c>
      <c r="E45" s="293" t="str">
        <f>CONCATENATE(VLOOKUP(B45,Startlist!B:H,3,FALSE)," / ",VLOOKUP(B45,Startlist!B:H,4,FALSE))</f>
        <v>Olev Helü / Aivo Alasoo</v>
      </c>
      <c r="F45" s="288" t="str">
        <f>VLOOKUP(B45,Startlist!B:F,5,FALSE)</f>
        <v>EST</v>
      </c>
      <c r="G45" s="287" t="str">
        <f>VLOOKUP(B45,Startlist!B:H,7,FALSE)</f>
        <v>GAZ 51A</v>
      </c>
      <c r="H45" s="287" t="str">
        <f>VLOOKUP(B45,Startlist!B:H,6,FALSE)</f>
        <v>GAZ RALLIKLUBI</v>
      </c>
      <c r="I45" s="289" t="str">
        <f>VLOOKUP(B45,Results!B:P,13,FALSE)</f>
        <v> 6.14,3</v>
      </c>
    </row>
    <row r="46" spans="5:9" s="245" customFormat="1" ht="12.75">
      <c r="E46" s="294"/>
      <c r="I46" s="257"/>
    </row>
    <row r="47" s="245" customFormat="1" ht="12.75">
      <c r="I47" s="257"/>
    </row>
    <row r="48" s="245" customFormat="1" ht="12.75">
      <c r="I48" s="257"/>
    </row>
    <row r="49" s="245" customFormat="1" ht="12.75">
      <c r="I49" s="257"/>
    </row>
    <row r="50" s="245" customFormat="1" ht="12.75">
      <c r="I50" s="257"/>
    </row>
    <row r="51" s="245" customFormat="1" ht="12.75">
      <c r="I51" s="257"/>
    </row>
    <row r="52" s="245" customFormat="1" ht="12.75">
      <c r="I52" s="257"/>
    </row>
    <row r="53" s="245" customFormat="1" ht="12.75">
      <c r="I53" s="257"/>
    </row>
    <row r="54" s="245" customFormat="1" ht="12.75">
      <c r="I54" s="257"/>
    </row>
    <row r="55" s="245" customFormat="1" ht="12.75">
      <c r="I55" s="257"/>
    </row>
    <row r="56" s="245" customFormat="1" ht="12.75">
      <c r="I56" s="257"/>
    </row>
    <row r="57" s="245" customFormat="1" ht="12.75">
      <c r="I57" s="257"/>
    </row>
    <row r="58" s="245" customFormat="1" ht="12.75">
      <c r="I58" s="257"/>
    </row>
    <row r="59" s="245" customFormat="1" ht="12.75">
      <c r="I59" s="257"/>
    </row>
    <row r="60" s="245" customFormat="1" ht="12.75">
      <c r="I60" s="257"/>
    </row>
    <row r="61" s="245" customFormat="1" ht="12.75">
      <c r="I61" s="257"/>
    </row>
    <row r="62" s="245" customFormat="1" ht="12.75">
      <c r="I62" s="257"/>
    </row>
    <row r="63" s="245" customFormat="1" ht="12.75">
      <c r="I63" s="257"/>
    </row>
    <row r="64" s="245" customFormat="1" ht="12.75">
      <c r="I64" s="257"/>
    </row>
    <row r="65" s="245" customFormat="1" ht="12.75">
      <c r="I65" s="257"/>
    </row>
    <row r="66" s="245" customFormat="1" ht="12.75">
      <c r="I66" s="257"/>
    </row>
    <row r="67" s="245" customFormat="1" ht="12.75">
      <c r="I67" s="257"/>
    </row>
  </sheetData>
  <autoFilter ref="A7:I7"/>
  <mergeCells count="3">
    <mergeCell ref="B2:H2"/>
    <mergeCell ref="B3:H3"/>
    <mergeCell ref="B4:H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20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C2" s="3"/>
      <c r="E2" s="1" t="str">
        <f>Startlist!$F4</f>
        <v>Grossi Toidukaubad  VIRU RALLY 2014</v>
      </c>
      <c r="H2" s="132"/>
    </row>
    <row r="3" spans="2:8" ht="15">
      <c r="B3" s="2"/>
      <c r="C3" s="3"/>
      <c r="E3" s="54" t="str">
        <f>Startlist!$F5</f>
        <v>13-14 June 2014</v>
      </c>
      <c r="H3" s="132"/>
    </row>
    <row r="4" spans="2:8" ht="15">
      <c r="B4" s="2"/>
      <c r="C4" s="3"/>
      <c r="E4" s="54" t="str">
        <f>Startlist!$F6</f>
        <v>Rakvere, Lääne Virumaa</v>
      </c>
      <c r="H4" s="132"/>
    </row>
    <row r="5" spans="3:8" ht="15" customHeight="1">
      <c r="C5" s="3"/>
      <c r="H5" s="132"/>
    </row>
    <row r="6" spans="2:8" ht="15.75" customHeight="1">
      <c r="B6" s="111" t="s">
        <v>876</v>
      </c>
      <c r="C6" s="3"/>
      <c r="H6" s="110"/>
    </row>
    <row r="7" spans="1:8" ht="12.75">
      <c r="A7" s="245"/>
      <c r="B7" s="279" t="s">
        <v>728</v>
      </c>
      <c r="C7" s="277" t="s">
        <v>709</v>
      </c>
      <c r="D7" s="277" t="s">
        <v>710</v>
      </c>
      <c r="E7" s="277"/>
      <c r="F7" s="280" t="s">
        <v>725</v>
      </c>
      <c r="G7" s="281" t="s">
        <v>724</v>
      </c>
      <c r="H7" s="278" t="s">
        <v>717</v>
      </c>
    </row>
    <row r="8" spans="1:8" ht="15" customHeight="1">
      <c r="A8" s="284">
        <v>1</v>
      </c>
      <c r="B8" s="285">
        <v>32</v>
      </c>
      <c r="C8" s="286" t="str">
        <f>VLOOKUP(B8,Startlist!B:F,2,FALSE)</f>
        <v>A6</v>
      </c>
      <c r="D8" s="287" t="str">
        <f>CONCATENATE(VLOOKUP(B8,Startlist!B:H,3,FALSE)," / ",VLOOKUP(B8,Startlist!B:H,4,FALSE))</f>
        <v>Kristen Kelement / Timo Kasesalu</v>
      </c>
      <c r="E8" s="288" t="str">
        <f>VLOOKUP(B8,Startlist!B:F,5,FALSE)</f>
        <v>EST</v>
      </c>
      <c r="F8" s="287" t="str">
        <f>VLOOKUP(B8,Startlist!B:H,7,FALSE)</f>
        <v>Citroen C2 R2 MAX</v>
      </c>
      <c r="G8" s="287" t="str">
        <f>VLOOKUP(B8,Startlist!B:H,6,FALSE)</f>
        <v>RS RACING</v>
      </c>
      <c r="H8" s="290" t="str">
        <f>VLOOKUP(B8,Results!B:P,15,FALSE)</f>
        <v> 1:13.10,3</v>
      </c>
    </row>
    <row r="9" spans="1:8" ht="15" customHeight="1">
      <c r="A9" s="284">
        <f>A8+1</f>
        <v>2</v>
      </c>
      <c r="B9" s="285">
        <v>28</v>
      </c>
      <c r="C9" s="286" t="str">
        <f>VLOOKUP(B9,Startlist!B:F,2,FALSE)</f>
        <v>A6</v>
      </c>
      <c r="D9" s="287" t="str">
        <f>CONCATENATE(VLOOKUP(B9,Startlist!B:H,3,FALSE)," / ",VLOOKUP(B9,Startlist!B:H,4,FALSE))</f>
        <v>Rasmus Uustulnd / Imre Kuusk</v>
      </c>
      <c r="E9" s="288" t="str">
        <f>VLOOKUP(B9,Startlist!B:F,5,FALSE)</f>
        <v>EST</v>
      </c>
      <c r="F9" s="287" t="str">
        <f>VLOOKUP(B9,Startlist!B:H,7,FALSE)</f>
        <v>Ford Fiesta R2</v>
      </c>
      <c r="G9" s="287" t="str">
        <f>VLOOKUP(B9,Startlist!B:H,6,FALSE)</f>
        <v>SAR-TECH MOTORSPORT</v>
      </c>
      <c r="H9" s="290" t="str">
        <f>VLOOKUP(B9,Results!B:P,15,FALSE)</f>
        <v> 1:13.40,4</v>
      </c>
    </row>
    <row r="10" spans="1:8" ht="15" customHeight="1">
      <c r="A10" s="284">
        <f>A9+1</f>
        <v>3</v>
      </c>
      <c r="B10" s="285">
        <v>72</v>
      </c>
      <c r="C10" s="286" t="str">
        <f>VLOOKUP(B10,Startlist!B:F,2,FALSE)</f>
        <v>E9</v>
      </c>
      <c r="D10" s="287" t="str">
        <f>CONCATENATE(VLOOKUP(B10,Startlist!B:H,3,FALSE)," / ",VLOOKUP(B10,Startlist!B:H,4,FALSE))</f>
        <v>Janar Tänak / Janno ōunpuu</v>
      </c>
      <c r="E10" s="288" t="str">
        <f>VLOOKUP(B10,Startlist!B:F,5,FALSE)</f>
        <v>EST</v>
      </c>
      <c r="F10" s="287" t="str">
        <f>VLOOKUP(B10,Startlist!B:H,7,FALSE)</f>
        <v>LADA S1600</v>
      </c>
      <c r="G10" s="287" t="str">
        <f>VLOOKUP(B10,Startlist!B:H,6,FALSE)</f>
        <v>OT RACING</v>
      </c>
      <c r="H10" s="290" t="str">
        <f>VLOOKUP(B10,Results!B:P,15,FALSE)</f>
        <v> 1:35.41,6</v>
      </c>
    </row>
    <row r="11" spans="1:8" ht="15" customHeight="1">
      <c r="A11" s="284"/>
      <c r="B11" s="285">
        <v>21</v>
      </c>
      <c r="C11" s="286" t="str">
        <f>VLOOKUP(B11,Startlist!B:F,2,FALSE)</f>
        <v>A6</v>
      </c>
      <c r="D11" s="287" t="str">
        <f>CONCATENATE(VLOOKUP(B11,Startlist!B:H,3,FALSE)," / ",VLOOKUP(B11,Startlist!B:H,4,FALSE))</f>
        <v>Sander Pärn / James Morgan</v>
      </c>
      <c r="E11" s="288" t="str">
        <f>VLOOKUP(B11,Startlist!B:F,5,FALSE)</f>
        <v>EST / GB</v>
      </c>
      <c r="F11" s="287" t="str">
        <f>VLOOKUP(B11,Startlist!B:H,7,FALSE)</f>
        <v>Ford Fiesta R2</v>
      </c>
      <c r="G11" s="287" t="str">
        <f>VLOOKUP(B11,Startlist!B:H,6,FALSE)</f>
        <v>SP RALLY PROJECT</v>
      </c>
      <c r="H11" s="291" t="s">
        <v>2301</v>
      </c>
    </row>
    <row r="12" spans="1:8" ht="15" customHeight="1">
      <c r="A12" s="284"/>
      <c r="B12" s="285">
        <v>31</v>
      </c>
      <c r="C12" s="286" t="str">
        <f>VLOOKUP(B12,Startlist!B:F,2,FALSE)</f>
        <v>A6</v>
      </c>
      <c r="D12" s="287" t="str">
        <f>CONCATENATE(VLOOKUP(B12,Startlist!B:H,3,FALSE)," / ",VLOOKUP(B12,Startlist!B:H,4,FALSE))</f>
        <v>Roland Poom / Taavi Udevald</v>
      </c>
      <c r="E12" s="288" t="str">
        <f>VLOOKUP(B12,Startlist!B:F,5,FALSE)</f>
        <v>EST</v>
      </c>
      <c r="F12" s="287" t="str">
        <f>VLOOKUP(B12,Startlist!B:H,7,FALSE)</f>
        <v>Citroen C2 R2</v>
      </c>
      <c r="G12" s="287" t="str">
        <f>VLOOKUP(B12,Startlist!B:H,6,FALSE)</f>
        <v>ECOM MOTORSPORT</v>
      </c>
      <c r="H12" s="291" t="s">
        <v>2301</v>
      </c>
    </row>
    <row r="13" spans="1:8" ht="15" customHeight="1">
      <c r="A13" s="284"/>
      <c r="B13" s="285">
        <v>37</v>
      </c>
      <c r="C13" s="286" t="str">
        <f>VLOOKUP(B13,Startlist!B:F,2,FALSE)</f>
        <v>A6</v>
      </c>
      <c r="D13" s="287" t="str">
        <f>CONCATENATE(VLOOKUP(B13,Startlist!B:H,3,FALSE)," / ",VLOOKUP(B13,Startlist!B:H,4,FALSE))</f>
        <v>Rainer Rohtmets / Rauno Rohtmets</v>
      </c>
      <c r="E13" s="288" t="str">
        <f>VLOOKUP(B13,Startlist!B:F,5,FALSE)</f>
        <v>EST</v>
      </c>
      <c r="F13" s="287" t="str">
        <f>VLOOKUP(B13,Startlist!B:H,7,FALSE)</f>
        <v>Citroen C2 R2 MAX</v>
      </c>
      <c r="G13" s="287" t="str">
        <f>VLOOKUP(B13,Startlist!B:H,6,FALSE)</f>
        <v>PRINTSPORT</v>
      </c>
      <c r="H13" s="291" t="s">
        <v>2301</v>
      </c>
    </row>
    <row r="14" spans="1:8" ht="15" customHeight="1">
      <c r="A14" s="284"/>
      <c r="B14" s="285">
        <v>43</v>
      </c>
      <c r="C14" s="286" t="str">
        <f>VLOOKUP(B14,Startlist!B:F,2,FALSE)</f>
        <v>A6</v>
      </c>
      <c r="D14" s="287" t="str">
        <f>CONCATENATE(VLOOKUP(B14,Startlist!B:H,3,FALSE)," / ",VLOOKUP(B14,Startlist!B:H,4,FALSE))</f>
        <v>Kenneth Sepp / Tanel Kasesalu</v>
      </c>
      <c r="E14" s="288" t="str">
        <f>VLOOKUP(B14,Startlist!B:F,5,FALSE)</f>
        <v>EST</v>
      </c>
      <c r="F14" s="287" t="str">
        <f>VLOOKUP(B14,Startlist!B:H,7,FALSE)</f>
        <v>Citroen C2 R2 MAX</v>
      </c>
      <c r="G14" s="287" t="str">
        <f>VLOOKUP(B14,Startlist!B:H,6,FALSE)</f>
        <v>SAR-TECH MOTORSPORT</v>
      </c>
      <c r="H14" s="291" t="s">
        <v>2301</v>
      </c>
    </row>
    <row r="15" spans="1:8" ht="12.75">
      <c r="A15" s="124"/>
      <c r="B15" s="124"/>
      <c r="C15" s="124"/>
      <c r="D15" s="124"/>
      <c r="E15" s="124"/>
      <c r="F15" s="124"/>
      <c r="G15" s="124"/>
      <c r="H15" s="133"/>
    </row>
    <row r="16" spans="1:8" ht="12.75">
      <c r="A16" s="124"/>
      <c r="B16" s="124"/>
      <c r="C16" s="124"/>
      <c r="D16" s="124"/>
      <c r="E16" s="124"/>
      <c r="F16" s="124"/>
      <c r="G16" s="124"/>
      <c r="H16" s="133"/>
    </row>
    <row r="17" spans="1:8" ht="12.75">
      <c r="A17" s="124"/>
      <c r="B17" s="124"/>
      <c r="C17" s="124"/>
      <c r="D17" s="124"/>
      <c r="E17" s="124"/>
      <c r="F17" s="124"/>
      <c r="G17" s="124"/>
      <c r="H17" s="133"/>
    </row>
    <row r="18" spans="1:8" ht="12.75">
      <c r="A18" s="124"/>
      <c r="B18" s="124"/>
      <c r="C18" s="124"/>
      <c r="D18" s="124"/>
      <c r="E18" s="124"/>
      <c r="F18" s="124"/>
      <c r="G18" s="124"/>
      <c r="H18" s="133"/>
    </row>
    <row r="19" spans="1:8" ht="12.75">
      <c r="A19" s="124"/>
      <c r="B19" s="124"/>
      <c r="C19" s="124"/>
      <c r="D19" s="124"/>
      <c r="E19" s="124"/>
      <c r="F19" s="124"/>
      <c r="G19" s="124"/>
      <c r="H19" s="133"/>
    </row>
    <row r="20" spans="1:8" ht="12.75">
      <c r="A20" s="124"/>
      <c r="B20" s="124"/>
      <c r="C20" s="124"/>
      <c r="D20" s="124"/>
      <c r="E20" s="124"/>
      <c r="F20" s="124"/>
      <c r="G20" s="124"/>
      <c r="H20" s="13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Q21"/>
  <sheetViews>
    <sheetView workbookViewId="0" topLeftCell="A1">
      <selection activeCell="H25" sqref="H25"/>
    </sheetView>
  </sheetViews>
  <sheetFormatPr defaultColWidth="9.140625" defaultRowHeight="12.75"/>
  <cols>
    <col min="1" max="1" width="7.140625" style="88" customWidth="1"/>
    <col min="2" max="2" width="4.28125" style="88" customWidth="1"/>
    <col min="3" max="3" width="23.421875" style="88" customWidth="1"/>
    <col min="4" max="15" width="6.7109375" style="88" customWidth="1"/>
    <col min="16" max="16" width="14.57421875" style="88" customWidth="1"/>
    <col min="17" max="18" width="9.140625" style="88" customWidth="1"/>
  </cols>
  <sheetData>
    <row r="1" spans="1:16" ht="12.75" customHeight="1">
      <c r="A1" s="126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.75">
      <c r="A2" s="302" t="str">
        <f>Startlist!$F4</f>
        <v>Grossi Toidukaubad  VIRU RALLY 2014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>
      <c r="A3" s="303" t="str">
        <f>Startlist!$F5</f>
        <v>13-14 June 2014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5">
      <c r="A4" s="303" t="str">
        <f>Startlist!$F6</f>
        <v>Rakvere, Lääne Virumaa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">
      <c r="A5" s="11" t="s">
        <v>1195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70" t="s">
        <v>727</v>
      </c>
      <c r="B6" s="62" t="s">
        <v>728</v>
      </c>
      <c r="C6" s="63" t="s">
        <v>729</v>
      </c>
      <c r="D6" s="304" t="s">
        <v>767</v>
      </c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61" t="s">
        <v>738</v>
      </c>
      <c r="P6" s="61" t="s">
        <v>753</v>
      </c>
    </row>
    <row r="7" spans="1:16" ht="12.75">
      <c r="A7" s="69" t="s">
        <v>755</v>
      </c>
      <c r="B7" s="64"/>
      <c r="C7" s="65" t="s">
        <v>725</v>
      </c>
      <c r="D7" s="66" t="s">
        <v>730</v>
      </c>
      <c r="E7" s="99" t="s">
        <v>731</v>
      </c>
      <c r="F7" s="99" t="s">
        <v>732</v>
      </c>
      <c r="G7" s="99" t="s">
        <v>733</v>
      </c>
      <c r="H7" s="99" t="s">
        <v>734</v>
      </c>
      <c r="I7" s="99" t="s">
        <v>735</v>
      </c>
      <c r="J7" s="99" t="s">
        <v>736</v>
      </c>
      <c r="K7" s="99" t="s">
        <v>760</v>
      </c>
      <c r="L7" s="99" t="s">
        <v>1056</v>
      </c>
      <c r="M7" s="154" t="s">
        <v>1057</v>
      </c>
      <c r="N7" s="67">
        <v>11</v>
      </c>
      <c r="O7" s="68"/>
      <c r="P7" s="69" t="s">
        <v>754</v>
      </c>
    </row>
    <row r="8" spans="1:17" ht="12.75">
      <c r="A8" s="134" t="s">
        <v>36</v>
      </c>
      <c r="B8" s="135">
        <v>32</v>
      </c>
      <c r="C8" s="136" t="s">
        <v>1284</v>
      </c>
      <c r="D8" s="137" t="s">
        <v>1402</v>
      </c>
      <c r="E8" s="138" t="s">
        <v>1403</v>
      </c>
      <c r="F8" s="138" t="s">
        <v>1668</v>
      </c>
      <c r="G8" s="138" t="s">
        <v>1669</v>
      </c>
      <c r="H8" s="138" t="s">
        <v>2360</v>
      </c>
      <c r="I8" s="342" t="s">
        <v>2361</v>
      </c>
      <c r="J8" s="138" t="s">
        <v>2580</v>
      </c>
      <c r="K8" s="138" t="s">
        <v>2581</v>
      </c>
      <c r="L8" s="138" t="s">
        <v>2582</v>
      </c>
      <c r="M8" s="138" t="s">
        <v>31</v>
      </c>
      <c r="N8" s="139" t="s">
        <v>32</v>
      </c>
      <c r="O8" s="128"/>
      <c r="P8" s="129" t="s">
        <v>33</v>
      </c>
      <c r="Q8" s="109"/>
    </row>
    <row r="9" spans="1:17" ht="12.75">
      <c r="A9" s="130" t="s">
        <v>770</v>
      </c>
      <c r="B9" s="140"/>
      <c r="C9" s="141" t="s">
        <v>627</v>
      </c>
      <c r="D9" s="142" t="s">
        <v>732</v>
      </c>
      <c r="E9" s="143" t="s">
        <v>730</v>
      </c>
      <c r="F9" s="143" t="s">
        <v>733</v>
      </c>
      <c r="G9" s="143" t="s">
        <v>730</v>
      </c>
      <c r="H9" s="143" t="s">
        <v>731</v>
      </c>
      <c r="I9" s="343"/>
      <c r="J9" s="143" t="s">
        <v>732</v>
      </c>
      <c r="K9" s="143" t="s">
        <v>731</v>
      </c>
      <c r="L9" s="143" t="s">
        <v>731</v>
      </c>
      <c r="M9" s="143" t="s">
        <v>731</v>
      </c>
      <c r="N9" s="144" t="s">
        <v>731</v>
      </c>
      <c r="O9" s="145"/>
      <c r="P9" s="146" t="s">
        <v>35</v>
      </c>
      <c r="Q9" s="109"/>
    </row>
    <row r="10" spans="1:17" ht="12.75">
      <c r="A10" s="134" t="s">
        <v>45</v>
      </c>
      <c r="B10" s="135">
        <v>28</v>
      </c>
      <c r="C10" s="136" t="s">
        <v>1280</v>
      </c>
      <c r="D10" s="137" t="s">
        <v>1373</v>
      </c>
      <c r="E10" s="138" t="s">
        <v>1374</v>
      </c>
      <c r="F10" s="138" t="s">
        <v>1672</v>
      </c>
      <c r="G10" s="138" t="s">
        <v>1655</v>
      </c>
      <c r="H10" s="138" t="s">
        <v>2375</v>
      </c>
      <c r="I10" s="342" t="s">
        <v>2354</v>
      </c>
      <c r="J10" s="138" t="s">
        <v>2596</v>
      </c>
      <c r="K10" s="138" t="s">
        <v>2597</v>
      </c>
      <c r="L10" s="138" t="s">
        <v>2598</v>
      </c>
      <c r="M10" s="138" t="s">
        <v>41</v>
      </c>
      <c r="N10" s="139" t="s">
        <v>42</v>
      </c>
      <c r="O10" s="128"/>
      <c r="P10" s="129" t="s">
        <v>43</v>
      </c>
      <c r="Q10" s="109"/>
    </row>
    <row r="11" spans="1:17" ht="12.75">
      <c r="A11" s="130" t="s">
        <v>770</v>
      </c>
      <c r="B11" s="140"/>
      <c r="C11" s="141" t="s">
        <v>692</v>
      </c>
      <c r="D11" s="142" t="s">
        <v>730</v>
      </c>
      <c r="E11" s="143" t="s">
        <v>734</v>
      </c>
      <c r="F11" s="143" t="s">
        <v>730</v>
      </c>
      <c r="G11" s="143" t="s">
        <v>732</v>
      </c>
      <c r="H11" s="143" t="s">
        <v>733</v>
      </c>
      <c r="I11" s="343"/>
      <c r="J11" s="143" t="s">
        <v>730</v>
      </c>
      <c r="K11" s="143" t="s">
        <v>730</v>
      </c>
      <c r="L11" s="143" t="s">
        <v>730</v>
      </c>
      <c r="M11" s="143" t="s">
        <v>730</v>
      </c>
      <c r="N11" s="144" t="s">
        <v>730</v>
      </c>
      <c r="O11" s="145"/>
      <c r="P11" s="146" t="s">
        <v>44</v>
      </c>
      <c r="Q11" s="109"/>
    </row>
    <row r="12" spans="1:17" ht="12.75">
      <c r="A12" s="134" t="s">
        <v>451</v>
      </c>
      <c r="B12" s="135">
        <v>72</v>
      </c>
      <c r="C12" s="136" t="s">
        <v>1323</v>
      </c>
      <c r="D12" s="137" t="s">
        <v>1634</v>
      </c>
      <c r="E12" s="138" t="s">
        <v>1635</v>
      </c>
      <c r="F12" s="138" t="s">
        <v>1643</v>
      </c>
      <c r="G12" s="138" t="s">
        <v>2025</v>
      </c>
      <c r="H12" s="138" t="s">
        <v>2411</v>
      </c>
      <c r="I12" s="342" t="s">
        <v>2354</v>
      </c>
      <c r="J12" s="138" t="s">
        <v>2736</v>
      </c>
      <c r="K12" s="138" t="s">
        <v>2737</v>
      </c>
      <c r="L12" s="138" t="s">
        <v>2738</v>
      </c>
      <c r="M12" s="138" t="s">
        <v>131</v>
      </c>
      <c r="N12" s="139" t="s">
        <v>132</v>
      </c>
      <c r="O12" s="128"/>
      <c r="P12" s="129" t="s">
        <v>133</v>
      </c>
      <c r="Q12" s="109"/>
    </row>
    <row r="13" spans="1:17" ht="12.75">
      <c r="A13" s="130" t="s">
        <v>749</v>
      </c>
      <c r="B13" s="140"/>
      <c r="C13" s="141" t="s">
        <v>663</v>
      </c>
      <c r="D13" s="142" t="s">
        <v>736</v>
      </c>
      <c r="E13" s="143" t="s">
        <v>736</v>
      </c>
      <c r="F13" s="143" t="s">
        <v>736</v>
      </c>
      <c r="G13" s="143" t="s">
        <v>736</v>
      </c>
      <c r="H13" s="143" t="s">
        <v>734</v>
      </c>
      <c r="I13" s="343"/>
      <c r="J13" s="143" t="s">
        <v>735</v>
      </c>
      <c r="K13" s="143" t="s">
        <v>734</v>
      </c>
      <c r="L13" s="143" t="s">
        <v>733</v>
      </c>
      <c r="M13" s="143" t="s">
        <v>733</v>
      </c>
      <c r="N13" s="144" t="s">
        <v>732</v>
      </c>
      <c r="O13" s="145"/>
      <c r="P13" s="146" t="s">
        <v>134</v>
      </c>
      <c r="Q13" s="109"/>
    </row>
    <row r="14" spans="1:17" ht="12.75" customHeight="1">
      <c r="A14" s="134"/>
      <c r="B14" s="135">
        <v>21</v>
      </c>
      <c r="C14" s="136" t="s">
        <v>1273</v>
      </c>
      <c r="D14" s="137" t="s">
        <v>1367</v>
      </c>
      <c r="E14" s="138" t="s">
        <v>1368</v>
      </c>
      <c r="F14" s="138" t="s">
        <v>1610</v>
      </c>
      <c r="G14" s="138" t="s">
        <v>1611</v>
      </c>
      <c r="H14" s="138" t="s">
        <v>2350</v>
      </c>
      <c r="I14" s="342" t="s">
        <v>2351</v>
      </c>
      <c r="J14" s="138" t="s">
        <v>1866</v>
      </c>
      <c r="K14" s="138" t="s">
        <v>439</v>
      </c>
      <c r="L14" s="138"/>
      <c r="M14" s="138"/>
      <c r="N14" s="139"/>
      <c r="O14" s="148" t="s">
        <v>440</v>
      </c>
      <c r="P14" s="149"/>
      <c r="Q14" s="109"/>
    </row>
    <row r="15" spans="1:17" ht="12.75" customHeight="1">
      <c r="A15" s="130" t="s">
        <v>770</v>
      </c>
      <c r="B15" s="140"/>
      <c r="C15" s="141" t="s">
        <v>692</v>
      </c>
      <c r="D15" s="142" t="s">
        <v>731</v>
      </c>
      <c r="E15" s="143" t="s">
        <v>731</v>
      </c>
      <c r="F15" s="143" t="s">
        <v>732</v>
      </c>
      <c r="G15" s="143" t="s">
        <v>731</v>
      </c>
      <c r="H15" s="143" t="s">
        <v>730</v>
      </c>
      <c r="I15" s="343"/>
      <c r="J15" s="143" t="s">
        <v>734</v>
      </c>
      <c r="K15" s="143" t="s">
        <v>733</v>
      </c>
      <c r="L15" s="143"/>
      <c r="M15" s="143"/>
      <c r="N15" s="144"/>
      <c r="O15" s="150"/>
      <c r="P15" s="151"/>
      <c r="Q15" s="109"/>
    </row>
    <row r="16" spans="1:17" ht="12.75" customHeight="1">
      <c r="A16" s="134"/>
      <c r="B16" s="135">
        <v>31</v>
      </c>
      <c r="C16" s="136" t="s">
        <v>1283</v>
      </c>
      <c r="D16" s="137" t="s">
        <v>1412</v>
      </c>
      <c r="E16" s="138" t="s">
        <v>1413</v>
      </c>
      <c r="F16" s="138" t="s">
        <v>1686</v>
      </c>
      <c r="G16" s="138" t="s">
        <v>1687</v>
      </c>
      <c r="H16" s="138"/>
      <c r="I16" s="342"/>
      <c r="J16" s="138"/>
      <c r="K16" s="138"/>
      <c r="L16" s="138"/>
      <c r="M16" s="138"/>
      <c r="N16" s="139"/>
      <c r="O16" s="148" t="s">
        <v>2488</v>
      </c>
      <c r="P16" s="149"/>
      <c r="Q16" s="109"/>
    </row>
    <row r="17" spans="1:17" ht="12.75" customHeight="1">
      <c r="A17" s="130" t="s">
        <v>770</v>
      </c>
      <c r="B17" s="140"/>
      <c r="C17" s="141" t="s">
        <v>690</v>
      </c>
      <c r="D17" s="142" t="s">
        <v>733</v>
      </c>
      <c r="E17" s="143" t="s">
        <v>732</v>
      </c>
      <c r="F17" s="143" t="s">
        <v>735</v>
      </c>
      <c r="G17" s="143" t="s">
        <v>735</v>
      </c>
      <c r="H17" s="143"/>
      <c r="I17" s="343"/>
      <c r="J17" s="143"/>
      <c r="K17" s="143"/>
      <c r="L17" s="143"/>
      <c r="M17" s="143"/>
      <c r="N17" s="144"/>
      <c r="O17" s="150"/>
      <c r="P17" s="151"/>
      <c r="Q17" s="109"/>
    </row>
    <row r="18" spans="1:17" ht="12.75" customHeight="1">
      <c r="A18" s="134"/>
      <c r="B18" s="135">
        <v>37</v>
      </c>
      <c r="C18" s="136" t="s">
        <v>1289</v>
      </c>
      <c r="D18" s="137" t="s">
        <v>1415</v>
      </c>
      <c r="E18" s="138" t="s">
        <v>1416</v>
      </c>
      <c r="F18" s="138" t="s">
        <v>1676</v>
      </c>
      <c r="G18" s="138" t="s">
        <v>1677</v>
      </c>
      <c r="H18" s="138" t="s">
        <v>2378</v>
      </c>
      <c r="I18" s="342" t="s">
        <v>2354</v>
      </c>
      <c r="J18" s="138" t="s">
        <v>2743</v>
      </c>
      <c r="K18" s="138" t="s">
        <v>2744</v>
      </c>
      <c r="L18" s="138" t="s">
        <v>2745</v>
      </c>
      <c r="M18" s="138"/>
      <c r="N18" s="139"/>
      <c r="O18" s="148" t="s">
        <v>2488</v>
      </c>
      <c r="P18" s="149"/>
      <c r="Q18" s="109"/>
    </row>
    <row r="19" spans="1:17" ht="12.75" customHeight="1">
      <c r="A19" s="130" t="s">
        <v>770</v>
      </c>
      <c r="B19" s="140"/>
      <c r="C19" s="141" t="s">
        <v>627</v>
      </c>
      <c r="D19" s="142" t="s">
        <v>734</v>
      </c>
      <c r="E19" s="143" t="s">
        <v>733</v>
      </c>
      <c r="F19" s="143" t="s">
        <v>731</v>
      </c>
      <c r="G19" s="143" t="s">
        <v>733</v>
      </c>
      <c r="H19" s="143" t="s">
        <v>735</v>
      </c>
      <c r="I19" s="343"/>
      <c r="J19" s="143" t="s">
        <v>731</v>
      </c>
      <c r="K19" s="143" t="s">
        <v>735</v>
      </c>
      <c r="L19" s="143" t="s">
        <v>734</v>
      </c>
      <c r="M19" s="143"/>
      <c r="N19" s="144"/>
      <c r="O19" s="150"/>
      <c r="P19" s="151"/>
      <c r="Q19" s="109"/>
    </row>
    <row r="20" spans="1:17" ht="12.75" customHeight="1">
      <c r="A20" s="134"/>
      <c r="B20" s="135">
        <v>43</v>
      </c>
      <c r="C20" s="136" t="s">
        <v>1294</v>
      </c>
      <c r="D20" s="137" t="s">
        <v>1455</v>
      </c>
      <c r="E20" s="138" t="s">
        <v>1448</v>
      </c>
      <c r="F20" s="138" t="s">
        <v>1778</v>
      </c>
      <c r="G20" s="138" t="s">
        <v>1779</v>
      </c>
      <c r="H20" s="138" t="s">
        <v>2371</v>
      </c>
      <c r="I20" s="342" t="s">
        <v>2354</v>
      </c>
      <c r="J20" s="138" t="s">
        <v>2599</v>
      </c>
      <c r="K20" s="138" t="s">
        <v>2600</v>
      </c>
      <c r="L20" s="138" t="s">
        <v>2601</v>
      </c>
      <c r="M20" s="138" t="s">
        <v>235</v>
      </c>
      <c r="N20" s="139"/>
      <c r="O20" s="148" t="s">
        <v>2488</v>
      </c>
      <c r="P20" s="149"/>
      <c r="Q20" s="109"/>
    </row>
    <row r="21" spans="1:17" ht="12.75" customHeight="1">
      <c r="A21" s="130" t="s">
        <v>770</v>
      </c>
      <c r="B21" s="140"/>
      <c r="C21" s="141" t="s">
        <v>627</v>
      </c>
      <c r="D21" s="142" t="s">
        <v>735</v>
      </c>
      <c r="E21" s="143" t="s">
        <v>735</v>
      </c>
      <c r="F21" s="143" t="s">
        <v>734</v>
      </c>
      <c r="G21" s="143" t="s">
        <v>734</v>
      </c>
      <c r="H21" s="143" t="s">
        <v>732</v>
      </c>
      <c r="I21" s="343"/>
      <c r="J21" s="143" t="s">
        <v>733</v>
      </c>
      <c r="K21" s="143" t="s">
        <v>732</v>
      </c>
      <c r="L21" s="143" t="s">
        <v>732</v>
      </c>
      <c r="M21" s="143" t="s">
        <v>732</v>
      </c>
      <c r="N21" s="144"/>
      <c r="O21" s="150"/>
      <c r="P21" s="151"/>
      <c r="Q21" s="109"/>
    </row>
  </sheetData>
  <mergeCells count="4">
    <mergeCell ref="A2:P2"/>
    <mergeCell ref="A3:P3"/>
    <mergeCell ref="A4:P4"/>
    <mergeCell ref="D6:N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17"/>
  <sheetViews>
    <sheetView workbookViewId="0" topLeftCell="A1">
      <selection activeCell="A1" sqref="A1:H11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C2" s="3"/>
      <c r="E2" s="1" t="str">
        <f>Startlist!$F4</f>
        <v>Grossi Toidukaubad  VIRU RALLY 2014</v>
      </c>
      <c r="H2" s="132"/>
    </row>
    <row r="3" spans="2:8" ht="15">
      <c r="B3" s="2"/>
      <c r="C3" s="3"/>
      <c r="E3" s="54" t="str">
        <f>Startlist!$F5</f>
        <v>13-14 June 2014</v>
      </c>
      <c r="H3" s="132"/>
    </row>
    <row r="4" spans="2:8" ht="15">
      <c r="B4" s="2"/>
      <c r="C4" s="3"/>
      <c r="E4" s="54" t="str">
        <f>Startlist!$F6</f>
        <v>Rakvere, Lääne Virumaa</v>
      </c>
      <c r="H4" s="132"/>
    </row>
    <row r="5" spans="3:8" ht="15" customHeight="1">
      <c r="C5" s="3"/>
      <c r="H5" s="132"/>
    </row>
    <row r="6" spans="2:8" ht="15.75" customHeight="1">
      <c r="B6" s="111" t="s">
        <v>877</v>
      </c>
      <c r="C6" s="3"/>
      <c r="H6" s="110"/>
    </row>
    <row r="7" spans="1:8" ht="12.75">
      <c r="A7" s="245"/>
      <c r="B7" s="333" t="s">
        <v>728</v>
      </c>
      <c r="C7" s="334" t="s">
        <v>709</v>
      </c>
      <c r="D7" s="334" t="s">
        <v>710</v>
      </c>
      <c r="E7" s="334"/>
      <c r="F7" s="335" t="s">
        <v>725</v>
      </c>
      <c r="G7" s="334" t="s">
        <v>724</v>
      </c>
      <c r="H7" s="336" t="s">
        <v>717</v>
      </c>
    </row>
    <row r="8" spans="1:8" ht="15" customHeight="1">
      <c r="A8" s="284">
        <v>1</v>
      </c>
      <c r="B8" s="328">
        <v>1</v>
      </c>
      <c r="C8" s="329" t="s">
        <v>771</v>
      </c>
      <c r="D8" s="330" t="str">
        <f>CONCATENATE(VLOOKUP(B8,Startlist!B:H,3,FALSE)," / ",VLOOKUP(B8,Startlist!B:H,4,FALSE))</f>
        <v>Timmu Kōrge / Erki Pints</v>
      </c>
      <c r="E8" s="331" t="str">
        <f>VLOOKUP(B8,Startlist!B:F,5,FALSE)</f>
        <v>EST</v>
      </c>
      <c r="F8" s="330" t="str">
        <f>VLOOKUP(B8,Startlist!B:H,7,FALSE)</f>
        <v>Ford Fiesta R5</v>
      </c>
      <c r="G8" s="330" t="str">
        <f>VLOOKUP(B8,Startlist!B:H,6,FALSE)</f>
        <v>MM-MOTORSPORT</v>
      </c>
      <c r="H8" s="332" t="str">
        <f>VLOOKUP(B8,Results!B:P,15,FALSE)</f>
        <v> 1:04.28,1</v>
      </c>
    </row>
    <row r="9" spans="1:8" ht="15" customHeight="1">
      <c r="A9" s="284">
        <f>A8+1</f>
        <v>2</v>
      </c>
      <c r="B9" s="285">
        <v>3</v>
      </c>
      <c r="C9" s="286" t="s">
        <v>771</v>
      </c>
      <c r="D9" s="287" t="str">
        <f>CONCATENATE(VLOOKUP(B9,Startlist!B:H,3,FALSE)," / ",VLOOKUP(B9,Startlist!B:H,4,FALSE))</f>
        <v>Egon Kaur / Annika Arnek</v>
      </c>
      <c r="E9" s="288" t="str">
        <f>VLOOKUP(B9,Startlist!B:F,5,FALSE)</f>
        <v>EST</v>
      </c>
      <c r="F9" s="287" t="str">
        <f>VLOOKUP(B9,Startlist!B:H,7,FALSE)</f>
        <v>Mitsubishi Lancer Evo 10</v>
      </c>
      <c r="G9" s="287" t="str">
        <f>VLOOKUP(B9,Startlist!B:H,6,FALSE)</f>
        <v>KAUR MOTORSPORT</v>
      </c>
      <c r="H9" s="290" t="str">
        <f>VLOOKUP(B9,Results!B:P,15,FALSE)</f>
        <v> 1:06.07,7</v>
      </c>
    </row>
    <row r="10" spans="1:8" ht="15" customHeight="1">
      <c r="A10" s="284">
        <f>A9+1</f>
        <v>3</v>
      </c>
      <c r="B10" s="285">
        <v>18</v>
      </c>
      <c r="C10" s="286" t="s">
        <v>771</v>
      </c>
      <c r="D10" s="287" t="str">
        <f>CONCATENATE(VLOOKUP(B10,Startlist!B:H,3,FALSE)," / ",VLOOKUP(B10,Startlist!B:H,4,FALSE))</f>
        <v>Alexander Mikhaylov / Normunds Kokins</v>
      </c>
      <c r="E10" s="288" t="str">
        <f>VLOOKUP(B10,Startlist!B:F,5,FALSE)</f>
        <v>RUS / LAT</v>
      </c>
      <c r="F10" s="287" t="str">
        <f>VLOOKUP(B10,Startlist!B:H,7,FALSE)</f>
        <v>Mitsubishi Lancer Evo 10</v>
      </c>
      <c r="G10" s="287" t="str">
        <f>VLOOKUP(B10,Startlist!B:H,6,FALSE)</f>
        <v>DYNAMIC SPORT</v>
      </c>
      <c r="H10" s="290" t="str">
        <f>VLOOKUP(B10,Results!B:P,15,FALSE)</f>
        <v> 1:12.05,5</v>
      </c>
    </row>
    <row r="11" spans="1:8" ht="15" customHeight="1">
      <c r="A11" s="284">
        <f>A10+1</f>
        <v>4</v>
      </c>
      <c r="B11" s="285">
        <v>5</v>
      </c>
      <c r="C11" s="286" t="s">
        <v>771</v>
      </c>
      <c r="D11" s="287" t="str">
        <f>CONCATENATE(VLOOKUP(B11,Startlist!B:H,3,FALSE)," / ",VLOOKUP(B11,Startlist!B:H,4,FALSE))</f>
        <v>Raul Jeets / Andrus Toom</v>
      </c>
      <c r="E11" s="288" t="str">
        <f>VLOOKUP(B11,Startlist!B:F,5,FALSE)</f>
        <v>EST</v>
      </c>
      <c r="F11" s="287" t="str">
        <f>VLOOKUP(B11,Startlist!B:H,7,FALSE)</f>
        <v>Ford Fiesta R5</v>
      </c>
      <c r="G11" s="287" t="str">
        <f>VLOOKUP(B11,Startlist!B:H,6,FALSE)</f>
        <v>MM-MOTORSPORT</v>
      </c>
      <c r="H11" s="290" t="str">
        <f>VLOOKUP(B11,Results!B:P,15,FALSE)</f>
        <v> 1:22.49,3</v>
      </c>
    </row>
    <row r="12" spans="1:8" ht="12.75">
      <c r="A12" s="124"/>
      <c r="B12" s="124"/>
      <c r="C12" s="124"/>
      <c r="D12" s="124"/>
      <c r="E12" s="124"/>
      <c r="F12" s="124"/>
      <c r="G12" s="124"/>
      <c r="H12" s="133"/>
    </row>
    <row r="13" spans="1:8" ht="12.75">
      <c r="A13" s="124"/>
      <c r="B13" s="124"/>
      <c r="C13" s="124"/>
      <c r="D13" s="124"/>
      <c r="E13" s="124"/>
      <c r="F13" s="124"/>
      <c r="G13" s="124"/>
      <c r="H13" s="133"/>
    </row>
    <row r="14" spans="1:8" ht="12.75">
      <c r="A14" s="124"/>
      <c r="B14" s="124"/>
      <c r="C14" s="124"/>
      <c r="D14" s="124"/>
      <c r="E14" s="124"/>
      <c r="F14" s="124"/>
      <c r="G14" s="124"/>
      <c r="H14" s="133"/>
    </row>
    <row r="15" spans="1:8" ht="12.75">
      <c r="A15" s="124"/>
      <c r="B15" s="124"/>
      <c r="C15" s="124"/>
      <c r="D15" s="124"/>
      <c r="E15" s="124"/>
      <c r="F15" s="124"/>
      <c r="G15" s="124"/>
      <c r="H15" s="133"/>
    </row>
    <row r="16" spans="1:8" ht="12.75">
      <c r="A16" s="124"/>
      <c r="B16" s="124"/>
      <c r="C16" s="124"/>
      <c r="D16" s="124"/>
      <c r="E16" s="124"/>
      <c r="F16" s="124"/>
      <c r="G16" s="124"/>
      <c r="H16" s="133"/>
    </row>
    <row r="17" spans="1:8" ht="12.75">
      <c r="A17" s="124"/>
      <c r="B17" s="124"/>
      <c r="C17" s="124"/>
      <c r="D17" s="124"/>
      <c r="E17" s="124"/>
      <c r="F17" s="124"/>
      <c r="G17" s="124"/>
      <c r="H17" s="13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7"/>
  </sheetPr>
  <dimension ref="A1:I50"/>
  <sheetViews>
    <sheetView workbookViewId="0" topLeftCell="A1">
      <selection activeCell="A7" sqref="A7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8.57421875" style="3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7" customWidth="1"/>
  </cols>
  <sheetData>
    <row r="1" spans="6:9" ht="15.75">
      <c r="F1" s="1" t="str">
        <f>Startlist!$F1</f>
        <v> </v>
      </c>
      <c r="I1" s="131"/>
    </row>
    <row r="2" spans="2:9" ht="15" customHeight="1">
      <c r="B2" s="309" t="str">
        <f>Startlist!$F4</f>
        <v>Grossi Toidukaubad  VIRU RALLY 2014</v>
      </c>
      <c r="C2" s="309"/>
      <c r="D2" s="309"/>
      <c r="E2" s="309"/>
      <c r="F2" s="309"/>
      <c r="G2" s="309"/>
      <c r="H2" s="309"/>
      <c r="I2" s="132"/>
    </row>
    <row r="3" spans="2:9" ht="15">
      <c r="B3" s="310" t="str">
        <f>Startlist!$F5</f>
        <v>13-14 June 2014</v>
      </c>
      <c r="C3" s="310"/>
      <c r="D3" s="310"/>
      <c r="E3" s="310"/>
      <c r="F3" s="310"/>
      <c r="G3" s="310"/>
      <c r="H3" s="310"/>
      <c r="I3" s="132"/>
    </row>
    <row r="4" spans="2:9" ht="15">
      <c r="B4" s="310" t="str">
        <f>Startlist!$F6</f>
        <v>Rakvere, Lääne Virumaa</v>
      </c>
      <c r="C4" s="310"/>
      <c r="D4" s="310"/>
      <c r="E4" s="310"/>
      <c r="F4" s="310"/>
      <c r="G4" s="310"/>
      <c r="H4" s="310"/>
      <c r="I4" s="132"/>
    </row>
    <row r="5" spans="3:9" ht="15" customHeight="1">
      <c r="C5" s="3"/>
      <c r="I5" s="132"/>
    </row>
    <row r="6" spans="2:9" s="245" customFormat="1" ht="15.75" customHeight="1">
      <c r="B6" s="258" t="s">
        <v>1178</v>
      </c>
      <c r="C6" s="248"/>
      <c r="D6" s="248"/>
      <c r="I6" s="249"/>
    </row>
    <row r="7" spans="2:9" s="245" customFormat="1" ht="38.25">
      <c r="B7" s="295" t="s">
        <v>728</v>
      </c>
      <c r="C7" s="296" t="s">
        <v>709</v>
      </c>
      <c r="D7" s="297" t="s">
        <v>1182</v>
      </c>
      <c r="E7" s="296" t="s">
        <v>710</v>
      </c>
      <c r="F7" s="296"/>
      <c r="G7" s="298" t="s">
        <v>725</v>
      </c>
      <c r="H7" s="299" t="s">
        <v>724</v>
      </c>
      <c r="I7" s="300" t="s">
        <v>717</v>
      </c>
    </row>
    <row r="8" spans="1:9" s="245" customFormat="1" ht="15" customHeight="1">
      <c r="A8" s="284">
        <v>1</v>
      </c>
      <c r="B8" s="285">
        <v>1</v>
      </c>
      <c r="C8" s="286" t="str">
        <f>VLOOKUP(B8,Startlist!B:F,2,FALSE)</f>
        <v>R4</v>
      </c>
      <c r="D8" s="286" t="str">
        <f>VLOOKUP(VLOOKUP(B8,Startlist!B:F,2,FALSE),'Class lookups'!D:E,2,FALSE)</f>
        <v>R5</v>
      </c>
      <c r="E8" s="293" t="str">
        <f>CONCATENATE(VLOOKUP(B8,Startlist!B:H,3,FALSE)," / ",VLOOKUP(B8,Startlist!B:H,4,FALSE))</f>
        <v>Timmu Kōrge / Erki Pints</v>
      </c>
      <c r="F8" s="288" t="str">
        <f>VLOOKUP(B8,Startlist!B:F,5,FALSE)</f>
        <v>EST</v>
      </c>
      <c r="G8" s="287" t="str">
        <f>VLOOKUP(B8,Startlist!B:H,7,FALSE)</f>
        <v>Ford Fiesta R5</v>
      </c>
      <c r="H8" s="287" t="str">
        <f>VLOOKUP(B8,Startlist!B:H,6,FALSE)</f>
        <v>MM-MOTORSPORT</v>
      </c>
      <c r="I8" s="289" t="str">
        <f>VLOOKUP(B8,Results!B:P,15,FALSE)</f>
        <v> 1:04.28,1</v>
      </c>
    </row>
    <row r="9" spans="1:9" s="245" customFormat="1" ht="15" customHeight="1">
      <c r="A9" s="284">
        <f>A8+1</f>
        <v>2</v>
      </c>
      <c r="B9" s="285">
        <v>4</v>
      </c>
      <c r="C9" s="286" t="str">
        <f>VLOOKUP(B9,Startlist!B:F,2,FALSE)</f>
        <v>N4</v>
      </c>
      <c r="D9" s="286" t="str">
        <f>VLOOKUP(VLOOKUP(B9,Startlist!B:F,2,FALSE),'Class lookups'!D:E,2,FALSE)</f>
        <v>N4</v>
      </c>
      <c r="E9" s="293" t="str">
        <f>CONCATENATE(VLOOKUP(B9,Startlist!B:H,3,FALSE)," / ",VLOOKUP(B9,Startlist!B:H,4,FALSE))</f>
        <v>Siim Plangi / Marek Sarapuu</v>
      </c>
      <c r="F9" s="288" t="str">
        <f>VLOOKUP(B9,Startlist!B:F,5,FALSE)</f>
        <v>EST</v>
      </c>
      <c r="G9" s="287" t="str">
        <f>VLOOKUP(B9,Startlist!B:H,7,FALSE)</f>
        <v>Mitsubishi Lancer Evo 9</v>
      </c>
      <c r="H9" s="287" t="str">
        <f>VLOOKUP(B9,Startlist!B:H,6,FALSE)</f>
        <v>G.M.RACING SK</v>
      </c>
      <c r="I9" s="289" t="str">
        <f>VLOOKUP(B9,Results!B:P,15,FALSE)</f>
        <v> 1:05.26,5</v>
      </c>
    </row>
    <row r="10" spans="1:9" s="245" customFormat="1" ht="15" customHeight="1">
      <c r="A10" s="284">
        <f aca="true" t="shared" si="0" ref="A10:A22">A9+1</f>
        <v>3</v>
      </c>
      <c r="B10" s="285">
        <v>6</v>
      </c>
      <c r="C10" s="286" t="str">
        <f>VLOOKUP(B10,Startlist!B:F,2,FALSE)</f>
        <v>N4</v>
      </c>
      <c r="D10" s="286" t="str">
        <f>VLOOKUP(VLOOKUP(B10,Startlist!B:F,2,FALSE),'Class lookups'!D:E,2,FALSE)</f>
        <v>N4</v>
      </c>
      <c r="E10" s="293" t="str">
        <f>CONCATENATE(VLOOKUP(B10,Startlist!B:H,3,FALSE)," / ",VLOOKUP(B10,Startlist!B:H,4,FALSE))</f>
        <v>Janis Vorobjovs / Andris Malnieks</v>
      </c>
      <c r="F10" s="288" t="str">
        <f>VLOOKUP(B10,Startlist!B:F,5,FALSE)</f>
        <v>LAT</v>
      </c>
      <c r="G10" s="287" t="str">
        <f>VLOOKUP(B10,Startlist!B:H,7,FALSE)</f>
        <v>Mitsubishi Lancer Evo 10</v>
      </c>
      <c r="H10" s="287" t="str">
        <f>VLOOKUP(B10,Startlist!B:H,6,FALSE)</f>
        <v>JANIS VOROBJOVS</v>
      </c>
      <c r="I10" s="289" t="str">
        <f>VLOOKUP(B10,Results!B:P,15,FALSE)</f>
        <v> 1:07.38,4</v>
      </c>
    </row>
    <row r="11" spans="1:9" s="245" customFormat="1" ht="15" customHeight="1">
      <c r="A11" s="284">
        <f t="shared" si="0"/>
        <v>4</v>
      </c>
      <c r="B11" s="285">
        <v>23</v>
      </c>
      <c r="C11" s="286" t="str">
        <f>VLOOKUP(B11,Startlist!B:F,2,FALSE)</f>
        <v>N4</v>
      </c>
      <c r="D11" s="286" t="str">
        <f>VLOOKUP(VLOOKUP(B11,Startlist!B:F,2,FALSE),'Class lookups'!D:E,2,FALSE)</f>
        <v>N4</v>
      </c>
      <c r="E11" s="293" t="str">
        <f>CONCATENATE(VLOOKUP(B11,Startlist!B:H,3,FALSE)," / ",VLOOKUP(B11,Startlist!B:H,4,FALSE))</f>
        <v>Igor Bulantsev / Marina Danilova</v>
      </c>
      <c r="F11" s="288" t="str">
        <f>VLOOKUP(B11,Startlist!B:F,5,FALSE)</f>
        <v>RUS</v>
      </c>
      <c r="G11" s="287" t="str">
        <f>VLOOKUP(B11,Startlist!B:H,7,FALSE)</f>
        <v>Mitsubishi Lancer Evo 10</v>
      </c>
      <c r="H11" s="287" t="str">
        <f>VLOOKUP(B11,Startlist!B:H,6,FALSE)</f>
        <v>ASRT RALLY TEAM</v>
      </c>
      <c r="I11" s="289" t="str">
        <f>VLOOKUP(B11,Results!B:P,15,FALSE)</f>
        <v> 1:08.59,9</v>
      </c>
    </row>
    <row r="12" spans="1:9" s="245" customFormat="1" ht="15" customHeight="1">
      <c r="A12" s="284">
        <f t="shared" si="0"/>
        <v>5</v>
      </c>
      <c r="B12" s="285">
        <v>9</v>
      </c>
      <c r="C12" s="286" t="str">
        <f>VLOOKUP(B12,Startlist!B:F,2,FALSE)</f>
        <v>E12</v>
      </c>
      <c r="D12" s="286" t="str">
        <f>VLOOKUP(VLOOKUP(B12,Startlist!B:F,2,FALSE),'Class lookups'!D:E,2,FALSE)</f>
        <v>R5</v>
      </c>
      <c r="E12" s="293" t="str">
        <f>CONCATENATE(VLOOKUP(B12,Startlist!B:H,3,FALSE)," / ",VLOOKUP(B12,Startlist!B:H,4,FALSE))</f>
        <v>Vytautas Svedas / Zilvinas Sakalauskas</v>
      </c>
      <c r="F12" s="288" t="str">
        <f>VLOOKUP(B12,Startlist!B:F,5,FALSE)</f>
        <v>LIT</v>
      </c>
      <c r="G12" s="287" t="str">
        <f>VLOOKUP(B12,Startlist!B:H,7,FALSE)</f>
        <v>Mitsubishi Lancer Evo 9</v>
      </c>
      <c r="H12" s="287" t="str">
        <f>VLOOKUP(B12,Startlist!B:H,6,FALSE)</f>
        <v>KSK</v>
      </c>
      <c r="I12" s="289" t="str">
        <f>VLOOKUP(B12,Results!B:P,15,FALSE)</f>
        <v> 1:09.59,7</v>
      </c>
    </row>
    <row r="13" spans="1:9" s="245" customFormat="1" ht="15" customHeight="1">
      <c r="A13" s="284">
        <f t="shared" si="0"/>
        <v>6</v>
      </c>
      <c r="B13" s="285">
        <v>55</v>
      </c>
      <c r="C13" s="286" t="str">
        <f>VLOOKUP(B13,Startlist!B:F,2,FALSE)</f>
        <v>N4</v>
      </c>
      <c r="D13" s="286" t="str">
        <f>VLOOKUP(VLOOKUP(B13,Startlist!B:F,2,FALSE),'Class lookups'!D:E,2,FALSE)</f>
        <v>N4</v>
      </c>
      <c r="E13" s="293" t="str">
        <f>CONCATENATE(VLOOKUP(B13,Startlist!B:H,3,FALSE)," / ",VLOOKUP(B13,Startlist!B:H,4,FALSE))</f>
        <v>Sergej Geraschenko / Alexey Kurnosov</v>
      </c>
      <c r="F13" s="288" t="str">
        <f>VLOOKUP(B13,Startlist!B:F,5,FALSE)</f>
        <v>RUS</v>
      </c>
      <c r="G13" s="287" t="str">
        <f>VLOOKUP(B13,Startlist!B:H,7,FALSE)</f>
        <v>Mitsubishi Lancer Evo 10</v>
      </c>
      <c r="H13" s="287" t="str">
        <f>VLOOKUP(B13,Startlist!B:H,6,FALSE)</f>
        <v>JANIS VOROBJOVS</v>
      </c>
      <c r="I13" s="289" t="str">
        <f>VLOOKUP(B13,Results!B:P,15,FALSE)</f>
        <v> 1:11.48,3</v>
      </c>
    </row>
    <row r="14" spans="1:9" s="245" customFormat="1" ht="15" customHeight="1">
      <c r="A14" s="284">
        <f t="shared" si="0"/>
        <v>7</v>
      </c>
      <c r="B14" s="285">
        <v>18</v>
      </c>
      <c r="C14" s="286" t="str">
        <f>VLOOKUP(B14,Startlist!B:F,2,FALSE)</f>
        <v>N4</v>
      </c>
      <c r="D14" s="286" t="str">
        <f>VLOOKUP(VLOOKUP(B14,Startlist!B:F,2,FALSE),'Class lookups'!D:E,2,FALSE)</f>
        <v>N4</v>
      </c>
      <c r="E14" s="293" t="str">
        <f>CONCATENATE(VLOOKUP(B14,Startlist!B:H,3,FALSE)," / ",VLOOKUP(B14,Startlist!B:H,4,FALSE))</f>
        <v>Alexander Mikhaylov / Normunds Kokins</v>
      </c>
      <c r="F14" s="288" t="str">
        <f>VLOOKUP(B14,Startlist!B:F,5,FALSE)</f>
        <v>RUS / LAT</v>
      </c>
      <c r="G14" s="287" t="str">
        <f>VLOOKUP(B14,Startlist!B:H,7,FALSE)</f>
        <v>Mitsubishi Lancer Evo 10</v>
      </c>
      <c r="H14" s="287" t="str">
        <f>VLOOKUP(B14,Startlist!B:H,6,FALSE)</f>
        <v>DYNAMIC SPORT</v>
      </c>
      <c r="I14" s="289" t="str">
        <f>VLOOKUP(B14,Results!B:P,15,FALSE)</f>
        <v> 1:12.05,5</v>
      </c>
    </row>
    <row r="15" spans="1:9" s="245" customFormat="1" ht="15" customHeight="1">
      <c r="A15" s="284">
        <f t="shared" si="0"/>
        <v>8</v>
      </c>
      <c r="B15" s="285">
        <v>48</v>
      </c>
      <c r="C15" s="286" t="str">
        <f>VLOOKUP(B15,Startlist!B:F,2,FALSE)</f>
        <v>A6</v>
      </c>
      <c r="D15" s="286" t="str">
        <f>VLOOKUP(VLOOKUP(B15,Startlist!B:F,2,FALSE),'Class lookups'!D:E,2,FALSE)</f>
        <v>R2</v>
      </c>
      <c r="E15" s="293" t="str">
        <f>CONCATENATE(VLOOKUP(B15,Startlist!B:H,3,FALSE)," / ",VLOOKUP(B15,Startlist!B:H,4,FALSE))</f>
        <v>Ralfs Sirmacis / Maris Kulss</v>
      </c>
      <c r="F15" s="288" t="str">
        <f>VLOOKUP(B15,Startlist!B:F,5,FALSE)</f>
        <v>LAT</v>
      </c>
      <c r="G15" s="287" t="str">
        <f>VLOOKUP(B15,Startlist!B:H,7,FALSE)</f>
        <v>Ford Fiesta</v>
      </c>
      <c r="H15" s="287" t="str">
        <f>VLOOKUP(B15,Startlist!B:H,6,FALSE)</f>
        <v>LMT AUTOSPORT ACADEMY</v>
      </c>
      <c r="I15" s="289" t="str">
        <f>VLOOKUP(B15,Results!B:P,15,FALSE)</f>
        <v> 1:12.22,2</v>
      </c>
    </row>
    <row r="16" spans="1:9" s="245" customFormat="1" ht="15" customHeight="1">
      <c r="A16" s="284">
        <f t="shared" si="0"/>
        <v>9</v>
      </c>
      <c r="B16" s="285">
        <v>30</v>
      </c>
      <c r="C16" s="286" t="str">
        <f>VLOOKUP(B16,Startlist!B:F,2,FALSE)</f>
        <v>A6</v>
      </c>
      <c r="D16" s="286" t="str">
        <f>VLOOKUP(VLOOKUP(B16,Startlist!B:F,2,FALSE),'Class lookups'!D:E,2,FALSE)</f>
        <v>R2</v>
      </c>
      <c r="E16" s="293" t="str">
        <f>CONCATENATE(VLOOKUP(B16,Startlist!B:H,3,FALSE)," / ",VLOOKUP(B16,Startlist!B:H,4,FALSE))</f>
        <v>Kristaps Feldmanis / Andris Velme</v>
      </c>
      <c r="F16" s="288" t="str">
        <f>VLOOKUP(B16,Startlist!B:F,5,FALSE)</f>
        <v>LAT</v>
      </c>
      <c r="G16" s="287" t="str">
        <f>VLOOKUP(B16,Startlist!B:H,7,FALSE)</f>
        <v>Ford Fiesta</v>
      </c>
      <c r="H16" s="287" t="str">
        <f>VLOOKUP(B16,Startlist!B:H,6,FALSE)</f>
        <v>LMT AUTOSPORT ACADEMY</v>
      </c>
      <c r="I16" s="289" t="str">
        <f>VLOOKUP(B16,Results!B:P,15,FALSE)</f>
        <v> 1:13.54,4</v>
      </c>
    </row>
    <row r="17" spans="1:9" s="245" customFormat="1" ht="15" customHeight="1">
      <c r="A17" s="284">
        <f t="shared" si="0"/>
        <v>10</v>
      </c>
      <c r="B17" s="285">
        <v>81</v>
      </c>
      <c r="C17" s="286" t="str">
        <f>VLOOKUP(B17,Startlist!B:F,2,FALSE)</f>
        <v>A7</v>
      </c>
      <c r="D17" s="286" t="str">
        <f>VLOOKUP(VLOOKUP(B17,Startlist!B:F,2,FALSE),'Class lookups'!D:E,2,FALSE)</f>
        <v>2WD</v>
      </c>
      <c r="E17" s="293" t="str">
        <f>CONCATENATE(VLOOKUP(B17,Startlist!B:H,3,FALSE)," / ",VLOOKUP(B17,Startlist!B:H,4,FALSE))</f>
        <v>Edgars Balodis / Inese Akmentina</v>
      </c>
      <c r="F17" s="288" t="str">
        <f>VLOOKUP(B17,Startlist!B:F,5,FALSE)</f>
        <v>LAT</v>
      </c>
      <c r="G17" s="287" t="str">
        <f>VLOOKUP(B17,Startlist!B:H,7,FALSE)</f>
        <v>Honda Civic Type-R</v>
      </c>
      <c r="H17" s="287" t="str">
        <f>VLOOKUP(B17,Startlist!B:H,6,FALSE)</f>
        <v>EDGARS BALODIS</v>
      </c>
      <c r="I17" s="289" t="str">
        <f>VLOOKUP(B17,Results!B:P,15,FALSE)</f>
        <v> 1:15.32,4</v>
      </c>
    </row>
    <row r="18" spans="1:9" s="245" customFormat="1" ht="15" customHeight="1">
      <c r="A18" s="284">
        <f t="shared" si="0"/>
        <v>11</v>
      </c>
      <c r="B18" s="285">
        <v>62</v>
      </c>
      <c r="C18" s="286" t="str">
        <f>VLOOKUP(B18,Startlist!B:F,2,FALSE)</f>
        <v>A6</v>
      </c>
      <c r="D18" s="286" t="str">
        <f>VLOOKUP(VLOOKUP(B18,Startlist!B:F,2,FALSE),'Class lookups'!D:E,2,FALSE)</f>
        <v>R2</v>
      </c>
      <c r="E18" s="293" t="str">
        <f>CONCATENATE(VLOOKUP(B18,Startlist!B:H,3,FALSE)," / ",VLOOKUP(B18,Startlist!B:H,4,FALSE))</f>
        <v>Guntis Lielkajis / Vilnis Mikelsons</v>
      </c>
      <c r="F18" s="288" t="str">
        <f>VLOOKUP(B18,Startlist!B:F,5,FALSE)</f>
        <v>LAT</v>
      </c>
      <c r="G18" s="287" t="str">
        <f>VLOOKUP(B18,Startlist!B:H,7,FALSE)</f>
        <v>Ford Fiesta</v>
      </c>
      <c r="H18" s="287" t="str">
        <f>VLOOKUP(B18,Startlist!B:H,6,FALSE)</f>
        <v>CIEDRA RACING</v>
      </c>
      <c r="I18" s="289" t="str">
        <f>VLOOKUP(B18,Results!B:P,15,FALSE)</f>
        <v> 1:15.41,4</v>
      </c>
    </row>
    <row r="19" spans="1:9" s="245" customFormat="1" ht="15" customHeight="1">
      <c r="A19" s="284">
        <f t="shared" si="0"/>
        <v>12</v>
      </c>
      <c r="B19" s="285">
        <v>70</v>
      </c>
      <c r="C19" s="286" t="str">
        <f>VLOOKUP(B19,Startlist!B:F,2,FALSE)</f>
        <v>E11</v>
      </c>
      <c r="D19" s="286" t="str">
        <f>VLOOKUP(VLOOKUP(B19,Startlist!B:F,2,FALSE),'Class lookups'!D:E,2,FALSE)</f>
        <v>2WD</v>
      </c>
      <c r="E19" s="293" t="str">
        <f>CONCATENATE(VLOOKUP(B19,Startlist!B:H,3,FALSE)," / ",VLOOKUP(B19,Startlist!B:H,4,FALSE))</f>
        <v>Kaspars Kaneps-Kalnins / Ivars Kroshus</v>
      </c>
      <c r="F19" s="288" t="str">
        <f>VLOOKUP(B19,Startlist!B:F,5,FALSE)</f>
        <v>LAT</v>
      </c>
      <c r="G19" s="287" t="str">
        <f>VLOOKUP(B19,Startlist!B:H,7,FALSE)</f>
        <v>BMW M3</v>
      </c>
      <c r="H19" s="287" t="str">
        <f>VLOOKUP(B19,Startlist!B:H,6,FALSE)</f>
        <v>KASPARS KANEPS-KALNINS</v>
      </c>
      <c r="I19" s="289" t="str">
        <f>VLOOKUP(B19,Results!B:P,15,FALSE)</f>
        <v> 1:16.35,7</v>
      </c>
    </row>
    <row r="20" spans="1:9" s="245" customFormat="1" ht="15" customHeight="1">
      <c r="A20" s="284">
        <f t="shared" si="0"/>
        <v>13</v>
      </c>
      <c r="B20" s="285">
        <v>71</v>
      </c>
      <c r="C20" s="286" t="str">
        <f>VLOOKUP(B20,Startlist!B:F,2,FALSE)</f>
        <v>A6</v>
      </c>
      <c r="D20" s="286" t="str">
        <f>VLOOKUP(VLOOKUP(B20,Startlist!B:F,2,FALSE),'Class lookups'!D:E,2,FALSE)</f>
        <v>R2</v>
      </c>
      <c r="E20" s="293" t="str">
        <f>CONCATENATE(VLOOKUP(B20,Startlist!B:H,3,FALSE)," / ",VLOOKUP(B20,Startlist!B:H,4,FALSE))</f>
        <v>Jonas Pipiras / Ramunas Babachinas</v>
      </c>
      <c r="F20" s="288" t="str">
        <f>VLOOKUP(B20,Startlist!B:F,5,FALSE)</f>
        <v>LIT</v>
      </c>
      <c r="G20" s="287" t="str">
        <f>VLOOKUP(B20,Startlist!B:H,7,FALSE)</f>
        <v>Skoda Fabia R2</v>
      </c>
      <c r="H20" s="287" t="str">
        <f>VLOOKUP(B20,Startlist!B:H,6,FALSE)</f>
        <v>VSI</v>
      </c>
      <c r="I20" s="289" t="str">
        <f>VLOOKUP(B20,Results!B:P,15,FALSE)</f>
        <v> 1:18.10,2</v>
      </c>
    </row>
    <row r="21" spans="1:9" s="245" customFormat="1" ht="15" customHeight="1">
      <c r="A21" s="284">
        <f t="shared" si="0"/>
        <v>14</v>
      </c>
      <c r="B21" s="285">
        <v>67</v>
      </c>
      <c r="C21" s="286" t="str">
        <f>VLOOKUP(B21,Startlist!B:F,2,FALSE)</f>
        <v>E11</v>
      </c>
      <c r="D21" s="286" t="str">
        <f>VLOOKUP(VLOOKUP(B21,Startlist!B:F,2,FALSE),'Class lookups'!D:E,2,FALSE)</f>
        <v>2WD</v>
      </c>
      <c r="E21" s="293" t="str">
        <f>CONCATENATE(VLOOKUP(B21,Startlist!B:H,3,FALSE)," / ",VLOOKUP(B21,Startlist!B:H,4,FALSE))</f>
        <v>Egidijus Valeisa / Povilas Reisas</v>
      </c>
      <c r="F21" s="288" t="str">
        <f>VLOOKUP(B21,Startlist!B:F,5,FALSE)</f>
        <v>LIT</v>
      </c>
      <c r="G21" s="287" t="str">
        <f>VLOOKUP(B21,Startlist!B:H,7,FALSE)</f>
        <v>BMW Compact</v>
      </c>
      <c r="H21" s="287" t="str">
        <f>VLOOKUP(B21,Startlist!B:H,6,FALSE)</f>
        <v>MAZEIKIU ASK</v>
      </c>
      <c r="I21" s="289" t="str">
        <f>VLOOKUP(B21,Results!B:P,15,FALSE)</f>
        <v> 1:18.53,7</v>
      </c>
    </row>
    <row r="22" spans="1:9" s="245" customFormat="1" ht="15" customHeight="1">
      <c r="A22" s="284">
        <f t="shared" si="0"/>
        <v>15</v>
      </c>
      <c r="B22" s="285">
        <v>5</v>
      </c>
      <c r="C22" s="286" t="str">
        <f>VLOOKUP(B22,Startlist!B:F,2,FALSE)</f>
        <v>R4</v>
      </c>
      <c r="D22" s="286" t="str">
        <f>VLOOKUP(VLOOKUP(B22,Startlist!B:F,2,FALSE),'Class lookups'!D:E,2,FALSE)</f>
        <v>R5</v>
      </c>
      <c r="E22" s="293" t="str">
        <f>CONCATENATE(VLOOKUP(B22,Startlist!B:H,3,FALSE)," / ",VLOOKUP(B22,Startlist!B:H,4,FALSE))</f>
        <v>Raul Jeets / Andrus Toom</v>
      </c>
      <c r="F22" s="288" t="str">
        <f>VLOOKUP(B22,Startlist!B:F,5,FALSE)</f>
        <v>EST</v>
      </c>
      <c r="G22" s="287" t="str">
        <f>VLOOKUP(B22,Startlist!B:H,7,FALSE)</f>
        <v>Ford Fiesta R5</v>
      </c>
      <c r="H22" s="287" t="str">
        <f>VLOOKUP(B22,Startlist!B:H,6,FALSE)</f>
        <v>MM-MOTORSPORT</v>
      </c>
      <c r="I22" s="289" t="str">
        <f>VLOOKUP(B22,Results!B:P,15,FALSE)</f>
        <v> 1:22.49,3</v>
      </c>
    </row>
    <row r="23" spans="1:9" s="245" customFormat="1" ht="15" customHeight="1">
      <c r="A23" s="284"/>
      <c r="B23" s="285">
        <v>16</v>
      </c>
      <c r="C23" s="286" t="str">
        <f>VLOOKUP(B23,Startlist!B:F,2,FALSE)</f>
        <v>N4</v>
      </c>
      <c r="D23" s="286" t="str">
        <f>VLOOKUP(VLOOKUP(B23,Startlist!B:F,2,FALSE),'Class lookups'!D:E,2,FALSE)</f>
        <v>N4</v>
      </c>
      <c r="E23" s="293" t="str">
        <f>CONCATENATE(VLOOKUP(B23,Startlist!B:H,3,FALSE)," / ",VLOOKUP(B23,Startlist!B:H,4,FALSE))</f>
        <v>Aleksey Mersiyanov / Georgiy Troshkin</v>
      </c>
      <c r="F23" s="288" t="str">
        <f>VLOOKUP(B23,Startlist!B:F,5,FALSE)</f>
        <v>RUS</v>
      </c>
      <c r="G23" s="287" t="str">
        <f>VLOOKUP(B23,Startlist!B:H,7,FALSE)</f>
        <v>Mitsubishi Lancer Evo 9</v>
      </c>
      <c r="H23" s="287" t="str">
        <f>VLOOKUP(B23,Startlist!B:H,6,FALSE)</f>
        <v>JANIS VOROBJOVS</v>
      </c>
      <c r="I23" s="301" t="s">
        <v>2301</v>
      </c>
    </row>
    <row r="24" spans="1:9" s="245" customFormat="1" ht="15" customHeight="1">
      <c r="A24" s="284"/>
      <c r="B24" s="285">
        <v>17</v>
      </c>
      <c r="C24" s="286" t="str">
        <f>VLOOKUP(B24,Startlist!B:F,2,FALSE)</f>
        <v>E12</v>
      </c>
      <c r="D24" s="286" t="str">
        <f>VLOOKUP(VLOOKUP(B24,Startlist!B:F,2,FALSE),'Class lookups'!D:E,2,FALSE)</f>
        <v>R5</v>
      </c>
      <c r="E24" s="293" t="str">
        <f>CONCATENATE(VLOOKUP(B24,Startlist!B:H,3,FALSE)," / ",VLOOKUP(B24,Startlist!B:H,4,FALSE))</f>
        <v>Yury Arshanskiy / Mikhail Soskin</v>
      </c>
      <c r="F24" s="288" t="str">
        <f>VLOOKUP(B24,Startlist!B:F,5,FALSE)</f>
        <v>RUS</v>
      </c>
      <c r="G24" s="287" t="str">
        <f>VLOOKUP(B24,Startlist!B:H,7,FALSE)</f>
        <v>Mitsubishi Lancer Evo 8</v>
      </c>
      <c r="H24" s="287" t="str">
        <f>VLOOKUP(B24,Startlist!B:H,6,FALSE)</f>
        <v>OM SPORT</v>
      </c>
      <c r="I24" s="301" t="s">
        <v>2301</v>
      </c>
    </row>
    <row r="25" spans="1:9" s="245" customFormat="1" ht="15" customHeight="1">
      <c r="A25" s="284"/>
      <c r="B25" s="285">
        <v>35</v>
      </c>
      <c r="C25" s="286" t="str">
        <f>VLOOKUP(B25,Startlist!B:F,2,FALSE)</f>
        <v>E12</v>
      </c>
      <c r="D25" s="286" t="str">
        <f>VLOOKUP(VLOOKUP(B25,Startlist!B:F,2,FALSE),'Class lookups'!D:E,2,FALSE)</f>
        <v>R5</v>
      </c>
      <c r="E25" s="293" t="str">
        <f>CONCATENATE(VLOOKUP(B25,Startlist!B:H,3,FALSE)," / ",VLOOKUP(B25,Startlist!B:H,4,FALSE))</f>
        <v>Yuri Osokin / Ainars Kalnins</v>
      </c>
      <c r="F25" s="288" t="str">
        <f>VLOOKUP(B25,Startlist!B:F,5,FALSE)</f>
        <v>RUS / LAT</v>
      </c>
      <c r="G25" s="287" t="str">
        <f>VLOOKUP(B25,Startlist!B:H,7,FALSE)</f>
        <v>Mitsubishi Lancer Evo 8</v>
      </c>
      <c r="H25" s="287" t="str">
        <f>VLOOKUP(B25,Startlist!B:H,6,FALSE)</f>
        <v>JANIS VOROBJOVS</v>
      </c>
      <c r="I25" s="301" t="s">
        <v>2301</v>
      </c>
    </row>
    <row r="26" spans="1:9" s="245" customFormat="1" ht="15" customHeight="1">
      <c r="A26" s="284"/>
      <c r="B26" s="285">
        <v>39</v>
      </c>
      <c r="C26" s="286" t="str">
        <f>VLOOKUP(B26,Startlist!B:F,2,FALSE)</f>
        <v>A8</v>
      </c>
      <c r="D26" s="286" t="str">
        <f>VLOOKUP(VLOOKUP(B26,Startlist!B:F,2,FALSE),'Class lookups'!D:E,2,FALSE)</f>
        <v>R5</v>
      </c>
      <c r="E26" s="293" t="str">
        <f>CONCATENATE(VLOOKUP(B26,Startlist!B:H,3,FALSE)," / ",VLOOKUP(B26,Startlist!B:H,4,FALSE))</f>
        <v>Rolands Jaunzems / Aleksandrs Innuss</v>
      </c>
      <c r="F26" s="288" t="str">
        <f>VLOOKUP(B26,Startlist!B:F,5,FALSE)</f>
        <v>LAT</v>
      </c>
      <c r="G26" s="287" t="str">
        <f>VLOOKUP(B26,Startlist!B:H,7,FALSE)</f>
        <v>Mitsubishi Lancer Evo 8</v>
      </c>
      <c r="H26" s="287" t="str">
        <f>VLOOKUP(B26,Startlist!B:H,6,FALSE)</f>
        <v>DYNAMIC SPORT</v>
      </c>
      <c r="I26" s="301" t="s">
        <v>2301</v>
      </c>
    </row>
    <row r="27" spans="1:9" s="245" customFormat="1" ht="15" customHeight="1">
      <c r="A27" s="284"/>
      <c r="B27" s="285">
        <v>47</v>
      </c>
      <c r="C27" s="286" t="str">
        <f>VLOOKUP(B27,Startlist!B:F,2,FALSE)</f>
        <v>N3</v>
      </c>
      <c r="D27" s="286" t="str">
        <f>VLOOKUP(VLOOKUP(B27,Startlist!B:F,2,FALSE),'Class lookups'!D:E,2,FALSE)</f>
        <v>R2</v>
      </c>
      <c r="E27" s="293" t="str">
        <f>CONCATENATE(VLOOKUP(B27,Startlist!B:H,3,FALSE)," / ",VLOOKUP(B27,Startlist!B:H,4,FALSE))</f>
        <v>Emils Blums / Reinis Vilsons</v>
      </c>
      <c r="F27" s="288" t="str">
        <f>VLOOKUP(B27,Startlist!B:F,5,FALSE)</f>
        <v>LAT</v>
      </c>
      <c r="G27" s="287" t="str">
        <f>VLOOKUP(B27,Startlist!B:H,7,FALSE)</f>
        <v>Honda Civic Type-R</v>
      </c>
      <c r="H27" s="287" t="str">
        <f>VLOOKUP(B27,Startlist!B:H,6,FALSE)</f>
        <v>EMILS BLUMS</v>
      </c>
      <c r="I27" s="301" t="s">
        <v>2301</v>
      </c>
    </row>
    <row r="28" spans="1:9" s="245" customFormat="1" ht="15" customHeight="1">
      <c r="A28" s="284"/>
      <c r="B28" s="285">
        <v>78</v>
      </c>
      <c r="C28" s="286" t="str">
        <f>VLOOKUP(B28,Startlist!B:F,2,FALSE)</f>
        <v>E10</v>
      </c>
      <c r="D28" s="286" t="str">
        <f>VLOOKUP(VLOOKUP(B28,Startlist!B:F,2,FALSE),'Class lookups'!D:E,2,FALSE)</f>
        <v>R2</v>
      </c>
      <c r="E28" s="293" t="str">
        <f>CONCATENATE(VLOOKUP(B28,Startlist!B:H,3,FALSE)," / ",VLOOKUP(B28,Startlist!B:H,4,FALSE))</f>
        <v>Janis Krickis / Toms Pirktins</v>
      </c>
      <c r="F28" s="288" t="str">
        <f>VLOOKUP(B28,Startlist!B:F,5,FALSE)</f>
        <v>LAT</v>
      </c>
      <c r="G28" s="287" t="str">
        <f>VLOOKUP(B28,Startlist!B:H,7,FALSE)</f>
        <v>VW Golf 2</v>
      </c>
      <c r="H28" s="287" t="str">
        <f>VLOOKUP(B28,Startlist!B:H,6,FALSE)</f>
        <v>ABAUTOSPORT</v>
      </c>
      <c r="I28" s="301" t="s">
        <v>2301</v>
      </c>
    </row>
    <row r="29" spans="1:9" s="245" customFormat="1" ht="12.75">
      <c r="A29" s="254"/>
      <c r="B29" s="254"/>
      <c r="C29" s="254"/>
      <c r="D29" s="259"/>
      <c r="E29" s="255"/>
      <c r="F29" s="254"/>
      <c r="G29" s="254"/>
      <c r="H29" s="254"/>
      <c r="I29" s="256"/>
    </row>
    <row r="30" spans="1:9" s="245" customFormat="1" ht="12.75">
      <c r="A30" s="254"/>
      <c r="B30" s="254"/>
      <c r="C30" s="254"/>
      <c r="D30" s="259"/>
      <c r="E30" s="254"/>
      <c r="F30" s="254"/>
      <c r="G30" s="254"/>
      <c r="H30" s="254"/>
      <c r="I30" s="256"/>
    </row>
    <row r="31" spans="1:9" s="245" customFormat="1" ht="12.75">
      <c r="A31" s="254"/>
      <c r="B31" s="254"/>
      <c r="C31" s="254"/>
      <c r="D31" s="259"/>
      <c r="E31" s="254"/>
      <c r="F31" s="254"/>
      <c r="G31" s="254"/>
      <c r="H31" s="254"/>
      <c r="I31" s="256"/>
    </row>
    <row r="32" spans="1:9" s="245" customFormat="1" ht="12.75">
      <c r="A32" s="254"/>
      <c r="B32" s="254"/>
      <c r="C32" s="254"/>
      <c r="D32" s="259"/>
      <c r="E32" s="254"/>
      <c r="F32" s="254"/>
      <c r="G32" s="254"/>
      <c r="H32" s="254"/>
      <c r="I32" s="256"/>
    </row>
    <row r="33" spans="1:9" s="245" customFormat="1" ht="12.75">
      <c r="A33" s="254"/>
      <c r="B33" s="254"/>
      <c r="C33" s="254"/>
      <c r="D33" s="259"/>
      <c r="E33" s="254"/>
      <c r="F33" s="254"/>
      <c r="G33" s="254"/>
      <c r="H33" s="254"/>
      <c r="I33" s="256"/>
    </row>
    <row r="34" spans="1:9" s="245" customFormat="1" ht="12.75">
      <c r="A34" s="254"/>
      <c r="B34" s="254"/>
      <c r="C34" s="254"/>
      <c r="D34" s="259"/>
      <c r="E34" s="254"/>
      <c r="F34" s="254"/>
      <c r="G34" s="254"/>
      <c r="H34" s="254"/>
      <c r="I34" s="256"/>
    </row>
    <row r="35" spans="1:9" s="245" customFormat="1" ht="12.75">
      <c r="A35" s="254"/>
      <c r="B35" s="254"/>
      <c r="C35" s="254"/>
      <c r="D35" s="259"/>
      <c r="E35" s="254"/>
      <c r="F35" s="254"/>
      <c r="G35" s="254"/>
      <c r="H35" s="254"/>
      <c r="I35" s="256"/>
    </row>
    <row r="36" spans="4:9" s="245" customFormat="1" ht="12.75">
      <c r="D36" s="248"/>
      <c r="I36" s="257"/>
    </row>
    <row r="37" spans="4:9" s="245" customFormat="1" ht="12.75">
      <c r="D37" s="248"/>
      <c r="I37" s="257"/>
    </row>
    <row r="38" spans="4:9" s="245" customFormat="1" ht="12.75">
      <c r="D38" s="248"/>
      <c r="I38" s="257"/>
    </row>
    <row r="39" spans="4:9" s="245" customFormat="1" ht="12.75">
      <c r="D39" s="248"/>
      <c r="I39" s="257"/>
    </row>
    <row r="40" spans="4:9" s="245" customFormat="1" ht="12.75">
      <c r="D40" s="248"/>
      <c r="I40" s="257"/>
    </row>
    <row r="41" spans="4:9" s="245" customFormat="1" ht="12.75">
      <c r="D41" s="248"/>
      <c r="I41" s="257"/>
    </row>
    <row r="42" spans="4:9" s="245" customFormat="1" ht="12.75">
      <c r="D42" s="248"/>
      <c r="I42" s="257"/>
    </row>
    <row r="43" spans="4:9" s="245" customFormat="1" ht="12.75">
      <c r="D43" s="248"/>
      <c r="I43" s="257"/>
    </row>
    <row r="44" spans="4:9" s="245" customFormat="1" ht="12.75">
      <c r="D44" s="248"/>
      <c r="I44" s="257"/>
    </row>
    <row r="45" spans="4:9" s="245" customFormat="1" ht="12.75">
      <c r="D45" s="248"/>
      <c r="I45" s="257"/>
    </row>
    <row r="46" spans="4:9" s="245" customFormat="1" ht="12.75">
      <c r="D46" s="248"/>
      <c r="I46" s="257"/>
    </row>
    <row r="47" spans="4:9" s="245" customFormat="1" ht="12.75">
      <c r="D47" s="248"/>
      <c r="I47" s="257"/>
    </row>
    <row r="48" spans="4:9" s="245" customFormat="1" ht="12.75">
      <c r="D48" s="248"/>
      <c r="I48" s="257"/>
    </row>
    <row r="49" spans="4:9" s="245" customFormat="1" ht="12.75">
      <c r="D49" s="248"/>
      <c r="I49" s="257"/>
    </row>
    <row r="50" spans="4:9" s="245" customFormat="1" ht="12.75">
      <c r="D50" s="248"/>
      <c r="I50" s="257"/>
    </row>
  </sheetData>
  <autoFilter ref="A7:I28"/>
  <mergeCells count="3">
    <mergeCell ref="B2:H2"/>
    <mergeCell ref="B3:H3"/>
    <mergeCell ref="B4:H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7"/>
  </sheetPr>
  <dimension ref="A1:I44"/>
  <sheetViews>
    <sheetView workbookViewId="0" topLeftCell="A1">
      <selection activeCell="A1" sqref="A1:I22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8.57421875" style="3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7" customWidth="1"/>
  </cols>
  <sheetData>
    <row r="1" spans="6:9" ht="15.75">
      <c r="F1" s="1" t="str">
        <f>Startlist!$F1</f>
        <v> </v>
      </c>
      <c r="I1" s="131"/>
    </row>
    <row r="2" spans="2:9" ht="15" customHeight="1">
      <c r="B2" s="309" t="str">
        <f>Startlist!$F4</f>
        <v>Grossi Toidukaubad  VIRU RALLY 2014</v>
      </c>
      <c r="C2" s="309"/>
      <c r="D2" s="309"/>
      <c r="E2" s="309"/>
      <c r="F2" s="309"/>
      <c r="G2" s="309"/>
      <c r="H2" s="309"/>
      <c r="I2" s="132"/>
    </row>
    <row r="3" spans="2:9" ht="15">
      <c r="B3" s="310" t="str">
        <f>Startlist!$F5</f>
        <v>13-14 June 2014</v>
      </c>
      <c r="C3" s="310"/>
      <c r="D3" s="310"/>
      <c r="E3" s="310"/>
      <c r="F3" s="310"/>
      <c r="G3" s="310"/>
      <c r="H3" s="310"/>
      <c r="I3" s="132"/>
    </row>
    <row r="4" spans="2:9" ht="15">
      <c r="B4" s="310" t="str">
        <f>Startlist!$F6</f>
        <v>Rakvere, Lääne Virumaa</v>
      </c>
      <c r="C4" s="310"/>
      <c r="D4" s="310"/>
      <c r="E4" s="310"/>
      <c r="F4" s="310"/>
      <c r="G4" s="310"/>
      <c r="H4" s="310"/>
      <c r="I4" s="132"/>
    </row>
    <row r="5" spans="3:9" ht="15" customHeight="1">
      <c r="C5" s="3"/>
      <c r="I5" s="132"/>
    </row>
    <row r="6" spans="2:9" s="245" customFormat="1" ht="15.75" customHeight="1">
      <c r="B6" s="258" t="s">
        <v>1184</v>
      </c>
      <c r="C6" s="248"/>
      <c r="D6" s="248"/>
      <c r="I6" s="249"/>
    </row>
    <row r="7" spans="2:9" s="245" customFormat="1" ht="38.25">
      <c r="B7" s="295" t="s">
        <v>728</v>
      </c>
      <c r="C7" s="296" t="s">
        <v>709</v>
      </c>
      <c r="D7" s="297" t="s">
        <v>1182</v>
      </c>
      <c r="E7" s="296" t="s">
        <v>710</v>
      </c>
      <c r="F7" s="296"/>
      <c r="G7" s="298" t="s">
        <v>725</v>
      </c>
      <c r="H7" s="299" t="s">
        <v>724</v>
      </c>
      <c r="I7" s="300" t="s">
        <v>717</v>
      </c>
    </row>
    <row r="8" spans="1:9" s="245" customFormat="1" ht="15" customHeight="1">
      <c r="A8" s="284">
        <v>1</v>
      </c>
      <c r="B8" s="285">
        <v>1</v>
      </c>
      <c r="C8" s="286" t="str">
        <f>VLOOKUP(B8,Startlist!B:F,2,FALSE)</f>
        <v>R4</v>
      </c>
      <c r="D8" s="286" t="str">
        <f>VLOOKUP(VLOOKUP(B8,Startlist!B:F,2,FALSE),'Class lookups'!D:E,2,FALSE)</f>
        <v>R5</v>
      </c>
      <c r="E8" s="293" t="str">
        <f>CONCATENATE(VLOOKUP(B8,Startlist!B:H,3,FALSE)," / ",VLOOKUP(B8,Startlist!B:H,4,FALSE))</f>
        <v>Timmu Kōrge / Erki Pints</v>
      </c>
      <c r="F8" s="288" t="str">
        <f>VLOOKUP(B8,Startlist!B:F,5,FALSE)</f>
        <v>EST</v>
      </c>
      <c r="G8" s="287" t="str">
        <f>VLOOKUP(B8,Startlist!B:H,7,FALSE)</f>
        <v>Ford Fiesta R5</v>
      </c>
      <c r="H8" s="287" t="str">
        <f>VLOOKUP(B8,Startlist!B:H,6,FALSE)</f>
        <v>MM-MOTORSPORT</v>
      </c>
      <c r="I8" s="289" t="str">
        <f>VLOOKUP(B8,Results!B:P,13,FALSE)</f>
        <v> 4.25,4</v>
      </c>
    </row>
    <row r="9" spans="1:9" s="245" customFormat="1" ht="15" customHeight="1">
      <c r="A9" s="284">
        <f>A8+1</f>
        <v>2</v>
      </c>
      <c r="B9" s="285">
        <v>4</v>
      </c>
      <c r="C9" s="286" t="str">
        <f>VLOOKUP(B9,Startlist!B:F,2,FALSE)</f>
        <v>N4</v>
      </c>
      <c r="D9" s="286" t="str">
        <f>VLOOKUP(VLOOKUP(B9,Startlist!B:F,2,FALSE),'Class lookups'!D:E,2,FALSE)</f>
        <v>N4</v>
      </c>
      <c r="E9" s="293" t="str">
        <f>CONCATENATE(VLOOKUP(B9,Startlist!B:H,3,FALSE)," / ",VLOOKUP(B9,Startlist!B:H,4,FALSE))</f>
        <v>Siim Plangi / Marek Sarapuu</v>
      </c>
      <c r="F9" s="288" t="str">
        <f>VLOOKUP(B9,Startlist!B:F,5,FALSE)</f>
        <v>EST</v>
      </c>
      <c r="G9" s="287" t="str">
        <f>VLOOKUP(B9,Startlist!B:H,7,FALSE)</f>
        <v>Mitsubishi Lancer Evo 9</v>
      </c>
      <c r="H9" s="287" t="str">
        <f>VLOOKUP(B9,Startlist!B:H,6,FALSE)</f>
        <v>G.M.RACING SK</v>
      </c>
      <c r="I9" s="289" t="str">
        <f>VLOOKUP(B9,Results!B:P,13,FALSE)</f>
        <v> 4.31,2</v>
      </c>
    </row>
    <row r="10" spans="1:9" s="245" customFormat="1" ht="15" customHeight="1">
      <c r="A10" s="284">
        <f aca="true" t="shared" si="0" ref="A10:A22">A9+1</f>
        <v>3</v>
      </c>
      <c r="B10" s="285">
        <v>5</v>
      </c>
      <c r="C10" s="286" t="str">
        <f>VLOOKUP(B10,Startlist!B:F,2,FALSE)</f>
        <v>R4</v>
      </c>
      <c r="D10" s="286" t="str">
        <f>VLOOKUP(VLOOKUP(B10,Startlist!B:F,2,FALSE),'Class lookups'!D:E,2,FALSE)</f>
        <v>R5</v>
      </c>
      <c r="E10" s="293" t="str">
        <f>CONCATENATE(VLOOKUP(B10,Startlist!B:H,3,FALSE)," / ",VLOOKUP(B10,Startlist!B:H,4,FALSE))</f>
        <v>Raul Jeets / Andrus Toom</v>
      </c>
      <c r="F10" s="288" t="str">
        <f>VLOOKUP(B10,Startlist!B:F,5,FALSE)</f>
        <v>EST</v>
      </c>
      <c r="G10" s="287" t="str">
        <f>VLOOKUP(B10,Startlist!B:H,7,FALSE)</f>
        <v>Ford Fiesta R5</v>
      </c>
      <c r="H10" s="287" t="str">
        <f>VLOOKUP(B10,Startlist!B:H,6,FALSE)</f>
        <v>MM-MOTORSPORT</v>
      </c>
      <c r="I10" s="289" t="str">
        <f>VLOOKUP(B10,Results!B:P,13,FALSE)</f>
        <v> 4.31,4</v>
      </c>
    </row>
    <row r="11" spans="1:9" s="245" customFormat="1" ht="15" customHeight="1">
      <c r="A11" s="284">
        <f t="shared" si="0"/>
        <v>4</v>
      </c>
      <c r="B11" s="285">
        <v>6</v>
      </c>
      <c r="C11" s="286" t="str">
        <f>VLOOKUP(B11,Startlist!B:F,2,FALSE)</f>
        <v>N4</v>
      </c>
      <c r="D11" s="286" t="str">
        <f>VLOOKUP(VLOOKUP(B11,Startlist!B:F,2,FALSE),'Class lookups'!D:E,2,FALSE)</f>
        <v>N4</v>
      </c>
      <c r="E11" s="293" t="str">
        <f>CONCATENATE(VLOOKUP(B11,Startlist!B:H,3,FALSE)," / ",VLOOKUP(B11,Startlist!B:H,4,FALSE))</f>
        <v>Janis Vorobjovs / Andris Malnieks</v>
      </c>
      <c r="F11" s="288" t="str">
        <f>VLOOKUP(B11,Startlist!B:F,5,FALSE)</f>
        <v>LAT</v>
      </c>
      <c r="G11" s="287" t="str">
        <f>VLOOKUP(B11,Startlist!B:H,7,FALSE)</f>
        <v>Mitsubishi Lancer Evo 10</v>
      </c>
      <c r="H11" s="287" t="str">
        <f>VLOOKUP(B11,Startlist!B:H,6,FALSE)</f>
        <v>JANIS VOROBJOVS</v>
      </c>
      <c r="I11" s="289" t="str">
        <f>VLOOKUP(B11,Results!B:P,13,FALSE)</f>
        <v> 4.34,2</v>
      </c>
    </row>
    <row r="12" spans="1:9" s="245" customFormat="1" ht="15" customHeight="1">
      <c r="A12" s="284">
        <f t="shared" si="0"/>
        <v>5</v>
      </c>
      <c r="B12" s="285">
        <v>9</v>
      </c>
      <c r="C12" s="286" t="str">
        <f>VLOOKUP(B12,Startlist!B:F,2,FALSE)</f>
        <v>E12</v>
      </c>
      <c r="D12" s="286" t="str">
        <f>VLOOKUP(VLOOKUP(B12,Startlist!B:F,2,FALSE),'Class lookups'!D:E,2,FALSE)</f>
        <v>R5</v>
      </c>
      <c r="E12" s="293" t="str">
        <f>CONCATENATE(VLOOKUP(B12,Startlist!B:H,3,FALSE)," / ",VLOOKUP(B12,Startlist!B:H,4,FALSE))</f>
        <v>Vytautas Svedas / Zilvinas Sakalauskas</v>
      </c>
      <c r="F12" s="288" t="str">
        <f>VLOOKUP(B12,Startlist!B:F,5,FALSE)</f>
        <v>LIT</v>
      </c>
      <c r="G12" s="287" t="str">
        <f>VLOOKUP(B12,Startlist!B:H,7,FALSE)</f>
        <v>Mitsubishi Lancer Evo 9</v>
      </c>
      <c r="H12" s="287" t="str">
        <f>VLOOKUP(B12,Startlist!B:H,6,FALSE)</f>
        <v>KSK</v>
      </c>
      <c r="I12" s="289" t="str">
        <f>VLOOKUP(B12,Results!B:P,13,FALSE)</f>
        <v> 4.41,4</v>
      </c>
    </row>
    <row r="13" spans="1:9" s="245" customFormat="1" ht="15" customHeight="1">
      <c r="A13" s="284">
        <f t="shared" si="0"/>
        <v>6</v>
      </c>
      <c r="B13" s="285">
        <v>55</v>
      </c>
      <c r="C13" s="286" t="str">
        <f>VLOOKUP(B13,Startlist!B:F,2,FALSE)</f>
        <v>N4</v>
      </c>
      <c r="D13" s="286" t="str">
        <f>VLOOKUP(VLOOKUP(B13,Startlist!B:F,2,FALSE),'Class lookups'!D:E,2,FALSE)</f>
        <v>N4</v>
      </c>
      <c r="E13" s="293" t="str">
        <f>CONCATENATE(VLOOKUP(B13,Startlist!B:H,3,FALSE)," / ",VLOOKUP(B13,Startlist!B:H,4,FALSE))</f>
        <v>Sergej Geraschenko / Alexey Kurnosov</v>
      </c>
      <c r="F13" s="288" t="str">
        <f>VLOOKUP(B13,Startlist!B:F,5,FALSE)</f>
        <v>RUS</v>
      </c>
      <c r="G13" s="287" t="str">
        <f>VLOOKUP(B13,Startlist!B:H,7,FALSE)</f>
        <v>Mitsubishi Lancer Evo 10</v>
      </c>
      <c r="H13" s="287" t="str">
        <f>VLOOKUP(B13,Startlist!B:H,6,FALSE)</f>
        <v>JANIS VOROBJOVS</v>
      </c>
      <c r="I13" s="289" t="str">
        <f>VLOOKUP(B13,Results!B:P,13,FALSE)</f>
        <v> 4.44,1</v>
      </c>
    </row>
    <row r="14" spans="1:9" s="245" customFormat="1" ht="15" customHeight="1">
      <c r="A14" s="284">
        <f t="shared" si="0"/>
        <v>7</v>
      </c>
      <c r="B14" s="285">
        <v>23</v>
      </c>
      <c r="C14" s="286" t="str">
        <f>VLOOKUP(B14,Startlist!B:F,2,FALSE)</f>
        <v>N4</v>
      </c>
      <c r="D14" s="286" t="str">
        <f>VLOOKUP(VLOOKUP(B14,Startlist!B:F,2,FALSE),'Class lookups'!D:E,2,FALSE)</f>
        <v>N4</v>
      </c>
      <c r="E14" s="293" t="str">
        <f>CONCATENATE(VLOOKUP(B14,Startlist!B:H,3,FALSE)," / ",VLOOKUP(B14,Startlist!B:H,4,FALSE))</f>
        <v>Igor Bulantsev / Marina Danilova</v>
      </c>
      <c r="F14" s="288" t="str">
        <f>VLOOKUP(B14,Startlist!B:F,5,FALSE)</f>
        <v>RUS</v>
      </c>
      <c r="G14" s="287" t="str">
        <f>VLOOKUP(B14,Startlist!B:H,7,FALSE)</f>
        <v>Mitsubishi Lancer Evo 10</v>
      </c>
      <c r="H14" s="287" t="str">
        <f>VLOOKUP(B14,Startlist!B:H,6,FALSE)</f>
        <v>ASRT RALLY TEAM</v>
      </c>
      <c r="I14" s="289" t="str">
        <f>VLOOKUP(B14,Results!B:P,13,FALSE)</f>
        <v> 4.44,6</v>
      </c>
    </row>
    <row r="15" spans="1:9" s="245" customFormat="1" ht="15" customHeight="1">
      <c r="A15" s="284">
        <f t="shared" si="0"/>
        <v>8</v>
      </c>
      <c r="B15" s="285">
        <v>18</v>
      </c>
      <c r="C15" s="286" t="str">
        <f>VLOOKUP(B15,Startlist!B:F,2,FALSE)</f>
        <v>N4</v>
      </c>
      <c r="D15" s="286" t="str">
        <f>VLOOKUP(VLOOKUP(B15,Startlist!B:F,2,FALSE),'Class lookups'!D:E,2,FALSE)</f>
        <v>N4</v>
      </c>
      <c r="E15" s="293" t="str">
        <f>CONCATENATE(VLOOKUP(B15,Startlist!B:H,3,FALSE)," / ",VLOOKUP(B15,Startlist!B:H,4,FALSE))</f>
        <v>Alexander Mikhaylov / Normunds Kokins</v>
      </c>
      <c r="F15" s="288" t="str">
        <f>VLOOKUP(B15,Startlist!B:F,5,FALSE)</f>
        <v>RUS / LAT</v>
      </c>
      <c r="G15" s="287" t="str">
        <f>VLOOKUP(B15,Startlist!B:H,7,FALSE)</f>
        <v>Mitsubishi Lancer Evo 10</v>
      </c>
      <c r="H15" s="287" t="str">
        <f>VLOOKUP(B15,Startlist!B:H,6,FALSE)</f>
        <v>DYNAMIC SPORT</v>
      </c>
      <c r="I15" s="289" t="str">
        <f>VLOOKUP(B15,Results!B:P,13,FALSE)</f>
        <v> 4.45,1</v>
      </c>
    </row>
    <row r="16" spans="1:9" s="245" customFormat="1" ht="15" customHeight="1">
      <c r="A16" s="284">
        <f t="shared" si="0"/>
        <v>9</v>
      </c>
      <c r="B16" s="285">
        <v>48</v>
      </c>
      <c r="C16" s="286" t="str">
        <f>VLOOKUP(B16,Startlist!B:F,2,FALSE)</f>
        <v>A6</v>
      </c>
      <c r="D16" s="286" t="str">
        <f>VLOOKUP(VLOOKUP(B16,Startlist!B:F,2,FALSE),'Class lookups'!D:E,2,FALSE)</f>
        <v>R2</v>
      </c>
      <c r="E16" s="293" t="str">
        <f>CONCATENATE(VLOOKUP(B16,Startlist!B:H,3,FALSE)," / ",VLOOKUP(B16,Startlist!B:H,4,FALSE))</f>
        <v>Ralfs Sirmacis / Maris Kulss</v>
      </c>
      <c r="F16" s="288" t="str">
        <f>VLOOKUP(B16,Startlist!B:F,5,FALSE)</f>
        <v>LAT</v>
      </c>
      <c r="G16" s="287" t="str">
        <f>VLOOKUP(B16,Startlist!B:H,7,FALSE)</f>
        <v>Ford Fiesta</v>
      </c>
      <c r="H16" s="287" t="str">
        <f>VLOOKUP(B16,Startlist!B:H,6,FALSE)</f>
        <v>LMT AUTOSPORT ACADEMY</v>
      </c>
      <c r="I16" s="289" t="str">
        <f>VLOOKUP(B16,Results!B:P,13,FALSE)</f>
        <v> 4.50,8</v>
      </c>
    </row>
    <row r="17" spans="1:9" s="245" customFormat="1" ht="15" customHeight="1">
      <c r="A17" s="284">
        <f t="shared" si="0"/>
        <v>10</v>
      </c>
      <c r="B17" s="285">
        <v>30</v>
      </c>
      <c r="C17" s="286" t="str">
        <f>VLOOKUP(B17,Startlist!B:F,2,FALSE)</f>
        <v>A6</v>
      </c>
      <c r="D17" s="286" t="str">
        <f>VLOOKUP(VLOOKUP(B17,Startlist!B:F,2,FALSE),'Class lookups'!D:E,2,FALSE)</f>
        <v>R2</v>
      </c>
      <c r="E17" s="293" t="str">
        <f>CONCATENATE(VLOOKUP(B17,Startlist!B:H,3,FALSE)," / ",VLOOKUP(B17,Startlist!B:H,4,FALSE))</f>
        <v>Kristaps Feldmanis / Andris Velme</v>
      </c>
      <c r="F17" s="288" t="str">
        <f>VLOOKUP(B17,Startlist!B:F,5,FALSE)</f>
        <v>LAT</v>
      </c>
      <c r="G17" s="287" t="str">
        <f>VLOOKUP(B17,Startlist!B:H,7,FALSE)</f>
        <v>Ford Fiesta</v>
      </c>
      <c r="H17" s="287" t="str">
        <f>VLOOKUP(B17,Startlist!B:H,6,FALSE)</f>
        <v>LMT AUTOSPORT ACADEMY</v>
      </c>
      <c r="I17" s="289" t="str">
        <f>VLOOKUP(B17,Results!B:P,13,FALSE)</f>
        <v> 4.55,5</v>
      </c>
    </row>
    <row r="18" spans="1:9" s="245" customFormat="1" ht="15" customHeight="1">
      <c r="A18" s="284">
        <f t="shared" si="0"/>
        <v>11</v>
      </c>
      <c r="B18" s="285">
        <v>67</v>
      </c>
      <c r="C18" s="286" t="str">
        <f>VLOOKUP(B18,Startlist!B:F,2,FALSE)</f>
        <v>E11</v>
      </c>
      <c r="D18" s="286" t="str">
        <f>VLOOKUP(VLOOKUP(B18,Startlist!B:F,2,FALSE),'Class lookups'!D:E,2,FALSE)</f>
        <v>2WD</v>
      </c>
      <c r="E18" s="293" t="str">
        <f>CONCATENATE(VLOOKUP(B18,Startlist!B:H,3,FALSE)," / ",VLOOKUP(B18,Startlist!B:H,4,FALSE))</f>
        <v>Egidijus Valeisa / Povilas Reisas</v>
      </c>
      <c r="F18" s="288" t="str">
        <f>VLOOKUP(B18,Startlist!B:F,5,FALSE)</f>
        <v>LIT</v>
      </c>
      <c r="G18" s="287" t="str">
        <f>VLOOKUP(B18,Startlist!B:H,7,FALSE)</f>
        <v>BMW Compact</v>
      </c>
      <c r="H18" s="287" t="str">
        <f>VLOOKUP(B18,Startlist!B:H,6,FALSE)</f>
        <v>MAZEIKIU ASK</v>
      </c>
      <c r="I18" s="289" t="str">
        <f>VLOOKUP(B18,Results!B:P,13,FALSE)</f>
        <v> 4.56,4</v>
      </c>
    </row>
    <row r="19" spans="1:9" s="245" customFormat="1" ht="15" customHeight="1">
      <c r="A19" s="284">
        <f t="shared" si="0"/>
        <v>12</v>
      </c>
      <c r="B19" s="285">
        <v>81</v>
      </c>
      <c r="C19" s="286" t="str">
        <f>VLOOKUP(B19,Startlist!B:F,2,FALSE)</f>
        <v>A7</v>
      </c>
      <c r="D19" s="286" t="str">
        <f>VLOOKUP(VLOOKUP(B19,Startlist!B:F,2,FALSE),'Class lookups'!D:E,2,FALSE)</f>
        <v>2WD</v>
      </c>
      <c r="E19" s="293" t="str">
        <f>CONCATENATE(VLOOKUP(B19,Startlist!B:H,3,FALSE)," / ",VLOOKUP(B19,Startlist!B:H,4,FALSE))</f>
        <v>Edgars Balodis / Inese Akmentina</v>
      </c>
      <c r="F19" s="288" t="str">
        <f>VLOOKUP(B19,Startlist!B:F,5,FALSE)</f>
        <v>LAT</v>
      </c>
      <c r="G19" s="287" t="str">
        <f>VLOOKUP(B19,Startlist!B:H,7,FALSE)</f>
        <v>Honda Civic Type-R</v>
      </c>
      <c r="H19" s="287" t="str">
        <f>VLOOKUP(B19,Startlist!B:H,6,FALSE)</f>
        <v>EDGARS BALODIS</v>
      </c>
      <c r="I19" s="289" t="str">
        <f>VLOOKUP(B19,Results!B:P,13,FALSE)</f>
        <v> 4.57,6</v>
      </c>
    </row>
    <row r="20" spans="1:9" s="245" customFormat="1" ht="15" customHeight="1">
      <c r="A20" s="284">
        <f t="shared" si="0"/>
        <v>13</v>
      </c>
      <c r="B20" s="285">
        <v>70</v>
      </c>
      <c r="C20" s="286" t="str">
        <f>VLOOKUP(B20,Startlist!B:F,2,FALSE)</f>
        <v>E11</v>
      </c>
      <c r="D20" s="286" t="str">
        <f>VLOOKUP(VLOOKUP(B20,Startlist!B:F,2,FALSE),'Class lookups'!D:E,2,FALSE)</f>
        <v>2WD</v>
      </c>
      <c r="E20" s="293" t="str">
        <f>CONCATENATE(VLOOKUP(B20,Startlist!B:H,3,FALSE)," / ",VLOOKUP(B20,Startlist!B:H,4,FALSE))</f>
        <v>Kaspars Kaneps-Kalnins / Ivars Kroshus</v>
      </c>
      <c r="F20" s="288" t="str">
        <f>VLOOKUP(B20,Startlist!B:F,5,FALSE)</f>
        <v>LAT</v>
      </c>
      <c r="G20" s="287" t="str">
        <f>VLOOKUP(B20,Startlist!B:H,7,FALSE)</f>
        <v>BMW M3</v>
      </c>
      <c r="H20" s="287" t="str">
        <f>VLOOKUP(B20,Startlist!B:H,6,FALSE)</f>
        <v>KASPARS KANEPS-KALNINS</v>
      </c>
      <c r="I20" s="289" t="str">
        <f>VLOOKUP(B20,Results!B:P,13,FALSE)</f>
        <v> 4.59,3</v>
      </c>
    </row>
    <row r="21" spans="1:9" s="245" customFormat="1" ht="15" customHeight="1">
      <c r="A21" s="284">
        <f t="shared" si="0"/>
        <v>14</v>
      </c>
      <c r="B21" s="285">
        <v>71</v>
      </c>
      <c r="C21" s="286" t="str">
        <f>VLOOKUP(B21,Startlist!B:F,2,FALSE)</f>
        <v>A6</v>
      </c>
      <c r="D21" s="286" t="str">
        <f>VLOOKUP(VLOOKUP(B21,Startlist!B:F,2,FALSE),'Class lookups'!D:E,2,FALSE)</f>
        <v>R2</v>
      </c>
      <c r="E21" s="293" t="str">
        <f>CONCATENATE(VLOOKUP(B21,Startlist!B:H,3,FALSE)," / ",VLOOKUP(B21,Startlist!B:H,4,FALSE))</f>
        <v>Jonas Pipiras / Ramunas Babachinas</v>
      </c>
      <c r="F21" s="288" t="str">
        <f>VLOOKUP(B21,Startlist!B:F,5,FALSE)</f>
        <v>LIT</v>
      </c>
      <c r="G21" s="287" t="str">
        <f>VLOOKUP(B21,Startlist!B:H,7,FALSE)</f>
        <v>Skoda Fabia R2</v>
      </c>
      <c r="H21" s="287" t="str">
        <f>VLOOKUP(B21,Startlist!B:H,6,FALSE)</f>
        <v>VSI</v>
      </c>
      <c r="I21" s="289" t="str">
        <f>VLOOKUP(B21,Results!B:P,13,FALSE)</f>
        <v> 5.06,5</v>
      </c>
    </row>
    <row r="22" spans="1:9" s="245" customFormat="1" ht="15" customHeight="1">
      <c r="A22" s="284">
        <f t="shared" si="0"/>
        <v>15</v>
      </c>
      <c r="B22" s="285">
        <v>62</v>
      </c>
      <c r="C22" s="286" t="str">
        <f>VLOOKUP(B22,Startlist!B:F,2,FALSE)</f>
        <v>A6</v>
      </c>
      <c r="D22" s="286" t="str">
        <f>VLOOKUP(VLOOKUP(B22,Startlist!B:F,2,FALSE),'Class lookups'!D:E,2,FALSE)</f>
        <v>R2</v>
      </c>
      <c r="E22" s="293" t="str">
        <f>CONCATENATE(VLOOKUP(B22,Startlist!B:H,3,FALSE)," / ",VLOOKUP(B22,Startlist!B:H,4,FALSE))</f>
        <v>Guntis Lielkajis / Vilnis Mikelsons</v>
      </c>
      <c r="F22" s="288" t="str">
        <f>VLOOKUP(B22,Startlist!B:F,5,FALSE)</f>
        <v>LAT</v>
      </c>
      <c r="G22" s="287" t="str">
        <f>VLOOKUP(B22,Startlist!B:H,7,FALSE)</f>
        <v>Ford Fiesta</v>
      </c>
      <c r="H22" s="287" t="str">
        <f>VLOOKUP(B22,Startlist!B:H,6,FALSE)</f>
        <v>CIEDRA RACING</v>
      </c>
      <c r="I22" s="289" t="str">
        <f>VLOOKUP(B22,Results!B:P,13,FALSE)</f>
        <v> 5.07,5</v>
      </c>
    </row>
    <row r="23" spans="4:9" s="245" customFormat="1" ht="12.75">
      <c r="D23" s="248"/>
      <c r="E23" s="294"/>
      <c r="I23" s="257"/>
    </row>
    <row r="24" spans="1:9" s="245" customFormat="1" ht="12.75">
      <c r="A24" s="254"/>
      <c r="B24" s="254"/>
      <c r="C24" s="254"/>
      <c r="D24" s="259"/>
      <c r="E24" s="254"/>
      <c r="F24" s="254"/>
      <c r="G24" s="254"/>
      <c r="H24" s="254"/>
      <c r="I24" s="256"/>
    </row>
    <row r="25" spans="1:9" s="245" customFormat="1" ht="12.75">
      <c r="A25" s="254"/>
      <c r="B25" s="254"/>
      <c r="C25" s="254"/>
      <c r="D25" s="259"/>
      <c r="E25" s="254"/>
      <c r="F25" s="254"/>
      <c r="G25" s="254"/>
      <c r="H25" s="254"/>
      <c r="I25" s="256"/>
    </row>
    <row r="26" spans="1:9" s="245" customFormat="1" ht="12.75">
      <c r="A26" s="254"/>
      <c r="B26" s="254"/>
      <c r="C26" s="254"/>
      <c r="D26" s="259"/>
      <c r="E26" s="254"/>
      <c r="F26" s="254"/>
      <c r="G26" s="254"/>
      <c r="H26" s="254"/>
      <c r="I26" s="256"/>
    </row>
    <row r="27" spans="1:9" s="245" customFormat="1" ht="12.75">
      <c r="A27" s="254"/>
      <c r="B27" s="254"/>
      <c r="C27" s="254"/>
      <c r="D27" s="259"/>
      <c r="E27" s="254"/>
      <c r="F27" s="254"/>
      <c r="G27" s="254"/>
      <c r="H27" s="254"/>
      <c r="I27" s="256"/>
    </row>
    <row r="28" spans="1:9" s="245" customFormat="1" ht="12.75">
      <c r="A28" s="254"/>
      <c r="B28" s="254"/>
      <c r="C28" s="254"/>
      <c r="D28" s="259"/>
      <c r="E28" s="254"/>
      <c r="F28" s="254"/>
      <c r="G28" s="254"/>
      <c r="H28" s="254"/>
      <c r="I28" s="256"/>
    </row>
    <row r="29" spans="1:9" s="245" customFormat="1" ht="12.75">
      <c r="A29" s="254"/>
      <c r="B29" s="254"/>
      <c r="C29" s="254"/>
      <c r="D29" s="259"/>
      <c r="E29" s="254"/>
      <c r="F29" s="254"/>
      <c r="G29" s="254"/>
      <c r="H29" s="254"/>
      <c r="I29" s="256"/>
    </row>
    <row r="30" spans="4:9" s="245" customFormat="1" ht="12.75">
      <c r="D30" s="248"/>
      <c r="I30" s="257"/>
    </row>
    <row r="31" spans="4:9" s="245" customFormat="1" ht="12.75">
      <c r="D31" s="248"/>
      <c r="I31" s="257"/>
    </row>
    <row r="32" spans="4:9" s="245" customFormat="1" ht="12.75">
      <c r="D32" s="248"/>
      <c r="I32" s="257"/>
    </row>
    <row r="33" spans="4:9" s="245" customFormat="1" ht="12.75">
      <c r="D33" s="248"/>
      <c r="I33" s="257"/>
    </row>
    <row r="34" spans="4:9" s="245" customFormat="1" ht="12.75">
      <c r="D34" s="248"/>
      <c r="I34" s="257"/>
    </row>
    <row r="35" spans="4:9" s="245" customFormat="1" ht="12.75">
      <c r="D35" s="248"/>
      <c r="I35" s="257"/>
    </row>
    <row r="36" spans="4:9" s="245" customFormat="1" ht="12.75">
      <c r="D36" s="248"/>
      <c r="I36" s="257"/>
    </row>
    <row r="37" spans="4:9" s="245" customFormat="1" ht="12.75">
      <c r="D37" s="248"/>
      <c r="I37" s="257"/>
    </row>
    <row r="38" spans="4:9" s="245" customFormat="1" ht="12.75">
      <c r="D38" s="248"/>
      <c r="I38" s="257"/>
    </row>
    <row r="39" spans="4:9" s="245" customFormat="1" ht="12.75">
      <c r="D39" s="248"/>
      <c r="I39" s="257"/>
    </row>
    <row r="40" spans="4:9" s="245" customFormat="1" ht="12.75">
      <c r="D40" s="248"/>
      <c r="I40" s="257"/>
    </row>
    <row r="41" spans="4:9" s="245" customFormat="1" ht="12.75">
      <c r="D41" s="248"/>
      <c r="I41" s="257"/>
    </row>
    <row r="42" spans="4:9" s="245" customFormat="1" ht="12.75">
      <c r="D42" s="248"/>
      <c r="I42" s="257"/>
    </row>
    <row r="43" spans="4:9" s="245" customFormat="1" ht="12.75">
      <c r="D43" s="248"/>
      <c r="I43" s="257"/>
    </row>
    <row r="44" spans="4:9" s="245" customFormat="1" ht="12.75">
      <c r="D44" s="248"/>
      <c r="I44" s="257"/>
    </row>
  </sheetData>
  <autoFilter ref="A7:I7"/>
  <mergeCells count="3">
    <mergeCell ref="B2:H2"/>
    <mergeCell ref="B3:H3"/>
    <mergeCell ref="B4:H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7"/>
  </sheetPr>
  <dimension ref="A1:H18"/>
  <sheetViews>
    <sheetView workbookViewId="0" topLeftCell="A1">
      <selection activeCell="E23" sqref="E23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C2" s="3"/>
      <c r="E2" s="1" t="str">
        <f>Startlist!$F4</f>
        <v>Grossi Toidukaubad  VIRU RALLY 2014</v>
      </c>
      <c r="H2" s="132"/>
    </row>
    <row r="3" spans="2:8" ht="15">
      <c r="B3" s="2"/>
      <c r="C3" s="3"/>
      <c r="E3" s="54" t="str">
        <f>Startlist!$F5</f>
        <v>13-14 June 2014</v>
      </c>
      <c r="H3" s="132"/>
    </row>
    <row r="4" spans="2:8" ht="15">
      <c r="B4" s="2"/>
      <c r="C4" s="3"/>
      <c r="E4" s="54" t="str">
        <f>Startlist!$F6</f>
        <v>Rakvere, Lääne Virumaa</v>
      </c>
      <c r="H4" s="132"/>
    </row>
    <row r="5" spans="3:8" ht="15" customHeight="1">
      <c r="C5" s="3"/>
      <c r="H5" s="132"/>
    </row>
    <row r="6" spans="2:8" ht="15.75" customHeight="1">
      <c r="B6" s="111" t="s">
        <v>1183</v>
      </c>
      <c r="C6" s="3"/>
      <c r="H6" s="110"/>
    </row>
    <row r="7" spans="1:8" ht="12.75">
      <c r="A7" s="245"/>
      <c r="B7" s="333" t="s">
        <v>728</v>
      </c>
      <c r="C7" s="334" t="s">
        <v>709</v>
      </c>
      <c r="D7" s="334" t="s">
        <v>710</v>
      </c>
      <c r="E7" s="334"/>
      <c r="F7" s="335" t="s">
        <v>725</v>
      </c>
      <c r="G7" s="334" t="s">
        <v>724</v>
      </c>
      <c r="H7" s="338" t="s">
        <v>717</v>
      </c>
    </row>
    <row r="8" spans="1:8" ht="15" customHeight="1">
      <c r="A8" s="284">
        <v>1</v>
      </c>
      <c r="B8" s="328">
        <v>48</v>
      </c>
      <c r="C8" s="329" t="s">
        <v>1180</v>
      </c>
      <c r="D8" s="330" t="str">
        <f>CONCATENATE(VLOOKUP(B8,Startlist!B:H,3,FALSE)," / ",VLOOKUP(B8,Startlist!B:H,4,FALSE))</f>
        <v>Ralfs Sirmacis / Maris Kulss</v>
      </c>
      <c r="E8" s="331" t="str">
        <f>VLOOKUP(B8,Startlist!B:F,5,FALSE)</f>
        <v>LAT</v>
      </c>
      <c r="F8" s="330" t="str">
        <f>VLOOKUP(B8,Startlist!B:H,7,FALSE)</f>
        <v>Ford Fiesta</v>
      </c>
      <c r="G8" s="330" t="str">
        <f>VLOOKUP(B8,Startlist!B:H,6,FALSE)</f>
        <v>LMT AUTOSPORT ACADEMY</v>
      </c>
      <c r="H8" s="337" t="str">
        <f>VLOOKUP(B8,Results!B:P,15,FALSE)</f>
        <v> 1:12.22,2</v>
      </c>
    </row>
    <row r="9" spans="1:8" ht="15" customHeight="1">
      <c r="A9" s="284">
        <f>A8+1</f>
        <v>2</v>
      </c>
      <c r="B9" s="285">
        <v>30</v>
      </c>
      <c r="C9" s="286" t="s">
        <v>1180</v>
      </c>
      <c r="D9" s="287" t="str">
        <f>CONCATENATE(VLOOKUP(B9,Startlist!B:H,3,FALSE)," / ",VLOOKUP(B9,Startlist!B:H,4,FALSE))</f>
        <v>Kristaps Feldmanis / Andris Velme</v>
      </c>
      <c r="E9" s="288" t="str">
        <f>VLOOKUP(B9,Startlist!B:F,5,FALSE)</f>
        <v>LAT</v>
      </c>
      <c r="F9" s="287" t="str">
        <f>VLOOKUP(B9,Startlist!B:H,7,FALSE)</f>
        <v>Ford Fiesta</v>
      </c>
      <c r="G9" s="287" t="str">
        <f>VLOOKUP(B9,Startlist!B:H,6,FALSE)</f>
        <v>LMT AUTOSPORT ACADEMY</v>
      </c>
      <c r="H9" s="289" t="str">
        <f>VLOOKUP(B9,Results!B:P,15,FALSE)</f>
        <v> 1:13.54,4</v>
      </c>
    </row>
    <row r="10" spans="1:8" ht="15" customHeight="1">
      <c r="A10" s="284">
        <f>A9+1</f>
        <v>3</v>
      </c>
      <c r="B10" s="285">
        <v>71</v>
      </c>
      <c r="C10" s="286" t="s">
        <v>1180</v>
      </c>
      <c r="D10" s="287" t="str">
        <f>CONCATENATE(VLOOKUP(B10,Startlist!B:H,3,FALSE)," / ",VLOOKUP(B10,Startlist!B:H,4,FALSE))</f>
        <v>Jonas Pipiras / Ramunas Babachinas</v>
      </c>
      <c r="E10" s="288" t="str">
        <f>VLOOKUP(B10,Startlist!B:F,5,FALSE)</f>
        <v>LIT</v>
      </c>
      <c r="F10" s="287" t="str">
        <f>VLOOKUP(B10,Startlist!B:H,7,FALSE)</f>
        <v>Skoda Fabia R2</v>
      </c>
      <c r="G10" s="287" t="str">
        <f>VLOOKUP(B10,Startlist!B:H,6,FALSE)</f>
        <v>VSI</v>
      </c>
      <c r="H10" s="289" t="str">
        <f>VLOOKUP(B10,Results!B:P,15,FALSE)</f>
        <v> 1:18.10,2</v>
      </c>
    </row>
    <row r="11" spans="1:8" ht="15" customHeight="1">
      <c r="A11" s="284"/>
      <c r="B11" s="285">
        <v>47</v>
      </c>
      <c r="C11" s="286" t="s">
        <v>1180</v>
      </c>
      <c r="D11" s="287" t="str">
        <f>CONCATENATE(VLOOKUP(B11,Startlist!B:H,3,FALSE)," / ",VLOOKUP(B11,Startlist!B:H,4,FALSE))</f>
        <v>Emils Blums / Reinis Vilsons</v>
      </c>
      <c r="E11" s="288" t="str">
        <f>VLOOKUP(B11,Startlist!B:F,5,FALSE)</f>
        <v>LAT</v>
      </c>
      <c r="F11" s="287" t="str">
        <f>VLOOKUP(B11,Startlist!B:H,7,FALSE)</f>
        <v>Honda Civic Type-R</v>
      </c>
      <c r="G11" s="287" t="str">
        <f>VLOOKUP(B11,Startlist!B:H,6,FALSE)</f>
        <v>EMILS BLUMS</v>
      </c>
      <c r="H11" s="301" t="s">
        <v>2301</v>
      </c>
    </row>
    <row r="12" spans="1:8" ht="15" customHeight="1">
      <c r="A12" s="284"/>
      <c r="B12" s="285">
        <v>78</v>
      </c>
      <c r="C12" s="286" t="s">
        <v>1180</v>
      </c>
      <c r="D12" s="287" t="str">
        <f>CONCATENATE(VLOOKUP(B12,Startlist!B:H,3,FALSE)," / ",VLOOKUP(B12,Startlist!B:H,4,FALSE))</f>
        <v>Janis Krickis / Toms Pirktins</v>
      </c>
      <c r="E12" s="288" t="str">
        <f>VLOOKUP(B12,Startlist!B:F,5,FALSE)</f>
        <v>LAT</v>
      </c>
      <c r="F12" s="287" t="str">
        <f>VLOOKUP(B12,Startlist!B:H,7,FALSE)</f>
        <v>VW Golf 2</v>
      </c>
      <c r="G12" s="287" t="str">
        <f>VLOOKUP(B12,Startlist!B:H,6,FALSE)</f>
        <v>ABAUTOSPORT</v>
      </c>
      <c r="H12" s="301" t="s">
        <v>2301</v>
      </c>
    </row>
    <row r="13" spans="1:8" ht="12.75">
      <c r="A13" s="124"/>
      <c r="B13" s="124"/>
      <c r="C13" s="124"/>
      <c r="D13" s="124"/>
      <c r="E13" s="124"/>
      <c r="F13" s="124"/>
      <c r="G13" s="124"/>
      <c r="H13" s="133"/>
    </row>
    <row r="14" spans="1:8" ht="12.75">
      <c r="A14" s="124"/>
      <c r="B14" s="124"/>
      <c r="C14" s="124"/>
      <c r="D14" s="124"/>
      <c r="E14" s="124"/>
      <c r="F14" s="124"/>
      <c r="G14" s="124"/>
      <c r="H14" s="133"/>
    </row>
    <row r="15" spans="1:8" ht="12.75">
      <c r="A15" s="124"/>
      <c r="B15" s="124"/>
      <c r="C15" s="124"/>
      <c r="D15" s="124"/>
      <c r="E15" s="124"/>
      <c r="F15" s="124"/>
      <c r="G15" s="124"/>
      <c r="H15" s="133"/>
    </row>
    <row r="16" spans="1:8" ht="12.75">
      <c r="A16" s="124"/>
      <c r="B16" s="124"/>
      <c r="C16" s="124"/>
      <c r="D16" s="124"/>
      <c r="E16" s="124"/>
      <c r="F16" s="124"/>
      <c r="G16" s="124"/>
      <c r="H16" s="133"/>
    </row>
    <row r="17" spans="1:8" ht="12.75">
      <c r="A17" s="124"/>
      <c r="B17" s="124"/>
      <c r="C17" s="124"/>
      <c r="D17" s="124"/>
      <c r="E17" s="124"/>
      <c r="F17" s="124"/>
      <c r="G17" s="124"/>
      <c r="H17" s="133"/>
    </row>
    <row r="18" spans="1:8" ht="12.75">
      <c r="A18" s="124"/>
      <c r="B18" s="124"/>
      <c r="C18" s="124"/>
      <c r="D18" s="124"/>
      <c r="E18" s="124"/>
      <c r="F18" s="124"/>
      <c r="G18" s="124"/>
      <c r="H18" s="133"/>
    </row>
  </sheetData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59">
      <selection activeCell="E74" sqref="E74"/>
    </sheetView>
  </sheetViews>
  <sheetFormatPr defaultColWidth="9.140625" defaultRowHeight="12.75"/>
  <cols>
    <col min="1" max="1" width="5.28125" style="160" customWidth="1"/>
    <col min="2" max="2" width="6.00390625" style="160" customWidth="1"/>
    <col min="3" max="3" width="9.140625" style="160" customWidth="1"/>
    <col min="4" max="4" width="23.00390625" style="160" customWidth="1"/>
    <col min="5" max="5" width="21.421875" style="160" customWidth="1"/>
    <col min="6" max="6" width="12.7109375" style="160" customWidth="1"/>
    <col min="7" max="7" width="29.00390625" style="160" customWidth="1"/>
    <col min="8" max="8" width="24.421875" style="160" customWidth="1"/>
    <col min="9" max="16384" width="9.140625" style="160" customWidth="1"/>
  </cols>
  <sheetData>
    <row r="1" spans="1:9" ht="5.25" customHeight="1">
      <c r="A1" s="155"/>
      <c r="B1" s="156"/>
      <c r="C1" s="157"/>
      <c r="D1" s="158"/>
      <c r="E1" s="158"/>
      <c r="F1" s="159" t="str">
        <f>Startlist!$F1</f>
        <v> </v>
      </c>
      <c r="G1" s="158"/>
      <c r="H1" s="158"/>
      <c r="I1" s="158"/>
    </row>
    <row r="2" spans="1:9" ht="14.25" customHeight="1">
      <c r="A2" s="155"/>
      <c r="B2" s="156"/>
      <c r="C2" s="157"/>
      <c r="D2" s="158"/>
      <c r="E2" s="158"/>
      <c r="F2" s="159"/>
      <c r="G2" s="158"/>
      <c r="H2" s="233" t="s">
        <v>1155</v>
      </c>
      <c r="I2" s="163" t="s">
        <v>1185</v>
      </c>
    </row>
    <row r="3" spans="1:9" ht="14.25" customHeight="1">
      <c r="A3" s="155"/>
      <c r="B3" s="156"/>
      <c r="C3" s="157"/>
      <c r="D3" s="158"/>
      <c r="E3" s="158"/>
      <c r="F3" s="159"/>
      <c r="G3" s="158"/>
      <c r="H3" s="233" t="s">
        <v>1156</v>
      </c>
      <c r="I3" s="163" t="s">
        <v>1186</v>
      </c>
    </row>
    <row r="4" spans="1:9" ht="14.25" customHeight="1">
      <c r="A4" s="161"/>
      <c r="B4" s="162"/>
      <c r="C4" s="157"/>
      <c r="D4" s="158"/>
      <c r="E4" s="158"/>
      <c r="F4" s="173" t="str">
        <f>Startlist!$F4</f>
        <v>Grossi Toidukaubad  VIRU RALLY 2014</v>
      </c>
      <c r="G4" s="158"/>
      <c r="H4" s="233" t="s">
        <v>1157</v>
      </c>
      <c r="I4" s="163" t="s">
        <v>1187</v>
      </c>
    </row>
    <row r="5" spans="1:9" ht="14.25" customHeight="1">
      <c r="A5" s="164"/>
      <c r="B5" s="162"/>
      <c r="C5" s="157"/>
      <c r="D5" s="158"/>
      <c r="E5" s="158"/>
      <c r="F5" s="173" t="str">
        <f>Startlist!$F5</f>
        <v>13-14 June 2014</v>
      </c>
      <c r="G5" s="158"/>
      <c r="H5" s="233" t="s">
        <v>1158</v>
      </c>
      <c r="I5" s="163" t="s">
        <v>1188</v>
      </c>
    </row>
    <row r="6" spans="1:9" ht="14.25" customHeight="1">
      <c r="A6" s="158"/>
      <c r="B6" s="162"/>
      <c r="C6" s="157"/>
      <c r="D6" s="158"/>
      <c r="E6" s="158"/>
      <c r="F6" s="173" t="str">
        <f>Startlist!$F6</f>
        <v>Rakvere, Lääne Virumaa</v>
      </c>
      <c r="G6" s="158"/>
      <c r="H6" s="233" t="s">
        <v>1159</v>
      </c>
      <c r="I6" s="163" t="s">
        <v>1189</v>
      </c>
    </row>
    <row r="7" spans="1:9" ht="14.25" customHeight="1">
      <c r="A7" s="158"/>
      <c r="B7" s="156"/>
      <c r="C7" s="157"/>
      <c r="D7" s="158"/>
      <c r="E7" s="158"/>
      <c r="F7" s="158"/>
      <c r="G7" s="158"/>
      <c r="H7" s="234" t="s">
        <v>768</v>
      </c>
      <c r="I7" s="163" t="s">
        <v>1190</v>
      </c>
    </row>
    <row r="8" spans="1:9" ht="14.25" customHeight="1">
      <c r="A8" s="158"/>
      <c r="B8" s="172" t="s">
        <v>714</v>
      </c>
      <c r="C8" s="157"/>
      <c r="D8" s="158"/>
      <c r="E8" s="158"/>
      <c r="F8" s="158"/>
      <c r="G8" s="158"/>
      <c r="H8" s="234" t="s">
        <v>769</v>
      </c>
      <c r="I8" s="163" t="s">
        <v>1191</v>
      </c>
    </row>
    <row r="9" spans="2:9" ht="15">
      <c r="B9" s="165" t="s">
        <v>719</v>
      </c>
      <c r="C9" s="166" t="s">
        <v>720</v>
      </c>
      <c r="D9" s="167" t="s">
        <v>721</v>
      </c>
      <c r="E9" s="168" t="s">
        <v>722</v>
      </c>
      <c r="F9" s="166" t="s">
        <v>723</v>
      </c>
      <c r="G9" s="167" t="s">
        <v>724</v>
      </c>
      <c r="H9" s="167" t="s">
        <v>725</v>
      </c>
      <c r="I9" s="169" t="s">
        <v>726</v>
      </c>
    </row>
    <row r="10" spans="1:10" ht="15" customHeight="1">
      <c r="A10" s="235" t="s">
        <v>1058</v>
      </c>
      <c r="B10" s="262" t="s">
        <v>730</v>
      </c>
      <c r="C10" s="174" t="s">
        <v>684</v>
      </c>
      <c r="D10" s="263" t="s">
        <v>814</v>
      </c>
      <c r="E10" s="263" t="s">
        <v>815</v>
      </c>
      <c r="F10" s="174" t="s">
        <v>752</v>
      </c>
      <c r="G10" s="263" t="s">
        <v>607</v>
      </c>
      <c r="H10" s="263" t="s">
        <v>774</v>
      </c>
      <c r="I10" s="264" t="s">
        <v>481</v>
      </c>
      <c r="J10" s="175"/>
    </row>
    <row r="11" spans="1:10" ht="15" customHeight="1">
      <c r="A11" s="235" t="s">
        <v>1059</v>
      </c>
      <c r="B11" s="262" t="s">
        <v>731</v>
      </c>
      <c r="C11" s="174" t="s">
        <v>761</v>
      </c>
      <c r="D11" s="263" t="s">
        <v>608</v>
      </c>
      <c r="E11" s="263" t="s">
        <v>609</v>
      </c>
      <c r="F11" s="174" t="s">
        <v>758</v>
      </c>
      <c r="G11" s="263" t="s">
        <v>881</v>
      </c>
      <c r="H11" s="263" t="s">
        <v>773</v>
      </c>
      <c r="I11" s="264" t="s">
        <v>482</v>
      </c>
      <c r="J11" s="175"/>
    </row>
    <row r="12" spans="1:10" ht="15" customHeight="1">
      <c r="A12" s="235" t="s">
        <v>1060</v>
      </c>
      <c r="B12" s="262" t="s">
        <v>733</v>
      </c>
      <c r="C12" s="174" t="s">
        <v>761</v>
      </c>
      <c r="D12" s="263" t="s">
        <v>810</v>
      </c>
      <c r="E12" s="263" t="s">
        <v>811</v>
      </c>
      <c r="F12" s="174" t="s">
        <v>752</v>
      </c>
      <c r="G12" s="263" t="s">
        <v>668</v>
      </c>
      <c r="H12" s="263" t="s">
        <v>772</v>
      </c>
      <c r="I12" s="264" t="s">
        <v>483</v>
      </c>
      <c r="J12" s="175"/>
    </row>
    <row r="13" spans="1:10" ht="15" customHeight="1">
      <c r="A13" s="235" t="s">
        <v>1061</v>
      </c>
      <c r="B13" s="262" t="s">
        <v>732</v>
      </c>
      <c r="C13" s="174" t="s">
        <v>761</v>
      </c>
      <c r="D13" s="263" t="s">
        <v>687</v>
      </c>
      <c r="E13" s="263" t="s">
        <v>704</v>
      </c>
      <c r="F13" s="174" t="s">
        <v>752</v>
      </c>
      <c r="G13" s="263" t="s">
        <v>611</v>
      </c>
      <c r="H13" s="263" t="s">
        <v>773</v>
      </c>
      <c r="I13" s="264" t="s">
        <v>484</v>
      </c>
      <c r="J13" s="175"/>
    </row>
    <row r="14" spans="1:10" ht="15" customHeight="1">
      <c r="A14" s="235" t="s">
        <v>1062</v>
      </c>
      <c r="B14" s="262" t="s">
        <v>736</v>
      </c>
      <c r="C14" s="174" t="s">
        <v>761</v>
      </c>
      <c r="D14" s="263" t="s">
        <v>803</v>
      </c>
      <c r="E14" s="263" t="s">
        <v>804</v>
      </c>
      <c r="F14" s="174" t="s">
        <v>752</v>
      </c>
      <c r="G14" s="263" t="s">
        <v>613</v>
      </c>
      <c r="H14" s="263" t="s">
        <v>773</v>
      </c>
      <c r="I14" s="264" t="s">
        <v>485</v>
      </c>
      <c r="J14" s="175"/>
    </row>
    <row r="15" spans="1:10" ht="15" customHeight="1">
      <c r="A15" s="235" t="s">
        <v>1063</v>
      </c>
      <c r="B15" s="262" t="s">
        <v>735</v>
      </c>
      <c r="C15" s="174" t="s">
        <v>761</v>
      </c>
      <c r="D15" s="263" t="s">
        <v>886</v>
      </c>
      <c r="E15" s="263" t="s">
        <v>887</v>
      </c>
      <c r="F15" s="174" t="s">
        <v>888</v>
      </c>
      <c r="G15" s="263" t="s">
        <v>889</v>
      </c>
      <c r="H15" s="263" t="s">
        <v>773</v>
      </c>
      <c r="I15" s="264" t="s">
        <v>486</v>
      </c>
      <c r="J15" s="175"/>
    </row>
    <row r="16" spans="1:10" ht="15" customHeight="1">
      <c r="A16" s="235" t="s">
        <v>1064</v>
      </c>
      <c r="B16" s="262" t="s">
        <v>1057</v>
      </c>
      <c r="C16" s="174" t="s">
        <v>761</v>
      </c>
      <c r="D16" s="263" t="s">
        <v>777</v>
      </c>
      <c r="E16" s="263" t="s">
        <v>778</v>
      </c>
      <c r="F16" s="174" t="s">
        <v>752</v>
      </c>
      <c r="G16" s="263" t="s">
        <v>613</v>
      </c>
      <c r="H16" s="263" t="s">
        <v>773</v>
      </c>
      <c r="I16" s="264" t="s">
        <v>487</v>
      </c>
      <c r="J16" s="175"/>
    </row>
    <row r="17" spans="1:10" ht="15" customHeight="1">
      <c r="A17" s="235" t="s">
        <v>1065</v>
      </c>
      <c r="B17" s="265" t="s">
        <v>734</v>
      </c>
      <c r="C17" s="174" t="s">
        <v>684</v>
      </c>
      <c r="D17" s="263" t="s">
        <v>775</v>
      </c>
      <c r="E17" s="263" t="s">
        <v>776</v>
      </c>
      <c r="F17" s="174" t="s">
        <v>752</v>
      </c>
      <c r="G17" s="263" t="s">
        <v>607</v>
      </c>
      <c r="H17" s="263" t="s">
        <v>774</v>
      </c>
      <c r="I17" s="264" t="s">
        <v>488</v>
      </c>
      <c r="J17" s="175"/>
    </row>
    <row r="18" spans="1:10" ht="15" customHeight="1">
      <c r="A18" s="235" t="s">
        <v>1066</v>
      </c>
      <c r="B18" s="265" t="s">
        <v>760</v>
      </c>
      <c r="C18" s="174" t="s">
        <v>761</v>
      </c>
      <c r="D18" s="263" t="s">
        <v>685</v>
      </c>
      <c r="E18" s="263" t="s">
        <v>686</v>
      </c>
      <c r="F18" s="174" t="s">
        <v>752</v>
      </c>
      <c r="G18" s="263" t="s">
        <v>612</v>
      </c>
      <c r="H18" s="263" t="s">
        <v>772</v>
      </c>
      <c r="I18" s="264" t="s">
        <v>489</v>
      </c>
      <c r="J18" s="175"/>
    </row>
    <row r="19" spans="1:10" ht="15" customHeight="1">
      <c r="A19" s="235" t="s">
        <v>1067</v>
      </c>
      <c r="B19" s="265" t="s">
        <v>2253</v>
      </c>
      <c r="C19" s="174" t="s">
        <v>764</v>
      </c>
      <c r="D19" s="263" t="s">
        <v>909</v>
      </c>
      <c r="E19" s="263" t="s">
        <v>910</v>
      </c>
      <c r="F19" s="174" t="s">
        <v>758</v>
      </c>
      <c r="G19" s="263" t="s">
        <v>911</v>
      </c>
      <c r="H19" s="263" t="s">
        <v>834</v>
      </c>
      <c r="I19" s="264" t="s">
        <v>490</v>
      </c>
      <c r="J19" s="175"/>
    </row>
    <row r="20" spans="1:10" ht="15" customHeight="1">
      <c r="A20" s="235" t="s">
        <v>1068</v>
      </c>
      <c r="B20" s="265" t="s">
        <v>2242</v>
      </c>
      <c r="C20" s="174" t="s">
        <v>764</v>
      </c>
      <c r="D20" s="263" t="s">
        <v>805</v>
      </c>
      <c r="E20" s="263" t="s">
        <v>806</v>
      </c>
      <c r="F20" s="174" t="s">
        <v>752</v>
      </c>
      <c r="G20" s="263" t="s">
        <v>617</v>
      </c>
      <c r="H20" s="263" t="s">
        <v>779</v>
      </c>
      <c r="I20" s="264" t="s">
        <v>491</v>
      </c>
      <c r="J20" s="175"/>
    </row>
    <row r="21" spans="1:10" ht="15" customHeight="1">
      <c r="A21" s="235" t="s">
        <v>1069</v>
      </c>
      <c r="B21" s="265" t="s">
        <v>2246</v>
      </c>
      <c r="C21" s="174" t="s">
        <v>684</v>
      </c>
      <c r="D21" s="263" t="s">
        <v>808</v>
      </c>
      <c r="E21" s="263" t="s">
        <v>809</v>
      </c>
      <c r="F21" s="174" t="s">
        <v>758</v>
      </c>
      <c r="G21" s="263" t="s">
        <v>618</v>
      </c>
      <c r="H21" s="263" t="s">
        <v>688</v>
      </c>
      <c r="I21" s="264" t="s">
        <v>493</v>
      </c>
      <c r="J21" s="175"/>
    </row>
    <row r="22" spans="1:10" ht="15" customHeight="1">
      <c r="A22" s="235" t="s">
        <v>1070</v>
      </c>
      <c r="B22" s="265" t="s">
        <v>1056</v>
      </c>
      <c r="C22" s="174" t="s">
        <v>764</v>
      </c>
      <c r="D22" s="263" t="s">
        <v>893</v>
      </c>
      <c r="E22" s="263" t="s">
        <v>894</v>
      </c>
      <c r="F22" s="174" t="s">
        <v>895</v>
      </c>
      <c r="G22" s="263" t="s">
        <v>896</v>
      </c>
      <c r="H22" s="263" t="s">
        <v>772</v>
      </c>
      <c r="I22" s="264" t="s">
        <v>495</v>
      </c>
      <c r="J22" s="175"/>
    </row>
    <row r="23" spans="1:10" ht="15" customHeight="1">
      <c r="A23" s="235" t="s">
        <v>1071</v>
      </c>
      <c r="B23" s="265" t="s">
        <v>2254</v>
      </c>
      <c r="C23" s="174" t="s">
        <v>684</v>
      </c>
      <c r="D23" s="263" t="s">
        <v>928</v>
      </c>
      <c r="E23" s="263" t="s">
        <v>929</v>
      </c>
      <c r="F23" s="174" t="s">
        <v>758</v>
      </c>
      <c r="G23" s="263" t="s">
        <v>930</v>
      </c>
      <c r="H23" s="263" t="s">
        <v>773</v>
      </c>
      <c r="I23" s="264" t="s">
        <v>497</v>
      </c>
      <c r="J23" s="175"/>
    </row>
    <row r="24" spans="1:10" ht="15" customHeight="1">
      <c r="A24" s="235" t="s">
        <v>1072</v>
      </c>
      <c r="B24" s="265" t="s">
        <v>2249</v>
      </c>
      <c r="C24" s="174" t="s">
        <v>761</v>
      </c>
      <c r="D24" s="263" t="s">
        <v>923</v>
      </c>
      <c r="E24" s="263" t="s">
        <v>924</v>
      </c>
      <c r="F24" s="174" t="s">
        <v>758</v>
      </c>
      <c r="G24" s="263" t="s">
        <v>610</v>
      </c>
      <c r="H24" s="263" t="s">
        <v>773</v>
      </c>
      <c r="I24" s="264" t="s">
        <v>498</v>
      </c>
      <c r="J24" s="175"/>
    </row>
    <row r="25" spans="1:10" ht="15" customHeight="1">
      <c r="A25" s="235" t="s">
        <v>1073</v>
      </c>
      <c r="B25" s="265" t="s">
        <v>2247</v>
      </c>
      <c r="C25" s="174" t="s">
        <v>761</v>
      </c>
      <c r="D25" s="263" t="s">
        <v>906</v>
      </c>
      <c r="E25" s="263" t="s">
        <v>907</v>
      </c>
      <c r="F25" s="174" t="s">
        <v>758</v>
      </c>
      <c r="G25" s="263" t="s">
        <v>889</v>
      </c>
      <c r="H25" s="263" t="s">
        <v>772</v>
      </c>
      <c r="I25" s="264" t="s">
        <v>500</v>
      </c>
      <c r="J25" s="175"/>
    </row>
    <row r="26" spans="1:10" ht="15" customHeight="1">
      <c r="A26" s="235" t="s">
        <v>1074</v>
      </c>
      <c r="B26" s="265" t="s">
        <v>2252</v>
      </c>
      <c r="C26" s="174" t="s">
        <v>765</v>
      </c>
      <c r="D26" s="263" t="s">
        <v>785</v>
      </c>
      <c r="E26" s="263" t="s">
        <v>615</v>
      </c>
      <c r="F26" s="174" t="s">
        <v>752</v>
      </c>
      <c r="G26" s="263" t="s">
        <v>616</v>
      </c>
      <c r="H26" s="263" t="s">
        <v>816</v>
      </c>
      <c r="I26" s="264" t="s">
        <v>502</v>
      </c>
      <c r="J26" s="175"/>
    </row>
    <row r="27" spans="1:10" ht="15" customHeight="1">
      <c r="A27" s="235" t="s">
        <v>1075</v>
      </c>
      <c r="B27" s="265" t="s">
        <v>2245</v>
      </c>
      <c r="C27" s="174" t="s">
        <v>764</v>
      </c>
      <c r="D27" s="263" t="s">
        <v>833</v>
      </c>
      <c r="E27" s="263" t="s">
        <v>780</v>
      </c>
      <c r="F27" s="174" t="s">
        <v>752</v>
      </c>
      <c r="G27" s="263" t="s">
        <v>611</v>
      </c>
      <c r="H27" s="263" t="s">
        <v>834</v>
      </c>
      <c r="I27" s="264" t="s">
        <v>504</v>
      </c>
      <c r="J27" s="175"/>
    </row>
    <row r="28" spans="1:10" ht="15" customHeight="1">
      <c r="A28" s="235" t="s">
        <v>1076</v>
      </c>
      <c r="B28" s="265" t="s">
        <v>2270</v>
      </c>
      <c r="C28" s="174" t="s">
        <v>762</v>
      </c>
      <c r="D28" s="263" t="s">
        <v>953</v>
      </c>
      <c r="E28" s="263" t="s">
        <v>954</v>
      </c>
      <c r="F28" s="174" t="s">
        <v>888</v>
      </c>
      <c r="G28" s="263" t="s">
        <v>916</v>
      </c>
      <c r="H28" s="263" t="s">
        <v>834</v>
      </c>
      <c r="I28" s="264" t="s">
        <v>506</v>
      </c>
      <c r="J28" s="175"/>
    </row>
    <row r="29" spans="1:10" ht="15" customHeight="1">
      <c r="A29" s="235" t="s">
        <v>1077</v>
      </c>
      <c r="B29" s="265" t="s">
        <v>2251</v>
      </c>
      <c r="C29" s="174" t="s">
        <v>761</v>
      </c>
      <c r="D29" s="263" t="s">
        <v>700</v>
      </c>
      <c r="E29" s="263" t="s">
        <v>701</v>
      </c>
      <c r="F29" s="174" t="s">
        <v>752</v>
      </c>
      <c r="G29" s="263" t="s">
        <v>641</v>
      </c>
      <c r="H29" s="263" t="s">
        <v>773</v>
      </c>
      <c r="I29" s="264" t="s">
        <v>508</v>
      </c>
      <c r="J29" s="175"/>
    </row>
    <row r="30" spans="1:10" ht="15" customHeight="1">
      <c r="A30" s="235" t="s">
        <v>1078</v>
      </c>
      <c r="B30" s="265" t="s">
        <v>2259</v>
      </c>
      <c r="C30" s="174" t="s">
        <v>764</v>
      </c>
      <c r="D30" s="263" t="s">
        <v>631</v>
      </c>
      <c r="E30" s="263" t="s">
        <v>632</v>
      </c>
      <c r="F30" s="174" t="s">
        <v>752</v>
      </c>
      <c r="G30" s="263" t="s">
        <v>611</v>
      </c>
      <c r="H30" s="263" t="s">
        <v>857</v>
      </c>
      <c r="I30" s="264" t="s">
        <v>509</v>
      </c>
      <c r="J30" s="175"/>
    </row>
    <row r="31" spans="1:10" ht="15" customHeight="1">
      <c r="A31" s="235" t="s">
        <v>1079</v>
      </c>
      <c r="B31" s="265" t="s">
        <v>2240</v>
      </c>
      <c r="C31" s="174" t="s">
        <v>761</v>
      </c>
      <c r="D31" s="263" t="s">
        <v>899</v>
      </c>
      <c r="E31" s="263" t="s">
        <v>900</v>
      </c>
      <c r="F31" s="174" t="s">
        <v>895</v>
      </c>
      <c r="G31" s="263" t="s">
        <v>901</v>
      </c>
      <c r="H31" s="263" t="s">
        <v>773</v>
      </c>
      <c r="I31" s="264" t="s">
        <v>510</v>
      </c>
      <c r="J31" s="175"/>
    </row>
    <row r="32" spans="1:10" ht="15" customHeight="1">
      <c r="A32" s="235" t="s">
        <v>1080</v>
      </c>
      <c r="B32" s="265" t="s">
        <v>2260</v>
      </c>
      <c r="C32" s="174" t="s">
        <v>764</v>
      </c>
      <c r="D32" s="263" t="s">
        <v>622</v>
      </c>
      <c r="E32" s="263" t="s">
        <v>623</v>
      </c>
      <c r="F32" s="174" t="s">
        <v>752</v>
      </c>
      <c r="G32" s="263" t="s">
        <v>624</v>
      </c>
      <c r="H32" s="263" t="s">
        <v>825</v>
      </c>
      <c r="I32" s="264" t="s">
        <v>511</v>
      </c>
      <c r="J32" s="175"/>
    </row>
    <row r="33" spans="1:10" ht="15" customHeight="1">
      <c r="A33" s="235" t="s">
        <v>1081</v>
      </c>
      <c r="B33" s="265" t="s">
        <v>2297</v>
      </c>
      <c r="C33" s="174" t="s">
        <v>764</v>
      </c>
      <c r="D33" s="263" t="s">
        <v>807</v>
      </c>
      <c r="E33" s="263" t="s">
        <v>784</v>
      </c>
      <c r="F33" s="174" t="s">
        <v>759</v>
      </c>
      <c r="G33" s="263" t="s">
        <v>639</v>
      </c>
      <c r="H33" s="263" t="s">
        <v>825</v>
      </c>
      <c r="I33" s="264" t="s">
        <v>513</v>
      </c>
      <c r="J33" s="175"/>
    </row>
    <row r="34" spans="1:10" ht="15" customHeight="1">
      <c r="A34" s="235" t="s">
        <v>1082</v>
      </c>
      <c r="B34" s="265" t="s">
        <v>2241</v>
      </c>
      <c r="C34" s="174" t="s">
        <v>761</v>
      </c>
      <c r="D34" s="263" t="s">
        <v>913</v>
      </c>
      <c r="E34" s="263" t="s">
        <v>914</v>
      </c>
      <c r="F34" s="174" t="s">
        <v>915</v>
      </c>
      <c r="G34" s="263" t="s">
        <v>916</v>
      </c>
      <c r="H34" s="263" t="s">
        <v>773</v>
      </c>
      <c r="I34" s="264" t="s">
        <v>515</v>
      </c>
      <c r="J34" s="175"/>
    </row>
    <row r="35" spans="1:10" ht="15" customHeight="1">
      <c r="A35" s="235" t="s">
        <v>1083</v>
      </c>
      <c r="B35" s="265" t="s">
        <v>505</v>
      </c>
      <c r="C35" s="174" t="s">
        <v>750</v>
      </c>
      <c r="D35" s="263" t="s">
        <v>787</v>
      </c>
      <c r="E35" s="263" t="s">
        <v>634</v>
      </c>
      <c r="F35" s="174" t="s">
        <v>752</v>
      </c>
      <c r="G35" s="263" t="s">
        <v>635</v>
      </c>
      <c r="H35" s="263" t="s">
        <v>788</v>
      </c>
      <c r="I35" s="264" t="s">
        <v>516</v>
      </c>
      <c r="J35" s="175"/>
    </row>
    <row r="36" spans="1:10" ht="15" customHeight="1">
      <c r="A36" s="235" t="s">
        <v>1084</v>
      </c>
      <c r="B36" s="265" t="s">
        <v>2248</v>
      </c>
      <c r="C36" s="174" t="s">
        <v>770</v>
      </c>
      <c r="D36" s="263" t="s">
        <v>829</v>
      </c>
      <c r="E36" s="263" t="s">
        <v>830</v>
      </c>
      <c r="F36" s="174" t="s">
        <v>752</v>
      </c>
      <c r="G36" s="263" t="s">
        <v>626</v>
      </c>
      <c r="H36" s="263" t="s">
        <v>627</v>
      </c>
      <c r="I36" s="264" t="s">
        <v>517</v>
      </c>
      <c r="J36" s="175"/>
    </row>
    <row r="37" spans="1:10" ht="15" customHeight="1">
      <c r="A37" s="235" t="s">
        <v>1085</v>
      </c>
      <c r="B37" s="265" t="s">
        <v>2243</v>
      </c>
      <c r="C37" s="174" t="s">
        <v>770</v>
      </c>
      <c r="D37" s="263" t="s">
        <v>781</v>
      </c>
      <c r="E37" s="263" t="s">
        <v>620</v>
      </c>
      <c r="F37" s="174" t="s">
        <v>920</v>
      </c>
      <c r="G37" s="263" t="s">
        <v>621</v>
      </c>
      <c r="H37" s="263" t="s">
        <v>692</v>
      </c>
      <c r="I37" s="264" t="s">
        <v>518</v>
      </c>
      <c r="J37" s="175"/>
    </row>
    <row r="38" spans="1:10" ht="15" customHeight="1">
      <c r="A38" s="235" t="s">
        <v>1086</v>
      </c>
      <c r="B38" s="265" t="s">
        <v>2244</v>
      </c>
      <c r="C38" s="174" t="s">
        <v>765</v>
      </c>
      <c r="D38" s="263" t="s">
        <v>817</v>
      </c>
      <c r="E38" s="263" t="s">
        <v>818</v>
      </c>
      <c r="F38" s="174" t="s">
        <v>752</v>
      </c>
      <c r="G38" s="263" t="s">
        <v>625</v>
      </c>
      <c r="H38" s="263" t="s">
        <v>816</v>
      </c>
      <c r="I38" s="264" t="s">
        <v>519</v>
      </c>
      <c r="J38" s="175"/>
    </row>
    <row r="39" spans="1:10" ht="15" customHeight="1">
      <c r="A39" s="235" t="s">
        <v>1087</v>
      </c>
      <c r="B39" s="265" t="s">
        <v>2255</v>
      </c>
      <c r="C39" s="174" t="s">
        <v>765</v>
      </c>
      <c r="D39" s="263" t="s">
        <v>693</v>
      </c>
      <c r="E39" s="263" t="s">
        <v>956</v>
      </c>
      <c r="F39" s="174" t="s">
        <v>752</v>
      </c>
      <c r="G39" s="263" t="s">
        <v>616</v>
      </c>
      <c r="H39" s="263" t="s">
        <v>816</v>
      </c>
      <c r="I39" s="264" t="s">
        <v>520</v>
      </c>
      <c r="J39" s="175"/>
    </row>
    <row r="40" spans="1:10" ht="15" customHeight="1">
      <c r="A40" s="235" t="s">
        <v>1088</v>
      </c>
      <c r="B40" s="265" t="s">
        <v>2263</v>
      </c>
      <c r="C40" s="174" t="s">
        <v>770</v>
      </c>
      <c r="D40" s="263" t="s">
        <v>691</v>
      </c>
      <c r="E40" s="263" t="s">
        <v>854</v>
      </c>
      <c r="F40" s="174" t="s">
        <v>752</v>
      </c>
      <c r="G40" s="263" t="s">
        <v>619</v>
      </c>
      <c r="H40" s="263" t="s">
        <v>692</v>
      </c>
      <c r="I40" s="264" t="s">
        <v>521</v>
      </c>
      <c r="J40" s="175"/>
    </row>
    <row r="41" spans="1:10" ht="15" customHeight="1">
      <c r="A41" s="235" t="s">
        <v>1089</v>
      </c>
      <c r="B41" s="265" t="s">
        <v>2250</v>
      </c>
      <c r="C41" s="174" t="s">
        <v>770</v>
      </c>
      <c r="D41" s="263" t="s">
        <v>790</v>
      </c>
      <c r="E41" s="263" t="s">
        <v>791</v>
      </c>
      <c r="F41" s="174" t="s">
        <v>752</v>
      </c>
      <c r="G41" s="263" t="s">
        <v>614</v>
      </c>
      <c r="H41" s="263" t="s">
        <v>690</v>
      </c>
      <c r="I41" s="264" t="s">
        <v>522</v>
      </c>
      <c r="J41" s="175"/>
    </row>
    <row r="42" spans="1:10" ht="15" customHeight="1">
      <c r="A42" s="235" t="s">
        <v>1090</v>
      </c>
      <c r="B42" s="265" t="s">
        <v>2256</v>
      </c>
      <c r="C42" s="174" t="s">
        <v>770</v>
      </c>
      <c r="D42" s="263" t="s">
        <v>689</v>
      </c>
      <c r="E42" s="263" t="s">
        <v>783</v>
      </c>
      <c r="F42" s="174" t="s">
        <v>752</v>
      </c>
      <c r="G42" s="263" t="s">
        <v>628</v>
      </c>
      <c r="H42" s="263" t="s">
        <v>627</v>
      </c>
      <c r="I42" s="264" t="s">
        <v>523</v>
      </c>
      <c r="J42" s="175"/>
    </row>
    <row r="43" spans="1:10" ht="15" customHeight="1">
      <c r="A43" s="235" t="s">
        <v>1091</v>
      </c>
      <c r="B43" s="265" t="s">
        <v>2266</v>
      </c>
      <c r="C43" s="174" t="s">
        <v>761</v>
      </c>
      <c r="D43" s="263" t="s">
        <v>982</v>
      </c>
      <c r="E43" s="263" t="s">
        <v>983</v>
      </c>
      <c r="F43" s="174" t="s">
        <v>758</v>
      </c>
      <c r="G43" s="263" t="s">
        <v>889</v>
      </c>
      <c r="H43" s="263" t="s">
        <v>773</v>
      </c>
      <c r="I43" s="264" t="s">
        <v>524</v>
      </c>
      <c r="J43" s="175"/>
    </row>
    <row r="44" spans="1:10" ht="15" customHeight="1">
      <c r="A44" s="235" t="s">
        <v>1092</v>
      </c>
      <c r="B44" s="265" t="s">
        <v>2257</v>
      </c>
      <c r="C44" s="174" t="s">
        <v>764</v>
      </c>
      <c r="D44" s="263" t="s">
        <v>944</v>
      </c>
      <c r="E44" s="263" t="s">
        <v>945</v>
      </c>
      <c r="F44" s="174" t="s">
        <v>915</v>
      </c>
      <c r="G44" s="263" t="s">
        <v>889</v>
      </c>
      <c r="H44" s="263" t="s">
        <v>834</v>
      </c>
      <c r="I44" s="264" t="s">
        <v>525</v>
      </c>
      <c r="J44" s="175"/>
    </row>
    <row r="45" spans="1:10" ht="15" customHeight="1">
      <c r="A45" s="235" t="s">
        <v>1093</v>
      </c>
      <c r="B45" s="265" t="s">
        <v>2265</v>
      </c>
      <c r="C45" s="174" t="s">
        <v>765</v>
      </c>
      <c r="D45" s="263" t="s">
        <v>819</v>
      </c>
      <c r="E45" s="263" t="s">
        <v>820</v>
      </c>
      <c r="F45" s="174" t="s">
        <v>752</v>
      </c>
      <c r="G45" s="263" t="s">
        <v>619</v>
      </c>
      <c r="H45" s="263" t="s">
        <v>821</v>
      </c>
      <c r="I45" s="264" t="s">
        <v>526</v>
      </c>
      <c r="J45" s="175"/>
    </row>
    <row r="46" spans="1:10" ht="15" customHeight="1">
      <c r="A46" s="235" t="s">
        <v>1094</v>
      </c>
      <c r="B46" s="265" t="s">
        <v>480</v>
      </c>
      <c r="C46" s="174" t="s">
        <v>770</v>
      </c>
      <c r="D46" s="263" t="s">
        <v>971</v>
      </c>
      <c r="E46" s="263" t="s">
        <v>972</v>
      </c>
      <c r="F46" s="174" t="s">
        <v>888</v>
      </c>
      <c r="G46" s="263" t="s">
        <v>937</v>
      </c>
      <c r="H46" s="263" t="s">
        <v>938</v>
      </c>
      <c r="I46" s="264" t="s">
        <v>527</v>
      </c>
      <c r="J46" s="175"/>
    </row>
    <row r="47" spans="1:10" ht="15" customHeight="1">
      <c r="A47" s="235" t="s">
        <v>1095</v>
      </c>
      <c r="B47" s="265" t="s">
        <v>2271</v>
      </c>
      <c r="C47" s="174" t="s">
        <v>763</v>
      </c>
      <c r="D47" s="263" t="s">
        <v>827</v>
      </c>
      <c r="E47" s="263" t="s">
        <v>828</v>
      </c>
      <c r="F47" s="174" t="s">
        <v>752</v>
      </c>
      <c r="G47" s="263" t="s">
        <v>614</v>
      </c>
      <c r="H47" s="263" t="s">
        <v>812</v>
      </c>
      <c r="I47" s="264" t="s">
        <v>528</v>
      </c>
      <c r="J47" s="175"/>
    </row>
    <row r="48" spans="1:10" ht="15" customHeight="1">
      <c r="A48" s="235" t="s">
        <v>1096</v>
      </c>
      <c r="B48" s="265" t="s">
        <v>2258</v>
      </c>
      <c r="C48" s="174" t="s">
        <v>763</v>
      </c>
      <c r="D48" s="263" t="s">
        <v>822</v>
      </c>
      <c r="E48" s="263" t="s">
        <v>823</v>
      </c>
      <c r="F48" s="174" t="s">
        <v>752</v>
      </c>
      <c r="G48" s="263" t="s">
        <v>619</v>
      </c>
      <c r="H48" s="263" t="s">
        <v>812</v>
      </c>
      <c r="I48" s="264" t="s">
        <v>529</v>
      </c>
      <c r="J48" s="175"/>
    </row>
    <row r="49" spans="1:10" ht="15" customHeight="1">
      <c r="A49" s="235" t="s">
        <v>1097</v>
      </c>
      <c r="B49" s="265" t="s">
        <v>2279</v>
      </c>
      <c r="C49" s="174" t="s">
        <v>763</v>
      </c>
      <c r="D49" s="263" t="s">
        <v>669</v>
      </c>
      <c r="E49" s="263" t="s">
        <v>670</v>
      </c>
      <c r="F49" s="174" t="s">
        <v>758</v>
      </c>
      <c r="G49" s="263" t="s">
        <v>671</v>
      </c>
      <c r="H49" s="263" t="s">
        <v>813</v>
      </c>
      <c r="I49" s="264" t="s">
        <v>530</v>
      </c>
      <c r="J49" s="175"/>
    </row>
    <row r="50" spans="1:10" ht="15" customHeight="1">
      <c r="A50" s="235" t="s">
        <v>1098</v>
      </c>
      <c r="B50" s="265" t="s">
        <v>2267</v>
      </c>
      <c r="C50" s="174" t="s">
        <v>770</v>
      </c>
      <c r="D50" s="263" t="s">
        <v>696</v>
      </c>
      <c r="E50" s="263" t="s">
        <v>637</v>
      </c>
      <c r="F50" s="174" t="s">
        <v>752</v>
      </c>
      <c r="G50" s="263" t="s">
        <v>619</v>
      </c>
      <c r="H50" s="263" t="s">
        <v>627</v>
      </c>
      <c r="I50" s="264" t="s">
        <v>531</v>
      </c>
      <c r="J50" s="175"/>
    </row>
    <row r="51" spans="1:10" ht="15" customHeight="1">
      <c r="A51" s="235" t="s">
        <v>1099</v>
      </c>
      <c r="B51" s="265" t="s">
        <v>2273</v>
      </c>
      <c r="C51" s="174" t="s">
        <v>748</v>
      </c>
      <c r="D51" s="263" t="s">
        <v>967</v>
      </c>
      <c r="E51" s="263" t="s">
        <v>968</v>
      </c>
      <c r="F51" s="174" t="s">
        <v>888</v>
      </c>
      <c r="G51" s="263" t="s">
        <v>969</v>
      </c>
      <c r="H51" s="263" t="s">
        <v>812</v>
      </c>
      <c r="I51" s="264" t="s">
        <v>533</v>
      </c>
      <c r="J51" s="175"/>
    </row>
    <row r="52" spans="1:10" ht="15" customHeight="1">
      <c r="A52" s="235" t="s">
        <v>1100</v>
      </c>
      <c r="B52" s="265" t="s">
        <v>532</v>
      </c>
      <c r="C52" s="174" t="s">
        <v>770</v>
      </c>
      <c r="D52" s="263" t="s">
        <v>935</v>
      </c>
      <c r="E52" s="263" t="s">
        <v>936</v>
      </c>
      <c r="F52" s="174" t="s">
        <v>888</v>
      </c>
      <c r="G52" s="263" t="s">
        <v>937</v>
      </c>
      <c r="H52" s="263" t="s">
        <v>938</v>
      </c>
      <c r="I52" s="264" t="s">
        <v>534</v>
      </c>
      <c r="J52" s="175"/>
    </row>
    <row r="53" spans="1:10" ht="15" customHeight="1">
      <c r="A53" s="235" t="s">
        <v>1102</v>
      </c>
      <c r="B53" s="265" t="s">
        <v>476</v>
      </c>
      <c r="C53" s="174" t="s">
        <v>765</v>
      </c>
      <c r="D53" s="263" t="s">
        <v>850</v>
      </c>
      <c r="E53" s="263" t="s">
        <v>1101</v>
      </c>
      <c r="F53" s="174" t="s">
        <v>752</v>
      </c>
      <c r="G53" s="263" t="s">
        <v>616</v>
      </c>
      <c r="H53" s="263" t="s">
        <v>816</v>
      </c>
      <c r="I53" s="264" t="s">
        <v>535</v>
      </c>
      <c r="J53" s="175"/>
    </row>
    <row r="54" spans="1:10" ht="15" customHeight="1">
      <c r="A54" s="235" t="s">
        <v>1103</v>
      </c>
      <c r="B54" s="265" t="s">
        <v>501</v>
      </c>
      <c r="C54" s="174" t="s">
        <v>763</v>
      </c>
      <c r="D54" s="263" t="s">
        <v>949</v>
      </c>
      <c r="E54" s="263" t="s">
        <v>950</v>
      </c>
      <c r="F54" s="174" t="s">
        <v>752</v>
      </c>
      <c r="G54" s="263" t="s">
        <v>616</v>
      </c>
      <c r="H54" s="263" t="s">
        <v>951</v>
      </c>
      <c r="I54" s="264" t="s">
        <v>536</v>
      </c>
      <c r="J54" s="175"/>
    </row>
    <row r="55" spans="1:10" ht="15" customHeight="1">
      <c r="A55" s="235" t="s">
        <v>1104</v>
      </c>
      <c r="B55" s="265" t="s">
        <v>537</v>
      </c>
      <c r="C55" s="174" t="s">
        <v>770</v>
      </c>
      <c r="D55" s="263" t="s">
        <v>649</v>
      </c>
      <c r="E55" s="263" t="s">
        <v>782</v>
      </c>
      <c r="F55" s="174" t="s">
        <v>752</v>
      </c>
      <c r="G55" s="263" t="s">
        <v>650</v>
      </c>
      <c r="H55" s="263" t="s">
        <v>692</v>
      </c>
      <c r="I55" s="264" t="s">
        <v>538</v>
      </c>
      <c r="J55" s="175"/>
    </row>
    <row r="56" spans="1:10" ht="15" customHeight="1">
      <c r="A56" s="235" t="s">
        <v>1105</v>
      </c>
      <c r="B56" s="265" t="s">
        <v>2289</v>
      </c>
      <c r="C56" s="174" t="s">
        <v>763</v>
      </c>
      <c r="D56" s="263" t="s">
        <v>838</v>
      </c>
      <c r="E56" s="263" t="s">
        <v>694</v>
      </c>
      <c r="F56" s="174" t="s">
        <v>752</v>
      </c>
      <c r="G56" s="263" t="s">
        <v>646</v>
      </c>
      <c r="H56" s="263" t="s">
        <v>839</v>
      </c>
      <c r="I56" s="264" t="s">
        <v>539</v>
      </c>
      <c r="J56" s="175"/>
    </row>
    <row r="57" spans="1:10" ht="15" customHeight="1">
      <c r="A57" s="235" t="s">
        <v>1106</v>
      </c>
      <c r="B57" s="265" t="s">
        <v>2261</v>
      </c>
      <c r="C57" s="174" t="s">
        <v>765</v>
      </c>
      <c r="D57" s="263" t="s">
        <v>786</v>
      </c>
      <c r="E57" s="263" t="s">
        <v>629</v>
      </c>
      <c r="F57" s="174" t="s">
        <v>752</v>
      </c>
      <c r="G57" s="263" t="s">
        <v>616</v>
      </c>
      <c r="H57" s="263" t="s">
        <v>816</v>
      </c>
      <c r="I57" s="264" t="s">
        <v>540</v>
      </c>
      <c r="J57" s="175"/>
    </row>
    <row r="58" spans="1:10" ht="15" customHeight="1">
      <c r="A58" s="235" t="s">
        <v>1108</v>
      </c>
      <c r="B58" s="265" t="s">
        <v>2274</v>
      </c>
      <c r="C58" s="174" t="s">
        <v>765</v>
      </c>
      <c r="D58" s="263" t="s">
        <v>999</v>
      </c>
      <c r="E58" s="263" t="s">
        <v>1000</v>
      </c>
      <c r="F58" s="174" t="s">
        <v>895</v>
      </c>
      <c r="G58" s="263" t="s">
        <v>1001</v>
      </c>
      <c r="H58" s="263" t="s">
        <v>1002</v>
      </c>
      <c r="I58" s="264" t="s">
        <v>541</v>
      </c>
      <c r="J58" s="175"/>
    </row>
    <row r="59" spans="1:10" ht="15" customHeight="1">
      <c r="A59" s="235" t="s">
        <v>1109</v>
      </c>
      <c r="B59" s="265" t="s">
        <v>2277</v>
      </c>
      <c r="C59" s="174" t="s">
        <v>763</v>
      </c>
      <c r="D59" s="263" t="s">
        <v>842</v>
      </c>
      <c r="E59" s="263" t="s">
        <v>789</v>
      </c>
      <c r="F59" s="174" t="s">
        <v>752</v>
      </c>
      <c r="G59" s="263" t="s">
        <v>614</v>
      </c>
      <c r="H59" s="263" t="s">
        <v>812</v>
      </c>
      <c r="I59" s="264" t="s">
        <v>542</v>
      </c>
      <c r="J59" s="175"/>
    </row>
    <row r="60" spans="1:10" ht="15" customHeight="1">
      <c r="A60" s="235" t="s">
        <v>1110</v>
      </c>
      <c r="B60" s="265" t="s">
        <v>2278</v>
      </c>
      <c r="C60" s="174" t="s">
        <v>770</v>
      </c>
      <c r="D60" s="263" t="s">
        <v>695</v>
      </c>
      <c r="E60" s="263" t="s">
        <v>979</v>
      </c>
      <c r="F60" s="174" t="s">
        <v>759</v>
      </c>
      <c r="G60" s="263" t="s">
        <v>607</v>
      </c>
      <c r="H60" s="263" t="s">
        <v>692</v>
      </c>
      <c r="I60" s="264" t="s">
        <v>543</v>
      </c>
      <c r="J60" s="175"/>
    </row>
    <row r="61" spans="1:10" ht="15" customHeight="1">
      <c r="A61" s="235" t="s">
        <v>1111</v>
      </c>
      <c r="B61" s="265" t="s">
        <v>544</v>
      </c>
      <c r="C61" s="174" t="s">
        <v>763</v>
      </c>
      <c r="D61" s="263" t="s">
        <v>1019</v>
      </c>
      <c r="E61" s="263" t="s">
        <v>1020</v>
      </c>
      <c r="F61" s="174" t="s">
        <v>888</v>
      </c>
      <c r="G61" s="263" t="s">
        <v>1021</v>
      </c>
      <c r="H61" s="263" t="s">
        <v>812</v>
      </c>
      <c r="I61" s="264" t="s">
        <v>545</v>
      </c>
      <c r="J61" s="175"/>
    </row>
    <row r="62" spans="1:10" ht="15" customHeight="1">
      <c r="A62" s="235" t="s">
        <v>1112</v>
      </c>
      <c r="B62" s="265" t="s">
        <v>496</v>
      </c>
      <c r="C62" s="174" t="s">
        <v>761</v>
      </c>
      <c r="D62" s="263" t="s">
        <v>986</v>
      </c>
      <c r="E62" s="263" t="s">
        <v>987</v>
      </c>
      <c r="F62" s="174" t="s">
        <v>758</v>
      </c>
      <c r="G62" s="263" t="s">
        <v>988</v>
      </c>
      <c r="H62" s="263" t="s">
        <v>989</v>
      </c>
      <c r="I62" s="264" t="s">
        <v>546</v>
      </c>
      <c r="J62" s="175"/>
    </row>
    <row r="63" spans="1:10" ht="15" customHeight="1">
      <c r="A63" s="235" t="s">
        <v>1113</v>
      </c>
      <c r="B63" s="265" t="s">
        <v>2288</v>
      </c>
      <c r="C63" s="174" t="s">
        <v>762</v>
      </c>
      <c r="D63" s="263" t="s">
        <v>831</v>
      </c>
      <c r="E63" s="263" t="s">
        <v>832</v>
      </c>
      <c r="F63" s="174" t="s">
        <v>758</v>
      </c>
      <c r="G63" s="263" t="s">
        <v>610</v>
      </c>
      <c r="H63" s="263" t="s">
        <v>824</v>
      </c>
      <c r="I63" s="264" t="s">
        <v>548</v>
      </c>
      <c r="J63" s="175"/>
    </row>
    <row r="64" spans="1:10" ht="15" customHeight="1">
      <c r="A64" s="235" t="s">
        <v>1114</v>
      </c>
      <c r="B64" s="265" t="s">
        <v>547</v>
      </c>
      <c r="C64" s="174" t="s">
        <v>765</v>
      </c>
      <c r="D64" s="263" t="s">
        <v>697</v>
      </c>
      <c r="E64" s="263" t="s">
        <v>698</v>
      </c>
      <c r="F64" s="174" t="s">
        <v>752</v>
      </c>
      <c r="G64" s="263" t="s">
        <v>625</v>
      </c>
      <c r="H64" s="263" t="s">
        <v>816</v>
      </c>
      <c r="I64" s="264" t="s">
        <v>549</v>
      </c>
      <c r="J64" s="175"/>
    </row>
    <row r="65" spans="1:10" ht="15" customHeight="1">
      <c r="A65" s="235" t="s">
        <v>1115</v>
      </c>
      <c r="B65" s="265" t="s">
        <v>478</v>
      </c>
      <c r="C65" s="174" t="s">
        <v>750</v>
      </c>
      <c r="D65" s="263" t="s">
        <v>654</v>
      </c>
      <c r="E65" s="263" t="s">
        <v>655</v>
      </c>
      <c r="F65" s="174" t="s">
        <v>752</v>
      </c>
      <c r="G65" s="263" t="s">
        <v>626</v>
      </c>
      <c r="H65" s="263" t="s">
        <v>705</v>
      </c>
      <c r="I65" s="264" t="s">
        <v>550</v>
      </c>
      <c r="J65" s="175"/>
    </row>
    <row r="66" spans="1:10" ht="15" customHeight="1">
      <c r="A66" s="235" t="s">
        <v>1116</v>
      </c>
      <c r="B66" s="265" t="s">
        <v>494</v>
      </c>
      <c r="C66" s="174" t="s">
        <v>770</v>
      </c>
      <c r="D66" s="263" t="s">
        <v>995</v>
      </c>
      <c r="E66" s="263" t="s">
        <v>996</v>
      </c>
      <c r="F66" s="174" t="s">
        <v>888</v>
      </c>
      <c r="G66" s="263" t="s">
        <v>997</v>
      </c>
      <c r="H66" s="263" t="s">
        <v>938</v>
      </c>
      <c r="I66" s="264" t="s">
        <v>551</v>
      </c>
      <c r="J66" s="175"/>
    </row>
    <row r="67" spans="1:10" ht="15" customHeight="1">
      <c r="A67" s="235" t="s">
        <v>1117</v>
      </c>
      <c r="B67" s="265" t="s">
        <v>2282</v>
      </c>
      <c r="C67" s="174" t="s">
        <v>748</v>
      </c>
      <c r="D67" s="263" t="s">
        <v>652</v>
      </c>
      <c r="E67" s="263" t="s">
        <v>992</v>
      </c>
      <c r="F67" s="174" t="s">
        <v>758</v>
      </c>
      <c r="G67" s="263" t="s">
        <v>617</v>
      </c>
      <c r="H67" s="263" t="s">
        <v>826</v>
      </c>
      <c r="I67" s="264" t="s">
        <v>552</v>
      </c>
      <c r="J67" s="175"/>
    </row>
    <row r="68" spans="1:10" ht="15" customHeight="1">
      <c r="A68" s="235" t="s">
        <v>1118</v>
      </c>
      <c r="B68" s="265" t="s">
        <v>2272</v>
      </c>
      <c r="C68" s="174" t="s">
        <v>748</v>
      </c>
      <c r="D68" s="263" t="s">
        <v>699</v>
      </c>
      <c r="E68" s="263" t="s">
        <v>660</v>
      </c>
      <c r="F68" s="174" t="s">
        <v>758</v>
      </c>
      <c r="G68" s="263" t="s">
        <v>661</v>
      </c>
      <c r="H68" s="263" t="s">
        <v>812</v>
      </c>
      <c r="I68" s="264" t="s">
        <v>554</v>
      </c>
      <c r="J68" s="175"/>
    </row>
    <row r="69" spans="1:10" ht="15" customHeight="1">
      <c r="A69" s="235" t="s">
        <v>1119</v>
      </c>
      <c r="B69" s="265" t="s">
        <v>553</v>
      </c>
      <c r="C69" s="174" t="s">
        <v>764</v>
      </c>
      <c r="D69" s="263" t="s">
        <v>1022</v>
      </c>
      <c r="E69" s="263" t="s">
        <v>1023</v>
      </c>
      <c r="F69" s="174" t="s">
        <v>752</v>
      </c>
      <c r="G69" s="263" t="s">
        <v>617</v>
      </c>
      <c r="H69" s="263" t="s">
        <v>1024</v>
      </c>
      <c r="I69" s="264" t="s">
        <v>555</v>
      </c>
      <c r="J69" s="175"/>
    </row>
    <row r="70" spans="1:10" ht="15" customHeight="1">
      <c r="A70" s="235" t="s">
        <v>1120</v>
      </c>
      <c r="B70" s="265" t="s">
        <v>2283</v>
      </c>
      <c r="C70" s="174" t="s">
        <v>750</v>
      </c>
      <c r="D70" s="263" t="s">
        <v>656</v>
      </c>
      <c r="E70" s="263" t="s">
        <v>657</v>
      </c>
      <c r="F70" s="174" t="s">
        <v>752</v>
      </c>
      <c r="G70" s="263" t="s">
        <v>658</v>
      </c>
      <c r="H70" s="263" t="s">
        <v>705</v>
      </c>
      <c r="I70" s="264" t="s">
        <v>556</v>
      </c>
      <c r="J70" s="175"/>
    </row>
    <row r="71" spans="1:10" ht="15" customHeight="1">
      <c r="A71" s="235" t="s">
        <v>1121</v>
      </c>
      <c r="B71" s="265" t="s">
        <v>2290</v>
      </c>
      <c r="C71" s="174" t="s">
        <v>749</v>
      </c>
      <c r="D71" s="263" t="s">
        <v>675</v>
      </c>
      <c r="E71" s="263" t="s">
        <v>676</v>
      </c>
      <c r="F71" s="174" t="s">
        <v>752</v>
      </c>
      <c r="G71" s="263" t="s">
        <v>613</v>
      </c>
      <c r="H71" s="263" t="s">
        <v>677</v>
      </c>
      <c r="I71" s="264" t="s">
        <v>557</v>
      </c>
      <c r="J71" s="175"/>
    </row>
    <row r="72" spans="1:10" ht="15" customHeight="1">
      <c r="A72" s="235" t="s">
        <v>1122</v>
      </c>
      <c r="B72" s="265" t="s">
        <v>503</v>
      </c>
      <c r="C72" s="174" t="s">
        <v>748</v>
      </c>
      <c r="D72" s="263" t="s">
        <v>794</v>
      </c>
      <c r="E72" s="263" t="s">
        <v>795</v>
      </c>
      <c r="F72" s="174" t="s">
        <v>752</v>
      </c>
      <c r="G72" s="263" t="s">
        <v>614</v>
      </c>
      <c r="H72" s="263" t="s">
        <v>812</v>
      </c>
      <c r="I72" s="264" t="s">
        <v>558</v>
      </c>
      <c r="J72" s="175"/>
    </row>
    <row r="73" spans="1:10" ht="15" customHeight="1">
      <c r="A73" s="235" t="s">
        <v>1123</v>
      </c>
      <c r="B73" s="265" t="s">
        <v>507</v>
      </c>
      <c r="C73" s="174" t="s">
        <v>748</v>
      </c>
      <c r="D73" s="263" t="s">
        <v>796</v>
      </c>
      <c r="E73" s="263" t="s">
        <v>664</v>
      </c>
      <c r="F73" s="174" t="s">
        <v>752</v>
      </c>
      <c r="G73" s="263" t="s">
        <v>624</v>
      </c>
      <c r="H73" s="263" t="s">
        <v>812</v>
      </c>
      <c r="I73" s="264" t="s">
        <v>559</v>
      </c>
      <c r="J73" s="175"/>
    </row>
    <row r="74" spans="1:10" ht="15" customHeight="1">
      <c r="A74" s="235" t="s">
        <v>1124</v>
      </c>
      <c r="B74" s="265" t="s">
        <v>2264</v>
      </c>
      <c r="C74" s="174" t="s">
        <v>749</v>
      </c>
      <c r="D74" s="263" t="s">
        <v>799</v>
      </c>
      <c r="E74" s="263" t="s">
        <v>429</v>
      </c>
      <c r="F74" s="174" t="s">
        <v>752</v>
      </c>
      <c r="G74" s="263" t="s">
        <v>646</v>
      </c>
      <c r="H74" s="263" t="s">
        <v>663</v>
      </c>
      <c r="I74" s="264" t="s">
        <v>560</v>
      </c>
      <c r="J74" s="175"/>
    </row>
    <row r="75" spans="1:10" ht="15" customHeight="1">
      <c r="A75" s="235" t="s">
        <v>1125</v>
      </c>
      <c r="B75" s="265" t="s">
        <v>2262</v>
      </c>
      <c r="C75" s="174" t="s">
        <v>765</v>
      </c>
      <c r="D75" s="263" t="s">
        <v>958</v>
      </c>
      <c r="E75" s="263" t="s">
        <v>959</v>
      </c>
      <c r="F75" s="174" t="s">
        <v>759</v>
      </c>
      <c r="G75" s="263" t="s">
        <v>960</v>
      </c>
      <c r="H75" s="263" t="s">
        <v>816</v>
      </c>
      <c r="I75" s="264" t="s">
        <v>561</v>
      </c>
      <c r="J75" s="175"/>
    </row>
    <row r="76" spans="1:10" ht="15" customHeight="1">
      <c r="A76" s="235" t="s">
        <v>1126</v>
      </c>
      <c r="B76" s="265" t="s">
        <v>2276</v>
      </c>
      <c r="C76" s="174" t="s">
        <v>750</v>
      </c>
      <c r="D76" s="263" t="s">
        <v>793</v>
      </c>
      <c r="E76" s="263" t="s">
        <v>875</v>
      </c>
      <c r="F76" s="174" t="s">
        <v>752</v>
      </c>
      <c r="G76" s="263" t="s">
        <v>624</v>
      </c>
      <c r="H76" s="263" t="s">
        <v>998</v>
      </c>
      <c r="I76" s="264" t="s">
        <v>562</v>
      </c>
      <c r="J76" s="175"/>
    </row>
    <row r="77" spans="1:10" ht="15" customHeight="1">
      <c r="A77" s="235" t="s">
        <v>1127</v>
      </c>
      <c r="B77" s="265" t="s">
        <v>512</v>
      </c>
      <c r="C77" s="174" t="s">
        <v>765</v>
      </c>
      <c r="D77" s="263" t="s">
        <v>1003</v>
      </c>
      <c r="E77" s="263" t="s">
        <v>1107</v>
      </c>
      <c r="F77" s="174" t="s">
        <v>888</v>
      </c>
      <c r="G77" s="263" t="s">
        <v>1004</v>
      </c>
      <c r="H77" s="263" t="s">
        <v>816</v>
      </c>
      <c r="I77" s="264" t="s">
        <v>563</v>
      </c>
      <c r="J77" s="175"/>
    </row>
    <row r="78" spans="1:10" ht="15" customHeight="1">
      <c r="A78" s="235" t="s">
        <v>1128</v>
      </c>
      <c r="B78" s="265" t="s">
        <v>564</v>
      </c>
      <c r="C78" s="174" t="s">
        <v>765</v>
      </c>
      <c r="D78" s="263" t="s">
        <v>1011</v>
      </c>
      <c r="E78" s="263" t="s">
        <v>1012</v>
      </c>
      <c r="F78" s="174" t="s">
        <v>895</v>
      </c>
      <c r="G78" s="263" t="s">
        <v>1013</v>
      </c>
      <c r="H78" s="263" t="s">
        <v>816</v>
      </c>
      <c r="I78" s="264" t="s">
        <v>565</v>
      </c>
      <c r="J78" s="175"/>
    </row>
    <row r="79" spans="1:10" ht="15" customHeight="1">
      <c r="A79" s="235" t="s">
        <v>1129</v>
      </c>
      <c r="B79" s="265" t="s">
        <v>474</v>
      </c>
      <c r="C79" s="174" t="s">
        <v>750</v>
      </c>
      <c r="D79" s="263" t="s">
        <v>1038</v>
      </c>
      <c r="E79" s="263" t="s">
        <v>1039</v>
      </c>
      <c r="F79" s="174" t="s">
        <v>752</v>
      </c>
      <c r="G79" s="263" t="s">
        <v>619</v>
      </c>
      <c r="H79" s="263" t="s">
        <v>998</v>
      </c>
      <c r="I79" s="264" t="s">
        <v>566</v>
      </c>
      <c r="J79" s="175"/>
    </row>
    <row r="80" spans="1:10" ht="15" customHeight="1">
      <c r="A80" s="235" t="s">
        <v>1130</v>
      </c>
      <c r="B80" s="265" t="s">
        <v>2293</v>
      </c>
      <c r="C80" s="174" t="s">
        <v>749</v>
      </c>
      <c r="D80" s="263" t="s">
        <v>1029</v>
      </c>
      <c r="E80" s="263" t="s">
        <v>1030</v>
      </c>
      <c r="F80" s="174" t="s">
        <v>758</v>
      </c>
      <c r="G80" s="263" t="s">
        <v>661</v>
      </c>
      <c r="H80" s="263" t="s">
        <v>1031</v>
      </c>
      <c r="I80" s="264" t="s">
        <v>567</v>
      </c>
      <c r="J80" s="175"/>
    </row>
    <row r="81" spans="1:10" ht="15" customHeight="1">
      <c r="A81" s="235" t="s">
        <v>1131</v>
      </c>
      <c r="B81" s="265" t="s">
        <v>2292</v>
      </c>
      <c r="C81" s="174" t="s">
        <v>764</v>
      </c>
      <c r="D81" s="263" t="s">
        <v>702</v>
      </c>
      <c r="E81" s="263" t="s">
        <v>703</v>
      </c>
      <c r="F81" s="174" t="s">
        <v>835</v>
      </c>
      <c r="G81" s="263" t="s">
        <v>668</v>
      </c>
      <c r="H81" s="263" t="s">
        <v>824</v>
      </c>
      <c r="I81" s="264" t="s">
        <v>568</v>
      </c>
      <c r="J81" s="175"/>
    </row>
    <row r="82" spans="1:10" ht="15" customHeight="1">
      <c r="A82" s="235" t="s">
        <v>1132</v>
      </c>
      <c r="B82" s="265" t="s">
        <v>499</v>
      </c>
      <c r="C82" s="174" t="s">
        <v>750</v>
      </c>
      <c r="D82" s="263" t="s">
        <v>802</v>
      </c>
      <c r="E82" s="263" t="s">
        <v>1194</v>
      </c>
      <c r="F82" s="174" t="s">
        <v>752</v>
      </c>
      <c r="G82" s="263" t="s">
        <v>613</v>
      </c>
      <c r="H82" s="263" t="s">
        <v>705</v>
      </c>
      <c r="I82" s="264" t="s">
        <v>569</v>
      </c>
      <c r="J82" s="175"/>
    </row>
    <row r="83" spans="1:10" ht="15" customHeight="1">
      <c r="A83" s="235" t="s">
        <v>1133</v>
      </c>
      <c r="B83" s="265" t="s">
        <v>2280</v>
      </c>
      <c r="C83" s="174" t="s">
        <v>750</v>
      </c>
      <c r="D83" s="263" t="s">
        <v>1009</v>
      </c>
      <c r="E83" s="263" t="s">
        <v>1010</v>
      </c>
      <c r="F83" s="174" t="s">
        <v>752</v>
      </c>
      <c r="G83" s="263" t="s">
        <v>619</v>
      </c>
      <c r="H83" s="263" t="s">
        <v>821</v>
      </c>
      <c r="I83" s="264" t="s">
        <v>570</v>
      </c>
      <c r="J83" s="175"/>
    </row>
    <row r="84" spans="1:10" ht="15" customHeight="1">
      <c r="A84" s="235" t="s">
        <v>1134</v>
      </c>
      <c r="B84" s="265" t="s">
        <v>2285</v>
      </c>
      <c r="C84" s="174" t="s">
        <v>750</v>
      </c>
      <c r="D84" s="263" t="s">
        <v>1032</v>
      </c>
      <c r="E84" s="263" t="s">
        <v>1033</v>
      </c>
      <c r="F84" s="174" t="s">
        <v>752</v>
      </c>
      <c r="G84" s="263" t="s">
        <v>614</v>
      </c>
      <c r="H84" s="263" t="s">
        <v>1034</v>
      </c>
      <c r="I84" s="264" t="s">
        <v>571</v>
      </c>
      <c r="J84" s="175"/>
    </row>
    <row r="85" spans="1:10" ht="15" customHeight="1">
      <c r="A85" s="235" t="s">
        <v>1135</v>
      </c>
      <c r="B85" s="262" t="s">
        <v>2269</v>
      </c>
      <c r="C85" s="174" t="s">
        <v>750</v>
      </c>
      <c r="D85" s="263" t="s">
        <v>1016</v>
      </c>
      <c r="E85" s="263" t="s">
        <v>1017</v>
      </c>
      <c r="F85" s="174" t="s">
        <v>888</v>
      </c>
      <c r="G85" s="263" t="s">
        <v>1018</v>
      </c>
      <c r="H85" s="263" t="s">
        <v>837</v>
      </c>
      <c r="I85" s="264" t="s">
        <v>572</v>
      </c>
      <c r="J85" s="175"/>
    </row>
    <row r="86" spans="1:10" ht="15" customHeight="1">
      <c r="A86" s="235" t="s">
        <v>1136</v>
      </c>
      <c r="B86" s="265" t="s">
        <v>2268</v>
      </c>
      <c r="C86" s="174" t="s">
        <v>749</v>
      </c>
      <c r="D86" s="263" t="s">
        <v>706</v>
      </c>
      <c r="E86" s="263" t="s">
        <v>843</v>
      </c>
      <c r="F86" s="174" t="s">
        <v>752</v>
      </c>
      <c r="G86" s="263" t="s">
        <v>614</v>
      </c>
      <c r="H86" s="263" t="s">
        <v>707</v>
      </c>
      <c r="I86" s="264" t="s">
        <v>573</v>
      </c>
      <c r="J86" s="175"/>
    </row>
    <row r="87" spans="1:10" ht="15" customHeight="1">
      <c r="A87" s="235" t="s">
        <v>1137</v>
      </c>
      <c r="B87" s="265" t="s">
        <v>2295</v>
      </c>
      <c r="C87" s="174" t="s">
        <v>763</v>
      </c>
      <c r="D87" s="263" t="s">
        <v>1040</v>
      </c>
      <c r="E87" s="263" t="s">
        <v>1041</v>
      </c>
      <c r="F87" s="174" t="s">
        <v>758</v>
      </c>
      <c r="G87" s="263" t="s">
        <v>661</v>
      </c>
      <c r="H87" s="263" t="s">
        <v>938</v>
      </c>
      <c r="I87" s="264" t="s">
        <v>574</v>
      </c>
      <c r="J87" s="175"/>
    </row>
    <row r="88" spans="1:10" ht="15" customHeight="1">
      <c r="A88" s="235" t="s">
        <v>1138</v>
      </c>
      <c r="B88" s="265" t="s">
        <v>477</v>
      </c>
      <c r="C88" s="174" t="s">
        <v>765</v>
      </c>
      <c r="D88" s="263" t="s">
        <v>1014</v>
      </c>
      <c r="E88" s="263" t="s">
        <v>1015</v>
      </c>
      <c r="F88" s="174" t="s">
        <v>752</v>
      </c>
      <c r="G88" s="263" t="s">
        <v>679</v>
      </c>
      <c r="H88" s="263" t="s">
        <v>840</v>
      </c>
      <c r="I88" s="264" t="s">
        <v>575</v>
      </c>
      <c r="J88" s="175"/>
    </row>
    <row r="89" spans="1:9" ht="15" customHeight="1">
      <c r="A89" s="235" t="s">
        <v>1139</v>
      </c>
      <c r="B89" s="265" t="s">
        <v>2281</v>
      </c>
      <c r="C89" s="174" t="s">
        <v>750</v>
      </c>
      <c r="D89" s="263" t="s">
        <v>1026</v>
      </c>
      <c r="E89" s="263" t="s">
        <v>1027</v>
      </c>
      <c r="F89" s="174" t="s">
        <v>752</v>
      </c>
      <c r="G89" s="263" t="s">
        <v>680</v>
      </c>
      <c r="H89" s="263" t="s">
        <v>1028</v>
      </c>
      <c r="I89" s="264" t="s">
        <v>576</v>
      </c>
    </row>
    <row r="90" spans="1:10" ht="15">
      <c r="A90" s="235" t="s">
        <v>1140</v>
      </c>
      <c r="B90" s="265" t="s">
        <v>2294</v>
      </c>
      <c r="C90" s="174" t="s">
        <v>749</v>
      </c>
      <c r="D90" s="263" t="s">
        <v>1042</v>
      </c>
      <c r="E90" s="263" t="s">
        <v>1043</v>
      </c>
      <c r="F90" s="174" t="s">
        <v>752</v>
      </c>
      <c r="G90" s="263" t="s">
        <v>682</v>
      </c>
      <c r="H90" s="263" t="s">
        <v>1044</v>
      </c>
      <c r="I90" s="264" t="s">
        <v>577</v>
      </c>
      <c r="J90" s="175"/>
    </row>
    <row r="91" spans="1:10" ht="15">
      <c r="A91" s="235" t="s">
        <v>1141</v>
      </c>
      <c r="B91" s="262" t="s">
        <v>2284</v>
      </c>
      <c r="C91" s="174" t="s">
        <v>749</v>
      </c>
      <c r="D91" s="263" t="s">
        <v>797</v>
      </c>
      <c r="E91" s="263" t="s">
        <v>798</v>
      </c>
      <c r="F91" s="174" t="s">
        <v>752</v>
      </c>
      <c r="G91" s="263" t="s">
        <v>614</v>
      </c>
      <c r="H91" s="263" t="s">
        <v>1025</v>
      </c>
      <c r="I91" s="264" t="s">
        <v>579</v>
      </c>
      <c r="J91" s="175"/>
    </row>
    <row r="92" spans="1:10" ht="15">
      <c r="A92" s="235" t="s">
        <v>1142</v>
      </c>
      <c r="B92" s="262" t="s">
        <v>578</v>
      </c>
      <c r="C92" s="174" t="s">
        <v>770</v>
      </c>
      <c r="D92" s="263" t="s">
        <v>1005</v>
      </c>
      <c r="E92" s="263" t="s">
        <v>1006</v>
      </c>
      <c r="F92" s="174" t="s">
        <v>895</v>
      </c>
      <c r="G92" s="263" t="s">
        <v>1007</v>
      </c>
      <c r="H92" s="263" t="s">
        <v>1008</v>
      </c>
      <c r="I92" s="264" t="s">
        <v>580</v>
      </c>
      <c r="J92" s="175"/>
    </row>
    <row r="93" spans="1:10" ht="15">
      <c r="A93" s="235" t="s">
        <v>1143</v>
      </c>
      <c r="B93" s="262" t="s">
        <v>2291</v>
      </c>
      <c r="C93" s="174" t="s">
        <v>750</v>
      </c>
      <c r="D93" s="263" t="s">
        <v>1045</v>
      </c>
      <c r="E93" s="263" t="s">
        <v>1046</v>
      </c>
      <c r="F93" s="174" t="s">
        <v>752</v>
      </c>
      <c r="G93" s="263" t="s">
        <v>619</v>
      </c>
      <c r="H93" s="263" t="s">
        <v>1192</v>
      </c>
      <c r="I93" s="264" t="s">
        <v>581</v>
      </c>
      <c r="J93" s="175"/>
    </row>
    <row r="94" spans="1:10" ht="15">
      <c r="A94" s="235" t="s">
        <v>1144</v>
      </c>
      <c r="B94" s="262" t="s">
        <v>2286</v>
      </c>
      <c r="C94" s="174" t="s">
        <v>750</v>
      </c>
      <c r="D94" s="263" t="s">
        <v>1035</v>
      </c>
      <c r="E94" s="263" t="s">
        <v>1036</v>
      </c>
      <c r="F94" s="174" t="s">
        <v>752</v>
      </c>
      <c r="G94" s="263" t="s">
        <v>1037</v>
      </c>
      <c r="H94" s="263" t="s">
        <v>977</v>
      </c>
      <c r="I94" s="264" t="s">
        <v>582</v>
      </c>
      <c r="J94" s="175"/>
    </row>
    <row r="95" spans="1:10" ht="15">
      <c r="A95" s="235" t="s">
        <v>1145</v>
      </c>
      <c r="B95" s="262" t="s">
        <v>475</v>
      </c>
      <c r="C95" s="174" t="s">
        <v>712</v>
      </c>
      <c r="D95" s="263" t="s">
        <v>859</v>
      </c>
      <c r="E95" s="263" t="s">
        <v>681</v>
      </c>
      <c r="F95" s="174" t="s">
        <v>752</v>
      </c>
      <c r="G95" s="263" t="s">
        <v>680</v>
      </c>
      <c r="H95" s="263" t="s">
        <v>860</v>
      </c>
      <c r="I95" s="264" t="s">
        <v>583</v>
      </c>
      <c r="J95" s="175"/>
    </row>
    <row r="96" spans="1:10" ht="15">
      <c r="A96" s="235" t="s">
        <v>1146</v>
      </c>
      <c r="B96" s="262" t="s">
        <v>492</v>
      </c>
      <c r="C96" s="174" t="s">
        <v>712</v>
      </c>
      <c r="D96" s="263" t="s">
        <v>864</v>
      </c>
      <c r="E96" s="263" t="s">
        <v>865</v>
      </c>
      <c r="F96" s="174" t="s">
        <v>752</v>
      </c>
      <c r="G96" s="263" t="s">
        <v>682</v>
      </c>
      <c r="H96" s="263" t="s">
        <v>861</v>
      </c>
      <c r="I96" s="264" t="s">
        <v>584</v>
      </c>
      <c r="J96" s="175"/>
    </row>
    <row r="97" spans="1:10" ht="15">
      <c r="A97" s="235" t="s">
        <v>1147</v>
      </c>
      <c r="B97" s="262" t="s">
        <v>479</v>
      </c>
      <c r="C97" s="174" t="s">
        <v>712</v>
      </c>
      <c r="D97" s="263" t="s">
        <v>866</v>
      </c>
      <c r="E97" s="263" t="s">
        <v>867</v>
      </c>
      <c r="F97" s="174" t="s">
        <v>752</v>
      </c>
      <c r="G97" s="263" t="s">
        <v>668</v>
      </c>
      <c r="H97" s="263" t="s">
        <v>868</v>
      </c>
      <c r="I97" s="264" t="s">
        <v>585</v>
      </c>
      <c r="J97" s="175"/>
    </row>
    <row r="98" spans="1:10" ht="15">
      <c r="A98" s="235" t="s">
        <v>1148</v>
      </c>
      <c r="B98" s="262" t="s">
        <v>514</v>
      </c>
      <c r="C98" s="174" t="s">
        <v>712</v>
      </c>
      <c r="D98" s="263" t="s">
        <v>862</v>
      </c>
      <c r="E98" s="263" t="s">
        <v>863</v>
      </c>
      <c r="F98" s="174" t="s">
        <v>752</v>
      </c>
      <c r="G98" s="263" t="s">
        <v>680</v>
      </c>
      <c r="H98" s="263" t="s">
        <v>861</v>
      </c>
      <c r="I98" s="264" t="s">
        <v>586</v>
      </c>
      <c r="J98" s="175"/>
    </row>
    <row r="99" spans="1:10" ht="15">
      <c r="A99" s="235" t="s">
        <v>1149</v>
      </c>
      <c r="B99" s="262" t="s">
        <v>2275</v>
      </c>
      <c r="C99" s="174" t="s">
        <v>712</v>
      </c>
      <c r="D99" s="263" t="s">
        <v>869</v>
      </c>
      <c r="E99" s="263" t="s">
        <v>870</v>
      </c>
      <c r="F99" s="174" t="s">
        <v>752</v>
      </c>
      <c r="G99" s="263" t="s">
        <v>680</v>
      </c>
      <c r="H99" s="263" t="s">
        <v>860</v>
      </c>
      <c r="I99" s="264" t="s">
        <v>587</v>
      </c>
      <c r="J99" s="175"/>
    </row>
    <row r="100" spans="1:10" ht="15">
      <c r="A100" s="235" t="s">
        <v>1150</v>
      </c>
      <c r="B100" s="262" t="s">
        <v>473</v>
      </c>
      <c r="C100" s="174" t="s">
        <v>712</v>
      </c>
      <c r="D100" s="263" t="s">
        <v>872</v>
      </c>
      <c r="E100" s="263" t="s">
        <v>873</v>
      </c>
      <c r="F100" s="174" t="s">
        <v>752</v>
      </c>
      <c r="G100" s="263" t="s">
        <v>682</v>
      </c>
      <c r="H100" s="263" t="s">
        <v>861</v>
      </c>
      <c r="I100" s="264" t="s">
        <v>588</v>
      </c>
      <c r="J100" s="175"/>
    </row>
    <row r="101" spans="1:10" ht="15">
      <c r="A101" s="235" t="s">
        <v>1151</v>
      </c>
      <c r="B101" s="262" t="s">
        <v>2287</v>
      </c>
      <c r="C101" s="174" t="s">
        <v>712</v>
      </c>
      <c r="D101" s="263" t="s">
        <v>1047</v>
      </c>
      <c r="E101" s="263" t="s">
        <v>1048</v>
      </c>
      <c r="F101" s="174" t="s">
        <v>752</v>
      </c>
      <c r="G101" s="263" t="s">
        <v>614</v>
      </c>
      <c r="H101" s="263" t="s">
        <v>861</v>
      </c>
      <c r="I101" s="264" t="s">
        <v>589</v>
      </c>
      <c r="J101" s="175"/>
    </row>
    <row r="102" spans="1:10" ht="15">
      <c r="A102" s="235" t="s">
        <v>1152</v>
      </c>
      <c r="B102" s="262" t="s">
        <v>2296</v>
      </c>
      <c r="C102" s="174" t="s">
        <v>712</v>
      </c>
      <c r="D102" s="263" t="s">
        <v>1049</v>
      </c>
      <c r="E102" s="263" t="s">
        <v>1050</v>
      </c>
      <c r="F102" s="174" t="s">
        <v>752</v>
      </c>
      <c r="G102" s="263" t="s">
        <v>680</v>
      </c>
      <c r="H102" s="263" t="s">
        <v>860</v>
      </c>
      <c r="I102" s="264" t="s">
        <v>590</v>
      </c>
      <c r="J102" s="175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7"/>
  </sheetPr>
  <dimension ref="A1:Q17"/>
  <sheetViews>
    <sheetView workbookViewId="0" topLeftCell="A1">
      <selection activeCell="C19" sqref="C19"/>
    </sheetView>
  </sheetViews>
  <sheetFormatPr defaultColWidth="9.140625" defaultRowHeight="12.75"/>
  <cols>
    <col min="1" max="1" width="7.140625" style="88" customWidth="1"/>
    <col min="2" max="2" width="4.28125" style="88" customWidth="1"/>
    <col min="3" max="3" width="23.421875" style="88" customWidth="1"/>
    <col min="4" max="15" width="6.7109375" style="88" customWidth="1"/>
    <col min="16" max="16" width="14.57421875" style="88" customWidth="1"/>
    <col min="17" max="18" width="9.140625" style="88" customWidth="1"/>
  </cols>
  <sheetData>
    <row r="1" spans="1:16" ht="12.75" customHeight="1">
      <c r="A1" s="126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.75">
      <c r="A2" s="302" t="str">
        <f>Startlist!$F4</f>
        <v>Grossi Toidukaubad  VIRU RALLY 2014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>
      <c r="A3" s="303" t="str">
        <f>Startlist!$F5</f>
        <v>13-14 June 2014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5">
      <c r="A4" s="303" t="str">
        <f>Startlist!$F6</f>
        <v>Rakvere, Lääne Virumaa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">
      <c r="A5" s="11" t="s">
        <v>1196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70" t="s">
        <v>727</v>
      </c>
      <c r="B6" s="62" t="s">
        <v>728</v>
      </c>
      <c r="C6" s="63" t="s">
        <v>729</v>
      </c>
      <c r="D6" s="304" t="s">
        <v>767</v>
      </c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61" t="s">
        <v>738</v>
      </c>
      <c r="P6" s="61" t="s">
        <v>753</v>
      </c>
    </row>
    <row r="7" spans="1:16" ht="12.75">
      <c r="A7" s="69" t="s">
        <v>755</v>
      </c>
      <c r="B7" s="64"/>
      <c r="C7" s="65" t="s">
        <v>725</v>
      </c>
      <c r="D7" s="66" t="s">
        <v>730</v>
      </c>
      <c r="E7" s="99" t="s">
        <v>731</v>
      </c>
      <c r="F7" s="99" t="s">
        <v>732</v>
      </c>
      <c r="G7" s="99" t="s">
        <v>733</v>
      </c>
      <c r="H7" s="99" t="s">
        <v>734</v>
      </c>
      <c r="I7" s="99" t="s">
        <v>735</v>
      </c>
      <c r="J7" s="99" t="s">
        <v>736</v>
      </c>
      <c r="K7" s="99" t="s">
        <v>760</v>
      </c>
      <c r="L7" s="99" t="s">
        <v>1056</v>
      </c>
      <c r="M7" s="154" t="s">
        <v>1057</v>
      </c>
      <c r="N7" s="67">
        <v>11</v>
      </c>
      <c r="O7" s="68"/>
      <c r="P7" s="69" t="s">
        <v>754</v>
      </c>
    </row>
    <row r="8" spans="1:17" ht="12.75">
      <c r="A8" s="134" t="s">
        <v>144</v>
      </c>
      <c r="B8" s="135">
        <v>48</v>
      </c>
      <c r="C8" s="136" t="s">
        <v>1299</v>
      </c>
      <c r="D8" s="137" t="s">
        <v>1376</v>
      </c>
      <c r="E8" s="138" t="s">
        <v>1377</v>
      </c>
      <c r="F8" s="138" t="s">
        <v>1614</v>
      </c>
      <c r="G8" s="138" t="s">
        <v>1615</v>
      </c>
      <c r="H8" s="138" t="s">
        <v>2358</v>
      </c>
      <c r="I8" s="138"/>
      <c r="J8" s="138" t="s">
        <v>2592</v>
      </c>
      <c r="K8" s="138" t="s">
        <v>2632</v>
      </c>
      <c r="L8" s="138" t="s">
        <v>2593</v>
      </c>
      <c r="M8" s="138" t="s">
        <v>18</v>
      </c>
      <c r="N8" s="139" t="s">
        <v>19</v>
      </c>
      <c r="O8" s="128"/>
      <c r="P8" s="129" t="s">
        <v>20</v>
      </c>
      <c r="Q8" s="109"/>
    </row>
    <row r="9" spans="1:17" ht="12.75">
      <c r="A9" s="130" t="s">
        <v>770</v>
      </c>
      <c r="B9" s="140"/>
      <c r="C9" s="141" t="s">
        <v>938</v>
      </c>
      <c r="D9" s="339">
        <v>1</v>
      </c>
      <c r="E9" s="340">
        <v>3</v>
      </c>
      <c r="F9" s="340">
        <v>1</v>
      </c>
      <c r="G9" s="340">
        <v>2</v>
      </c>
      <c r="H9" s="340">
        <v>1</v>
      </c>
      <c r="I9" s="143"/>
      <c r="J9" s="340">
        <v>2</v>
      </c>
      <c r="K9" s="340">
        <v>1</v>
      </c>
      <c r="L9" s="340">
        <v>1</v>
      </c>
      <c r="M9" s="340">
        <v>1</v>
      </c>
      <c r="N9" s="341">
        <v>1</v>
      </c>
      <c r="O9" s="145"/>
      <c r="P9" s="146" t="s">
        <v>22</v>
      </c>
      <c r="Q9" s="109"/>
    </row>
    <row r="10" spans="1:17" ht="12.75">
      <c r="A10" s="134" t="s">
        <v>53</v>
      </c>
      <c r="B10" s="135">
        <v>30</v>
      </c>
      <c r="C10" s="136" t="s">
        <v>1282</v>
      </c>
      <c r="D10" s="137" t="s">
        <v>1421</v>
      </c>
      <c r="E10" s="138" t="s">
        <v>1381</v>
      </c>
      <c r="F10" s="138" t="s">
        <v>1682</v>
      </c>
      <c r="G10" s="138" t="s">
        <v>1683</v>
      </c>
      <c r="H10" s="138" t="s">
        <v>2363</v>
      </c>
      <c r="I10" s="138"/>
      <c r="J10" s="138" t="s">
        <v>2588</v>
      </c>
      <c r="K10" s="138" t="s">
        <v>2589</v>
      </c>
      <c r="L10" s="138" t="s">
        <v>2590</v>
      </c>
      <c r="M10" s="138" t="s">
        <v>2665</v>
      </c>
      <c r="N10" s="139" t="s">
        <v>50</v>
      </c>
      <c r="O10" s="128"/>
      <c r="P10" s="129" t="s">
        <v>51</v>
      </c>
      <c r="Q10" s="109"/>
    </row>
    <row r="11" spans="1:17" ht="12.75">
      <c r="A11" s="130" t="s">
        <v>770</v>
      </c>
      <c r="B11" s="140"/>
      <c r="C11" s="141" t="s">
        <v>938</v>
      </c>
      <c r="D11" s="339">
        <v>3</v>
      </c>
      <c r="E11" s="340">
        <v>1</v>
      </c>
      <c r="F11" s="340">
        <v>2</v>
      </c>
      <c r="G11" s="340">
        <v>1</v>
      </c>
      <c r="H11" s="340">
        <v>2</v>
      </c>
      <c r="I11" s="143"/>
      <c r="J11" s="340">
        <v>1</v>
      </c>
      <c r="K11" s="340">
        <v>2</v>
      </c>
      <c r="L11" s="340">
        <v>3</v>
      </c>
      <c r="M11" s="340">
        <v>3</v>
      </c>
      <c r="N11" s="341">
        <v>2</v>
      </c>
      <c r="O11" s="145"/>
      <c r="P11" s="146" t="s">
        <v>52</v>
      </c>
      <c r="Q11" s="109"/>
    </row>
    <row r="12" spans="1:17" ht="12.75">
      <c r="A12" s="134" t="s">
        <v>171</v>
      </c>
      <c r="B12" s="135">
        <v>71</v>
      </c>
      <c r="C12" s="136" t="s">
        <v>1322</v>
      </c>
      <c r="D12" s="137" t="s">
        <v>1520</v>
      </c>
      <c r="E12" s="138" t="s">
        <v>1647</v>
      </c>
      <c r="F12" s="138" t="s">
        <v>2021</v>
      </c>
      <c r="G12" s="138" t="s">
        <v>2022</v>
      </c>
      <c r="H12" s="138" t="s">
        <v>2429</v>
      </c>
      <c r="I12" s="138"/>
      <c r="J12" s="138" t="s">
        <v>2688</v>
      </c>
      <c r="K12" s="138" t="s">
        <v>2689</v>
      </c>
      <c r="L12" s="138" t="s">
        <v>2690</v>
      </c>
      <c r="M12" s="138" t="s">
        <v>172</v>
      </c>
      <c r="N12" s="139" t="s">
        <v>173</v>
      </c>
      <c r="O12" s="128"/>
      <c r="P12" s="129" t="s">
        <v>174</v>
      </c>
      <c r="Q12" s="109"/>
    </row>
    <row r="13" spans="1:17" ht="12.75">
      <c r="A13" s="130" t="s">
        <v>770</v>
      </c>
      <c r="B13" s="140"/>
      <c r="C13" s="141" t="s">
        <v>1008</v>
      </c>
      <c r="D13" s="339">
        <v>4</v>
      </c>
      <c r="E13" s="340">
        <v>4</v>
      </c>
      <c r="F13" s="340">
        <v>4</v>
      </c>
      <c r="G13" s="340">
        <v>4</v>
      </c>
      <c r="H13" s="340">
        <v>3</v>
      </c>
      <c r="I13" s="143"/>
      <c r="J13" s="340">
        <v>3</v>
      </c>
      <c r="K13" s="340">
        <v>3</v>
      </c>
      <c r="L13" s="340">
        <v>2</v>
      </c>
      <c r="M13" s="340">
        <v>2</v>
      </c>
      <c r="N13" s="341">
        <v>3</v>
      </c>
      <c r="O13" s="145"/>
      <c r="P13" s="146" t="s">
        <v>175</v>
      </c>
      <c r="Q13" s="109"/>
    </row>
    <row r="14" spans="1:17" ht="12.75" customHeight="1">
      <c r="A14" s="134"/>
      <c r="B14" s="135">
        <v>47</v>
      </c>
      <c r="C14" s="136" t="s">
        <v>1298</v>
      </c>
      <c r="D14" s="137" t="s">
        <v>1380</v>
      </c>
      <c r="E14" s="138" t="s">
        <v>1381</v>
      </c>
      <c r="F14" s="138" t="s">
        <v>1691</v>
      </c>
      <c r="G14" s="138" t="s">
        <v>1692</v>
      </c>
      <c r="H14" s="138"/>
      <c r="I14" s="138"/>
      <c r="J14" s="138"/>
      <c r="K14" s="138"/>
      <c r="L14" s="138"/>
      <c r="M14" s="138"/>
      <c r="N14" s="139"/>
      <c r="O14" s="148" t="s">
        <v>595</v>
      </c>
      <c r="P14" s="149"/>
      <c r="Q14" s="109"/>
    </row>
    <row r="15" spans="1:17" ht="12.75" customHeight="1">
      <c r="A15" s="130" t="s">
        <v>748</v>
      </c>
      <c r="B15" s="140"/>
      <c r="C15" s="141" t="s">
        <v>812</v>
      </c>
      <c r="D15" s="339">
        <v>2</v>
      </c>
      <c r="E15" s="340">
        <v>1</v>
      </c>
      <c r="F15" s="340">
        <v>3</v>
      </c>
      <c r="G15" s="340">
        <v>3</v>
      </c>
      <c r="H15" s="143"/>
      <c r="I15" s="143"/>
      <c r="J15" s="143"/>
      <c r="K15" s="143"/>
      <c r="L15" s="143"/>
      <c r="M15" s="143"/>
      <c r="N15" s="144"/>
      <c r="O15" s="150"/>
      <c r="P15" s="151"/>
      <c r="Q15" s="109"/>
    </row>
    <row r="16" spans="1:17" ht="12.75" customHeight="1">
      <c r="A16" s="134"/>
      <c r="B16" s="135">
        <v>78</v>
      </c>
      <c r="C16" s="136" t="s">
        <v>1329</v>
      </c>
      <c r="D16" s="137" t="s">
        <v>1859</v>
      </c>
      <c r="E16" s="138" t="s">
        <v>1860</v>
      </c>
      <c r="F16" s="138" t="s">
        <v>2237</v>
      </c>
      <c r="G16" s="138" t="s">
        <v>2229</v>
      </c>
      <c r="H16" s="138"/>
      <c r="I16" s="138"/>
      <c r="J16" s="138"/>
      <c r="K16" s="138"/>
      <c r="L16" s="138"/>
      <c r="M16" s="138"/>
      <c r="N16" s="139"/>
      <c r="O16" s="148" t="s">
        <v>2492</v>
      </c>
      <c r="P16" s="149"/>
      <c r="Q16" s="109"/>
    </row>
    <row r="17" spans="1:17" ht="12.75" customHeight="1">
      <c r="A17" s="130" t="s">
        <v>750</v>
      </c>
      <c r="B17" s="140"/>
      <c r="C17" s="141" t="s">
        <v>837</v>
      </c>
      <c r="D17" s="339">
        <v>5</v>
      </c>
      <c r="E17" s="340">
        <v>5</v>
      </c>
      <c r="F17" s="340">
        <v>5</v>
      </c>
      <c r="G17" s="340">
        <v>5</v>
      </c>
      <c r="H17" s="143"/>
      <c r="I17" s="143"/>
      <c r="J17" s="143"/>
      <c r="K17" s="143"/>
      <c r="L17" s="143"/>
      <c r="M17" s="143"/>
      <c r="N17" s="144"/>
      <c r="O17" s="150"/>
      <c r="P17" s="151"/>
      <c r="Q17" s="109"/>
    </row>
  </sheetData>
  <mergeCells count="4">
    <mergeCell ref="A2:P2"/>
    <mergeCell ref="A3:P3"/>
    <mergeCell ref="A4:P4"/>
    <mergeCell ref="D6:N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3"/>
  </sheetPr>
  <dimension ref="A1:E12"/>
  <sheetViews>
    <sheetView workbookViewId="0" topLeftCell="A1">
      <selection activeCell="H27" sqref="H27"/>
    </sheetView>
  </sheetViews>
  <sheetFormatPr defaultColWidth="9.140625" defaultRowHeight="12.75"/>
  <cols>
    <col min="1" max="1" width="9.140625" style="245" customWidth="1"/>
    <col min="2" max="2" width="34.7109375" style="245" customWidth="1"/>
    <col min="3" max="4" width="9.140625" style="245" customWidth="1"/>
    <col min="5" max="5" width="12.421875" style="245" customWidth="1"/>
    <col min="6" max="16384" width="9.140625" style="245" customWidth="1"/>
  </cols>
  <sheetData>
    <row r="1" spans="1:5" ht="12.75">
      <c r="A1" s="313" t="s">
        <v>1176</v>
      </c>
      <c r="B1" s="313"/>
      <c r="D1" s="313" t="s">
        <v>1177</v>
      </c>
      <c r="E1" s="313"/>
    </row>
    <row r="2" spans="1:5" ht="12.75">
      <c r="A2" s="246" t="s">
        <v>762</v>
      </c>
      <c r="B2" s="247" t="s">
        <v>1165</v>
      </c>
      <c r="D2" s="246" t="s">
        <v>762</v>
      </c>
      <c r="E2" s="247" t="s">
        <v>1179</v>
      </c>
    </row>
    <row r="3" spans="1:5" ht="12.75">
      <c r="A3" s="246" t="s">
        <v>761</v>
      </c>
      <c r="B3" s="247" t="s">
        <v>1166</v>
      </c>
      <c r="D3" s="246" t="s">
        <v>761</v>
      </c>
      <c r="E3" s="247" t="s">
        <v>761</v>
      </c>
    </row>
    <row r="4" spans="1:5" ht="12.75">
      <c r="A4" s="246" t="s">
        <v>684</v>
      </c>
      <c r="B4" s="247" t="s">
        <v>1167</v>
      </c>
      <c r="D4" s="246" t="s">
        <v>684</v>
      </c>
      <c r="E4" s="247" t="s">
        <v>1179</v>
      </c>
    </row>
    <row r="5" spans="1:5" ht="12.75">
      <c r="A5" s="246" t="s">
        <v>764</v>
      </c>
      <c r="B5" s="247" t="s">
        <v>1168</v>
      </c>
      <c r="D5" s="246" t="s">
        <v>764</v>
      </c>
      <c r="E5" s="247" t="s">
        <v>1179</v>
      </c>
    </row>
    <row r="6" spans="1:5" ht="12.75">
      <c r="A6" s="246" t="s">
        <v>763</v>
      </c>
      <c r="B6" s="247" t="s">
        <v>1169</v>
      </c>
      <c r="D6" s="246" t="s">
        <v>763</v>
      </c>
      <c r="E6" s="247" t="s">
        <v>1181</v>
      </c>
    </row>
    <row r="7" spans="1:5" ht="12.75">
      <c r="A7" s="246" t="s">
        <v>748</v>
      </c>
      <c r="B7" s="247" t="s">
        <v>1169</v>
      </c>
      <c r="D7" s="246" t="s">
        <v>748</v>
      </c>
      <c r="E7" s="247" t="s">
        <v>1180</v>
      </c>
    </row>
    <row r="8" spans="1:5" ht="12.75">
      <c r="A8" s="246" t="s">
        <v>770</v>
      </c>
      <c r="B8" s="247" t="s">
        <v>1165</v>
      </c>
      <c r="D8" s="246" t="s">
        <v>770</v>
      </c>
      <c r="E8" s="247" t="s">
        <v>1180</v>
      </c>
    </row>
    <row r="9" spans="1:5" ht="12.75">
      <c r="A9" s="246" t="s">
        <v>765</v>
      </c>
      <c r="B9" s="247" t="s">
        <v>1171</v>
      </c>
      <c r="D9" s="246" t="s">
        <v>765</v>
      </c>
      <c r="E9" s="247" t="s">
        <v>1181</v>
      </c>
    </row>
    <row r="10" spans="1:5" ht="12.75">
      <c r="A10" s="246" t="s">
        <v>750</v>
      </c>
      <c r="B10" s="247" t="s">
        <v>1170</v>
      </c>
      <c r="D10" s="246" t="s">
        <v>750</v>
      </c>
      <c r="E10" s="247" t="s">
        <v>1180</v>
      </c>
    </row>
    <row r="11" spans="1:5" ht="12.75">
      <c r="A11" s="246" t="s">
        <v>749</v>
      </c>
      <c r="B11" s="247" t="s">
        <v>1172</v>
      </c>
      <c r="D11" s="246" t="s">
        <v>749</v>
      </c>
      <c r="E11" s="247"/>
    </row>
    <row r="12" spans="1:5" ht="12.75">
      <c r="A12" s="246" t="s">
        <v>712</v>
      </c>
      <c r="B12" s="247" t="s">
        <v>1173</v>
      </c>
      <c r="D12" s="246" t="s">
        <v>712</v>
      </c>
      <c r="E12" s="247"/>
    </row>
  </sheetData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8"/>
  <sheetViews>
    <sheetView workbookViewId="0" topLeftCell="A154">
      <selection activeCell="C168" sqref="C168"/>
    </sheetView>
  </sheetViews>
  <sheetFormatPr defaultColWidth="9.140625" defaultRowHeight="12.75"/>
  <cols>
    <col min="1" max="1" width="7.140625" style="88" customWidth="1"/>
    <col min="2" max="2" width="4.28125" style="112" customWidth="1"/>
    <col min="3" max="3" width="23.421875" style="88" customWidth="1"/>
    <col min="4" max="7" width="8.00390625" style="88" customWidth="1"/>
    <col min="8" max="8" width="6.7109375" style="88" customWidth="1"/>
    <col min="9" max="9" width="11.7109375" style="88" customWidth="1"/>
    <col min="10" max="10" width="6.7109375" style="88" customWidth="1"/>
    <col min="11" max="11" width="12.57421875" style="88" bestFit="1" customWidth="1"/>
    <col min="12" max="12" width="8.28125" style="88" customWidth="1"/>
    <col min="13" max="16" width="9.140625" style="88" customWidth="1"/>
  </cols>
  <sheetData>
    <row r="1" spans="1:9" ht="14.25" customHeight="1">
      <c r="A1" s="87"/>
      <c r="B1" s="119"/>
      <c r="C1" s="87"/>
      <c r="D1" s="89" t="str">
        <f>Startlist!$F1</f>
        <v> </v>
      </c>
      <c r="E1" s="89" t="str">
        <f>Startlist!$F1</f>
        <v> </v>
      </c>
      <c r="F1" s="89" t="str">
        <f>Startlist!$F1</f>
        <v> </v>
      </c>
      <c r="G1" s="89" t="str">
        <f>Startlist!$F1</f>
        <v> </v>
      </c>
      <c r="H1" s="102"/>
      <c r="I1" s="87"/>
    </row>
    <row r="2" spans="1:9" ht="14.25" customHeight="1">
      <c r="A2" s="302" t="str">
        <f>Startlist!$F4</f>
        <v>Grossi Toidukaubad  VIRU RALLY 2014</v>
      </c>
      <c r="B2" s="302"/>
      <c r="C2" s="302"/>
      <c r="D2" s="302"/>
      <c r="E2" s="302"/>
      <c r="F2" s="302"/>
      <c r="G2" s="302"/>
      <c r="H2" s="302"/>
      <c r="I2" s="302"/>
    </row>
    <row r="3" spans="1:9" ht="14.25" customHeight="1">
      <c r="A3" s="303" t="str">
        <f>Startlist!$F5</f>
        <v>13-14 June 2014</v>
      </c>
      <c r="B3" s="303"/>
      <c r="C3" s="303"/>
      <c r="D3" s="303"/>
      <c r="E3" s="303"/>
      <c r="F3" s="303"/>
      <c r="G3" s="303"/>
      <c r="H3" s="303"/>
      <c r="I3" s="303"/>
    </row>
    <row r="4" spans="1:9" ht="14.25" customHeight="1">
      <c r="A4" s="303" t="str">
        <f>Startlist!$F6</f>
        <v>Rakvere, Lääne Virumaa</v>
      </c>
      <c r="B4" s="303"/>
      <c r="C4" s="303"/>
      <c r="D4" s="303"/>
      <c r="E4" s="303"/>
      <c r="F4" s="303"/>
      <c r="G4" s="303"/>
      <c r="H4" s="303"/>
      <c r="I4" s="303"/>
    </row>
    <row r="5" spans="1:9" ht="15">
      <c r="A5" s="90" t="s">
        <v>713</v>
      </c>
      <c r="B5" s="119"/>
      <c r="C5" s="87"/>
      <c r="D5" s="87"/>
      <c r="E5" s="87"/>
      <c r="F5" s="87"/>
      <c r="G5" s="87"/>
      <c r="H5" s="87"/>
      <c r="I5" s="87"/>
    </row>
    <row r="6" spans="1:11" ht="12.75">
      <c r="A6" s="70" t="s">
        <v>727</v>
      </c>
      <c r="B6" s="120" t="s">
        <v>728</v>
      </c>
      <c r="C6" s="63" t="s">
        <v>729</v>
      </c>
      <c r="D6" s="304" t="s">
        <v>767</v>
      </c>
      <c r="E6" s="305"/>
      <c r="F6" s="305"/>
      <c r="G6" s="306"/>
      <c r="H6" s="61" t="s">
        <v>738</v>
      </c>
      <c r="I6" s="61" t="s">
        <v>753</v>
      </c>
      <c r="J6" s="109"/>
      <c r="K6" s="109"/>
    </row>
    <row r="7" spans="1:11" ht="12.75">
      <c r="A7" s="69" t="s">
        <v>755</v>
      </c>
      <c r="B7" s="121"/>
      <c r="C7" s="65" t="s">
        <v>725</v>
      </c>
      <c r="D7" s="240" t="s">
        <v>730</v>
      </c>
      <c r="E7" s="240" t="s">
        <v>731</v>
      </c>
      <c r="F7" s="240" t="s">
        <v>732</v>
      </c>
      <c r="G7" s="240" t="s">
        <v>733</v>
      </c>
      <c r="H7" s="68"/>
      <c r="I7" s="69" t="s">
        <v>754</v>
      </c>
      <c r="J7" s="109"/>
      <c r="K7" s="109"/>
    </row>
    <row r="8" spans="1:11" ht="12.75">
      <c r="A8" s="91" t="s">
        <v>1197</v>
      </c>
      <c r="B8" s="122">
        <v>1</v>
      </c>
      <c r="C8" s="93" t="s">
        <v>1198</v>
      </c>
      <c r="D8" s="94" t="s">
        <v>1199</v>
      </c>
      <c r="E8" s="241" t="s">
        <v>1200</v>
      </c>
      <c r="F8" s="241" t="s">
        <v>1523</v>
      </c>
      <c r="G8" s="242" t="s">
        <v>1524</v>
      </c>
      <c r="H8" s="260"/>
      <c r="I8" s="129" t="s">
        <v>1525</v>
      </c>
      <c r="J8" s="109"/>
      <c r="K8" s="109"/>
    </row>
    <row r="9" spans="1:11" ht="12.75">
      <c r="A9" s="95" t="s">
        <v>684</v>
      </c>
      <c r="B9" s="123"/>
      <c r="C9" s="96" t="s">
        <v>774</v>
      </c>
      <c r="D9" s="97" t="s">
        <v>1201</v>
      </c>
      <c r="E9" s="243" t="s">
        <v>1201</v>
      </c>
      <c r="F9" s="243" t="s">
        <v>1201</v>
      </c>
      <c r="G9" s="244" t="s">
        <v>1201</v>
      </c>
      <c r="H9" s="261"/>
      <c r="I9" s="146" t="s">
        <v>1202</v>
      </c>
      <c r="J9" s="109"/>
      <c r="K9" s="109"/>
    </row>
    <row r="10" spans="1:11" ht="12.75">
      <c r="A10" s="91" t="s">
        <v>1203</v>
      </c>
      <c r="B10" s="92">
        <v>2</v>
      </c>
      <c r="C10" s="93" t="s">
        <v>1204</v>
      </c>
      <c r="D10" s="94" t="s">
        <v>1205</v>
      </c>
      <c r="E10" s="241" t="s">
        <v>1200</v>
      </c>
      <c r="F10" s="241" t="s">
        <v>1526</v>
      </c>
      <c r="G10" s="242" t="s">
        <v>1527</v>
      </c>
      <c r="H10" s="260"/>
      <c r="I10" s="129" t="s">
        <v>1528</v>
      </c>
      <c r="J10" s="109"/>
      <c r="K10" s="109"/>
    </row>
    <row r="11" spans="1:11" ht="12.75">
      <c r="A11" s="95" t="s">
        <v>761</v>
      </c>
      <c r="B11" s="123"/>
      <c r="C11" s="96" t="s">
        <v>773</v>
      </c>
      <c r="D11" s="97" t="s">
        <v>1206</v>
      </c>
      <c r="E11" s="243" t="s">
        <v>1201</v>
      </c>
      <c r="F11" s="243" t="s">
        <v>1206</v>
      </c>
      <c r="G11" s="244" t="s">
        <v>1206</v>
      </c>
      <c r="H11" s="261"/>
      <c r="I11" s="146" t="s">
        <v>1529</v>
      </c>
      <c r="J11" s="109"/>
      <c r="K11" s="109"/>
    </row>
    <row r="12" spans="1:11" ht="12.75">
      <c r="A12" s="91" t="s">
        <v>1207</v>
      </c>
      <c r="B12" s="92">
        <v>4</v>
      </c>
      <c r="C12" s="93" t="s">
        <v>1208</v>
      </c>
      <c r="D12" s="94" t="s">
        <v>1209</v>
      </c>
      <c r="E12" s="241" t="s">
        <v>1210</v>
      </c>
      <c r="F12" s="241" t="s">
        <v>1530</v>
      </c>
      <c r="G12" s="242" t="s">
        <v>1531</v>
      </c>
      <c r="H12" s="260"/>
      <c r="I12" s="129" t="s">
        <v>1532</v>
      </c>
      <c r="J12" s="109"/>
      <c r="K12" s="109"/>
    </row>
    <row r="13" spans="1:11" ht="12.75">
      <c r="A13" s="95" t="s">
        <v>761</v>
      </c>
      <c r="B13" s="123"/>
      <c r="C13" s="96" t="s">
        <v>772</v>
      </c>
      <c r="D13" s="97" t="s">
        <v>1211</v>
      </c>
      <c r="E13" s="243" t="s">
        <v>1211</v>
      </c>
      <c r="F13" s="243" t="s">
        <v>1211</v>
      </c>
      <c r="G13" s="244" t="s">
        <v>1536</v>
      </c>
      <c r="H13" s="261"/>
      <c r="I13" s="146" t="s">
        <v>1230</v>
      </c>
      <c r="J13" s="109"/>
      <c r="K13" s="109"/>
    </row>
    <row r="14" spans="1:11" ht="12.75">
      <c r="A14" s="91" t="s">
        <v>1212</v>
      </c>
      <c r="B14" s="92">
        <v>7</v>
      </c>
      <c r="C14" s="93" t="s">
        <v>1218</v>
      </c>
      <c r="D14" s="94" t="s">
        <v>1219</v>
      </c>
      <c r="E14" s="241" t="s">
        <v>1215</v>
      </c>
      <c r="F14" s="241" t="s">
        <v>1537</v>
      </c>
      <c r="G14" s="242" t="s">
        <v>1538</v>
      </c>
      <c r="H14" s="260"/>
      <c r="I14" s="129" t="s">
        <v>1539</v>
      </c>
      <c r="J14" s="109"/>
      <c r="K14" s="109"/>
    </row>
    <row r="15" spans="1:11" ht="12.75">
      <c r="A15" s="95" t="s">
        <v>761</v>
      </c>
      <c r="B15" s="123"/>
      <c r="C15" s="96" t="s">
        <v>773</v>
      </c>
      <c r="D15" s="97" t="s">
        <v>1220</v>
      </c>
      <c r="E15" s="243" t="s">
        <v>1217</v>
      </c>
      <c r="F15" s="243" t="s">
        <v>1216</v>
      </c>
      <c r="G15" s="244" t="s">
        <v>1540</v>
      </c>
      <c r="H15" s="261"/>
      <c r="I15" s="146" t="s">
        <v>1541</v>
      </c>
      <c r="J15" s="109"/>
      <c r="K15" s="109"/>
    </row>
    <row r="16" spans="1:11" ht="12.75">
      <c r="A16" s="91" t="s">
        <v>1542</v>
      </c>
      <c r="B16" s="92">
        <v>5</v>
      </c>
      <c r="C16" s="93" t="s">
        <v>1231</v>
      </c>
      <c r="D16" s="94" t="s">
        <v>1232</v>
      </c>
      <c r="E16" s="241" t="s">
        <v>1233</v>
      </c>
      <c r="F16" s="241" t="s">
        <v>1537</v>
      </c>
      <c r="G16" s="242" t="s">
        <v>1543</v>
      </c>
      <c r="H16" s="260"/>
      <c r="I16" s="129" t="s">
        <v>1544</v>
      </c>
      <c r="J16" s="109"/>
      <c r="K16" s="109"/>
    </row>
    <row r="17" spans="1:11" ht="12.75">
      <c r="A17" s="95" t="s">
        <v>684</v>
      </c>
      <c r="B17" s="123"/>
      <c r="C17" s="96" t="s">
        <v>774</v>
      </c>
      <c r="D17" s="97" t="s">
        <v>1348</v>
      </c>
      <c r="E17" s="243" t="s">
        <v>1235</v>
      </c>
      <c r="F17" s="243" t="s">
        <v>1545</v>
      </c>
      <c r="G17" s="244" t="s">
        <v>1211</v>
      </c>
      <c r="H17" s="261"/>
      <c r="I17" s="146" t="s">
        <v>1546</v>
      </c>
      <c r="J17" s="109"/>
      <c r="K17" s="109"/>
    </row>
    <row r="18" spans="1:11" ht="12.75">
      <c r="A18" s="91" t="s">
        <v>1547</v>
      </c>
      <c r="B18" s="92">
        <v>10</v>
      </c>
      <c r="C18" s="93" t="s">
        <v>1225</v>
      </c>
      <c r="D18" s="94" t="s">
        <v>1226</v>
      </c>
      <c r="E18" s="241" t="s">
        <v>1227</v>
      </c>
      <c r="F18" s="241" t="s">
        <v>1548</v>
      </c>
      <c r="G18" s="242" t="s">
        <v>1549</v>
      </c>
      <c r="H18" s="260"/>
      <c r="I18" s="129" t="s">
        <v>1550</v>
      </c>
      <c r="J18" s="109"/>
      <c r="K18" s="109"/>
    </row>
    <row r="19" spans="1:11" ht="12.75">
      <c r="A19" s="95" t="s">
        <v>761</v>
      </c>
      <c r="B19" s="123"/>
      <c r="C19" s="96" t="s">
        <v>773</v>
      </c>
      <c r="D19" s="97" t="s">
        <v>1228</v>
      </c>
      <c r="E19" s="243" t="s">
        <v>1229</v>
      </c>
      <c r="F19" s="243" t="s">
        <v>1229</v>
      </c>
      <c r="G19" s="244" t="s">
        <v>1551</v>
      </c>
      <c r="H19" s="261"/>
      <c r="I19" s="146" t="s">
        <v>1552</v>
      </c>
      <c r="J19" s="109"/>
      <c r="K19" s="109"/>
    </row>
    <row r="20" spans="1:11" ht="12.75">
      <c r="A20" s="91" t="s">
        <v>1553</v>
      </c>
      <c r="B20" s="92">
        <v>6</v>
      </c>
      <c r="C20" s="93" t="s">
        <v>1221</v>
      </c>
      <c r="D20" s="94" t="s">
        <v>1222</v>
      </c>
      <c r="E20" s="241" t="s">
        <v>1223</v>
      </c>
      <c r="F20" s="241" t="s">
        <v>1554</v>
      </c>
      <c r="G20" s="242" t="s">
        <v>1555</v>
      </c>
      <c r="H20" s="260"/>
      <c r="I20" s="129" t="s">
        <v>1556</v>
      </c>
      <c r="J20" s="109"/>
      <c r="K20" s="109"/>
    </row>
    <row r="21" spans="1:11" ht="12.75">
      <c r="A21" s="95" t="s">
        <v>761</v>
      </c>
      <c r="B21" s="123"/>
      <c r="C21" s="96" t="s">
        <v>773</v>
      </c>
      <c r="D21" s="97" t="s">
        <v>1224</v>
      </c>
      <c r="E21" s="243" t="s">
        <v>1220</v>
      </c>
      <c r="F21" s="243" t="s">
        <v>1557</v>
      </c>
      <c r="G21" s="244" t="s">
        <v>1937</v>
      </c>
      <c r="H21" s="261"/>
      <c r="I21" s="146" t="s">
        <v>1558</v>
      </c>
      <c r="J21" s="109"/>
      <c r="K21" s="109"/>
    </row>
    <row r="22" spans="1:11" ht="12.75">
      <c r="A22" s="91" t="s">
        <v>1559</v>
      </c>
      <c r="B22" s="92">
        <v>15</v>
      </c>
      <c r="C22" s="93" t="s">
        <v>1245</v>
      </c>
      <c r="D22" s="94" t="s">
        <v>1246</v>
      </c>
      <c r="E22" s="241" t="s">
        <v>1247</v>
      </c>
      <c r="F22" s="241" t="s">
        <v>1560</v>
      </c>
      <c r="G22" s="242" t="s">
        <v>1561</v>
      </c>
      <c r="H22" s="260"/>
      <c r="I22" s="129" t="s">
        <v>1562</v>
      </c>
      <c r="J22" s="109"/>
      <c r="K22" s="109"/>
    </row>
    <row r="23" spans="1:11" ht="12.75">
      <c r="A23" s="95" t="s">
        <v>684</v>
      </c>
      <c r="B23" s="123"/>
      <c r="C23" s="96" t="s">
        <v>688</v>
      </c>
      <c r="D23" s="97" t="s">
        <v>1349</v>
      </c>
      <c r="E23" s="243" t="s">
        <v>1249</v>
      </c>
      <c r="F23" s="243" t="s">
        <v>1249</v>
      </c>
      <c r="G23" s="244" t="s">
        <v>1563</v>
      </c>
      <c r="H23" s="261"/>
      <c r="I23" s="146" t="s">
        <v>1564</v>
      </c>
      <c r="J23" s="109"/>
      <c r="K23" s="109"/>
    </row>
    <row r="24" spans="1:11" ht="12.75">
      <c r="A24" s="91" t="s">
        <v>1236</v>
      </c>
      <c r="B24" s="92">
        <v>17</v>
      </c>
      <c r="C24" s="93" t="s">
        <v>1237</v>
      </c>
      <c r="D24" s="94" t="s">
        <v>1238</v>
      </c>
      <c r="E24" s="241" t="s">
        <v>1239</v>
      </c>
      <c r="F24" s="241" t="s">
        <v>1565</v>
      </c>
      <c r="G24" s="242" t="s">
        <v>1566</v>
      </c>
      <c r="H24" s="260"/>
      <c r="I24" s="129" t="s">
        <v>1567</v>
      </c>
      <c r="J24" s="109"/>
      <c r="K24" s="109"/>
    </row>
    <row r="25" spans="1:11" ht="12.75">
      <c r="A25" s="95" t="s">
        <v>764</v>
      </c>
      <c r="B25" s="123"/>
      <c r="C25" s="96" t="s">
        <v>834</v>
      </c>
      <c r="D25" s="97" t="s">
        <v>1240</v>
      </c>
      <c r="E25" s="243" t="s">
        <v>1240</v>
      </c>
      <c r="F25" s="243" t="s">
        <v>1244</v>
      </c>
      <c r="G25" s="244" t="s">
        <v>1568</v>
      </c>
      <c r="H25" s="261"/>
      <c r="I25" s="146" t="s">
        <v>1569</v>
      </c>
      <c r="J25" s="109"/>
      <c r="K25" s="109"/>
    </row>
    <row r="26" spans="1:11" ht="12.75">
      <c r="A26" s="91" t="s">
        <v>1570</v>
      </c>
      <c r="B26" s="92">
        <v>8</v>
      </c>
      <c r="C26" s="93" t="s">
        <v>1255</v>
      </c>
      <c r="D26" s="94" t="s">
        <v>1256</v>
      </c>
      <c r="E26" s="241" t="s">
        <v>1257</v>
      </c>
      <c r="F26" s="241" t="s">
        <v>1571</v>
      </c>
      <c r="G26" s="242" t="s">
        <v>1530</v>
      </c>
      <c r="H26" s="260"/>
      <c r="I26" s="129" t="s">
        <v>1572</v>
      </c>
      <c r="J26" s="109"/>
      <c r="K26" s="109"/>
    </row>
    <row r="27" spans="1:11" ht="12.75">
      <c r="A27" s="95" t="s">
        <v>761</v>
      </c>
      <c r="B27" s="123"/>
      <c r="C27" s="96" t="s">
        <v>772</v>
      </c>
      <c r="D27" s="97" t="s">
        <v>1217</v>
      </c>
      <c r="E27" s="243" t="s">
        <v>1424</v>
      </c>
      <c r="F27" s="243" t="s">
        <v>1217</v>
      </c>
      <c r="G27" s="244" t="s">
        <v>1573</v>
      </c>
      <c r="H27" s="261"/>
      <c r="I27" s="146" t="s">
        <v>1414</v>
      </c>
      <c r="J27" s="109"/>
      <c r="K27" s="109"/>
    </row>
    <row r="28" spans="1:11" ht="12.75">
      <c r="A28" s="91" t="s">
        <v>1574</v>
      </c>
      <c r="B28" s="92">
        <v>9</v>
      </c>
      <c r="C28" s="93" t="s">
        <v>1250</v>
      </c>
      <c r="D28" s="94" t="s">
        <v>1251</v>
      </c>
      <c r="E28" s="241" t="s">
        <v>1252</v>
      </c>
      <c r="F28" s="241" t="s">
        <v>1575</v>
      </c>
      <c r="G28" s="242" t="s">
        <v>1576</v>
      </c>
      <c r="H28" s="260"/>
      <c r="I28" s="129" t="s">
        <v>1577</v>
      </c>
      <c r="J28" s="109"/>
      <c r="K28" s="109"/>
    </row>
    <row r="29" spans="1:11" ht="12.75">
      <c r="A29" s="95" t="s">
        <v>764</v>
      </c>
      <c r="B29" s="123"/>
      <c r="C29" s="96" t="s">
        <v>772</v>
      </c>
      <c r="D29" s="97" t="s">
        <v>1253</v>
      </c>
      <c r="E29" s="243" t="s">
        <v>1248</v>
      </c>
      <c r="F29" s="243" t="s">
        <v>1240</v>
      </c>
      <c r="G29" s="244" t="s">
        <v>1741</v>
      </c>
      <c r="H29" s="261"/>
      <c r="I29" s="146" t="s">
        <v>1378</v>
      </c>
      <c r="J29" s="109"/>
      <c r="K29" s="109"/>
    </row>
    <row r="30" spans="1:11" ht="12.75">
      <c r="A30" s="91" t="s">
        <v>1578</v>
      </c>
      <c r="B30" s="92">
        <v>19</v>
      </c>
      <c r="C30" s="93" t="s">
        <v>1271</v>
      </c>
      <c r="D30" s="94" t="s">
        <v>1357</v>
      </c>
      <c r="E30" s="241" t="s">
        <v>1350</v>
      </c>
      <c r="F30" s="241" t="s">
        <v>1579</v>
      </c>
      <c r="G30" s="242" t="s">
        <v>1580</v>
      </c>
      <c r="H30" s="260"/>
      <c r="I30" s="129" t="s">
        <v>1581</v>
      </c>
      <c r="J30" s="109"/>
      <c r="K30" s="109"/>
    </row>
    <row r="31" spans="1:11" ht="12.75">
      <c r="A31" s="95" t="s">
        <v>765</v>
      </c>
      <c r="B31" s="123"/>
      <c r="C31" s="96" t="s">
        <v>816</v>
      </c>
      <c r="D31" s="97" t="s">
        <v>1261</v>
      </c>
      <c r="E31" s="243" t="s">
        <v>1386</v>
      </c>
      <c r="F31" s="243" t="s">
        <v>1582</v>
      </c>
      <c r="G31" s="244" t="s">
        <v>1234</v>
      </c>
      <c r="H31" s="261"/>
      <c r="I31" s="146" t="s">
        <v>1583</v>
      </c>
      <c r="J31" s="109"/>
      <c r="K31" s="109"/>
    </row>
    <row r="32" spans="1:11" ht="12.75">
      <c r="A32" s="91" t="s">
        <v>1584</v>
      </c>
      <c r="B32" s="92">
        <v>12</v>
      </c>
      <c r="C32" s="93" t="s">
        <v>1241</v>
      </c>
      <c r="D32" s="94" t="s">
        <v>1242</v>
      </c>
      <c r="E32" s="241" t="s">
        <v>1243</v>
      </c>
      <c r="F32" s="241" t="s">
        <v>1585</v>
      </c>
      <c r="G32" s="242" t="s">
        <v>1586</v>
      </c>
      <c r="H32" s="260"/>
      <c r="I32" s="129" t="s">
        <v>1587</v>
      </c>
      <c r="J32" s="109"/>
      <c r="K32" s="109"/>
    </row>
    <row r="33" spans="1:11" ht="12.75">
      <c r="A33" s="95" t="s">
        <v>764</v>
      </c>
      <c r="B33" s="123"/>
      <c r="C33" s="96" t="s">
        <v>779</v>
      </c>
      <c r="D33" s="97" t="s">
        <v>1254</v>
      </c>
      <c r="E33" s="243" t="s">
        <v>1244</v>
      </c>
      <c r="F33" s="243" t="s">
        <v>1248</v>
      </c>
      <c r="G33" s="244" t="s">
        <v>1938</v>
      </c>
      <c r="H33" s="261"/>
      <c r="I33" s="146" t="s">
        <v>1588</v>
      </c>
      <c r="J33" s="109"/>
      <c r="K33" s="109"/>
    </row>
    <row r="34" spans="1:11" ht="12.75">
      <c r="A34" s="91" t="s">
        <v>1650</v>
      </c>
      <c r="B34" s="92">
        <v>26</v>
      </c>
      <c r="C34" s="93" t="s">
        <v>1278</v>
      </c>
      <c r="D34" s="94" t="s">
        <v>1350</v>
      </c>
      <c r="E34" s="241" t="s">
        <v>1351</v>
      </c>
      <c r="F34" s="241" t="s">
        <v>1614</v>
      </c>
      <c r="G34" s="242" t="s">
        <v>1651</v>
      </c>
      <c r="H34" s="260"/>
      <c r="I34" s="129" t="s">
        <v>1652</v>
      </c>
      <c r="J34" s="109"/>
      <c r="K34" s="109"/>
    </row>
    <row r="35" spans="1:11" ht="12.75">
      <c r="A35" s="95" t="s">
        <v>684</v>
      </c>
      <c r="B35" s="123"/>
      <c r="C35" s="96" t="s">
        <v>773</v>
      </c>
      <c r="D35" s="97" t="s">
        <v>1352</v>
      </c>
      <c r="E35" s="243" t="s">
        <v>1353</v>
      </c>
      <c r="F35" s="243" t="s">
        <v>1658</v>
      </c>
      <c r="G35" s="244" t="s">
        <v>1743</v>
      </c>
      <c r="H35" s="261"/>
      <c r="I35" s="146" t="s">
        <v>1493</v>
      </c>
      <c r="J35" s="109"/>
      <c r="K35" s="109"/>
    </row>
    <row r="36" spans="1:11" ht="12.75">
      <c r="A36" s="91" t="s">
        <v>1653</v>
      </c>
      <c r="B36" s="92">
        <v>23</v>
      </c>
      <c r="C36" s="93" t="s">
        <v>1275</v>
      </c>
      <c r="D36" s="94" t="s">
        <v>1354</v>
      </c>
      <c r="E36" s="241" t="s">
        <v>1355</v>
      </c>
      <c r="F36" s="241" t="s">
        <v>1589</v>
      </c>
      <c r="G36" s="242" t="s">
        <v>1590</v>
      </c>
      <c r="H36" s="260"/>
      <c r="I36" s="129" t="s">
        <v>1591</v>
      </c>
      <c r="J36" s="109"/>
      <c r="K36" s="109"/>
    </row>
    <row r="37" spans="1:11" ht="12.75">
      <c r="A37" s="95" t="s">
        <v>761</v>
      </c>
      <c r="B37" s="123"/>
      <c r="C37" s="96" t="s">
        <v>773</v>
      </c>
      <c r="D37" s="97" t="s">
        <v>1356</v>
      </c>
      <c r="E37" s="243" t="s">
        <v>1265</v>
      </c>
      <c r="F37" s="243" t="s">
        <v>1939</v>
      </c>
      <c r="G37" s="244" t="s">
        <v>1592</v>
      </c>
      <c r="H37" s="261"/>
      <c r="I37" s="146" t="s">
        <v>1593</v>
      </c>
      <c r="J37" s="109"/>
      <c r="K37" s="109"/>
    </row>
    <row r="38" spans="1:11" ht="12.75">
      <c r="A38" s="91" t="s">
        <v>1654</v>
      </c>
      <c r="B38" s="92">
        <v>24</v>
      </c>
      <c r="C38" s="93" t="s">
        <v>1276</v>
      </c>
      <c r="D38" s="94" t="s">
        <v>1350</v>
      </c>
      <c r="E38" s="241" t="s">
        <v>1359</v>
      </c>
      <c r="F38" s="241" t="s">
        <v>1655</v>
      </c>
      <c r="G38" s="242" t="s">
        <v>1656</v>
      </c>
      <c r="H38" s="260"/>
      <c r="I38" s="129" t="s">
        <v>1657</v>
      </c>
      <c r="J38" s="109"/>
      <c r="K38" s="109"/>
    </row>
    <row r="39" spans="1:11" ht="12.75">
      <c r="A39" s="95" t="s">
        <v>764</v>
      </c>
      <c r="B39" s="123"/>
      <c r="C39" s="96" t="s">
        <v>834</v>
      </c>
      <c r="D39" s="97" t="s">
        <v>1352</v>
      </c>
      <c r="E39" s="243" t="s">
        <v>1387</v>
      </c>
      <c r="F39" s="243" t="s">
        <v>1940</v>
      </c>
      <c r="G39" s="244" t="s">
        <v>1744</v>
      </c>
      <c r="H39" s="261"/>
      <c r="I39" s="146" t="s">
        <v>1659</v>
      </c>
      <c r="J39" s="109"/>
      <c r="K39" s="109"/>
    </row>
    <row r="40" spans="1:11" ht="12.75">
      <c r="A40" s="91" t="s">
        <v>1660</v>
      </c>
      <c r="B40" s="92">
        <v>20</v>
      </c>
      <c r="C40" s="93" t="s">
        <v>1272</v>
      </c>
      <c r="D40" s="94" t="s">
        <v>1370</v>
      </c>
      <c r="E40" s="241" t="s">
        <v>1371</v>
      </c>
      <c r="F40" s="241" t="s">
        <v>1594</v>
      </c>
      <c r="G40" s="242" t="s">
        <v>1595</v>
      </c>
      <c r="H40" s="260"/>
      <c r="I40" s="129" t="s">
        <v>1596</v>
      </c>
      <c r="J40" s="109"/>
      <c r="K40" s="109"/>
    </row>
    <row r="41" spans="1:11" ht="12.75">
      <c r="A41" s="95" t="s">
        <v>765</v>
      </c>
      <c r="B41" s="123"/>
      <c r="C41" s="96" t="s">
        <v>816</v>
      </c>
      <c r="D41" s="97" t="s">
        <v>1372</v>
      </c>
      <c r="E41" s="243" t="s">
        <v>1433</v>
      </c>
      <c r="F41" s="243" t="s">
        <v>1597</v>
      </c>
      <c r="G41" s="244" t="s">
        <v>1240</v>
      </c>
      <c r="H41" s="261"/>
      <c r="I41" s="146" t="s">
        <v>1598</v>
      </c>
      <c r="J41" s="109"/>
      <c r="K41" s="109"/>
    </row>
    <row r="42" spans="1:11" ht="12.75">
      <c r="A42" s="91" t="s">
        <v>1661</v>
      </c>
      <c r="B42" s="92">
        <v>29</v>
      </c>
      <c r="C42" s="93" t="s">
        <v>1281</v>
      </c>
      <c r="D42" s="94" t="s">
        <v>1390</v>
      </c>
      <c r="E42" s="241" t="s">
        <v>1355</v>
      </c>
      <c r="F42" s="241" t="s">
        <v>1614</v>
      </c>
      <c r="G42" s="242" t="s">
        <v>1662</v>
      </c>
      <c r="H42" s="260"/>
      <c r="I42" s="129" t="s">
        <v>1663</v>
      </c>
      <c r="J42" s="109"/>
      <c r="K42" s="109"/>
    </row>
    <row r="43" spans="1:11" ht="12.75">
      <c r="A43" s="95" t="s">
        <v>764</v>
      </c>
      <c r="B43" s="123"/>
      <c r="C43" s="96" t="s">
        <v>857</v>
      </c>
      <c r="D43" s="97" t="s">
        <v>1391</v>
      </c>
      <c r="E43" s="243" t="s">
        <v>1392</v>
      </c>
      <c r="F43" s="243" t="s">
        <v>1745</v>
      </c>
      <c r="G43" s="244" t="s">
        <v>1649</v>
      </c>
      <c r="H43" s="261"/>
      <c r="I43" s="146" t="s">
        <v>1664</v>
      </c>
      <c r="J43" s="109"/>
      <c r="K43" s="109"/>
    </row>
    <row r="44" spans="1:11" ht="12.75">
      <c r="A44" s="91" t="s">
        <v>1665</v>
      </c>
      <c r="B44" s="92">
        <v>3</v>
      </c>
      <c r="C44" s="93" t="s">
        <v>1213</v>
      </c>
      <c r="D44" s="94" t="s">
        <v>1214</v>
      </c>
      <c r="E44" s="241" t="s">
        <v>1215</v>
      </c>
      <c r="F44" s="241" t="s">
        <v>1366</v>
      </c>
      <c r="G44" s="242" t="s">
        <v>1533</v>
      </c>
      <c r="H44" s="260"/>
      <c r="I44" s="129" t="s">
        <v>1534</v>
      </c>
      <c r="J44" s="109"/>
      <c r="K44" s="109"/>
    </row>
    <row r="45" spans="1:11" ht="12.75">
      <c r="A45" s="95" t="s">
        <v>761</v>
      </c>
      <c r="B45" s="123"/>
      <c r="C45" s="96" t="s">
        <v>773</v>
      </c>
      <c r="D45" s="97" t="s">
        <v>1216</v>
      </c>
      <c r="E45" s="243" t="s">
        <v>1217</v>
      </c>
      <c r="F45" s="243" t="s">
        <v>2028</v>
      </c>
      <c r="G45" s="244" t="s">
        <v>1393</v>
      </c>
      <c r="H45" s="261"/>
      <c r="I45" s="146" t="s">
        <v>1535</v>
      </c>
      <c r="J45" s="109"/>
      <c r="K45" s="109"/>
    </row>
    <row r="46" spans="1:11" ht="12.75">
      <c r="A46" s="91" t="s">
        <v>1746</v>
      </c>
      <c r="B46" s="92">
        <v>34</v>
      </c>
      <c r="C46" s="93" t="s">
        <v>1286</v>
      </c>
      <c r="D46" s="94" t="s">
        <v>1394</v>
      </c>
      <c r="E46" s="241" t="s">
        <v>1395</v>
      </c>
      <c r="F46" s="241" t="s">
        <v>1747</v>
      </c>
      <c r="G46" s="242" t="s">
        <v>1748</v>
      </c>
      <c r="H46" s="260"/>
      <c r="I46" s="129" t="s">
        <v>1534</v>
      </c>
      <c r="J46" s="109"/>
      <c r="K46" s="109"/>
    </row>
    <row r="47" spans="1:11" ht="12.75">
      <c r="A47" s="95" t="s">
        <v>764</v>
      </c>
      <c r="B47" s="123"/>
      <c r="C47" s="96" t="s">
        <v>825</v>
      </c>
      <c r="D47" s="97" t="s">
        <v>1396</v>
      </c>
      <c r="E47" s="243" t="s">
        <v>1426</v>
      </c>
      <c r="F47" s="243" t="s">
        <v>1749</v>
      </c>
      <c r="G47" s="244" t="s">
        <v>1348</v>
      </c>
      <c r="H47" s="261"/>
      <c r="I47" s="146" t="s">
        <v>1535</v>
      </c>
      <c r="J47" s="109"/>
      <c r="K47" s="109"/>
    </row>
    <row r="48" spans="1:11" ht="12.75">
      <c r="A48" s="91" t="s">
        <v>1750</v>
      </c>
      <c r="B48" s="92">
        <v>11</v>
      </c>
      <c r="C48" s="93" t="s">
        <v>1262</v>
      </c>
      <c r="D48" s="94" t="s">
        <v>1263</v>
      </c>
      <c r="E48" s="241" t="s">
        <v>1264</v>
      </c>
      <c r="F48" s="241" t="s">
        <v>1599</v>
      </c>
      <c r="G48" s="242" t="s">
        <v>1600</v>
      </c>
      <c r="H48" s="260"/>
      <c r="I48" s="129" t="s">
        <v>1601</v>
      </c>
      <c r="J48" s="109"/>
      <c r="K48" s="109"/>
    </row>
    <row r="49" spans="1:11" ht="12.75">
      <c r="A49" s="95" t="s">
        <v>761</v>
      </c>
      <c r="B49" s="123"/>
      <c r="C49" s="96" t="s">
        <v>773</v>
      </c>
      <c r="D49" s="97" t="s">
        <v>1364</v>
      </c>
      <c r="E49" s="243" t="s">
        <v>1425</v>
      </c>
      <c r="F49" s="243" t="s">
        <v>1751</v>
      </c>
      <c r="G49" s="244" t="s">
        <v>1752</v>
      </c>
      <c r="H49" s="261"/>
      <c r="I49" s="146" t="s">
        <v>1602</v>
      </c>
      <c r="J49" s="109"/>
      <c r="K49" s="109"/>
    </row>
    <row r="50" spans="1:11" ht="12.75">
      <c r="A50" s="91" t="s">
        <v>1753</v>
      </c>
      <c r="B50" s="92">
        <v>25</v>
      </c>
      <c r="C50" s="93" t="s">
        <v>1277</v>
      </c>
      <c r="D50" s="94" t="s">
        <v>1361</v>
      </c>
      <c r="E50" s="241" t="s">
        <v>1362</v>
      </c>
      <c r="F50" s="241" t="s">
        <v>1614</v>
      </c>
      <c r="G50" s="242" t="s">
        <v>1666</v>
      </c>
      <c r="H50" s="260"/>
      <c r="I50" s="129" t="s">
        <v>1667</v>
      </c>
      <c r="J50" s="109"/>
      <c r="K50" s="109"/>
    </row>
    <row r="51" spans="1:11" ht="12.75">
      <c r="A51" s="95" t="s">
        <v>761</v>
      </c>
      <c r="B51" s="123"/>
      <c r="C51" s="96" t="s">
        <v>773</v>
      </c>
      <c r="D51" s="97" t="s">
        <v>1363</v>
      </c>
      <c r="E51" s="243" t="s">
        <v>1389</v>
      </c>
      <c r="F51" s="243" t="s">
        <v>1389</v>
      </c>
      <c r="G51" s="244" t="s">
        <v>1430</v>
      </c>
      <c r="H51" s="261"/>
      <c r="I51" s="146" t="s">
        <v>1512</v>
      </c>
      <c r="J51" s="109"/>
      <c r="K51" s="109"/>
    </row>
    <row r="52" spans="1:11" ht="12.75">
      <c r="A52" s="91" t="s">
        <v>1427</v>
      </c>
      <c r="B52" s="92">
        <v>46</v>
      </c>
      <c r="C52" s="93" t="s">
        <v>1297</v>
      </c>
      <c r="D52" s="94" t="s">
        <v>1381</v>
      </c>
      <c r="E52" s="241" t="s">
        <v>1359</v>
      </c>
      <c r="F52" s="241" t="s">
        <v>1754</v>
      </c>
      <c r="G52" s="242" t="s">
        <v>1662</v>
      </c>
      <c r="H52" s="260"/>
      <c r="I52" s="129" t="s">
        <v>1755</v>
      </c>
      <c r="J52" s="109"/>
      <c r="K52" s="109"/>
    </row>
    <row r="53" spans="1:11" ht="12.75">
      <c r="A53" s="95" t="s">
        <v>764</v>
      </c>
      <c r="B53" s="123"/>
      <c r="C53" s="96" t="s">
        <v>825</v>
      </c>
      <c r="D53" s="97" t="s">
        <v>1428</v>
      </c>
      <c r="E53" s="243" t="s">
        <v>1387</v>
      </c>
      <c r="F53" s="243" t="s">
        <v>1756</v>
      </c>
      <c r="G53" s="244" t="s">
        <v>1649</v>
      </c>
      <c r="H53" s="261"/>
      <c r="I53" s="146" t="s">
        <v>1757</v>
      </c>
      <c r="J53" s="109"/>
      <c r="K53" s="109"/>
    </row>
    <row r="54" spans="1:11" ht="12.75">
      <c r="A54" s="91" t="s">
        <v>1429</v>
      </c>
      <c r="B54" s="92">
        <v>18</v>
      </c>
      <c r="C54" s="93" t="s">
        <v>1270</v>
      </c>
      <c r="D54" s="94" t="s">
        <v>1365</v>
      </c>
      <c r="E54" s="241" t="s">
        <v>1366</v>
      </c>
      <c r="F54" s="241" t="s">
        <v>1603</v>
      </c>
      <c r="G54" s="242" t="s">
        <v>1600</v>
      </c>
      <c r="H54" s="260"/>
      <c r="I54" s="129" t="s">
        <v>1604</v>
      </c>
      <c r="J54" s="109"/>
      <c r="K54" s="109"/>
    </row>
    <row r="55" spans="1:11" ht="12.75">
      <c r="A55" s="95" t="s">
        <v>761</v>
      </c>
      <c r="B55" s="123"/>
      <c r="C55" s="96" t="s">
        <v>773</v>
      </c>
      <c r="D55" s="97" t="s">
        <v>1397</v>
      </c>
      <c r="E55" s="243" t="s">
        <v>1430</v>
      </c>
      <c r="F55" s="243" t="s">
        <v>1425</v>
      </c>
      <c r="G55" s="244" t="s">
        <v>1752</v>
      </c>
      <c r="H55" s="261"/>
      <c r="I55" s="146" t="s">
        <v>1605</v>
      </c>
      <c r="J55" s="109"/>
      <c r="K55" s="109"/>
    </row>
    <row r="56" spans="1:11" ht="12.75">
      <c r="A56" s="91" t="s">
        <v>1401</v>
      </c>
      <c r="B56" s="92">
        <v>39</v>
      </c>
      <c r="C56" s="93" t="s">
        <v>1258</v>
      </c>
      <c r="D56" s="94" t="s">
        <v>1259</v>
      </c>
      <c r="E56" s="241" t="s">
        <v>1260</v>
      </c>
      <c r="F56" s="241" t="s">
        <v>1606</v>
      </c>
      <c r="G56" s="242" t="s">
        <v>1607</v>
      </c>
      <c r="H56" s="260"/>
      <c r="I56" s="129" t="s">
        <v>1608</v>
      </c>
      <c r="J56" s="109"/>
      <c r="K56" s="109"/>
    </row>
    <row r="57" spans="1:11" ht="12.75">
      <c r="A57" s="95" t="s">
        <v>762</v>
      </c>
      <c r="B57" s="123"/>
      <c r="C57" s="96" t="s">
        <v>834</v>
      </c>
      <c r="D57" s="97" t="s">
        <v>1360</v>
      </c>
      <c r="E57" s="243" t="s">
        <v>1388</v>
      </c>
      <c r="F57" s="243" t="s">
        <v>1941</v>
      </c>
      <c r="G57" s="244" t="s">
        <v>1382</v>
      </c>
      <c r="H57" s="261"/>
      <c r="I57" s="146" t="s">
        <v>1609</v>
      </c>
      <c r="J57" s="109"/>
      <c r="K57" s="109"/>
    </row>
    <row r="58" spans="1:11" ht="12.75">
      <c r="A58" s="91" t="s">
        <v>1375</v>
      </c>
      <c r="B58" s="92">
        <v>40</v>
      </c>
      <c r="C58" s="93" t="s">
        <v>1291</v>
      </c>
      <c r="D58" s="94" t="s">
        <v>1402</v>
      </c>
      <c r="E58" s="241" t="s">
        <v>1409</v>
      </c>
      <c r="F58" s="241" t="s">
        <v>1758</v>
      </c>
      <c r="G58" s="242" t="s">
        <v>1759</v>
      </c>
      <c r="H58" s="260"/>
      <c r="I58" s="129" t="s">
        <v>1760</v>
      </c>
      <c r="J58" s="109"/>
      <c r="K58" s="109"/>
    </row>
    <row r="59" spans="1:11" ht="12.75">
      <c r="A59" s="95" t="s">
        <v>765</v>
      </c>
      <c r="B59" s="123"/>
      <c r="C59" s="96" t="s">
        <v>816</v>
      </c>
      <c r="D59" s="97" t="s">
        <v>1404</v>
      </c>
      <c r="E59" s="243" t="s">
        <v>1434</v>
      </c>
      <c r="F59" s="243" t="s">
        <v>1681</v>
      </c>
      <c r="G59" s="244" t="s">
        <v>1761</v>
      </c>
      <c r="H59" s="261"/>
      <c r="I59" s="146" t="s">
        <v>1762</v>
      </c>
      <c r="J59" s="109"/>
      <c r="K59" s="109"/>
    </row>
    <row r="60" spans="1:11" ht="12.75">
      <c r="A60" s="91" t="s">
        <v>1379</v>
      </c>
      <c r="B60" s="92">
        <v>32</v>
      </c>
      <c r="C60" s="93" t="s">
        <v>1284</v>
      </c>
      <c r="D60" s="94" t="s">
        <v>1402</v>
      </c>
      <c r="E60" s="241" t="s">
        <v>1403</v>
      </c>
      <c r="F60" s="241" t="s">
        <v>1668</v>
      </c>
      <c r="G60" s="242" t="s">
        <v>1669</v>
      </c>
      <c r="H60" s="260"/>
      <c r="I60" s="129" t="s">
        <v>1670</v>
      </c>
      <c r="J60" s="109"/>
      <c r="K60" s="109"/>
    </row>
    <row r="61" spans="1:11" ht="12.75">
      <c r="A61" s="95" t="s">
        <v>770</v>
      </c>
      <c r="B61" s="123"/>
      <c r="C61" s="96" t="s">
        <v>627</v>
      </c>
      <c r="D61" s="97" t="s">
        <v>1404</v>
      </c>
      <c r="E61" s="243" t="s">
        <v>1431</v>
      </c>
      <c r="F61" s="243" t="s">
        <v>1419</v>
      </c>
      <c r="G61" s="244" t="s">
        <v>1369</v>
      </c>
      <c r="H61" s="261"/>
      <c r="I61" s="146" t="s">
        <v>1671</v>
      </c>
      <c r="J61" s="109"/>
      <c r="K61" s="109"/>
    </row>
    <row r="62" spans="1:11" ht="12.75">
      <c r="A62" s="91" t="s">
        <v>1407</v>
      </c>
      <c r="B62" s="92">
        <v>28</v>
      </c>
      <c r="C62" s="93" t="s">
        <v>1280</v>
      </c>
      <c r="D62" s="94" t="s">
        <v>1373</v>
      </c>
      <c r="E62" s="241" t="s">
        <v>1374</v>
      </c>
      <c r="F62" s="241" t="s">
        <v>1672</v>
      </c>
      <c r="G62" s="242" t="s">
        <v>1655</v>
      </c>
      <c r="H62" s="260"/>
      <c r="I62" s="129" t="s">
        <v>1673</v>
      </c>
      <c r="J62" s="109"/>
      <c r="K62" s="109"/>
    </row>
    <row r="63" spans="1:11" ht="12.75">
      <c r="A63" s="95" t="s">
        <v>770</v>
      </c>
      <c r="B63" s="123"/>
      <c r="C63" s="96" t="s">
        <v>692</v>
      </c>
      <c r="D63" s="97" t="s">
        <v>1382</v>
      </c>
      <c r="E63" s="243" t="s">
        <v>1435</v>
      </c>
      <c r="F63" s="243" t="s">
        <v>1942</v>
      </c>
      <c r="G63" s="244" t="s">
        <v>1436</v>
      </c>
      <c r="H63" s="261"/>
      <c r="I63" s="146" t="s">
        <v>1674</v>
      </c>
      <c r="J63" s="109"/>
      <c r="K63" s="109"/>
    </row>
    <row r="64" spans="1:11" ht="12.75">
      <c r="A64" s="91" t="s">
        <v>1408</v>
      </c>
      <c r="B64" s="92">
        <v>21</v>
      </c>
      <c r="C64" s="93" t="s">
        <v>1273</v>
      </c>
      <c r="D64" s="94" t="s">
        <v>1367</v>
      </c>
      <c r="E64" s="241" t="s">
        <v>1368</v>
      </c>
      <c r="F64" s="241" t="s">
        <v>1610</v>
      </c>
      <c r="G64" s="242" t="s">
        <v>1611</v>
      </c>
      <c r="H64" s="260"/>
      <c r="I64" s="129" t="s">
        <v>1612</v>
      </c>
      <c r="J64" s="109"/>
      <c r="K64" s="109"/>
    </row>
    <row r="65" spans="1:11" ht="12.75">
      <c r="A65" s="95" t="s">
        <v>770</v>
      </c>
      <c r="B65" s="123"/>
      <c r="C65" s="96" t="s">
        <v>692</v>
      </c>
      <c r="D65" s="97" t="s">
        <v>1406</v>
      </c>
      <c r="E65" s="243" t="s">
        <v>1410</v>
      </c>
      <c r="F65" s="243" t="s">
        <v>1417</v>
      </c>
      <c r="G65" s="244" t="s">
        <v>1943</v>
      </c>
      <c r="H65" s="261"/>
      <c r="I65" s="146" t="s">
        <v>1613</v>
      </c>
      <c r="J65" s="109"/>
      <c r="K65" s="109"/>
    </row>
    <row r="66" spans="1:11" ht="12.75">
      <c r="A66" s="91" t="s">
        <v>1763</v>
      </c>
      <c r="B66" s="92">
        <v>35</v>
      </c>
      <c r="C66" s="93" t="s">
        <v>1287</v>
      </c>
      <c r="D66" s="94" t="s">
        <v>1390</v>
      </c>
      <c r="E66" s="241" t="s">
        <v>1418</v>
      </c>
      <c r="F66" s="241" t="s">
        <v>1682</v>
      </c>
      <c r="G66" s="242" t="s">
        <v>1764</v>
      </c>
      <c r="H66" s="260"/>
      <c r="I66" s="129" t="s">
        <v>1765</v>
      </c>
      <c r="J66" s="109"/>
      <c r="K66" s="109"/>
    </row>
    <row r="67" spans="1:11" ht="12.75">
      <c r="A67" s="95" t="s">
        <v>764</v>
      </c>
      <c r="B67" s="123"/>
      <c r="C67" s="96" t="s">
        <v>834</v>
      </c>
      <c r="D67" s="97" t="s">
        <v>1391</v>
      </c>
      <c r="E67" s="243" t="s">
        <v>1443</v>
      </c>
      <c r="F67" s="243" t="s">
        <v>1742</v>
      </c>
      <c r="G67" s="244" t="s">
        <v>1766</v>
      </c>
      <c r="H67" s="261"/>
      <c r="I67" s="146" t="s">
        <v>1767</v>
      </c>
      <c r="J67" s="109"/>
      <c r="K67" s="109"/>
    </row>
    <row r="68" spans="1:11" ht="12.75">
      <c r="A68" s="91" t="s">
        <v>1411</v>
      </c>
      <c r="B68" s="92">
        <v>51</v>
      </c>
      <c r="C68" s="93" t="s">
        <v>1302</v>
      </c>
      <c r="D68" s="94" t="s">
        <v>1415</v>
      </c>
      <c r="E68" s="241" t="s">
        <v>1267</v>
      </c>
      <c r="F68" s="241" t="s">
        <v>1865</v>
      </c>
      <c r="G68" s="242" t="s">
        <v>1651</v>
      </c>
      <c r="H68" s="260"/>
      <c r="I68" s="129" t="s">
        <v>1866</v>
      </c>
      <c r="J68" s="109"/>
      <c r="K68" s="109"/>
    </row>
    <row r="69" spans="1:11" ht="12.75">
      <c r="A69" s="95" t="s">
        <v>765</v>
      </c>
      <c r="B69" s="123"/>
      <c r="C69" s="96" t="s">
        <v>821</v>
      </c>
      <c r="D69" s="97" t="s">
        <v>1444</v>
      </c>
      <c r="E69" s="243" t="s">
        <v>1436</v>
      </c>
      <c r="F69" s="243" t="s">
        <v>1944</v>
      </c>
      <c r="G69" s="244" t="s">
        <v>1743</v>
      </c>
      <c r="H69" s="261"/>
      <c r="I69" s="146" t="s">
        <v>1867</v>
      </c>
      <c r="J69" s="109"/>
      <c r="K69" s="109"/>
    </row>
    <row r="70" spans="1:11" ht="12.75">
      <c r="A70" s="91" t="s">
        <v>1695</v>
      </c>
      <c r="B70" s="92">
        <v>36</v>
      </c>
      <c r="C70" s="93" t="s">
        <v>1288</v>
      </c>
      <c r="D70" s="94" t="s">
        <v>1398</v>
      </c>
      <c r="E70" s="241" t="s">
        <v>1399</v>
      </c>
      <c r="F70" s="241" t="s">
        <v>1768</v>
      </c>
      <c r="G70" s="242" t="s">
        <v>1769</v>
      </c>
      <c r="H70" s="260"/>
      <c r="I70" s="129" t="s">
        <v>1770</v>
      </c>
      <c r="J70" s="109"/>
      <c r="K70" s="109"/>
    </row>
    <row r="71" spans="1:11" ht="12.75">
      <c r="A71" s="95" t="s">
        <v>750</v>
      </c>
      <c r="B71" s="123"/>
      <c r="C71" s="96" t="s">
        <v>788</v>
      </c>
      <c r="D71" s="97" t="s">
        <v>1400</v>
      </c>
      <c r="E71" s="243" t="s">
        <v>1383</v>
      </c>
      <c r="F71" s="243" t="s">
        <v>1945</v>
      </c>
      <c r="G71" s="244" t="s">
        <v>1785</v>
      </c>
      <c r="H71" s="261"/>
      <c r="I71" s="146" t="s">
        <v>1771</v>
      </c>
      <c r="J71" s="109"/>
      <c r="K71" s="109"/>
    </row>
    <row r="72" spans="1:11" ht="12.75">
      <c r="A72" s="91" t="s">
        <v>1868</v>
      </c>
      <c r="B72" s="92">
        <v>37</v>
      </c>
      <c r="C72" s="93" t="s">
        <v>1289</v>
      </c>
      <c r="D72" s="94" t="s">
        <v>1415</v>
      </c>
      <c r="E72" s="241" t="s">
        <v>1416</v>
      </c>
      <c r="F72" s="241" t="s">
        <v>1676</v>
      </c>
      <c r="G72" s="242" t="s">
        <v>1677</v>
      </c>
      <c r="H72" s="260"/>
      <c r="I72" s="129" t="s">
        <v>1678</v>
      </c>
      <c r="J72" s="109"/>
      <c r="K72" s="109"/>
    </row>
    <row r="73" spans="1:11" ht="12.75">
      <c r="A73" s="95" t="s">
        <v>770</v>
      </c>
      <c r="B73" s="123"/>
      <c r="C73" s="96" t="s">
        <v>627</v>
      </c>
      <c r="D73" s="97" t="s">
        <v>1438</v>
      </c>
      <c r="E73" s="243" t="s">
        <v>1439</v>
      </c>
      <c r="F73" s="243" t="s">
        <v>1404</v>
      </c>
      <c r="G73" s="244" t="s">
        <v>1946</v>
      </c>
      <c r="H73" s="261"/>
      <c r="I73" s="146" t="s">
        <v>1680</v>
      </c>
      <c r="J73" s="109"/>
      <c r="K73" s="109"/>
    </row>
    <row r="74" spans="1:11" ht="12.75">
      <c r="A74" s="91" t="s">
        <v>1869</v>
      </c>
      <c r="B74" s="92">
        <v>42</v>
      </c>
      <c r="C74" s="93" t="s">
        <v>1293</v>
      </c>
      <c r="D74" s="94" t="s">
        <v>1447</v>
      </c>
      <c r="E74" s="241" t="s">
        <v>1448</v>
      </c>
      <c r="F74" s="241" t="s">
        <v>1772</v>
      </c>
      <c r="G74" s="242" t="s">
        <v>1773</v>
      </c>
      <c r="H74" s="260"/>
      <c r="I74" s="129" t="s">
        <v>1774</v>
      </c>
      <c r="J74" s="109"/>
      <c r="K74" s="109"/>
    </row>
    <row r="75" spans="1:11" ht="12.75">
      <c r="A75" s="95" t="s">
        <v>763</v>
      </c>
      <c r="B75" s="123"/>
      <c r="C75" s="96" t="s">
        <v>812</v>
      </c>
      <c r="D75" s="97" t="s">
        <v>1449</v>
      </c>
      <c r="E75" s="243" t="s">
        <v>1450</v>
      </c>
      <c r="F75" s="243" t="s">
        <v>1431</v>
      </c>
      <c r="G75" s="244" t="s">
        <v>1947</v>
      </c>
      <c r="H75" s="261"/>
      <c r="I75" s="146" t="s">
        <v>1775</v>
      </c>
      <c r="J75" s="109"/>
      <c r="K75" s="109"/>
    </row>
    <row r="76" spans="1:11" ht="12.75">
      <c r="A76" s="91" t="s">
        <v>1870</v>
      </c>
      <c r="B76" s="92">
        <v>48</v>
      </c>
      <c r="C76" s="93" t="s">
        <v>1299</v>
      </c>
      <c r="D76" s="94" t="s">
        <v>1376</v>
      </c>
      <c r="E76" s="241" t="s">
        <v>1377</v>
      </c>
      <c r="F76" s="241" t="s">
        <v>1614</v>
      </c>
      <c r="G76" s="242" t="s">
        <v>1615</v>
      </c>
      <c r="H76" s="260"/>
      <c r="I76" s="129" t="s">
        <v>1616</v>
      </c>
      <c r="J76" s="109"/>
      <c r="K76" s="109"/>
    </row>
    <row r="77" spans="1:11" ht="12.75">
      <c r="A77" s="95" t="s">
        <v>770</v>
      </c>
      <c r="B77" s="123"/>
      <c r="C77" s="96" t="s">
        <v>938</v>
      </c>
      <c r="D77" s="97" t="s">
        <v>1445</v>
      </c>
      <c r="E77" s="243" t="s">
        <v>1446</v>
      </c>
      <c r="F77" s="243" t="s">
        <v>1358</v>
      </c>
      <c r="G77" s="244" t="s">
        <v>1948</v>
      </c>
      <c r="H77" s="261"/>
      <c r="I77" s="146" t="s">
        <v>1617</v>
      </c>
      <c r="J77" s="109"/>
      <c r="K77" s="109"/>
    </row>
    <row r="78" spans="1:11" ht="12.75">
      <c r="A78" s="91" t="s">
        <v>1871</v>
      </c>
      <c r="B78" s="92">
        <v>30</v>
      </c>
      <c r="C78" s="93" t="s">
        <v>1282</v>
      </c>
      <c r="D78" s="94" t="s">
        <v>1421</v>
      </c>
      <c r="E78" s="241" t="s">
        <v>1381</v>
      </c>
      <c r="F78" s="241" t="s">
        <v>1682</v>
      </c>
      <c r="G78" s="242" t="s">
        <v>1683</v>
      </c>
      <c r="H78" s="260"/>
      <c r="I78" s="129" t="s">
        <v>1684</v>
      </c>
      <c r="J78" s="109"/>
      <c r="K78" s="109"/>
    </row>
    <row r="79" spans="1:11" ht="12.75">
      <c r="A79" s="95" t="s">
        <v>770</v>
      </c>
      <c r="B79" s="123"/>
      <c r="C79" s="96" t="s">
        <v>938</v>
      </c>
      <c r="D79" s="97" t="s">
        <v>1483</v>
      </c>
      <c r="E79" s="243" t="s">
        <v>1458</v>
      </c>
      <c r="F79" s="243" t="s">
        <v>1949</v>
      </c>
      <c r="G79" s="244" t="s">
        <v>1431</v>
      </c>
      <c r="H79" s="261"/>
      <c r="I79" s="146" t="s">
        <v>1685</v>
      </c>
      <c r="J79" s="109"/>
      <c r="K79" s="109"/>
    </row>
    <row r="80" spans="1:11" ht="12.75">
      <c r="A80" s="91" t="s">
        <v>1872</v>
      </c>
      <c r="B80" s="92">
        <v>55</v>
      </c>
      <c r="C80" s="93" t="s">
        <v>1306</v>
      </c>
      <c r="D80" s="94" t="s">
        <v>1440</v>
      </c>
      <c r="E80" s="241" t="s">
        <v>1365</v>
      </c>
      <c r="F80" s="241" t="s">
        <v>1873</v>
      </c>
      <c r="G80" s="242" t="s">
        <v>1874</v>
      </c>
      <c r="H80" s="260"/>
      <c r="I80" s="129" t="s">
        <v>1875</v>
      </c>
      <c r="J80" s="109"/>
      <c r="K80" s="109"/>
    </row>
    <row r="81" spans="1:11" ht="12.75">
      <c r="A81" s="95" t="s">
        <v>761</v>
      </c>
      <c r="B81" s="123"/>
      <c r="C81" s="96" t="s">
        <v>773</v>
      </c>
      <c r="D81" s="97" t="s">
        <v>1441</v>
      </c>
      <c r="E81" s="243" t="s">
        <v>1442</v>
      </c>
      <c r="F81" s="243" t="s">
        <v>1950</v>
      </c>
      <c r="G81" s="244" t="s">
        <v>1951</v>
      </c>
      <c r="H81" s="261"/>
      <c r="I81" s="146" t="s">
        <v>1876</v>
      </c>
      <c r="J81" s="109"/>
      <c r="K81" s="109"/>
    </row>
    <row r="82" spans="1:11" ht="12.75">
      <c r="A82" s="91" t="s">
        <v>1877</v>
      </c>
      <c r="B82" s="92">
        <v>45</v>
      </c>
      <c r="C82" s="93" t="s">
        <v>1296</v>
      </c>
      <c r="D82" s="94" t="s">
        <v>1459</v>
      </c>
      <c r="E82" s="241" t="s">
        <v>1460</v>
      </c>
      <c r="F82" s="241" t="s">
        <v>1586</v>
      </c>
      <c r="G82" s="242" t="s">
        <v>1772</v>
      </c>
      <c r="H82" s="260"/>
      <c r="I82" s="129" t="s">
        <v>1776</v>
      </c>
      <c r="J82" s="109"/>
      <c r="K82" s="109"/>
    </row>
    <row r="83" spans="1:11" ht="12.75">
      <c r="A83" s="95" t="s">
        <v>765</v>
      </c>
      <c r="B83" s="123"/>
      <c r="C83" s="96" t="s">
        <v>816</v>
      </c>
      <c r="D83" s="97" t="s">
        <v>1461</v>
      </c>
      <c r="E83" s="243" t="s">
        <v>1461</v>
      </c>
      <c r="F83" s="243" t="s">
        <v>1743</v>
      </c>
      <c r="G83" s="244" t="s">
        <v>1689</v>
      </c>
      <c r="H83" s="261"/>
      <c r="I83" s="146" t="s">
        <v>1777</v>
      </c>
      <c r="J83" s="109"/>
      <c r="K83" s="109"/>
    </row>
    <row r="84" spans="1:11" ht="12.75">
      <c r="A84" s="91" t="s">
        <v>1879</v>
      </c>
      <c r="B84" s="92">
        <v>50</v>
      </c>
      <c r="C84" s="93" t="s">
        <v>1301</v>
      </c>
      <c r="D84" s="94" t="s">
        <v>1464</v>
      </c>
      <c r="E84" s="241" t="s">
        <v>1467</v>
      </c>
      <c r="F84" s="241" t="s">
        <v>1880</v>
      </c>
      <c r="G84" s="242" t="s">
        <v>1603</v>
      </c>
      <c r="H84" s="260"/>
      <c r="I84" s="129" t="s">
        <v>1881</v>
      </c>
      <c r="J84" s="109"/>
      <c r="K84" s="109"/>
    </row>
    <row r="85" spans="1:11" ht="12.75">
      <c r="A85" s="95" t="s">
        <v>765</v>
      </c>
      <c r="B85" s="123"/>
      <c r="C85" s="96" t="s">
        <v>816</v>
      </c>
      <c r="D85" s="97" t="s">
        <v>1491</v>
      </c>
      <c r="E85" s="243" t="s">
        <v>1468</v>
      </c>
      <c r="F85" s="243" t="s">
        <v>1679</v>
      </c>
      <c r="G85" s="244" t="s">
        <v>1878</v>
      </c>
      <c r="H85" s="261"/>
      <c r="I85" s="146" t="s">
        <v>1883</v>
      </c>
      <c r="J85" s="109"/>
      <c r="K85" s="109"/>
    </row>
    <row r="86" spans="1:11" ht="12.75">
      <c r="A86" s="91" t="s">
        <v>1454</v>
      </c>
      <c r="B86" s="92">
        <v>43</v>
      </c>
      <c r="C86" s="93" t="s">
        <v>1294</v>
      </c>
      <c r="D86" s="94" t="s">
        <v>1455</v>
      </c>
      <c r="E86" s="241" t="s">
        <v>1448</v>
      </c>
      <c r="F86" s="241" t="s">
        <v>1778</v>
      </c>
      <c r="G86" s="242" t="s">
        <v>1779</v>
      </c>
      <c r="H86" s="260"/>
      <c r="I86" s="129" t="s">
        <v>1780</v>
      </c>
      <c r="J86" s="109"/>
      <c r="K86" s="109"/>
    </row>
    <row r="87" spans="1:11" ht="12.75">
      <c r="A87" s="95" t="s">
        <v>770</v>
      </c>
      <c r="B87" s="123"/>
      <c r="C87" s="96" t="s">
        <v>627</v>
      </c>
      <c r="D87" s="97" t="s">
        <v>1456</v>
      </c>
      <c r="E87" s="243" t="s">
        <v>1419</v>
      </c>
      <c r="F87" s="243" t="s">
        <v>1952</v>
      </c>
      <c r="G87" s="244" t="s">
        <v>1953</v>
      </c>
      <c r="H87" s="261"/>
      <c r="I87" s="146" t="s">
        <v>1781</v>
      </c>
      <c r="J87" s="109"/>
      <c r="K87" s="109"/>
    </row>
    <row r="88" spans="1:11" ht="12.75">
      <c r="A88" s="91" t="s">
        <v>1884</v>
      </c>
      <c r="B88" s="92">
        <v>31</v>
      </c>
      <c r="C88" s="93" t="s">
        <v>1283</v>
      </c>
      <c r="D88" s="94" t="s">
        <v>1412</v>
      </c>
      <c r="E88" s="241" t="s">
        <v>1413</v>
      </c>
      <c r="F88" s="241" t="s">
        <v>1686</v>
      </c>
      <c r="G88" s="242" t="s">
        <v>1687</v>
      </c>
      <c r="H88" s="260"/>
      <c r="I88" s="129" t="s">
        <v>1688</v>
      </c>
      <c r="J88" s="109"/>
      <c r="K88" s="109"/>
    </row>
    <row r="89" spans="1:11" ht="12.75">
      <c r="A89" s="95" t="s">
        <v>770</v>
      </c>
      <c r="B89" s="123"/>
      <c r="C89" s="96" t="s">
        <v>690</v>
      </c>
      <c r="D89" s="97" t="s">
        <v>1436</v>
      </c>
      <c r="E89" s="243" t="s">
        <v>1437</v>
      </c>
      <c r="F89" s="243" t="s">
        <v>1954</v>
      </c>
      <c r="G89" s="244" t="s">
        <v>1955</v>
      </c>
      <c r="H89" s="261"/>
      <c r="I89" s="146" t="s">
        <v>1690</v>
      </c>
      <c r="J89" s="109"/>
      <c r="K89" s="109"/>
    </row>
    <row r="90" spans="1:11" ht="12.75">
      <c r="A90" s="91" t="s">
        <v>1956</v>
      </c>
      <c r="B90" s="92">
        <v>68</v>
      </c>
      <c r="C90" s="93" t="s">
        <v>1319</v>
      </c>
      <c r="D90" s="94" t="s">
        <v>1508</v>
      </c>
      <c r="E90" s="241" t="s">
        <v>1464</v>
      </c>
      <c r="F90" s="241" t="s">
        <v>1957</v>
      </c>
      <c r="G90" s="242" t="s">
        <v>1958</v>
      </c>
      <c r="H90" s="260"/>
      <c r="I90" s="129" t="s">
        <v>1959</v>
      </c>
      <c r="J90" s="109"/>
      <c r="K90" s="109"/>
    </row>
    <row r="91" spans="1:11" ht="12.75">
      <c r="A91" s="95" t="s">
        <v>765</v>
      </c>
      <c r="B91" s="123"/>
      <c r="C91" s="96" t="s">
        <v>816</v>
      </c>
      <c r="D91" s="97" t="s">
        <v>1624</v>
      </c>
      <c r="E91" s="243" t="s">
        <v>1625</v>
      </c>
      <c r="F91" s="243" t="s">
        <v>1675</v>
      </c>
      <c r="G91" s="244" t="s">
        <v>1882</v>
      </c>
      <c r="H91" s="261"/>
      <c r="I91" s="146" t="s">
        <v>1960</v>
      </c>
      <c r="J91" s="109"/>
      <c r="K91" s="109"/>
    </row>
    <row r="92" spans="1:11" ht="12.75">
      <c r="A92" s="91" t="s">
        <v>1961</v>
      </c>
      <c r="B92" s="92">
        <v>38</v>
      </c>
      <c r="C92" s="93" t="s">
        <v>1290</v>
      </c>
      <c r="D92" s="94" t="s">
        <v>1422</v>
      </c>
      <c r="E92" s="241" t="s">
        <v>1423</v>
      </c>
      <c r="F92" s="241" t="s">
        <v>1782</v>
      </c>
      <c r="G92" s="242" t="s">
        <v>1769</v>
      </c>
      <c r="H92" s="260"/>
      <c r="I92" s="129" t="s">
        <v>1783</v>
      </c>
      <c r="J92" s="109"/>
      <c r="K92" s="109"/>
    </row>
    <row r="93" spans="1:11" ht="12.75">
      <c r="A93" s="95" t="s">
        <v>763</v>
      </c>
      <c r="B93" s="123"/>
      <c r="C93" s="96" t="s">
        <v>951</v>
      </c>
      <c r="D93" s="97" t="s">
        <v>1462</v>
      </c>
      <c r="E93" s="243" t="s">
        <v>1463</v>
      </c>
      <c r="F93" s="243" t="s">
        <v>1962</v>
      </c>
      <c r="G93" s="244" t="s">
        <v>1962</v>
      </c>
      <c r="H93" s="261"/>
      <c r="I93" s="146" t="s">
        <v>1784</v>
      </c>
      <c r="J93" s="109"/>
      <c r="K93" s="109"/>
    </row>
    <row r="94" spans="1:11" ht="12.75">
      <c r="A94" s="91" t="s">
        <v>1963</v>
      </c>
      <c r="B94" s="92">
        <v>47</v>
      </c>
      <c r="C94" s="93" t="s">
        <v>1298</v>
      </c>
      <c r="D94" s="94" t="s">
        <v>1380</v>
      </c>
      <c r="E94" s="241" t="s">
        <v>1381</v>
      </c>
      <c r="F94" s="241" t="s">
        <v>1691</v>
      </c>
      <c r="G94" s="242" t="s">
        <v>1692</v>
      </c>
      <c r="H94" s="260"/>
      <c r="I94" s="129" t="s">
        <v>1693</v>
      </c>
      <c r="J94" s="109"/>
      <c r="K94" s="109"/>
    </row>
    <row r="95" spans="1:11" ht="12.75">
      <c r="A95" s="95" t="s">
        <v>748</v>
      </c>
      <c r="B95" s="123"/>
      <c r="C95" s="96" t="s">
        <v>812</v>
      </c>
      <c r="D95" s="97" t="s">
        <v>1457</v>
      </c>
      <c r="E95" s="243" t="s">
        <v>1420</v>
      </c>
      <c r="F95" s="243" t="s">
        <v>1964</v>
      </c>
      <c r="G95" s="244" t="s">
        <v>1515</v>
      </c>
      <c r="H95" s="261"/>
      <c r="I95" s="146" t="s">
        <v>1694</v>
      </c>
      <c r="J95" s="109"/>
      <c r="K95" s="109"/>
    </row>
    <row r="96" spans="1:11" ht="12.75">
      <c r="A96" s="91" t="s">
        <v>1965</v>
      </c>
      <c r="B96" s="92">
        <v>22</v>
      </c>
      <c r="C96" s="93" t="s">
        <v>1274</v>
      </c>
      <c r="D96" s="94" t="s">
        <v>1384</v>
      </c>
      <c r="E96" s="241" t="s">
        <v>1385</v>
      </c>
      <c r="F96" s="241" t="s">
        <v>1618</v>
      </c>
      <c r="G96" s="242" t="s">
        <v>1555</v>
      </c>
      <c r="H96" s="260"/>
      <c r="I96" s="129" t="s">
        <v>1619</v>
      </c>
      <c r="J96" s="109"/>
      <c r="K96" s="109"/>
    </row>
    <row r="97" spans="1:11" ht="12.75">
      <c r="A97" s="95" t="s">
        <v>763</v>
      </c>
      <c r="B97" s="123"/>
      <c r="C97" s="96" t="s">
        <v>812</v>
      </c>
      <c r="D97" s="97" t="s">
        <v>1386</v>
      </c>
      <c r="E97" s="243" t="s">
        <v>1696</v>
      </c>
      <c r="F97" s="243" t="s">
        <v>1471</v>
      </c>
      <c r="G97" s="244" t="s">
        <v>1463</v>
      </c>
      <c r="H97" s="261"/>
      <c r="I97" s="146" t="s">
        <v>1620</v>
      </c>
      <c r="J97" s="109"/>
      <c r="K97" s="109"/>
    </row>
    <row r="98" spans="1:11" ht="12.75">
      <c r="A98" s="91" t="s">
        <v>1966</v>
      </c>
      <c r="B98" s="92">
        <v>44</v>
      </c>
      <c r="C98" s="93" t="s">
        <v>1295</v>
      </c>
      <c r="D98" s="94" t="s">
        <v>1440</v>
      </c>
      <c r="E98" s="241" t="s">
        <v>1451</v>
      </c>
      <c r="F98" s="241" t="s">
        <v>1786</v>
      </c>
      <c r="G98" s="242" t="s">
        <v>1787</v>
      </c>
      <c r="H98" s="260"/>
      <c r="I98" s="129" t="s">
        <v>1788</v>
      </c>
      <c r="J98" s="109"/>
      <c r="K98" s="109"/>
    </row>
    <row r="99" spans="1:11" ht="12.75">
      <c r="A99" s="95" t="s">
        <v>763</v>
      </c>
      <c r="B99" s="123"/>
      <c r="C99" s="96" t="s">
        <v>813</v>
      </c>
      <c r="D99" s="97" t="s">
        <v>1452</v>
      </c>
      <c r="E99" s="243" t="s">
        <v>1453</v>
      </c>
      <c r="F99" s="243" t="s">
        <v>1967</v>
      </c>
      <c r="G99" s="244" t="s">
        <v>1968</v>
      </c>
      <c r="H99" s="261"/>
      <c r="I99" s="146" t="s">
        <v>1789</v>
      </c>
      <c r="J99" s="109"/>
      <c r="K99" s="109"/>
    </row>
    <row r="100" spans="1:11" ht="12.75">
      <c r="A100" s="91" t="s">
        <v>1969</v>
      </c>
      <c r="B100" s="92">
        <v>57</v>
      </c>
      <c r="C100" s="93" t="s">
        <v>1308</v>
      </c>
      <c r="D100" s="94" t="s">
        <v>1475</v>
      </c>
      <c r="E100" s="241" t="s">
        <v>1470</v>
      </c>
      <c r="F100" s="241" t="s">
        <v>1886</v>
      </c>
      <c r="G100" s="242" t="s">
        <v>1758</v>
      </c>
      <c r="H100" s="260"/>
      <c r="I100" s="129" t="s">
        <v>1887</v>
      </c>
      <c r="J100" s="109"/>
      <c r="K100" s="109"/>
    </row>
    <row r="101" spans="1:11" ht="12.75">
      <c r="A101" s="95" t="s">
        <v>761</v>
      </c>
      <c r="B101" s="123"/>
      <c r="C101" s="96" t="s">
        <v>989</v>
      </c>
      <c r="D101" s="97" t="s">
        <v>1623</v>
      </c>
      <c r="E101" s="243" t="s">
        <v>1501</v>
      </c>
      <c r="F101" s="243" t="s">
        <v>1970</v>
      </c>
      <c r="G101" s="244" t="s">
        <v>1971</v>
      </c>
      <c r="H101" s="261"/>
      <c r="I101" s="146" t="s">
        <v>1888</v>
      </c>
      <c r="J101" s="109"/>
      <c r="K101" s="109"/>
    </row>
    <row r="102" spans="1:11" ht="12.75">
      <c r="A102" s="91" t="s">
        <v>1469</v>
      </c>
      <c r="B102" s="92">
        <v>58</v>
      </c>
      <c r="C102" s="93" t="s">
        <v>1309</v>
      </c>
      <c r="D102" s="94" t="s">
        <v>1488</v>
      </c>
      <c r="E102" s="241" t="s">
        <v>1489</v>
      </c>
      <c r="F102" s="241" t="s">
        <v>1889</v>
      </c>
      <c r="G102" s="242" t="s">
        <v>1890</v>
      </c>
      <c r="H102" s="260"/>
      <c r="I102" s="129" t="s">
        <v>1891</v>
      </c>
      <c r="J102" s="109"/>
      <c r="K102" s="109"/>
    </row>
    <row r="103" spans="1:11" ht="12.75">
      <c r="A103" s="95" t="s">
        <v>763</v>
      </c>
      <c r="B103" s="123"/>
      <c r="C103" s="96" t="s">
        <v>839</v>
      </c>
      <c r="D103" s="97" t="s">
        <v>1490</v>
      </c>
      <c r="E103" s="243" t="s">
        <v>1471</v>
      </c>
      <c r="F103" s="243" t="s">
        <v>1972</v>
      </c>
      <c r="G103" s="244" t="s">
        <v>1973</v>
      </c>
      <c r="H103" s="261"/>
      <c r="I103" s="146" t="s">
        <v>1892</v>
      </c>
      <c r="J103" s="109"/>
      <c r="K103" s="109"/>
    </row>
    <row r="104" spans="1:11" ht="12.75">
      <c r="A104" s="91" t="s">
        <v>1472</v>
      </c>
      <c r="B104" s="92">
        <v>53</v>
      </c>
      <c r="C104" s="93" t="s">
        <v>1304</v>
      </c>
      <c r="D104" s="94" t="s">
        <v>1473</v>
      </c>
      <c r="E104" s="241" t="s">
        <v>1467</v>
      </c>
      <c r="F104" s="241" t="s">
        <v>1893</v>
      </c>
      <c r="G104" s="242" t="s">
        <v>1894</v>
      </c>
      <c r="H104" s="260"/>
      <c r="I104" s="129" t="s">
        <v>1895</v>
      </c>
      <c r="J104" s="109"/>
      <c r="K104" s="109"/>
    </row>
    <row r="105" spans="1:11" ht="12.75">
      <c r="A105" s="95" t="s">
        <v>770</v>
      </c>
      <c r="B105" s="123"/>
      <c r="C105" s="96" t="s">
        <v>692</v>
      </c>
      <c r="D105" s="97" t="s">
        <v>1621</v>
      </c>
      <c r="E105" s="243" t="s">
        <v>1474</v>
      </c>
      <c r="F105" s="243" t="s">
        <v>1974</v>
      </c>
      <c r="G105" s="244" t="s">
        <v>1975</v>
      </c>
      <c r="H105" s="261"/>
      <c r="I105" s="146" t="s">
        <v>1896</v>
      </c>
      <c r="J105" s="109"/>
      <c r="K105" s="109"/>
    </row>
    <row r="106" spans="1:11" ht="12.75">
      <c r="A106" s="91" t="s">
        <v>1976</v>
      </c>
      <c r="B106" s="92">
        <v>66</v>
      </c>
      <c r="C106" s="93" t="s">
        <v>1317</v>
      </c>
      <c r="D106" s="94" t="s">
        <v>1502</v>
      </c>
      <c r="E106" s="241" t="s">
        <v>1503</v>
      </c>
      <c r="F106" s="241" t="s">
        <v>1668</v>
      </c>
      <c r="G106" s="242" t="s">
        <v>1977</v>
      </c>
      <c r="H106" s="260"/>
      <c r="I106" s="129" t="s">
        <v>1895</v>
      </c>
      <c r="J106" s="109"/>
      <c r="K106" s="109"/>
    </row>
    <row r="107" spans="1:11" ht="12.75">
      <c r="A107" s="95" t="s">
        <v>750</v>
      </c>
      <c r="B107" s="123"/>
      <c r="C107" s="96" t="s">
        <v>705</v>
      </c>
      <c r="D107" s="97" t="s">
        <v>1511</v>
      </c>
      <c r="E107" s="243" t="s">
        <v>1505</v>
      </c>
      <c r="F107" s="243" t="s">
        <v>1450</v>
      </c>
      <c r="G107" s="244" t="s">
        <v>1466</v>
      </c>
      <c r="H107" s="261"/>
      <c r="I107" s="146" t="s">
        <v>1896</v>
      </c>
      <c r="J107" s="109"/>
      <c r="K107" s="109"/>
    </row>
    <row r="108" spans="1:11" ht="12.75">
      <c r="A108" s="91" t="s">
        <v>1494</v>
      </c>
      <c r="B108" s="92">
        <v>49</v>
      </c>
      <c r="C108" s="93" t="s">
        <v>1300</v>
      </c>
      <c r="D108" s="94" t="s">
        <v>1421</v>
      </c>
      <c r="E108" s="241" t="s">
        <v>1470</v>
      </c>
      <c r="F108" s="241" t="s">
        <v>1790</v>
      </c>
      <c r="G108" s="242" t="s">
        <v>1791</v>
      </c>
      <c r="H108" s="260"/>
      <c r="I108" s="129" t="s">
        <v>1792</v>
      </c>
      <c r="J108" s="109"/>
      <c r="K108" s="109"/>
    </row>
    <row r="109" spans="1:11" ht="12.75">
      <c r="A109" s="95" t="s">
        <v>763</v>
      </c>
      <c r="B109" s="123"/>
      <c r="C109" s="96" t="s">
        <v>812</v>
      </c>
      <c r="D109" s="97" t="s">
        <v>1495</v>
      </c>
      <c r="E109" s="243" t="s">
        <v>1496</v>
      </c>
      <c r="F109" s="243" t="s">
        <v>1978</v>
      </c>
      <c r="G109" s="244" t="s">
        <v>1979</v>
      </c>
      <c r="H109" s="261"/>
      <c r="I109" s="146" t="s">
        <v>1793</v>
      </c>
      <c r="J109" s="109"/>
      <c r="K109" s="109"/>
    </row>
    <row r="110" spans="1:11" ht="12.75">
      <c r="A110" s="91" t="s">
        <v>1479</v>
      </c>
      <c r="B110" s="92">
        <v>67</v>
      </c>
      <c r="C110" s="93" t="s">
        <v>1318</v>
      </c>
      <c r="D110" s="94" t="s">
        <v>1488</v>
      </c>
      <c r="E110" s="241" t="s">
        <v>1492</v>
      </c>
      <c r="F110" s="241" t="s">
        <v>1897</v>
      </c>
      <c r="G110" s="242" t="s">
        <v>1692</v>
      </c>
      <c r="H110" s="260"/>
      <c r="I110" s="129" t="s">
        <v>1898</v>
      </c>
      <c r="J110" s="109"/>
      <c r="K110" s="109"/>
    </row>
    <row r="111" spans="1:11" ht="12.75">
      <c r="A111" s="95" t="s">
        <v>765</v>
      </c>
      <c r="B111" s="123"/>
      <c r="C111" s="96" t="s">
        <v>1002</v>
      </c>
      <c r="D111" s="97" t="s">
        <v>1468</v>
      </c>
      <c r="E111" s="243" t="s">
        <v>1478</v>
      </c>
      <c r="F111" s="243" t="s">
        <v>1980</v>
      </c>
      <c r="G111" s="244" t="s">
        <v>1482</v>
      </c>
      <c r="H111" s="261"/>
      <c r="I111" s="146" t="s">
        <v>1899</v>
      </c>
      <c r="J111" s="109"/>
      <c r="K111" s="109"/>
    </row>
    <row r="112" spans="1:11" ht="12.75">
      <c r="A112" s="91" t="s">
        <v>1981</v>
      </c>
      <c r="B112" s="92">
        <v>62</v>
      </c>
      <c r="C112" s="93" t="s">
        <v>1313</v>
      </c>
      <c r="D112" s="94" t="s">
        <v>1506</v>
      </c>
      <c r="E112" s="241" t="s">
        <v>1380</v>
      </c>
      <c r="F112" s="241" t="s">
        <v>1900</v>
      </c>
      <c r="G112" s="242" t="s">
        <v>1901</v>
      </c>
      <c r="H112" s="260"/>
      <c r="I112" s="129" t="s">
        <v>1902</v>
      </c>
      <c r="J112" s="109"/>
      <c r="K112" s="109"/>
    </row>
    <row r="113" spans="1:11" ht="12.75">
      <c r="A113" s="95" t="s">
        <v>770</v>
      </c>
      <c r="B113" s="123"/>
      <c r="C113" s="96" t="s">
        <v>938</v>
      </c>
      <c r="D113" s="97" t="s">
        <v>1626</v>
      </c>
      <c r="E113" s="243" t="s">
        <v>1507</v>
      </c>
      <c r="F113" s="243" t="s">
        <v>1982</v>
      </c>
      <c r="G113" s="244" t="s">
        <v>1483</v>
      </c>
      <c r="H113" s="261"/>
      <c r="I113" s="146" t="s">
        <v>1903</v>
      </c>
      <c r="J113" s="109"/>
      <c r="K113" s="109"/>
    </row>
    <row r="114" spans="1:11" ht="12.75">
      <c r="A114" s="91" t="s">
        <v>1983</v>
      </c>
      <c r="B114" s="92">
        <v>59</v>
      </c>
      <c r="C114" s="93" t="s">
        <v>1310</v>
      </c>
      <c r="D114" s="94" t="s">
        <v>1380</v>
      </c>
      <c r="E114" s="241" t="s">
        <v>1485</v>
      </c>
      <c r="F114" s="241" t="s">
        <v>1904</v>
      </c>
      <c r="G114" s="242" t="s">
        <v>1905</v>
      </c>
      <c r="H114" s="260"/>
      <c r="I114" s="129" t="s">
        <v>1906</v>
      </c>
      <c r="J114" s="109"/>
      <c r="K114" s="109"/>
    </row>
    <row r="115" spans="1:11" ht="12.75">
      <c r="A115" s="95" t="s">
        <v>770</v>
      </c>
      <c r="B115" s="123"/>
      <c r="C115" s="96" t="s">
        <v>692</v>
      </c>
      <c r="D115" s="97" t="s">
        <v>1486</v>
      </c>
      <c r="E115" s="243" t="s">
        <v>1487</v>
      </c>
      <c r="F115" s="243" t="s">
        <v>1984</v>
      </c>
      <c r="G115" s="244" t="s">
        <v>1984</v>
      </c>
      <c r="H115" s="261"/>
      <c r="I115" s="146" t="s">
        <v>1907</v>
      </c>
      <c r="J115" s="109"/>
      <c r="K115" s="109"/>
    </row>
    <row r="116" spans="1:11" ht="12.75">
      <c r="A116" s="91" t="s">
        <v>1915</v>
      </c>
      <c r="B116" s="92">
        <v>64</v>
      </c>
      <c r="C116" s="93" t="s">
        <v>1315</v>
      </c>
      <c r="D116" s="94" t="s">
        <v>1513</v>
      </c>
      <c r="E116" s="241" t="s">
        <v>1514</v>
      </c>
      <c r="F116" s="241" t="s">
        <v>1908</v>
      </c>
      <c r="G116" s="242" t="s">
        <v>1909</v>
      </c>
      <c r="H116" s="260"/>
      <c r="I116" s="129" t="s">
        <v>1910</v>
      </c>
      <c r="J116" s="109"/>
      <c r="K116" s="109"/>
    </row>
    <row r="117" spans="1:11" ht="12.75">
      <c r="A117" s="95" t="s">
        <v>748</v>
      </c>
      <c r="B117" s="123"/>
      <c r="C117" s="96" t="s">
        <v>812</v>
      </c>
      <c r="D117" s="97" t="s">
        <v>1698</v>
      </c>
      <c r="E117" s="243" t="s">
        <v>1515</v>
      </c>
      <c r="F117" s="243" t="s">
        <v>1985</v>
      </c>
      <c r="G117" s="244" t="s">
        <v>1986</v>
      </c>
      <c r="H117" s="261"/>
      <c r="I117" s="146" t="s">
        <v>1855</v>
      </c>
      <c r="J117" s="109"/>
      <c r="K117" s="109"/>
    </row>
    <row r="118" spans="1:11" ht="12.75">
      <c r="A118" s="91" t="s">
        <v>1987</v>
      </c>
      <c r="B118" s="92">
        <v>81</v>
      </c>
      <c r="C118" s="93" t="s">
        <v>1332</v>
      </c>
      <c r="D118" s="94" t="s">
        <v>1497</v>
      </c>
      <c r="E118" s="241" t="s">
        <v>1498</v>
      </c>
      <c r="F118" s="241" t="s">
        <v>1911</v>
      </c>
      <c r="G118" s="242" t="s">
        <v>1912</v>
      </c>
      <c r="H118" s="260"/>
      <c r="I118" s="129" t="s">
        <v>1913</v>
      </c>
      <c r="J118" s="109"/>
      <c r="K118" s="109"/>
    </row>
    <row r="119" spans="1:11" ht="12.75">
      <c r="A119" s="95" t="s">
        <v>763</v>
      </c>
      <c r="B119" s="123"/>
      <c r="C119" s="96" t="s">
        <v>812</v>
      </c>
      <c r="D119" s="97" t="s">
        <v>1499</v>
      </c>
      <c r="E119" s="243" t="s">
        <v>1622</v>
      </c>
      <c r="F119" s="243" t="s">
        <v>1500</v>
      </c>
      <c r="G119" s="244" t="s">
        <v>2029</v>
      </c>
      <c r="H119" s="261"/>
      <c r="I119" s="146" t="s">
        <v>1914</v>
      </c>
      <c r="J119" s="109"/>
      <c r="K119" s="109"/>
    </row>
    <row r="120" spans="1:11" ht="12.75">
      <c r="A120" s="91" t="s">
        <v>1919</v>
      </c>
      <c r="B120" s="92">
        <v>77</v>
      </c>
      <c r="C120" s="93" t="s">
        <v>1328</v>
      </c>
      <c r="D120" s="94" t="s">
        <v>1628</v>
      </c>
      <c r="E120" s="241" t="s">
        <v>1629</v>
      </c>
      <c r="F120" s="241" t="s">
        <v>1790</v>
      </c>
      <c r="G120" s="242" t="s">
        <v>1988</v>
      </c>
      <c r="H120" s="260"/>
      <c r="I120" s="129" t="s">
        <v>1989</v>
      </c>
      <c r="J120" s="109"/>
      <c r="K120" s="109"/>
    </row>
    <row r="121" spans="1:11" ht="12.75">
      <c r="A121" s="95" t="s">
        <v>748</v>
      </c>
      <c r="B121" s="123"/>
      <c r="C121" s="96" t="s">
        <v>812</v>
      </c>
      <c r="D121" s="97" t="s">
        <v>1703</v>
      </c>
      <c r="E121" s="243" t="s">
        <v>1704</v>
      </c>
      <c r="F121" s="243" t="s">
        <v>1885</v>
      </c>
      <c r="G121" s="244" t="s">
        <v>1985</v>
      </c>
      <c r="H121" s="261"/>
      <c r="I121" s="146" t="s">
        <v>1858</v>
      </c>
      <c r="J121" s="109"/>
      <c r="K121" s="109"/>
    </row>
    <row r="122" spans="1:11" ht="12.75">
      <c r="A122" s="91" t="s">
        <v>1847</v>
      </c>
      <c r="B122" s="92">
        <v>61</v>
      </c>
      <c r="C122" s="93" t="s">
        <v>1312</v>
      </c>
      <c r="D122" s="94" t="s">
        <v>1518</v>
      </c>
      <c r="E122" s="241" t="s">
        <v>1519</v>
      </c>
      <c r="F122" s="241" t="s">
        <v>1911</v>
      </c>
      <c r="G122" s="242" t="s">
        <v>1916</v>
      </c>
      <c r="H122" s="260"/>
      <c r="I122" s="129" t="s">
        <v>1917</v>
      </c>
      <c r="J122" s="109"/>
      <c r="K122" s="109"/>
    </row>
    <row r="123" spans="1:11" ht="12.75">
      <c r="A123" s="95" t="s">
        <v>762</v>
      </c>
      <c r="B123" s="123"/>
      <c r="C123" s="96" t="s">
        <v>824</v>
      </c>
      <c r="D123" s="97" t="s">
        <v>1708</v>
      </c>
      <c r="E123" s="243" t="s">
        <v>1709</v>
      </c>
      <c r="F123" s="243" t="s">
        <v>1990</v>
      </c>
      <c r="G123" s="244" t="s">
        <v>1991</v>
      </c>
      <c r="H123" s="261"/>
      <c r="I123" s="146" t="s">
        <v>1918</v>
      </c>
      <c r="J123" s="109"/>
      <c r="K123" s="109"/>
    </row>
    <row r="124" spans="1:11" ht="12.75">
      <c r="A124" s="91" t="s">
        <v>1992</v>
      </c>
      <c r="B124" s="92">
        <v>41</v>
      </c>
      <c r="C124" s="93" t="s">
        <v>1292</v>
      </c>
      <c r="D124" s="94" t="s">
        <v>1476</v>
      </c>
      <c r="E124" s="241" t="s">
        <v>1477</v>
      </c>
      <c r="F124" s="241" t="s">
        <v>1794</v>
      </c>
      <c r="G124" s="242" t="s">
        <v>1795</v>
      </c>
      <c r="H124" s="260"/>
      <c r="I124" s="129" t="s">
        <v>1796</v>
      </c>
      <c r="J124" s="109"/>
      <c r="K124" s="109"/>
    </row>
    <row r="125" spans="1:11" ht="12.75">
      <c r="A125" s="95" t="s">
        <v>765</v>
      </c>
      <c r="B125" s="123"/>
      <c r="C125" s="96" t="s">
        <v>816</v>
      </c>
      <c r="D125" s="97" t="s">
        <v>1710</v>
      </c>
      <c r="E125" s="243" t="s">
        <v>1711</v>
      </c>
      <c r="F125" s="243" t="s">
        <v>1637</v>
      </c>
      <c r="G125" s="244" t="s">
        <v>1993</v>
      </c>
      <c r="H125" s="261"/>
      <c r="I125" s="146" t="s">
        <v>1797</v>
      </c>
      <c r="J125" s="109"/>
      <c r="K125" s="109"/>
    </row>
    <row r="126" spans="1:11" ht="12.75">
      <c r="A126" s="91" t="s">
        <v>1994</v>
      </c>
      <c r="B126" s="92">
        <v>60</v>
      </c>
      <c r="C126" s="93" t="s">
        <v>1311</v>
      </c>
      <c r="D126" s="94" t="s">
        <v>1508</v>
      </c>
      <c r="E126" s="241" t="s">
        <v>1509</v>
      </c>
      <c r="F126" s="241" t="s">
        <v>1920</v>
      </c>
      <c r="G126" s="242" t="s">
        <v>1256</v>
      </c>
      <c r="H126" s="260"/>
      <c r="I126" s="129" t="s">
        <v>1921</v>
      </c>
      <c r="J126" s="109"/>
      <c r="K126" s="109"/>
    </row>
    <row r="127" spans="1:11" ht="12.75">
      <c r="A127" s="95" t="s">
        <v>748</v>
      </c>
      <c r="B127" s="123"/>
      <c r="C127" s="96" t="s">
        <v>826</v>
      </c>
      <c r="D127" s="97" t="s">
        <v>1510</v>
      </c>
      <c r="E127" s="243" t="s">
        <v>1697</v>
      </c>
      <c r="F127" s="243" t="s">
        <v>1704</v>
      </c>
      <c r="G127" s="244" t="s">
        <v>2030</v>
      </c>
      <c r="H127" s="261"/>
      <c r="I127" s="146" t="s">
        <v>1922</v>
      </c>
      <c r="J127" s="109"/>
      <c r="K127" s="109"/>
    </row>
    <row r="128" spans="1:11" ht="12.75">
      <c r="A128" s="91" t="s">
        <v>1995</v>
      </c>
      <c r="B128" s="92">
        <v>65</v>
      </c>
      <c r="C128" s="93" t="s">
        <v>1316</v>
      </c>
      <c r="D128" s="94" t="s">
        <v>1520</v>
      </c>
      <c r="E128" s="241" t="s">
        <v>1521</v>
      </c>
      <c r="F128" s="241" t="s">
        <v>1908</v>
      </c>
      <c r="G128" s="242" t="s">
        <v>1923</v>
      </c>
      <c r="H128" s="260"/>
      <c r="I128" s="129" t="s">
        <v>1924</v>
      </c>
      <c r="J128" s="109"/>
      <c r="K128" s="109"/>
    </row>
    <row r="129" spans="1:11" ht="12.75">
      <c r="A129" s="95" t="s">
        <v>750</v>
      </c>
      <c r="B129" s="123"/>
      <c r="C129" s="96" t="s">
        <v>998</v>
      </c>
      <c r="D129" s="97" t="s">
        <v>1517</v>
      </c>
      <c r="E129" s="243" t="s">
        <v>1712</v>
      </c>
      <c r="F129" s="243" t="s">
        <v>1996</v>
      </c>
      <c r="G129" s="244" t="s">
        <v>1504</v>
      </c>
      <c r="H129" s="261"/>
      <c r="I129" s="146" t="s">
        <v>1925</v>
      </c>
      <c r="J129" s="109"/>
      <c r="K129" s="109"/>
    </row>
    <row r="130" spans="1:11" ht="12.75">
      <c r="A130" s="91" t="s">
        <v>1848</v>
      </c>
      <c r="B130" s="92">
        <v>74</v>
      </c>
      <c r="C130" s="93" t="s">
        <v>1325</v>
      </c>
      <c r="D130" s="94" t="s">
        <v>1627</v>
      </c>
      <c r="E130" s="241" t="s">
        <v>1473</v>
      </c>
      <c r="F130" s="241" t="s">
        <v>1997</v>
      </c>
      <c r="G130" s="242" t="s">
        <v>1998</v>
      </c>
      <c r="H130" s="260"/>
      <c r="I130" s="129" t="s">
        <v>1999</v>
      </c>
      <c r="J130" s="109"/>
      <c r="K130" s="109"/>
    </row>
    <row r="131" spans="1:11" ht="12.75">
      <c r="A131" s="95" t="s">
        <v>749</v>
      </c>
      <c r="B131" s="123"/>
      <c r="C131" s="96" t="s">
        <v>677</v>
      </c>
      <c r="D131" s="97" t="s">
        <v>1701</v>
      </c>
      <c r="E131" s="243" t="s">
        <v>1702</v>
      </c>
      <c r="F131" s="243" t="s">
        <v>2000</v>
      </c>
      <c r="G131" s="244" t="s">
        <v>2031</v>
      </c>
      <c r="H131" s="261"/>
      <c r="I131" s="146" t="s">
        <v>2001</v>
      </c>
      <c r="J131" s="109"/>
      <c r="K131" s="109"/>
    </row>
    <row r="132" spans="1:11" ht="12.75">
      <c r="A132" s="91" t="s">
        <v>1849</v>
      </c>
      <c r="B132" s="92">
        <v>63</v>
      </c>
      <c r="C132" s="93" t="s">
        <v>1314</v>
      </c>
      <c r="D132" s="94" t="s">
        <v>1516</v>
      </c>
      <c r="E132" s="241" t="s">
        <v>1475</v>
      </c>
      <c r="F132" s="241" t="s">
        <v>1926</v>
      </c>
      <c r="G132" s="242" t="s">
        <v>1927</v>
      </c>
      <c r="H132" s="260"/>
      <c r="I132" s="129" t="s">
        <v>1928</v>
      </c>
      <c r="J132" s="109"/>
      <c r="K132" s="109"/>
    </row>
    <row r="133" spans="1:11" ht="12.75">
      <c r="A133" s="95" t="s">
        <v>750</v>
      </c>
      <c r="B133" s="123"/>
      <c r="C133" s="96" t="s">
        <v>705</v>
      </c>
      <c r="D133" s="97" t="s">
        <v>1700</v>
      </c>
      <c r="E133" s="243" t="s">
        <v>1631</v>
      </c>
      <c r="F133" s="243" t="s">
        <v>2030</v>
      </c>
      <c r="G133" s="244" t="s">
        <v>1703</v>
      </c>
      <c r="H133" s="261"/>
      <c r="I133" s="146" t="s">
        <v>1929</v>
      </c>
      <c r="J133" s="109"/>
      <c r="K133" s="109"/>
    </row>
    <row r="134" spans="1:11" ht="12.75">
      <c r="A134" s="91" t="s">
        <v>1850</v>
      </c>
      <c r="B134" s="92">
        <v>69</v>
      </c>
      <c r="C134" s="93" t="s">
        <v>1320</v>
      </c>
      <c r="D134" s="94" t="s">
        <v>1627</v>
      </c>
      <c r="E134" s="241" t="s">
        <v>1632</v>
      </c>
      <c r="F134" s="241" t="s">
        <v>1222</v>
      </c>
      <c r="G134" s="242" t="s">
        <v>1911</v>
      </c>
      <c r="H134" s="260"/>
      <c r="I134" s="129" t="s">
        <v>2002</v>
      </c>
      <c r="J134" s="109"/>
      <c r="K134" s="109"/>
    </row>
    <row r="135" spans="1:11" ht="12.75">
      <c r="A135" s="95" t="s">
        <v>748</v>
      </c>
      <c r="B135" s="123"/>
      <c r="C135" s="96" t="s">
        <v>812</v>
      </c>
      <c r="D135" s="97" t="s">
        <v>1705</v>
      </c>
      <c r="E135" s="243" t="s">
        <v>1706</v>
      </c>
      <c r="F135" s="243" t="s">
        <v>1633</v>
      </c>
      <c r="G135" s="244" t="s">
        <v>1630</v>
      </c>
      <c r="H135" s="261"/>
      <c r="I135" s="146" t="s">
        <v>2003</v>
      </c>
      <c r="J135" s="109"/>
      <c r="K135" s="109"/>
    </row>
    <row r="136" spans="1:11" ht="12.75">
      <c r="A136" s="91" t="s">
        <v>2004</v>
      </c>
      <c r="B136" s="92">
        <v>75</v>
      </c>
      <c r="C136" s="93" t="s">
        <v>1326</v>
      </c>
      <c r="D136" s="94" t="s">
        <v>1638</v>
      </c>
      <c r="E136" s="241" t="s">
        <v>1639</v>
      </c>
      <c r="F136" s="241" t="s">
        <v>2005</v>
      </c>
      <c r="G136" s="242" t="s">
        <v>1790</v>
      </c>
      <c r="H136" s="260"/>
      <c r="I136" s="129" t="s">
        <v>2006</v>
      </c>
      <c r="J136" s="109"/>
      <c r="K136" s="109"/>
    </row>
    <row r="137" spans="1:11" ht="12.75">
      <c r="A137" s="95" t="s">
        <v>765</v>
      </c>
      <c r="B137" s="123"/>
      <c r="C137" s="96" t="s">
        <v>816</v>
      </c>
      <c r="D137" s="97" t="s">
        <v>1715</v>
      </c>
      <c r="E137" s="243" t="s">
        <v>1716</v>
      </c>
      <c r="F137" s="243" t="s">
        <v>1624</v>
      </c>
      <c r="G137" s="244" t="s">
        <v>2032</v>
      </c>
      <c r="H137" s="261"/>
      <c r="I137" s="146" t="s">
        <v>2007</v>
      </c>
      <c r="J137" s="109"/>
      <c r="K137" s="109"/>
    </row>
    <row r="138" spans="1:11" ht="12.75">
      <c r="A138" s="91" t="s">
        <v>2008</v>
      </c>
      <c r="B138" s="92">
        <v>70</v>
      </c>
      <c r="C138" s="93" t="s">
        <v>1321</v>
      </c>
      <c r="D138" s="94" t="s">
        <v>1480</v>
      </c>
      <c r="E138" s="241" t="s">
        <v>1481</v>
      </c>
      <c r="F138" s="241" t="s">
        <v>1930</v>
      </c>
      <c r="G138" s="242" t="s">
        <v>1205</v>
      </c>
      <c r="H138" s="260"/>
      <c r="I138" s="129" t="s">
        <v>1931</v>
      </c>
      <c r="J138" s="109"/>
      <c r="K138" s="109"/>
    </row>
    <row r="139" spans="1:11" ht="12.75">
      <c r="A139" s="95" t="s">
        <v>765</v>
      </c>
      <c r="B139" s="123"/>
      <c r="C139" s="96" t="s">
        <v>816</v>
      </c>
      <c r="D139" s="97" t="s">
        <v>1713</v>
      </c>
      <c r="E139" s="243" t="s">
        <v>1714</v>
      </c>
      <c r="F139" s="243" t="s">
        <v>2033</v>
      </c>
      <c r="G139" s="244" t="s">
        <v>2034</v>
      </c>
      <c r="H139" s="261"/>
      <c r="I139" s="146" t="s">
        <v>1932</v>
      </c>
      <c r="J139" s="109"/>
      <c r="K139" s="109"/>
    </row>
    <row r="140" spans="1:11" ht="12.75">
      <c r="A140" s="91" t="s">
        <v>1851</v>
      </c>
      <c r="B140" s="92">
        <v>84</v>
      </c>
      <c r="C140" s="93" t="s">
        <v>1335</v>
      </c>
      <c r="D140" s="94" t="s">
        <v>1724</v>
      </c>
      <c r="E140" s="241" t="s">
        <v>1725</v>
      </c>
      <c r="F140" s="241" t="s">
        <v>2035</v>
      </c>
      <c r="G140" s="242" t="s">
        <v>1778</v>
      </c>
      <c r="H140" s="260"/>
      <c r="I140" s="129" t="s">
        <v>2036</v>
      </c>
      <c r="J140" s="109"/>
      <c r="K140" s="109"/>
    </row>
    <row r="141" spans="1:11" ht="12.75">
      <c r="A141" s="95" t="s">
        <v>764</v>
      </c>
      <c r="B141" s="123"/>
      <c r="C141" s="96" t="s">
        <v>824</v>
      </c>
      <c r="D141" s="97" t="s">
        <v>1726</v>
      </c>
      <c r="E141" s="243" t="s">
        <v>1726</v>
      </c>
      <c r="F141" s="243" t="s">
        <v>2037</v>
      </c>
      <c r="G141" s="244" t="s">
        <v>1711</v>
      </c>
      <c r="H141" s="261"/>
      <c r="I141" s="146" t="s">
        <v>2038</v>
      </c>
      <c r="J141" s="109"/>
      <c r="K141" s="109"/>
    </row>
    <row r="142" spans="1:11" ht="12.75">
      <c r="A142" s="91" t="s">
        <v>2039</v>
      </c>
      <c r="B142" s="92">
        <v>82</v>
      </c>
      <c r="C142" s="93" t="s">
        <v>1333</v>
      </c>
      <c r="D142" s="94" t="s">
        <v>1699</v>
      </c>
      <c r="E142" s="241" t="s">
        <v>1497</v>
      </c>
      <c r="F142" s="241" t="s">
        <v>1403</v>
      </c>
      <c r="G142" s="242" t="s">
        <v>2040</v>
      </c>
      <c r="H142" s="260"/>
      <c r="I142" s="129" t="s">
        <v>2041</v>
      </c>
      <c r="J142" s="109"/>
      <c r="K142" s="109"/>
    </row>
    <row r="143" spans="1:11" ht="12.75">
      <c r="A143" s="95" t="s">
        <v>764</v>
      </c>
      <c r="B143" s="123"/>
      <c r="C143" s="96" t="s">
        <v>1024</v>
      </c>
      <c r="D143" s="97" t="s">
        <v>1522</v>
      </c>
      <c r="E143" s="243" t="s">
        <v>1637</v>
      </c>
      <c r="F143" s="243" t="s">
        <v>1798</v>
      </c>
      <c r="G143" s="244" t="s">
        <v>2042</v>
      </c>
      <c r="H143" s="261"/>
      <c r="I143" s="146" t="s">
        <v>2043</v>
      </c>
      <c r="J143" s="109"/>
      <c r="K143" s="109"/>
    </row>
    <row r="144" spans="1:11" ht="12.75">
      <c r="A144" s="91" t="s">
        <v>2044</v>
      </c>
      <c r="B144" s="92">
        <v>85</v>
      </c>
      <c r="C144" s="93" t="s">
        <v>1336</v>
      </c>
      <c r="D144" s="94" t="s">
        <v>1727</v>
      </c>
      <c r="E144" s="241" t="s">
        <v>1728</v>
      </c>
      <c r="F144" s="241" t="s">
        <v>2045</v>
      </c>
      <c r="G144" s="242" t="s">
        <v>2046</v>
      </c>
      <c r="H144" s="260"/>
      <c r="I144" s="129" t="s">
        <v>2047</v>
      </c>
      <c r="J144" s="109"/>
      <c r="K144" s="109"/>
    </row>
    <row r="145" spans="1:11" ht="12.75">
      <c r="A145" s="95" t="s">
        <v>750</v>
      </c>
      <c r="B145" s="123"/>
      <c r="C145" s="96" t="s">
        <v>705</v>
      </c>
      <c r="D145" s="97" t="s">
        <v>1729</v>
      </c>
      <c r="E145" s="243" t="s">
        <v>1730</v>
      </c>
      <c r="F145" s="243" t="s">
        <v>2048</v>
      </c>
      <c r="G145" s="244" t="s">
        <v>1705</v>
      </c>
      <c r="H145" s="261"/>
      <c r="I145" s="146" t="s">
        <v>2049</v>
      </c>
      <c r="J145" s="109"/>
      <c r="K145" s="109"/>
    </row>
    <row r="146" spans="1:11" ht="12.75">
      <c r="A146" s="91" t="s">
        <v>2050</v>
      </c>
      <c r="B146" s="92">
        <v>73</v>
      </c>
      <c r="C146" s="93" t="s">
        <v>1324</v>
      </c>
      <c r="D146" s="94" t="s">
        <v>1640</v>
      </c>
      <c r="E146" s="241" t="s">
        <v>1641</v>
      </c>
      <c r="F146" s="241" t="s">
        <v>2009</v>
      </c>
      <c r="G146" s="242" t="s">
        <v>2010</v>
      </c>
      <c r="H146" s="260"/>
      <c r="I146" s="129" t="s">
        <v>2011</v>
      </c>
      <c r="J146" s="109"/>
      <c r="K146" s="109"/>
    </row>
    <row r="147" spans="1:11" ht="12.75">
      <c r="A147" s="95" t="s">
        <v>750</v>
      </c>
      <c r="B147" s="123"/>
      <c r="C147" s="96" t="s">
        <v>821</v>
      </c>
      <c r="D147" s="97" t="s">
        <v>1730</v>
      </c>
      <c r="E147" s="243" t="s">
        <v>1729</v>
      </c>
      <c r="F147" s="243" t="s">
        <v>2051</v>
      </c>
      <c r="G147" s="244" t="s">
        <v>2051</v>
      </c>
      <c r="H147" s="261"/>
      <c r="I147" s="146" t="s">
        <v>2012</v>
      </c>
      <c r="J147" s="109"/>
      <c r="K147" s="109"/>
    </row>
    <row r="148" spans="1:11" ht="12.75">
      <c r="A148" s="91" t="s">
        <v>2052</v>
      </c>
      <c r="B148" s="92">
        <v>88</v>
      </c>
      <c r="C148" s="93" t="s">
        <v>1339</v>
      </c>
      <c r="D148" s="94" t="s">
        <v>1720</v>
      </c>
      <c r="E148" s="241" t="s">
        <v>1721</v>
      </c>
      <c r="F148" s="241" t="s">
        <v>2053</v>
      </c>
      <c r="G148" s="242" t="s">
        <v>2054</v>
      </c>
      <c r="H148" s="260"/>
      <c r="I148" s="129" t="s">
        <v>2055</v>
      </c>
      <c r="J148" s="109"/>
      <c r="K148" s="109"/>
    </row>
    <row r="149" spans="1:11" ht="12.75">
      <c r="A149" s="95" t="s">
        <v>749</v>
      </c>
      <c r="B149" s="123"/>
      <c r="C149" s="96" t="s">
        <v>1031</v>
      </c>
      <c r="D149" s="97" t="s">
        <v>1722</v>
      </c>
      <c r="E149" s="243" t="s">
        <v>1723</v>
      </c>
      <c r="F149" s="243" t="s">
        <v>2056</v>
      </c>
      <c r="G149" s="244" t="s">
        <v>2057</v>
      </c>
      <c r="H149" s="261"/>
      <c r="I149" s="146" t="s">
        <v>2058</v>
      </c>
      <c r="J149" s="109"/>
      <c r="K149" s="109"/>
    </row>
    <row r="150" spans="1:11" ht="12.75">
      <c r="A150" s="91" t="s">
        <v>1852</v>
      </c>
      <c r="B150" s="92">
        <v>80</v>
      </c>
      <c r="C150" s="93" t="s">
        <v>1331</v>
      </c>
      <c r="D150" s="94" t="s">
        <v>1733</v>
      </c>
      <c r="E150" s="241" t="s">
        <v>1734</v>
      </c>
      <c r="F150" s="241" t="s">
        <v>1930</v>
      </c>
      <c r="G150" s="242" t="s">
        <v>2013</v>
      </c>
      <c r="H150" s="260"/>
      <c r="I150" s="129" t="s">
        <v>2014</v>
      </c>
      <c r="J150" s="109"/>
      <c r="K150" s="109"/>
    </row>
    <row r="151" spans="1:11" ht="12.75">
      <c r="A151" s="95" t="s">
        <v>749</v>
      </c>
      <c r="B151" s="123"/>
      <c r="C151" s="96" t="s">
        <v>707</v>
      </c>
      <c r="D151" s="97" t="s">
        <v>1799</v>
      </c>
      <c r="E151" s="243" t="s">
        <v>1736</v>
      </c>
      <c r="F151" s="243" t="s">
        <v>1709</v>
      </c>
      <c r="G151" s="244" t="s">
        <v>2056</v>
      </c>
      <c r="H151" s="261"/>
      <c r="I151" s="146" t="s">
        <v>2015</v>
      </c>
      <c r="J151" s="109"/>
      <c r="K151" s="109"/>
    </row>
    <row r="152" spans="1:11" ht="12.75">
      <c r="A152" s="91" t="s">
        <v>2059</v>
      </c>
      <c r="B152" s="92">
        <v>89</v>
      </c>
      <c r="C152" s="93" t="s">
        <v>1340</v>
      </c>
      <c r="D152" s="94" t="s">
        <v>1732</v>
      </c>
      <c r="E152" s="241" t="s">
        <v>1476</v>
      </c>
      <c r="F152" s="241" t="s">
        <v>2060</v>
      </c>
      <c r="G152" s="242" t="s">
        <v>2040</v>
      </c>
      <c r="H152" s="260"/>
      <c r="I152" s="129" t="s">
        <v>2061</v>
      </c>
      <c r="J152" s="109"/>
      <c r="K152" s="109"/>
    </row>
    <row r="153" spans="1:11" ht="12.75">
      <c r="A153" s="95" t="s">
        <v>750</v>
      </c>
      <c r="B153" s="123"/>
      <c r="C153" s="96" t="s">
        <v>1034</v>
      </c>
      <c r="D153" s="97" t="s">
        <v>1798</v>
      </c>
      <c r="E153" s="243" t="s">
        <v>1719</v>
      </c>
      <c r="F153" s="243" t="s">
        <v>2062</v>
      </c>
      <c r="G153" s="244" t="s">
        <v>1719</v>
      </c>
      <c r="H153" s="261"/>
      <c r="I153" s="146" t="s">
        <v>2063</v>
      </c>
      <c r="J153" s="109"/>
      <c r="K153" s="109"/>
    </row>
    <row r="154" spans="1:11" ht="12.75">
      <c r="A154" s="91" t="s">
        <v>2064</v>
      </c>
      <c r="B154" s="92">
        <v>76</v>
      </c>
      <c r="C154" s="93" t="s">
        <v>1327</v>
      </c>
      <c r="D154" s="94" t="s">
        <v>1643</v>
      </c>
      <c r="E154" s="241" t="s">
        <v>1644</v>
      </c>
      <c r="F154" s="241" t="s">
        <v>2016</v>
      </c>
      <c r="G154" s="242" t="s">
        <v>2017</v>
      </c>
      <c r="H154" s="260"/>
      <c r="I154" s="129" t="s">
        <v>2018</v>
      </c>
      <c r="J154" s="109"/>
      <c r="K154" s="109"/>
    </row>
    <row r="155" spans="1:11" ht="12.75">
      <c r="A155" s="95" t="s">
        <v>765</v>
      </c>
      <c r="B155" s="123"/>
      <c r="C155" s="96" t="s">
        <v>840</v>
      </c>
      <c r="D155" s="97" t="s">
        <v>1803</v>
      </c>
      <c r="E155" s="243" t="s">
        <v>1804</v>
      </c>
      <c r="F155" s="243" t="s">
        <v>2065</v>
      </c>
      <c r="G155" s="244" t="s">
        <v>1645</v>
      </c>
      <c r="H155" s="261"/>
      <c r="I155" s="146" t="s">
        <v>2020</v>
      </c>
      <c r="J155" s="109"/>
      <c r="K155" s="109"/>
    </row>
    <row r="156" spans="1:11" ht="12.75">
      <c r="A156" s="91" t="s">
        <v>1853</v>
      </c>
      <c r="B156" s="92">
        <v>86</v>
      </c>
      <c r="C156" s="93" t="s">
        <v>1337</v>
      </c>
      <c r="D156" s="94" t="s">
        <v>1737</v>
      </c>
      <c r="E156" s="241" t="s">
        <v>1738</v>
      </c>
      <c r="F156" s="241" t="s">
        <v>2066</v>
      </c>
      <c r="G156" s="242" t="s">
        <v>1238</v>
      </c>
      <c r="H156" s="260"/>
      <c r="I156" s="129" t="s">
        <v>2067</v>
      </c>
      <c r="J156" s="109"/>
      <c r="K156" s="109"/>
    </row>
    <row r="157" spans="1:11" ht="12.75">
      <c r="A157" s="95" t="s">
        <v>750</v>
      </c>
      <c r="B157" s="123"/>
      <c r="C157" s="96" t="s">
        <v>1028</v>
      </c>
      <c r="D157" s="97" t="s">
        <v>1805</v>
      </c>
      <c r="E157" s="243" t="s">
        <v>1798</v>
      </c>
      <c r="F157" s="243" t="s">
        <v>1696</v>
      </c>
      <c r="G157" s="244" t="s">
        <v>1731</v>
      </c>
      <c r="H157" s="261"/>
      <c r="I157" s="146" t="s">
        <v>2068</v>
      </c>
      <c r="J157" s="109"/>
      <c r="K157" s="109"/>
    </row>
    <row r="158" spans="1:11" ht="12.75">
      <c r="A158" s="91" t="s">
        <v>2069</v>
      </c>
      <c r="B158" s="92">
        <v>71</v>
      </c>
      <c r="C158" s="93" t="s">
        <v>1322</v>
      </c>
      <c r="D158" s="94" t="s">
        <v>1520</v>
      </c>
      <c r="E158" s="241" t="s">
        <v>1647</v>
      </c>
      <c r="F158" s="241" t="s">
        <v>2021</v>
      </c>
      <c r="G158" s="242" t="s">
        <v>2022</v>
      </c>
      <c r="H158" s="260"/>
      <c r="I158" s="129" t="s">
        <v>2023</v>
      </c>
      <c r="J158" s="109"/>
      <c r="K158" s="109"/>
    </row>
    <row r="159" spans="1:11" ht="12.75">
      <c r="A159" s="95" t="s">
        <v>770</v>
      </c>
      <c r="B159" s="123"/>
      <c r="C159" s="96" t="s">
        <v>1008</v>
      </c>
      <c r="D159" s="97" t="s">
        <v>1648</v>
      </c>
      <c r="E159" s="243" t="s">
        <v>1812</v>
      </c>
      <c r="F159" s="243" t="s">
        <v>1646</v>
      </c>
      <c r="G159" s="244" t="s">
        <v>2019</v>
      </c>
      <c r="H159" s="261"/>
      <c r="I159" s="146" t="s">
        <v>2024</v>
      </c>
      <c r="J159" s="109"/>
      <c r="K159" s="109"/>
    </row>
    <row r="160" spans="1:11" ht="12.75">
      <c r="A160" s="91" t="s">
        <v>1854</v>
      </c>
      <c r="B160" s="92">
        <v>94</v>
      </c>
      <c r="C160" s="93" t="s">
        <v>1345</v>
      </c>
      <c r="D160" s="94" t="s">
        <v>1737</v>
      </c>
      <c r="E160" s="241" t="s">
        <v>1806</v>
      </c>
      <c r="F160" s="241" t="s">
        <v>2070</v>
      </c>
      <c r="G160" s="242" t="s">
        <v>2071</v>
      </c>
      <c r="H160" s="260"/>
      <c r="I160" s="129" t="s">
        <v>2072</v>
      </c>
      <c r="J160" s="109"/>
      <c r="K160" s="109"/>
    </row>
    <row r="161" spans="1:11" ht="12.75">
      <c r="A161" s="95" t="s">
        <v>749</v>
      </c>
      <c r="B161" s="123"/>
      <c r="C161" s="96" t="s">
        <v>1044</v>
      </c>
      <c r="D161" s="97" t="s">
        <v>1807</v>
      </c>
      <c r="E161" s="243" t="s">
        <v>1808</v>
      </c>
      <c r="F161" s="243" t="s">
        <v>2073</v>
      </c>
      <c r="G161" s="244" t="s">
        <v>1735</v>
      </c>
      <c r="H161" s="261"/>
      <c r="I161" s="146" t="s">
        <v>2074</v>
      </c>
      <c r="J161" s="109"/>
      <c r="K161" s="109"/>
    </row>
    <row r="162" spans="1:11" ht="12.75">
      <c r="A162" s="91" t="s">
        <v>2075</v>
      </c>
      <c r="B162" s="92">
        <v>95</v>
      </c>
      <c r="C162" s="93" t="s">
        <v>1346</v>
      </c>
      <c r="D162" s="94" t="s">
        <v>1813</v>
      </c>
      <c r="E162" s="241" t="s">
        <v>1814</v>
      </c>
      <c r="F162" s="241" t="s">
        <v>2076</v>
      </c>
      <c r="G162" s="242" t="s">
        <v>2077</v>
      </c>
      <c r="H162" s="260"/>
      <c r="I162" s="129" t="s">
        <v>2078</v>
      </c>
      <c r="J162" s="109"/>
      <c r="K162" s="109"/>
    </row>
    <row r="163" spans="1:11" ht="12.75">
      <c r="A163" s="95" t="s">
        <v>750</v>
      </c>
      <c r="B163" s="123"/>
      <c r="C163" s="96" t="s">
        <v>1192</v>
      </c>
      <c r="D163" s="97" t="s">
        <v>1731</v>
      </c>
      <c r="E163" s="243" t="s">
        <v>1815</v>
      </c>
      <c r="F163" s="243" t="s">
        <v>2079</v>
      </c>
      <c r="G163" s="244" t="s">
        <v>1730</v>
      </c>
      <c r="H163" s="261"/>
      <c r="I163" s="146" t="s">
        <v>2080</v>
      </c>
      <c r="J163" s="109"/>
      <c r="K163" s="109"/>
    </row>
    <row r="164" spans="1:11" ht="12.75">
      <c r="A164" s="91" t="s">
        <v>2081</v>
      </c>
      <c r="B164" s="92">
        <v>97</v>
      </c>
      <c r="C164" s="93" t="s">
        <v>1269</v>
      </c>
      <c r="D164" s="94" t="s">
        <v>1817</v>
      </c>
      <c r="E164" s="241" t="s">
        <v>1818</v>
      </c>
      <c r="F164" s="241" t="s">
        <v>1257</v>
      </c>
      <c r="G164" s="242" t="s">
        <v>1413</v>
      </c>
      <c r="H164" s="260"/>
      <c r="I164" s="129" t="s">
        <v>2082</v>
      </c>
      <c r="J164" s="109"/>
      <c r="K164" s="109"/>
    </row>
    <row r="165" spans="1:11" ht="12.75">
      <c r="A165" s="95" t="s">
        <v>712</v>
      </c>
      <c r="B165" s="123"/>
      <c r="C165" s="96" t="s">
        <v>860</v>
      </c>
      <c r="D165" s="97" t="s">
        <v>1819</v>
      </c>
      <c r="E165" s="243" t="s">
        <v>1820</v>
      </c>
      <c r="F165" s="243" t="s">
        <v>2083</v>
      </c>
      <c r="G165" s="244" t="s">
        <v>2084</v>
      </c>
      <c r="H165" s="261"/>
      <c r="I165" s="146" t="s">
        <v>2085</v>
      </c>
      <c r="J165" s="109"/>
      <c r="K165" s="109"/>
    </row>
    <row r="166" spans="1:11" ht="12.75">
      <c r="A166" s="91" t="s">
        <v>1856</v>
      </c>
      <c r="B166" s="92">
        <v>91</v>
      </c>
      <c r="C166" s="93" t="s">
        <v>1342</v>
      </c>
      <c r="D166" s="94" t="s">
        <v>1739</v>
      </c>
      <c r="E166" s="241" t="s">
        <v>1740</v>
      </c>
      <c r="F166" s="241" t="s">
        <v>1497</v>
      </c>
      <c r="G166" s="242" t="s">
        <v>1399</v>
      </c>
      <c r="H166" s="260"/>
      <c r="I166" s="129" t="s">
        <v>2086</v>
      </c>
      <c r="J166" s="109"/>
      <c r="K166" s="109"/>
    </row>
    <row r="167" spans="1:11" ht="12.75">
      <c r="A167" s="95" t="s">
        <v>750</v>
      </c>
      <c r="B167" s="123"/>
      <c r="C167" s="96" t="s">
        <v>977</v>
      </c>
      <c r="D167" s="97" t="s">
        <v>1815</v>
      </c>
      <c r="E167" s="243" t="s">
        <v>1816</v>
      </c>
      <c r="F167" s="243" t="s">
        <v>2087</v>
      </c>
      <c r="G167" s="244" t="s">
        <v>1798</v>
      </c>
      <c r="H167" s="261"/>
      <c r="I167" s="146" t="s">
        <v>2088</v>
      </c>
      <c r="J167" s="109"/>
      <c r="K167" s="109"/>
    </row>
    <row r="168" spans="1:11" ht="12.75">
      <c r="A168" s="91" t="s">
        <v>1857</v>
      </c>
      <c r="B168" s="92">
        <v>72</v>
      </c>
      <c r="C168" s="93" t="s">
        <v>430</v>
      </c>
      <c r="D168" s="94" t="s">
        <v>1634</v>
      </c>
      <c r="E168" s="241" t="s">
        <v>1635</v>
      </c>
      <c r="F168" s="241" t="s">
        <v>1643</v>
      </c>
      <c r="G168" s="242" t="s">
        <v>2025</v>
      </c>
      <c r="H168" s="260"/>
      <c r="I168" s="129" t="s">
        <v>2026</v>
      </c>
      <c r="J168" s="109"/>
      <c r="K168" s="109"/>
    </row>
    <row r="169" spans="1:11" ht="12.75">
      <c r="A169" s="95" t="s">
        <v>749</v>
      </c>
      <c r="B169" s="123"/>
      <c r="C169" s="96" t="s">
        <v>663</v>
      </c>
      <c r="D169" s="97" t="s">
        <v>1707</v>
      </c>
      <c r="E169" s="243" t="s">
        <v>1636</v>
      </c>
      <c r="F169" s="243" t="s">
        <v>2089</v>
      </c>
      <c r="G169" s="244" t="s">
        <v>2090</v>
      </c>
      <c r="H169" s="261"/>
      <c r="I169" s="146" t="s">
        <v>2027</v>
      </c>
      <c r="J169" s="109"/>
      <c r="K169" s="109"/>
    </row>
    <row r="170" spans="1:11" ht="12.75">
      <c r="A170" s="91" t="s">
        <v>2091</v>
      </c>
      <c r="B170" s="92">
        <v>98</v>
      </c>
      <c r="C170" s="93" t="s">
        <v>1341</v>
      </c>
      <c r="D170" s="94" t="s">
        <v>1821</v>
      </c>
      <c r="E170" s="241" t="s">
        <v>1822</v>
      </c>
      <c r="F170" s="241" t="s">
        <v>2092</v>
      </c>
      <c r="G170" s="242" t="s">
        <v>2093</v>
      </c>
      <c r="H170" s="260"/>
      <c r="I170" s="129" t="s">
        <v>2094</v>
      </c>
      <c r="J170" s="109"/>
      <c r="K170" s="109"/>
    </row>
    <row r="171" spans="1:11" ht="12.75">
      <c r="A171" s="95" t="s">
        <v>712</v>
      </c>
      <c r="B171" s="123"/>
      <c r="C171" s="96" t="s">
        <v>861</v>
      </c>
      <c r="D171" s="97" t="s">
        <v>1823</v>
      </c>
      <c r="E171" s="243" t="s">
        <v>1824</v>
      </c>
      <c r="F171" s="243" t="s">
        <v>1828</v>
      </c>
      <c r="G171" s="244" t="s">
        <v>2095</v>
      </c>
      <c r="H171" s="261"/>
      <c r="I171" s="146" t="s">
        <v>2096</v>
      </c>
      <c r="J171" s="109"/>
      <c r="K171" s="109"/>
    </row>
    <row r="172" spans="1:11" ht="12.75">
      <c r="A172" s="91" t="s">
        <v>2097</v>
      </c>
      <c r="B172" s="92">
        <v>99</v>
      </c>
      <c r="C172" s="93" t="s">
        <v>1338</v>
      </c>
      <c r="D172" s="94" t="s">
        <v>1825</v>
      </c>
      <c r="E172" s="241" t="s">
        <v>1826</v>
      </c>
      <c r="F172" s="241" t="s">
        <v>2098</v>
      </c>
      <c r="G172" s="242" t="s">
        <v>2099</v>
      </c>
      <c r="H172" s="260"/>
      <c r="I172" s="129" t="s">
        <v>2100</v>
      </c>
      <c r="J172" s="109"/>
      <c r="K172" s="109"/>
    </row>
    <row r="173" spans="1:11" ht="12.75">
      <c r="A173" s="95" t="s">
        <v>712</v>
      </c>
      <c r="B173" s="123"/>
      <c r="C173" s="96" t="s">
        <v>868</v>
      </c>
      <c r="D173" s="97" t="s">
        <v>1827</v>
      </c>
      <c r="E173" s="243" t="s">
        <v>1828</v>
      </c>
      <c r="F173" s="243" t="s">
        <v>2101</v>
      </c>
      <c r="G173" s="244" t="s">
        <v>2102</v>
      </c>
      <c r="H173" s="261"/>
      <c r="I173" s="146" t="s">
        <v>2103</v>
      </c>
      <c r="J173" s="109"/>
      <c r="K173" s="109"/>
    </row>
    <row r="174" spans="1:11" ht="12.75">
      <c r="A174" s="91" t="s">
        <v>2104</v>
      </c>
      <c r="B174" s="92">
        <v>93</v>
      </c>
      <c r="C174" s="93" t="s">
        <v>1344</v>
      </c>
      <c r="D174" s="94" t="s">
        <v>1800</v>
      </c>
      <c r="E174" s="241" t="s">
        <v>1801</v>
      </c>
      <c r="F174" s="241" t="s">
        <v>2105</v>
      </c>
      <c r="G174" s="242" t="s">
        <v>2106</v>
      </c>
      <c r="H174" s="260"/>
      <c r="I174" s="129" t="s">
        <v>2107</v>
      </c>
      <c r="J174" s="109"/>
      <c r="K174" s="109"/>
    </row>
    <row r="175" spans="1:11" ht="12.75">
      <c r="A175" s="95" t="s">
        <v>763</v>
      </c>
      <c r="B175" s="123"/>
      <c r="C175" s="96" t="s">
        <v>938</v>
      </c>
      <c r="D175" s="97" t="s">
        <v>1802</v>
      </c>
      <c r="E175" s="243" t="s">
        <v>1802</v>
      </c>
      <c r="F175" s="243" t="s">
        <v>2108</v>
      </c>
      <c r="G175" s="244" t="s">
        <v>2109</v>
      </c>
      <c r="H175" s="261"/>
      <c r="I175" s="146" t="s">
        <v>2110</v>
      </c>
      <c r="J175" s="109"/>
      <c r="K175" s="109"/>
    </row>
    <row r="176" spans="1:11" ht="12.75">
      <c r="A176" s="91" t="s">
        <v>2111</v>
      </c>
      <c r="B176" s="92">
        <v>102</v>
      </c>
      <c r="C176" s="93" t="s">
        <v>1303</v>
      </c>
      <c r="D176" s="94" t="s">
        <v>1829</v>
      </c>
      <c r="E176" s="241" t="s">
        <v>1830</v>
      </c>
      <c r="F176" s="241" t="s">
        <v>2112</v>
      </c>
      <c r="G176" s="242" t="s">
        <v>2113</v>
      </c>
      <c r="H176" s="260"/>
      <c r="I176" s="129" t="s">
        <v>2114</v>
      </c>
      <c r="J176" s="109"/>
      <c r="K176" s="109"/>
    </row>
    <row r="177" spans="1:11" ht="12.75">
      <c r="A177" s="95" t="s">
        <v>712</v>
      </c>
      <c r="B177" s="123"/>
      <c r="C177" s="96" t="s">
        <v>861</v>
      </c>
      <c r="D177" s="97" t="s">
        <v>1831</v>
      </c>
      <c r="E177" s="243" t="s">
        <v>1832</v>
      </c>
      <c r="F177" s="243" t="s">
        <v>2115</v>
      </c>
      <c r="G177" s="244" t="s">
        <v>2116</v>
      </c>
      <c r="H177" s="261"/>
      <c r="I177" s="146" t="s">
        <v>2117</v>
      </c>
      <c r="J177" s="109"/>
      <c r="K177" s="109"/>
    </row>
    <row r="178" spans="1:11" ht="12.75">
      <c r="A178" s="91" t="s">
        <v>2118</v>
      </c>
      <c r="B178" s="92">
        <v>100</v>
      </c>
      <c r="C178" s="93" t="s">
        <v>1330</v>
      </c>
      <c r="D178" s="94" t="s">
        <v>1837</v>
      </c>
      <c r="E178" s="241" t="s">
        <v>1838</v>
      </c>
      <c r="F178" s="241" t="s">
        <v>2119</v>
      </c>
      <c r="G178" s="242" t="s">
        <v>1506</v>
      </c>
      <c r="H178" s="260"/>
      <c r="I178" s="129" t="s">
        <v>2120</v>
      </c>
      <c r="J178" s="109"/>
      <c r="K178" s="109"/>
    </row>
    <row r="179" spans="1:11" ht="12.75">
      <c r="A179" s="95" t="s">
        <v>712</v>
      </c>
      <c r="B179" s="123"/>
      <c r="C179" s="96" t="s">
        <v>860</v>
      </c>
      <c r="D179" s="97" t="s">
        <v>1839</v>
      </c>
      <c r="E179" s="243" t="s">
        <v>1840</v>
      </c>
      <c r="F179" s="243" t="s">
        <v>2121</v>
      </c>
      <c r="G179" s="244" t="s">
        <v>2122</v>
      </c>
      <c r="H179" s="261"/>
      <c r="I179" s="146" t="s">
        <v>2123</v>
      </c>
      <c r="J179" s="109"/>
      <c r="K179" s="109"/>
    </row>
    <row r="180" spans="1:11" ht="12.75">
      <c r="A180" s="91" t="s">
        <v>2124</v>
      </c>
      <c r="B180" s="92">
        <v>103</v>
      </c>
      <c r="C180" s="93" t="s">
        <v>1285</v>
      </c>
      <c r="D180" s="94" t="s">
        <v>1837</v>
      </c>
      <c r="E180" s="241" t="s">
        <v>1845</v>
      </c>
      <c r="F180" s="241" t="s">
        <v>2125</v>
      </c>
      <c r="G180" s="242" t="s">
        <v>2126</v>
      </c>
      <c r="H180" s="260"/>
      <c r="I180" s="129" t="s">
        <v>2127</v>
      </c>
      <c r="J180" s="109"/>
      <c r="K180" s="109"/>
    </row>
    <row r="181" spans="1:11" ht="12.75">
      <c r="A181" s="95" t="s">
        <v>712</v>
      </c>
      <c r="B181" s="123"/>
      <c r="C181" s="96" t="s">
        <v>861</v>
      </c>
      <c r="D181" s="97" t="s">
        <v>1839</v>
      </c>
      <c r="E181" s="243" t="s">
        <v>1846</v>
      </c>
      <c r="F181" s="243" t="s">
        <v>2128</v>
      </c>
      <c r="G181" s="244" t="s">
        <v>1811</v>
      </c>
      <c r="H181" s="261"/>
      <c r="I181" s="146" t="s">
        <v>2129</v>
      </c>
      <c r="J181" s="109"/>
      <c r="K181" s="109"/>
    </row>
    <row r="182" spans="1:11" ht="12.75">
      <c r="A182" s="91" t="s">
        <v>591</v>
      </c>
      <c r="B182" s="92">
        <v>92</v>
      </c>
      <c r="C182" s="93" t="s">
        <v>1343</v>
      </c>
      <c r="D182" s="94" t="s">
        <v>1717</v>
      </c>
      <c r="E182" s="241" t="s">
        <v>1718</v>
      </c>
      <c r="F182" s="241" t="s">
        <v>1357</v>
      </c>
      <c r="G182" s="242" t="s">
        <v>2229</v>
      </c>
      <c r="H182" s="260"/>
      <c r="I182" s="129" t="s">
        <v>2230</v>
      </c>
      <c r="J182" s="270" t="s">
        <v>879</v>
      </c>
      <c r="K182" s="109"/>
    </row>
    <row r="183" spans="1:11" ht="12.75">
      <c r="A183" s="95" t="s">
        <v>750</v>
      </c>
      <c r="B183" s="123"/>
      <c r="C183" s="96" t="s">
        <v>998</v>
      </c>
      <c r="D183" s="97" t="s">
        <v>1719</v>
      </c>
      <c r="E183" s="243" t="s">
        <v>1642</v>
      </c>
      <c r="F183" s="243" t="s">
        <v>2132</v>
      </c>
      <c r="G183" s="244" t="s">
        <v>596</v>
      </c>
      <c r="H183" s="261"/>
      <c r="I183" s="146" t="s">
        <v>2231</v>
      </c>
      <c r="J183" s="109"/>
      <c r="K183" s="109"/>
    </row>
    <row r="184" spans="1:11" ht="12.75">
      <c r="A184" s="91" t="s">
        <v>592</v>
      </c>
      <c r="B184" s="92">
        <v>16</v>
      </c>
      <c r="C184" s="93" t="s">
        <v>1266</v>
      </c>
      <c r="D184" s="94" t="s">
        <v>1267</v>
      </c>
      <c r="E184" s="241" t="s">
        <v>1268</v>
      </c>
      <c r="F184" s="241" t="s">
        <v>1933</v>
      </c>
      <c r="G184" s="242" t="s">
        <v>1934</v>
      </c>
      <c r="H184" s="260"/>
      <c r="I184" s="129" t="s">
        <v>1935</v>
      </c>
      <c r="J184" s="270" t="s">
        <v>879</v>
      </c>
      <c r="K184" s="109"/>
    </row>
    <row r="185" spans="1:11" ht="12.75">
      <c r="A185" s="95" t="s">
        <v>761</v>
      </c>
      <c r="B185" s="123"/>
      <c r="C185" s="96" t="s">
        <v>772</v>
      </c>
      <c r="D185" s="97" t="s">
        <v>1405</v>
      </c>
      <c r="E185" s="243" t="s">
        <v>1432</v>
      </c>
      <c r="F185" s="243" t="s">
        <v>2130</v>
      </c>
      <c r="G185" s="244" t="s">
        <v>2131</v>
      </c>
      <c r="H185" s="261"/>
      <c r="I185" s="146" t="s">
        <v>1936</v>
      </c>
      <c r="J185" s="109"/>
      <c r="K185" s="109"/>
    </row>
    <row r="186" spans="1:11" ht="12.75">
      <c r="A186" s="91" t="s">
        <v>597</v>
      </c>
      <c r="B186" s="92">
        <v>83</v>
      </c>
      <c r="C186" s="93" t="s">
        <v>1334</v>
      </c>
      <c r="D186" s="94" t="s">
        <v>1809</v>
      </c>
      <c r="E186" s="241" t="s">
        <v>1810</v>
      </c>
      <c r="F186" s="241" t="s">
        <v>2233</v>
      </c>
      <c r="G186" s="242" t="s">
        <v>2234</v>
      </c>
      <c r="H186" s="260"/>
      <c r="I186" s="129" t="s">
        <v>2235</v>
      </c>
      <c r="J186" s="270" t="s">
        <v>879</v>
      </c>
      <c r="K186" s="109"/>
    </row>
    <row r="187" spans="1:11" ht="12.75">
      <c r="A187" s="95" t="s">
        <v>749</v>
      </c>
      <c r="B187" s="123"/>
      <c r="C187" s="96" t="s">
        <v>1025</v>
      </c>
      <c r="D187" s="97" t="s">
        <v>1808</v>
      </c>
      <c r="E187" s="243" t="s">
        <v>1811</v>
      </c>
      <c r="F187" s="243" t="s">
        <v>598</v>
      </c>
      <c r="G187" s="244" t="s">
        <v>1844</v>
      </c>
      <c r="H187" s="261"/>
      <c r="I187" s="146" t="s">
        <v>2236</v>
      </c>
      <c r="J187" s="109"/>
      <c r="K187" s="109"/>
    </row>
    <row r="188" spans="1:11" ht="12.75">
      <c r="A188" s="91" t="s">
        <v>2232</v>
      </c>
      <c r="B188" s="92">
        <v>101</v>
      </c>
      <c r="C188" s="93" t="s">
        <v>1305</v>
      </c>
      <c r="D188" s="94" t="s">
        <v>1841</v>
      </c>
      <c r="E188" s="241" t="s">
        <v>1842</v>
      </c>
      <c r="F188" s="241" t="s">
        <v>599</v>
      </c>
      <c r="G188" s="242" t="s">
        <v>600</v>
      </c>
      <c r="H188" s="260"/>
      <c r="I188" s="129" t="s">
        <v>601</v>
      </c>
      <c r="J188" s="270" t="s">
        <v>879</v>
      </c>
      <c r="K188" s="109"/>
    </row>
    <row r="189" spans="1:11" ht="12.75">
      <c r="A189" s="95" t="s">
        <v>712</v>
      </c>
      <c r="B189" s="123"/>
      <c r="C189" s="96" t="s">
        <v>861</v>
      </c>
      <c r="D189" s="97" t="s">
        <v>1843</v>
      </c>
      <c r="E189" s="243" t="s">
        <v>1844</v>
      </c>
      <c r="F189" s="243" t="s">
        <v>602</v>
      </c>
      <c r="G189" s="244" t="s">
        <v>1846</v>
      </c>
      <c r="H189" s="261"/>
      <c r="I189" s="146" t="s">
        <v>603</v>
      </c>
      <c r="J189" s="109"/>
      <c r="K189" s="109"/>
    </row>
    <row r="190" spans="1:11" ht="12.75">
      <c r="A190" s="91" t="s">
        <v>593</v>
      </c>
      <c r="B190" s="92">
        <v>78</v>
      </c>
      <c r="C190" s="93" t="s">
        <v>1329</v>
      </c>
      <c r="D190" s="94" t="s">
        <v>1859</v>
      </c>
      <c r="E190" s="241" t="s">
        <v>1860</v>
      </c>
      <c r="F190" s="241" t="s">
        <v>2237</v>
      </c>
      <c r="G190" s="242" t="s">
        <v>2229</v>
      </c>
      <c r="H190" s="260"/>
      <c r="I190" s="129" t="s">
        <v>2238</v>
      </c>
      <c r="J190" s="270" t="s">
        <v>879</v>
      </c>
      <c r="K190" s="109"/>
    </row>
    <row r="191" spans="1:11" ht="12.75">
      <c r="A191" s="95" t="s">
        <v>750</v>
      </c>
      <c r="B191" s="123"/>
      <c r="C191" s="96" t="s">
        <v>837</v>
      </c>
      <c r="D191" s="97" t="s">
        <v>1861</v>
      </c>
      <c r="E191" s="243" t="s">
        <v>1861</v>
      </c>
      <c r="F191" s="243" t="s">
        <v>604</v>
      </c>
      <c r="G191" s="244" t="s">
        <v>596</v>
      </c>
      <c r="H191" s="261"/>
      <c r="I191" s="146" t="s">
        <v>2239</v>
      </c>
      <c r="J191" s="109"/>
      <c r="K191" s="109"/>
    </row>
    <row r="192" spans="1:11" ht="12.75">
      <c r="A192" s="91" t="s">
        <v>594</v>
      </c>
      <c r="B192" s="92">
        <v>104</v>
      </c>
      <c r="C192" s="93" t="s">
        <v>1279</v>
      </c>
      <c r="D192" s="94" t="s">
        <v>1862</v>
      </c>
      <c r="E192" s="241" t="s">
        <v>1863</v>
      </c>
      <c r="F192" s="241" t="s">
        <v>599</v>
      </c>
      <c r="G192" s="242" t="s">
        <v>600</v>
      </c>
      <c r="H192" s="260"/>
      <c r="I192" s="129" t="s">
        <v>605</v>
      </c>
      <c r="J192" s="270" t="s">
        <v>879</v>
      </c>
      <c r="K192" s="109"/>
    </row>
    <row r="193" spans="1:11" ht="12.75">
      <c r="A193" s="95" t="s">
        <v>712</v>
      </c>
      <c r="B193" s="123"/>
      <c r="C193" s="96" t="s">
        <v>860</v>
      </c>
      <c r="D193" s="97" t="s">
        <v>1864</v>
      </c>
      <c r="E193" s="243" t="s">
        <v>1864</v>
      </c>
      <c r="F193" s="243" t="s">
        <v>602</v>
      </c>
      <c r="G193" s="244" t="s">
        <v>1846</v>
      </c>
      <c r="H193" s="261"/>
      <c r="I193" s="146" t="s">
        <v>606</v>
      </c>
      <c r="J193" s="109"/>
      <c r="K193" s="109"/>
    </row>
    <row r="194" spans="1:11" ht="12.75">
      <c r="A194" s="91"/>
      <c r="B194" s="92">
        <v>56</v>
      </c>
      <c r="C194" s="93" t="s">
        <v>1307</v>
      </c>
      <c r="D194" s="94" t="s">
        <v>1464</v>
      </c>
      <c r="E194" s="241" t="s">
        <v>1465</v>
      </c>
      <c r="F194" s="241" t="s">
        <v>1668</v>
      </c>
      <c r="G194" s="241"/>
      <c r="H194" s="266" t="s">
        <v>595</v>
      </c>
      <c r="I194" s="267"/>
      <c r="J194" s="109"/>
      <c r="K194" s="109"/>
    </row>
    <row r="195" spans="1:11" ht="12.75">
      <c r="A195" s="95" t="s">
        <v>750</v>
      </c>
      <c r="B195" s="123"/>
      <c r="C195" s="96" t="s">
        <v>837</v>
      </c>
      <c r="D195" s="97" t="s">
        <v>1484</v>
      </c>
      <c r="E195" s="243" t="s">
        <v>1466</v>
      </c>
      <c r="F195" s="243" t="s">
        <v>1450</v>
      </c>
      <c r="G195" s="243"/>
      <c r="H195" s="268"/>
      <c r="I195" s="269"/>
      <c r="J195" s="109"/>
      <c r="K195" s="109"/>
    </row>
    <row r="196" spans="1:11" ht="12.75">
      <c r="A196" s="91"/>
      <c r="B196" s="92">
        <v>96</v>
      </c>
      <c r="C196" s="93" t="s">
        <v>1347</v>
      </c>
      <c r="D196" s="94" t="s">
        <v>1833</v>
      </c>
      <c r="E196" s="241" t="s">
        <v>1834</v>
      </c>
      <c r="F196" s="241" t="s">
        <v>2133</v>
      </c>
      <c r="G196" s="241"/>
      <c r="H196" s="266" t="s">
        <v>2134</v>
      </c>
      <c r="I196" s="267"/>
      <c r="J196" s="109"/>
      <c r="K196" s="109"/>
    </row>
    <row r="197" spans="1:11" ht="12.75">
      <c r="A197" s="95" t="s">
        <v>749</v>
      </c>
      <c r="B197" s="123"/>
      <c r="C197" s="96" t="s">
        <v>852</v>
      </c>
      <c r="D197" s="97" t="s">
        <v>1835</v>
      </c>
      <c r="E197" s="243" t="s">
        <v>1836</v>
      </c>
      <c r="F197" s="243" t="s">
        <v>2135</v>
      </c>
      <c r="G197" s="243"/>
      <c r="H197" s="268"/>
      <c r="I197" s="269"/>
      <c r="J197" s="109"/>
      <c r="K197" s="109"/>
    </row>
    <row r="198" spans="10:11" ht="12.75">
      <c r="J198" s="109"/>
      <c r="K198" s="109"/>
    </row>
    <row r="199" spans="10:11" ht="12.75">
      <c r="J199" s="109"/>
      <c r="K199" s="109"/>
    </row>
    <row r="200" spans="10:11" ht="12.75">
      <c r="J200" s="109"/>
      <c r="K200" s="109"/>
    </row>
    <row r="201" spans="10:11" ht="12.75">
      <c r="J201" s="109"/>
      <c r="K201" s="109"/>
    </row>
    <row r="202" spans="10:11" ht="12.75">
      <c r="J202" s="109"/>
      <c r="K202" s="109"/>
    </row>
    <row r="203" spans="10:11" ht="12.75">
      <c r="J203" s="109"/>
      <c r="K203" s="109"/>
    </row>
    <row r="204" spans="10:11" ht="12.75">
      <c r="J204" s="109"/>
      <c r="K204" s="109"/>
    </row>
    <row r="205" spans="10:11" ht="12.75">
      <c r="J205" s="109"/>
      <c r="K205" s="109"/>
    </row>
    <row r="206" spans="10:11" ht="12.75">
      <c r="J206" s="109"/>
      <c r="K206" s="109"/>
    </row>
    <row r="207" spans="10:11" ht="12.75">
      <c r="J207" s="109"/>
      <c r="K207" s="109"/>
    </row>
    <row r="208" spans="10:11" ht="12.75">
      <c r="J208" s="109"/>
      <c r="K208" s="109"/>
    </row>
    <row r="209" spans="10:11" ht="12.75">
      <c r="J209" s="109"/>
      <c r="K209" s="109"/>
    </row>
    <row r="210" spans="10:11" ht="12.75">
      <c r="J210" s="109"/>
      <c r="K210" s="109"/>
    </row>
    <row r="211" spans="10:11" ht="12.75">
      <c r="J211" s="109"/>
      <c r="K211" s="109"/>
    </row>
    <row r="212" spans="10:11" ht="12.75">
      <c r="J212" s="109"/>
      <c r="K212" s="109"/>
    </row>
    <row r="213" spans="10:11" ht="12.75">
      <c r="J213" s="109"/>
      <c r="K213" s="109"/>
    </row>
    <row r="214" spans="10:11" ht="12.75">
      <c r="J214" s="109"/>
      <c r="K214" s="109"/>
    </row>
    <row r="215" spans="10:11" ht="12.75">
      <c r="J215" s="109"/>
      <c r="K215" s="109"/>
    </row>
    <row r="216" spans="10:11" ht="12.75">
      <c r="J216" s="109"/>
      <c r="K216" s="109"/>
    </row>
    <row r="217" spans="10:11" ht="12.75">
      <c r="J217" s="109"/>
      <c r="K217" s="109"/>
    </row>
    <row r="218" spans="10:11" ht="12.75">
      <c r="J218" s="109"/>
      <c r="K218" s="109"/>
    </row>
    <row r="219" spans="10:11" ht="12.75">
      <c r="J219" s="109"/>
      <c r="K219" s="109"/>
    </row>
    <row r="220" spans="10:11" ht="12.75">
      <c r="J220" s="109"/>
      <c r="K220" s="109"/>
    </row>
    <row r="221" spans="10:11" ht="12.75">
      <c r="J221" s="109"/>
      <c r="K221" s="109"/>
    </row>
    <row r="222" spans="10:11" ht="12.75">
      <c r="J222" s="109"/>
      <c r="K222" s="109"/>
    </row>
    <row r="223" spans="10:11" ht="12.75">
      <c r="J223" s="109"/>
      <c r="K223" s="109"/>
    </row>
    <row r="224" spans="10:11" ht="12.75">
      <c r="J224" s="109"/>
      <c r="K224" s="109"/>
    </row>
    <row r="225" spans="10:11" ht="12.75">
      <c r="J225" s="109"/>
      <c r="K225" s="109"/>
    </row>
    <row r="226" spans="10:11" ht="12.75">
      <c r="J226" s="109"/>
      <c r="K226" s="109"/>
    </row>
    <row r="227" spans="10:11" ht="12.75">
      <c r="J227" s="109"/>
      <c r="K227" s="109"/>
    </row>
    <row r="228" spans="10:11" ht="12.75">
      <c r="J228" s="109"/>
      <c r="K228" s="109"/>
    </row>
  </sheetData>
  <mergeCells count="4">
    <mergeCell ref="A2:I2"/>
    <mergeCell ref="A3:I3"/>
    <mergeCell ref="A4:I4"/>
    <mergeCell ref="D6:G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9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88" customWidth="1"/>
    <col min="2" max="2" width="4.28125" style="88" customWidth="1"/>
    <col min="3" max="3" width="23.421875" style="88" customWidth="1"/>
    <col min="4" max="15" width="6.7109375" style="88" customWidth="1"/>
    <col min="16" max="16" width="14.57421875" style="88" customWidth="1"/>
    <col min="17" max="18" width="9.140625" style="88" customWidth="1"/>
  </cols>
  <sheetData>
    <row r="1" spans="1:16" ht="12.75" customHeight="1">
      <c r="A1" s="126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.75">
      <c r="A2" s="302" t="str">
        <f>Startlist!$F4</f>
        <v>Grossi Toidukaubad  VIRU RALLY 2014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>
      <c r="A3" s="303" t="str">
        <f>Startlist!$F5</f>
        <v>13-14 June 2014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5">
      <c r="A4" s="303" t="str">
        <f>Startlist!$F6</f>
        <v>Rakvere, Lääne Virumaa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">
      <c r="A5" s="11" t="s">
        <v>716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70" t="s">
        <v>727</v>
      </c>
      <c r="B6" s="62" t="s">
        <v>728</v>
      </c>
      <c r="C6" s="63" t="s">
        <v>729</v>
      </c>
      <c r="D6" s="304" t="s">
        <v>767</v>
      </c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61" t="s">
        <v>738</v>
      </c>
      <c r="P6" s="61" t="s">
        <v>753</v>
      </c>
    </row>
    <row r="7" spans="1:16" ht="12.75">
      <c r="A7" s="69" t="s">
        <v>755</v>
      </c>
      <c r="B7" s="64"/>
      <c r="C7" s="65" t="s">
        <v>725</v>
      </c>
      <c r="D7" s="66" t="s">
        <v>730</v>
      </c>
      <c r="E7" s="99" t="s">
        <v>731</v>
      </c>
      <c r="F7" s="99" t="s">
        <v>732</v>
      </c>
      <c r="G7" s="99" t="s">
        <v>733</v>
      </c>
      <c r="H7" s="99" t="s">
        <v>734</v>
      </c>
      <c r="I7" s="99" t="s">
        <v>735</v>
      </c>
      <c r="J7" s="99" t="s">
        <v>736</v>
      </c>
      <c r="K7" s="99" t="s">
        <v>760</v>
      </c>
      <c r="L7" s="99" t="s">
        <v>1056</v>
      </c>
      <c r="M7" s="154" t="s">
        <v>1057</v>
      </c>
      <c r="N7" s="67">
        <v>11</v>
      </c>
      <c r="O7" s="68"/>
      <c r="P7" s="69" t="s">
        <v>754</v>
      </c>
    </row>
    <row r="8" spans="1:17" ht="12.75">
      <c r="A8" s="134" t="s">
        <v>1197</v>
      </c>
      <c r="B8" s="147">
        <v>1</v>
      </c>
      <c r="C8" s="136" t="s">
        <v>1198</v>
      </c>
      <c r="D8" s="137" t="s">
        <v>1199</v>
      </c>
      <c r="E8" s="138" t="s">
        <v>1200</v>
      </c>
      <c r="F8" s="138" t="s">
        <v>1523</v>
      </c>
      <c r="G8" s="138" t="s">
        <v>1524</v>
      </c>
      <c r="H8" s="138" t="s">
        <v>2302</v>
      </c>
      <c r="I8" s="138" t="s">
        <v>2303</v>
      </c>
      <c r="J8" s="138" t="s">
        <v>2519</v>
      </c>
      <c r="K8" s="138" t="s">
        <v>2520</v>
      </c>
      <c r="L8" s="138" t="s">
        <v>2521</v>
      </c>
      <c r="M8" s="138" t="s">
        <v>2773</v>
      </c>
      <c r="N8" s="139" t="s">
        <v>2774</v>
      </c>
      <c r="O8" s="128"/>
      <c r="P8" s="129" t="s">
        <v>2775</v>
      </c>
      <c r="Q8" s="109"/>
    </row>
    <row r="9" spans="1:17" ht="12.75">
      <c r="A9" s="130" t="s">
        <v>684</v>
      </c>
      <c r="B9" s="140"/>
      <c r="C9" s="141" t="s">
        <v>774</v>
      </c>
      <c r="D9" s="142" t="s">
        <v>1201</v>
      </c>
      <c r="E9" s="143" t="s">
        <v>1201</v>
      </c>
      <c r="F9" s="143" t="s">
        <v>1201</v>
      </c>
      <c r="G9" s="143" t="s">
        <v>1201</v>
      </c>
      <c r="H9" s="143" t="s">
        <v>1201</v>
      </c>
      <c r="I9" s="143" t="s">
        <v>1201</v>
      </c>
      <c r="J9" s="143" t="s">
        <v>1201</v>
      </c>
      <c r="K9" s="143" t="s">
        <v>2522</v>
      </c>
      <c r="L9" s="143" t="s">
        <v>1206</v>
      </c>
      <c r="M9" s="143" t="s">
        <v>135</v>
      </c>
      <c r="N9" s="144" t="s">
        <v>1201</v>
      </c>
      <c r="O9" s="145"/>
      <c r="P9" s="146" t="s">
        <v>1202</v>
      </c>
      <c r="Q9" s="109"/>
    </row>
    <row r="10" spans="1:17" ht="12.75">
      <c r="A10" s="134" t="s">
        <v>1203</v>
      </c>
      <c r="B10" s="135">
        <v>2</v>
      </c>
      <c r="C10" s="136" t="s">
        <v>1204</v>
      </c>
      <c r="D10" s="137" t="s">
        <v>1205</v>
      </c>
      <c r="E10" s="138" t="s">
        <v>1200</v>
      </c>
      <c r="F10" s="138" t="s">
        <v>1526</v>
      </c>
      <c r="G10" s="138" t="s">
        <v>1527</v>
      </c>
      <c r="H10" s="138" t="s">
        <v>2304</v>
      </c>
      <c r="I10" s="138" t="s">
        <v>2305</v>
      </c>
      <c r="J10" s="138" t="s">
        <v>2523</v>
      </c>
      <c r="K10" s="138" t="s">
        <v>2524</v>
      </c>
      <c r="L10" s="138" t="s">
        <v>2525</v>
      </c>
      <c r="M10" s="138" t="s">
        <v>54</v>
      </c>
      <c r="N10" s="139" t="s">
        <v>136</v>
      </c>
      <c r="O10" s="128"/>
      <c r="P10" s="129" t="s">
        <v>137</v>
      </c>
      <c r="Q10" s="109"/>
    </row>
    <row r="11" spans="1:17" ht="12.75">
      <c r="A11" s="130" t="s">
        <v>761</v>
      </c>
      <c r="B11" s="140"/>
      <c r="C11" s="141" t="s">
        <v>773</v>
      </c>
      <c r="D11" s="142" t="s">
        <v>1206</v>
      </c>
      <c r="E11" s="143" t="s">
        <v>1201</v>
      </c>
      <c r="F11" s="143" t="s">
        <v>1206</v>
      </c>
      <c r="G11" s="143" t="s">
        <v>1206</v>
      </c>
      <c r="H11" s="143" t="s">
        <v>1206</v>
      </c>
      <c r="I11" s="143" t="s">
        <v>1206</v>
      </c>
      <c r="J11" s="143" t="s">
        <v>1217</v>
      </c>
      <c r="K11" s="143" t="s">
        <v>1201</v>
      </c>
      <c r="L11" s="143" t="s">
        <v>1217</v>
      </c>
      <c r="M11" s="143" t="s">
        <v>1201</v>
      </c>
      <c r="N11" s="144" t="s">
        <v>1206</v>
      </c>
      <c r="O11" s="145"/>
      <c r="P11" s="146" t="s">
        <v>138</v>
      </c>
      <c r="Q11" s="109"/>
    </row>
    <row r="12" spans="1:17" ht="12.75">
      <c r="A12" s="134" t="s">
        <v>1207</v>
      </c>
      <c r="B12" s="135">
        <v>4</v>
      </c>
      <c r="C12" s="136" t="s">
        <v>1208</v>
      </c>
      <c r="D12" s="137" t="s">
        <v>1209</v>
      </c>
      <c r="E12" s="138" t="s">
        <v>1210</v>
      </c>
      <c r="F12" s="138" t="s">
        <v>1530</v>
      </c>
      <c r="G12" s="138" t="s">
        <v>1531</v>
      </c>
      <c r="H12" s="138" t="s">
        <v>2306</v>
      </c>
      <c r="I12" s="138" t="s">
        <v>2307</v>
      </c>
      <c r="J12" s="138" t="s">
        <v>2526</v>
      </c>
      <c r="K12" s="138" t="s">
        <v>2527</v>
      </c>
      <c r="L12" s="138" t="s">
        <v>2528</v>
      </c>
      <c r="M12" s="138" t="s">
        <v>2776</v>
      </c>
      <c r="N12" s="139" t="s">
        <v>2777</v>
      </c>
      <c r="O12" s="128"/>
      <c r="P12" s="129" t="s">
        <v>2778</v>
      </c>
      <c r="Q12" s="109"/>
    </row>
    <row r="13" spans="1:17" ht="12.75">
      <c r="A13" s="130" t="s">
        <v>761</v>
      </c>
      <c r="B13" s="140"/>
      <c r="C13" s="141" t="s">
        <v>772</v>
      </c>
      <c r="D13" s="142" t="s">
        <v>1211</v>
      </c>
      <c r="E13" s="143" t="s">
        <v>1211</v>
      </c>
      <c r="F13" s="143" t="s">
        <v>1211</v>
      </c>
      <c r="G13" s="143" t="s">
        <v>1536</v>
      </c>
      <c r="H13" s="143" t="s">
        <v>1217</v>
      </c>
      <c r="I13" s="143" t="s">
        <v>1211</v>
      </c>
      <c r="J13" s="143" t="s">
        <v>1206</v>
      </c>
      <c r="K13" s="143" t="s">
        <v>2529</v>
      </c>
      <c r="L13" s="143" t="s">
        <v>1211</v>
      </c>
      <c r="M13" s="143" t="s">
        <v>1216</v>
      </c>
      <c r="N13" s="144" t="s">
        <v>1220</v>
      </c>
      <c r="O13" s="145"/>
      <c r="P13" s="146" t="s">
        <v>1664</v>
      </c>
      <c r="Q13" s="109"/>
    </row>
    <row r="14" spans="1:17" ht="12.75">
      <c r="A14" s="134" t="s">
        <v>1212</v>
      </c>
      <c r="B14" s="135">
        <v>3</v>
      </c>
      <c r="C14" s="136" t="s">
        <v>1213</v>
      </c>
      <c r="D14" s="137" t="s">
        <v>1214</v>
      </c>
      <c r="E14" s="138" t="s">
        <v>1215</v>
      </c>
      <c r="F14" s="138" t="s">
        <v>1366</v>
      </c>
      <c r="G14" s="138" t="s">
        <v>1533</v>
      </c>
      <c r="H14" s="138" t="s">
        <v>2310</v>
      </c>
      <c r="I14" s="138" t="s">
        <v>2311</v>
      </c>
      <c r="J14" s="138" t="s">
        <v>2530</v>
      </c>
      <c r="K14" s="138" t="s">
        <v>2531</v>
      </c>
      <c r="L14" s="138" t="s">
        <v>2532</v>
      </c>
      <c r="M14" s="138" t="s">
        <v>2779</v>
      </c>
      <c r="N14" s="139" t="s">
        <v>2780</v>
      </c>
      <c r="O14" s="128"/>
      <c r="P14" s="129" t="s">
        <v>2781</v>
      </c>
      <c r="Q14" s="109"/>
    </row>
    <row r="15" spans="1:17" ht="12.75">
      <c r="A15" s="130" t="s">
        <v>761</v>
      </c>
      <c r="B15" s="140"/>
      <c r="C15" s="141" t="s">
        <v>773</v>
      </c>
      <c r="D15" s="142" t="s">
        <v>1216</v>
      </c>
      <c r="E15" s="143" t="s">
        <v>1217</v>
      </c>
      <c r="F15" s="143" t="s">
        <v>2028</v>
      </c>
      <c r="G15" s="143" t="s">
        <v>1393</v>
      </c>
      <c r="H15" s="143" t="s">
        <v>1211</v>
      </c>
      <c r="I15" s="143" t="s">
        <v>1216</v>
      </c>
      <c r="J15" s="143" t="s">
        <v>1573</v>
      </c>
      <c r="K15" s="143" t="s">
        <v>2533</v>
      </c>
      <c r="L15" s="143" t="s">
        <v>1201</v>
      </c>
      <c r="M15" s="143" t="s">
        <v>2533</v>
      </c>
      <c r="N15" s="144" t="s">
        <v>1217</v>
      </c>
      <c r="O15" s="145"/>
      <c r="P15" s="146" t="s">
        <v>2782</v>
      </c>
      <c r="Q15" s="109"/>
    </row>
    <row r="16" spans="1:17" ht="12.75">
      <c r="A16" s="134" t="s">
        <v>2309</v>
      </c>
      <c r="B16" s="135">
        <v>7</v>
      </c>
      <c r="C16" s="136" t="s">
        <v>1218</v>
      </c>
      <c r="D16" s="137" t="s">
        <v>1219</v>
      </c>
      <c r="E16" s="138" t="s">
        <v>1215</v>
      </c>
      <c r="F16" s="138" t="s">
        <v>1537</v>
      </c>
      <c r="G16" s="138" t="s">
        <v>1538</v>
      </c>
      <c r="H16" s="138" t="s">
        <v>1887</v>
      </c>
      <c r="I16" s="138" t="s">
        <v>2308</v>
      </c>
      <c r="J16" s="138" t="s">
        <v>2534</v>
      </c>
      <c r="K16" s="138" t="s">
        <v>2535</v>
      </c>
      <c r="L16" s="138" t="s">
        <v>2536</v>
      </c>
      <c r="M16" s="138" t="s">
        <v>2783</v>
      </c>
      <c r="N16" s="139" t="s">
        <v>2784</v>
      </c>
      <c r="O16" s="128"/>
      <c r="P16" s="129" t="s">
        <v>2785</v>
      </c>
      <c r="Q16" s="109"/>
    </row>
    <row r="17" spans="1:17" ht="12.75">
      <c r="A17" s="130" t="s">
        <v>761</v>
      </c>
      <c r="B17" s="140"/>
      <c r="C17" s="141" t="s">
        <v>773</v>
      </c>
      <c r="D17" s="142" t="s">
        <v>1220</v>
      </c>
      <c r="E17" s="143" t="s">
        <v>1217</v>
      </c>
      <c r="F17" s="143" t="s">
        <v>1216</v>
      </c>
      <c r="G17" s="143" t="s">
        <v>1540</v>
      </c>
      <c r="H17" s="143" t="s">
        <v>1557</v>
      </c>
      <c r="I17" s="143" t="s">
        <v>1217</v>
      </c>
      <c r="J17" s="143" t="s">
        <v>1557</v>
      </c>
      <c r="K17" s="143" t="s">
        <v>1220</v>
      </c>
      <c r="L17" s="143" t="s">
        <v>1220</v>
      </c>
      <c r="M17" s="143" t="s">
        <v>1217</v>
      </c>
      <c r="N17" s="144" t="s">
        <v>1211</v>
      </c>
      <c r="O17" s="145"/>
      <c r="P17" s="146" t="s">
        <v>2786</v>
      </c>
      <c r="Q17" s="109"/>
    </row>
    <row r="18" spans="1:17" ht="12.75">
      <c r="A18" s="134" t="s">
        <v>2312</v>
      </c>
      <c r="B18" s="135">
        <v>8</v>
      </c>
      <c r="C18" s="136" t="s">
        <v>1255</v>
      </c>
      <c r="D18" s="137" t="s">
        <v>1256</v>
      </c>
      <c r="E18" s="138" t="s">
        <v>1257</v>
      </c>
      <c r="F18" s="138" t="s">
        <v>1571</v>
      </c>
      <c r="G18" s="138" t="s">
        <v>1530</v>
      </c>
      <c r="H18" s="138" t="s">
        <v>2313</v>
      </c>
      <c r="I18" s="138" t="s">
        <v>2314</v>
      </c>
      <c r="J18" s="138" t="s">
        <v>2537</v>
      </c>
      <c r="K18" s="138" t="s">
        <v>2538</v>
      </c>
      <c r="L18" s="138" t="s">
        <v>2539</v>
      </c>
      <c r="M18" s="138" t="s">
        <v>2787</v>
      </c>
      <c r="N18" s="139" t="s">
        <v>2788</v>
      </c>
      <c r="O18" s="128"/>
      <c r="P18" s="129" t="s">
        <v>2789</v>
      </c>
      <c r="Q18" s="109"/>
    </row>
    <row r="19" spans="1:17" ht="12.75">
      <c r="A19" s="130" t="s">
        <v>761</v>
      </c>
      <c r="B19" s="140"/>
      <c r="C19" s="141" t="s">
        <v>772</v>
      </c>
      <c r="D19" s="142" t="s">
        <v>1217</v>
      </c>
      <c r="E19" s="143" t="s">
        <v>1424</v>
      </c>
      <c r="F19" s="143" t="s">
        <v>1217</v>
      </c>
      <c r="G19" s="143" t="s">
        <v>1573</v>
      </c>
      <c r="H19" s="143" t="s">
        <v>1216</v>
      </c>
      <c r="I19" s="143" t="s">
        <v>1224</v>
      </c>
      <c r="J19" s="143" t="s">
        <v>1211</v>
      </c>
      <c r="K19" s="143" t="s">
        <v>2540</v>
      </c>
      <c r="L19" s="143" t="s">
        <v>1216</v>
      </c>
      <c r="M19" s="143" t="s">
        <v>1220</v>
      </c>
      <c r="N19" s="144" t="s">
        <v>1216</v>
      </c>
      <c r="O19" s="145"/>
      <c r="P19" s="146" t="s">
        <v>2790</v>
      </c>
      <c r="Q19" s="109"/>
    </row>
    <row r="20" spans="1:17" ht="12.75">
      <c r="A20" s="134" t="s">
        <v>3</v>
      </c>
      <c r="B20" s="135">
        <v>6</v>
      </c>
      <c r="C20" s="136" t="s">
        <v>1221</v>
      </c>
      <c r="D20" s="137" t="s">
        <v>1222</v>
      </c>
      <c r="E20" s="138" t="s">
        <v>1223</v>
      </c>
      <c r="F20" s="138" t="s">
        <v>1554</v>
      </c>
      <c r="G20" s="138" t="s">
        <v>1555</v>
      </c>
      <c r="H20" s="138" t="s">
        <v>2319</v>
      </c>
      <c r="I20" s="138" t="s">
        <v>2320</v>
      </c>
      <c r="J20" s="138" t="s">
        <v>2544</v>
      </c>
      <c r="K20" s="138" t="s">
        <v>2545</v>
      </c>
      <c r="L20" s="138" t="s">
        <v>2546</v>
      </c>
      <c r="M20" s="138" t="s">
        <v>2812</v>
      </c>
      <c r="N20" s="139" t="s">
        <v>0</v>
      </c>
      <c r="O20" s="128"/>
      <c r="P20" s="129" t="s">
        <v>1</v>
      </c>
      <c r="Q20" s="109"/>
    </row>
    <row r="21" spans="1:17" ht="12.75">
      <c r="A21" s="130" t="s">
        <v>761</v>
      </c>
      <c r="B21" s="140"/>
      <c r="C21" s="141" t="s">
        <v>773</v>
      </c>
      <c r="D21" s="142" t="s">
        <v>1224</v>
      </c>
      <c r="E21" s="143" t="s">
        <v>1220</v>
      </c>
      <c r="F21" s="143" t="s">
        <v>1557</v>
      </c>
      <c r="G21" s="143" t="s">
        <v>1937</v>
      </c>
      <c r="H21" s="143" t="s">
        <v>2493</v>
      </c>
      <c r="I21" s="143" t="s">
        <v>1220</v>
      </c>
      <c r="J21" s="143" t="s">
        <v>1229</v>
      </c>
      <c r="K21" s="143" t="s">
        <v>1224</v>
      </c>
      <c r="L21" s="143" t="s">
        <v>1229</v>
      </c>
      <c r="M21" s="143" t="s">
        <v>1224</v>
      </c>
      <c r="N21" s="144" t="s">
        <v>1229</v>
      </c>
      <c r="O21" s="145"/>
      <c r="P21" s="146" t="s">
        <v>2</v>
      </c>
      <c r="Q21" s="109"/>
    </row>
    <row r="22" spans="1:17" ht="12.75">
      <c r="A22" s="134" t="s">
        <v>139</v>
      </c>
      <c r="B22" s="135">
        <v>23</v>
      </c>
      <c r="C22" s="136" t="s">
        <v>1275</v>
      </c>
      <c r="D22" s="137" t="s">
        <v>1354</v>
      </c>
      <c r="E22" s="138" t="s">
        <v>1355</v>
      </c>
      <c r="F22" s="138" t="s">
        <v>1589</v>
      </c>
      <c r="G22" s="138" t="s">
        <v>1590</v>
      </c>
      <c r="H22" s="138" t="s">
        <v>1928</v>
      </c>
      <c r="I22" s="138" t="s">
        <v>2324</v>
      </c>
      <c r="J22" s="138" t="s">
        <v>2547</v>
      </c>
      <c r="K22" s="138" t="s">
        <v>2548</v>
      </c>
      <c r="L22" s="138" t="s">
        <v>2549</v>
      </c>
      <c r="M22" s="138" t="s">
        <v>2791</v>
      </c>
      <c r="N22" s="139" t="s">
        <v>2792</v>
      </c>
      <c r="O22" s="128"/>
      <c r="P22" s="129" t="s">
        <v>2793</v>
      </c>
      <c r="Q22" s="109"/>
    </row>
    <row r="23" spans="1:17" ht="12.75">
      <c r="A23" s="130" t="s">
        <v>761</v>
      </c>
      <c r="B23" s="140"/>
      <c r="C23" s="141" t="s">
        <v>773</v>
      </c>
      <c r="D23" s="142" t="s">
        <v>1356</v>
      </c>
      <c r="E23" s="143" t="s">
        <v>1265</v>
      </c>
      <c r="F23" s="143" t="s">
        <v>1939</v>
      </c>
      <c r="G23" s="143" t="s">
        <v>1592</v>
      </c>
      <c r="H23" s="143" t="s">
        <v>2494</v>
      </c>
      <c r="I23" s="143" t="s">
        <v>2325</v>
      </c>
      <c r="J23" s="143" t="s">
        <v>2494</v>
      </c>
      <c r="K23" s="143" t="s">
        <v>2325</v>
      </c>
      <c r="L23" s="143" t="s">
        <v>2325</v>
      </c>
      <c r="M23" s="143" t="s">
        <v>1228</v>
      </c>
      <c r="N23" s="144" t="s">
        <v>2637</v>
      </c>
      <c r="O23" s="145"/>
      <c r="P23" s="146" t="s">
        <v>2794</v>
      </c>
      <c r="Q23" s="109"/>
    </row>
    <row r="24" spans="1:17" ht="12.75">
      <c r="A24" s="134" t="s">
        <v>2802</v>
      </c>
      <c r="B24" s="135">
        <v>15</v>
      </c>
      <c r="C24" s="136" t="s">
        <v>1245</v>
      </c>
      <c r="D24" s="137" t="s">
        <v>1246</v>
      </c>
      <c r="E24" s="138" t="s">
        <v>1247</v>
      </c>
      <c r="F24" s="138" t="s">
        <v>1560</v>
      </c>
      <c r="G24" s="138" t="s">
        <v>1561</v>
      </c>
      <c r="H24" s="138" t="s">
        <v>2322</v>
      </c>
      <c r="I24" s="138" t="s">
        <v>2323</v>
      </c>
      <c r="J24" s="138" t="s">
        <v>2550</v>
      </c>
      <c r="K24" s="138" t="s">
        <v>2551</v>
      </c>
      <c r="L24" s="138" t="s">
        <v>2552</v>
      </c>
      <c r="M24" s="138" t="s">
        <v>2795</v>
      </c>
      <c r="N24" s="139" t="s">
        <v>2796</v>
      </c>
      <c r="O24" s="128"/>
      <c r="P24" s="129" t="s">
        <v>2713</v>
      </c>
      <c r="Q24" s="109"/>
    </row>
    <row r="25" spans="1:17" ht="12.75">
      <c r="A25" s="130" t="s">
        <v>684</v>
      </c>
      <c r="B25" s="140"/>
      <c r="C25" s="141" t="s">
        <v>688</v>
      </c>
      <c r="D25" s="142" t="s">
        <v>1349</v>
      </c>
      <c r="E25" s="143" t="s">
        <v>1249</v>
      </c>
      <c r="F25" s="143" t="s">
        <v>1249</v>
      </c>
      <c r="G25" s="143" t="s">
        <v>1563</v>
      </c>
      <c r="H25" s="143" t="s">
        <v>1254</v>
      </c>
      <c r="I25" s="143" t="s">
        <v>2318</v>
      </c>
      <c r="J25" s="143" t="s">
        <v>2553</v>
      </c>
      <c r="K25" s="143" t="s">
        <v>2636</v>
      </c>
      <c r="L25" s="143" t="s">
        <v>1649</v>
      </c>
      <c r="M25" s="143" t="s">
        <v>1253</v>
      </c>
      <c r="N25" s="144" t="s">
        <v>2553</v>
      </c>
      <c r="O25" s="145"/>
      <c r="P25" s="146" t="s">
        <v>2797</v>
      </c>
      <c r="Q25" s="109"/>
    </row>
    <row r="26" spans="1:17" ht="12.75">
      <c r="A26" s="134" t="s">
        <v>140</v>
      </c>
      <c r="B26" s="135">
        <v>12</v>
      </c>
      <c r="C26" s="136" t="s">
        <v>1241</v>
      </c>
      <c r="D26" s="137" t="s">
        <v>1242</v>
      </c>
      <c r="E26" s="138" t="s">
        <v>1243</v>
      </c>
      <c r="F26" s="138" t="s">
        <v>1585</v>
      </c>
      <c r="G26" s="138" t="s">
        <v>1586</v>
      </c>
      <c r="H26" s="138" t="s">
        <v>2328</v>
      </c>
      <c r="I26" s="138" t="s">
        <v>2329</v>
      </c>
      <c r="J26" s="138" t="s">
        <v>2554</v>
      </c>
      <c r="K26" s="138" t="s">
        <v>2555</v>
      </c>
      <c r="L26" s="138" t="s">
        <v>2556</v>
      </c>
      <c r="M26" s="138" t="s">
        <v>2798</v>
      </c>
      <c r="N26" s="139" t="s">
        <v>2799</v>
      </c>
      <c r="O26" s="128"/>
      <c r="P26" s="129" t="s">
        <v>2800</v>
      </c>
      <c r="Q26" s="109"/>
    </row>
    <row r="27" spans="1:17" ht="12.75">
      <c r="A27" s="130" t="s">
        <v>764</v>
      </c>
      <c r="B27" s="140"/>
      <c r="C27" s="141" t="s">
        <v>779</v>
      </c>
      <c r="D27" s="142" t="s">
        <v>1254</v>
      </c>
      <c r="E27" s="143" t="s">
        <v>1244</v>
      </c>
      <c r="F27" s="143" t="s">
        <v>1248</v>
      </c>
      <c r="G27" s="143" t="s">
        <v>1938</v>
      </c>
      <c r="H27" s="143" t="s">
        <v>1244</v>
      </c>
      <c r="I27" s="143" t="s">
        <v>1352</v>
      </c>
      <c r="J27" s="143" t="s">
        <v>1248</v>
      </c>
      <c r="K27" s="143" t="s">
        <v>1234</v>
      </c>
      <c r="L27" s="143" t="s">
        <v>1568</v>
      </c>
      <c r="M27" s="143" t="s">
        <v>1240</v>
      </c>
      <c r="N27" s="144" t="s">
        <v>1568</v>
      </c>
      <c r="O27" s="145"/>
      <c r="P27" s="146" t="s">
        <v>2801</v>
      </c>
      <c r="Q27" s="109"/>
    </row>
    <row r="28" spans="1:17" ht="12.75">
      <c r="A28" s="134" t="s">
        <v>1574</v>
      </c>
      <c r="B28" s="135">
        <v>9</v>
      </c>
      <c r="C28" s="136" t="s">
        <v>1250</v>
      </c>
      <c r="D28" s="137" t="s">
        <v>1251</v>
      </c>
      <c r="E28" s="138" t="s">
        <v>1252</v>
      </c>
      <c r="F28" s="138" t="s">
        <v>1575</v>
      </c>
      <c r="G28" s="138" t="s">
        <v>1576</v>
      </c>
      <c r="H28" s="138" t="s">
        <v>2326</v>
      </c>
      <c r="I28" s="138" t="s">
        <v>2327</v>
      </c>
      <c r="J28" s="138" t="s">
        <v>2561</v>
      </c>
      <c r="K28" s="138" t="s">
        <v>2562</v>
      </c>
      <c r="L28" s="138" t="s">
        <v>2563</v>
      </c>
      <c r="M28" s="138" t="s">
        <v>2803</v>
      </c>
      <c r="N28" s="139" t="s">
        <v>2804</v>
      </c>
      <c r="O28" s="128"/>
      <c r="P28" s="129" t="s">
        <v>2805</v>
      </c>
      <c r="Q28" s="109"/>
    </row>
    <row r="29" spans="1:17" ht="12.75">
      <c r="A29" s="130" t="s">
        <v>764</v>
      </c>
      <c r="B29" s="140"/>
      <c r="C29" s="141" t="s">
        <v>772</v>
      </c>
      <c r="D29" s="142" t="s">
        <v>1253</v>
      </c>
      <c r="E29" s="143" t="s">
        <v>1248</v>
      </c>
      <c r="F29" s="143" t="s">
        <v>1240</v>
      </c>
      <c r="G29" s="143" t="s">
        <v>1741</v>
      </c>
      <c r="H29" s="143" t="s">
        <v>1756</v>
      </c>
      <c r="I29" s="143" t="s">
        <v>1349</v>
      </c>
      <c r="J29" s="143" t="s">
        <v>1756</v>
      </c>
      <c r="K29" s="143" t="s">
        <v>1352</v>
      </c>
      <c r="L29" s="143" t="s">
        <v>1244</v>
      </c>
      <c r="M29" s="143" t="s">
        <v>1254</v>
      </c>
      <c r="N29" s="144" t="s">
        <v>1244</v>
      </c>
      <c r="O29" s="145"/>
      <c r="P29" s="146" t="s">
        <v>2806</v>
      </c>
      <c r="Q29" s="109"/>
    </row>
    <row r="30" spans="1:17" ht="12.75">
      <c r="A30" s="134" t="s">
        <v>141</v>
      </c>
      <c r="B30" s="135">
        <v>24</v>
      </c>
      <c r="C30" s="136" t="s">
        <v>1276</v>
      </c>
      <c r="D30" s="137" t="s">
        <v>1350</v>
      </c>
      <c r="E30" s="138" t="s">
        <v>1359</v>
      </c>
      <c r="F30" s="138" t="s">
        <v>1655</v>
      </c>
      <c r="G30" s="138" t="s">
        <v>1656</v>
      </c>
      <c r="H30" s="138" t="s">
        <v>2330</v>
      </c>
      <c r="I30" s="138" t="s">
        <v>2331</v>
      </c>
      <c r="J30" s="138" t="s">
        <v>2557</v>
      </c>
      <c r="K30" s="138" t="s">
        <v>2558</v>
      </c>
      <c r="L30" s="138" t="s">
        <v>2559</v>
      </c>
      <c r="M30" s="138" t="s">
        <v>4</v>
      </c>
      <c r="N30" s="139" t="s">
        <v>5</v>
      </c>
      <c r="O30" s="128"/>
      <c r="P30" s="129" t="s">
        <v>6</v>
      </c>
      <c r="Q30" s="109"/>
    </row>
    <row r="31" spans="1:17" ht="12.75">
      <c r="A31" s="130" t="s">
        <v>764</v>
      </c>
      <c r="B31" s="140"/>
      <c r="C31" s="141" t="s">
        <v>834</v>
      </c>
      <c r="D31" s="142" t="s">
        <v>1352</v>
      </c>
      <c r="E31" s="143" t="s">
        <v>1387</v>
      </c>
      <c r="F31" s="143" t="s">
        <v>1940</v>
      </c>
      <c r="G31" s="143" t="s">
        <v>1744</v>
      </c>
      <c r="H31" s="143" t="s">
        <v>1248</v>
      </c>
      <c r="I31" s="143" t="s">
        <v>1234</v>
      </c>
      <c r="J31" s="143" t="s">
        <v>2560</v>
      </c>
      <c r="K31" s="143" t="s">
        <v>1649</v>
      </c>
      <c r="L31" s="143" t="s">
        <v>1254</v>
      </c>
      <c r="M31" s="143" t="s">
        <v>1244</v>
      </c>
      <c r="N31" s="144" t="s">
        <v>1248</v>
      </c>
      <c r="O31" s="145"/>
      <c r="P31" s="146" t="s">
        <v>7</v>
      </c>
      <c r="Q31" s="109"/>
    </row>
    <row r="32" spans="1:17" ht="12.75">
      <c r="A32" s="134" t="s">
        <v>12</v>
      </c>
      <c r="B32" s="135">
        <v>55</v>
      </c>
      <c r="C32" s="136" t="s">
        <v>1306</v>
      </c>
      <c r="D32" s="137" t="s">
        <v>1440</v>
      </c>
      <c r="E32" s="138" t="s">
        <v>1365</v>
      </c>
      <c r="F32" s="138" t="s">
        <v>1873</v>
      </c>
      <c r="G32" s="138" t="s">
        <v>1874</v>
      </c>
      <c r="H32" s="138" t="s">
        <v>2356</v>
      </c>
      <c r="I32" s="138" t="s">
        <v>2354</v>
      </c>
      <c r="J32" s="138" t="s">
        <v>2570</v>
      </c>
      <c r="K32" s="138" t="s">
        <v>2571</v>
      </c>
      <c r="L32" s="138" t="s">
        <v>2572</v>
      </c>
      <c r="M32" s="138" t="s">
        <v>8</v>
      </c>
      <c r="N32" s="139" t="s">
        <v>9</v>
      </c>
      <c r="O32" s="128"/>
      <c r="P32" s="129" t="s">
        <v>10</v>
      </c>
      <c r="Q32" s="109"/>
    </row>
    <row r="33" spans="1:17" ht="12.75">
      <c r="A33" s="130" t="s">
        <v>761</v>
      </c>
      <c r="B33" s="140"/>
      <c r="C33" s="141" t="s">
        <v>773</v>
      </c>
      <c r="D33" s="142" t="s">
        <v>1441</v>
      </c>
      <c r="E33" s="143" t="s">
        <v>1442</v>
      </c>
      <c r="F33" s="143" t="s">
        <v>1950</v>
      </c>
      <c r="G33" s="143" t="s">
        <v>1951</v>
      </c>
      <c r="H33" s="143" t="s">
        <v>1389</v>
      </c>
      <c r="I33" s="143" t="s">
        <v>2357</v>
      </c>
      <c r="J33" s="143" t="s">
        <v>1363</v>
      </c>
      <c r="K33" s="143" t="s">
        <v>2639</v>
      </c>
      <c r="L33" s="143" t="s">
        <v>2341</v>
      </c>
      <c r="M33" s="143" t="s">
        <v>25</v>
      </c>
      <c r="N33" s="144" t="s">
        <v>16</v>
      </c>
      <c r="O33" s="145"/>
      <c r="P33" s="146" t="s">
        <v>11</v>
      </c>
      <c r="Q33" s="109"/>
    </row>
    <row r="34" spans="1:17" ht="12.75">
      <c r="A34" s="134" t="s">
        <v>142</v>
      </c>
      <c r="B34" s="135">
        <v>18</v>
      </c>
      <c r="C34" s="136" t="s">
        <v>1270</v>
      </c>
      <c r="D34" s="137" t="s">
        <v>1365</v>
      </c>
      <c r="E34" s="138" t="s">
        <v>1366</v>
      </c>
      <c r="F34" s="138" t="s">
        <v>1603</v>
      </c>
      <c r="G34" s="138" t="s">
        <v>1600</v>
      </c>
      <c r="H34" s="138" t="s">
        <v>2347</v>
      </c>
      <c r="I34" s="138" t="s">
        <v>2348</v>
      </c>
      <c r="J34" s="138" t="s">
        <v>2574</v>
      </c>
      <c r="K34" s="138" t="s">
        <v>2575</v>
      </c>
      <c r="L34" s="138" t="s">
        <v>2576</v>
      </c>
      <c r="M34" s="138" t="s">
        <v>13</v>
      </c>
      <c r="N34" s="139" t="s">
        <v>14</v>
      </c>
      <c r="O34" s="128"/>
      <c r="P34" s="129" t="s">
        <v>15</v>
      </c>
      <c r="Q34" s="109"/>
    </row>
    <row r="35" spans="1:17" ht="12.75">
      <c r="A35" s="130" t="s">
        <v>761</v>
      </c>
      <c r="B35" s="140"/>
      <c r="C35" s="141" t="s">
        <v>773</v>
      </c>
      <c r="D35" s="142" t="s">
        <v>1397</v>
      </c>
      <c r="E35" s="143" t="s">
        <v>1430</v>
      </c>
      <c r="F35" s="143" t="s">
        <v>1425</v>
      </c>
      <c r="G35" s="143" t="s">
        <v>1752</v>
      </c>
      <c r="H35" s="143" t="s">
        <v>2346</v>
      </c>
      <c r="I35" s="143" t="s">
        <v>2341</v>
      </c>
      <c r="J35" s="143" t="s">
        <v>2382</v>
      </c>
      <c r="K35" s="143" t="s">
        <v>2762</v>
      </c>
      <c r="L35" s="143" t="s">
        <v>1363</v>
      </c>
      <c r="M35" s="143" t="s">
        <v>2341</v>
      </c>
      <c r="N35" s="144" t="s">
        <v>143</v>
      </c>
      <c r="O35" s="145"/>
      <c r="P35" s="146" t="s">
        <v>17</v>
      </c>
      <c r="Q35" s="109"/>
    </row>
    <row r="36" spans="1:17" ht="12.75">
      <c r="A36" s="134" t="s">
        <v>144</v>
      </c>
      <c r="B36" s="135">
        <v>48</v>
      </c>
      <c r="C36" s="136" t="s">
        <v>1299</v>
      </c>
      <c r="D36" s="137" t="s">
        <v>1376</v>
      </c>
      <c r="E36" s="138" t="s">
        <v>1377</v>
      </c>
      <c r="F36" s="138" t="s">
        <v>1614</v>
      </c>
      <c r="G36" s="138" t="s">
        <v>1615</v>
      </c>
      <c r="H36" s="138" t="s">
        <v>2358</v>
      </c>
      <c r="I36" s="138" t="s">
        <v>2354</v>
      </c>
      <c r="J36" s="138" t="s">
        <v>2592</v>
      </c>
      <c r="K36" s="138" t="s">
        <v>2632</v>
      </c>
      <c r="L36" s="138" t="s">
        <v>2593</v>
      </c>
      <c r="M36" s="138" t="s">
        <v>18</v>
      </c>
      <c r="N36" s="139" t="s">
        <v>19</v>
      </c>
      <c r="O36" s="128"/>
      <c r="P36" s="129" t="s">
        <v>20</v>
      </c>
      <c r="Q36" s="109"/>
    </row>
    <row r="37" spans="1:17" ht="12.75">
      <c r="A37" s="130" t="s">
        <v>770</v>
      </c>
      <c r="B37" s="140"/>
      <c r="C37" s="141" t="s">
        <v>938</v>
      </c>
      <c r="D37" s="142" t="s">
        <v>1445</v>
      </c>
      <c r="E37" s="143" t="s">
        <v>1446</v>
      </c>
      <c r="F37" s="143" t="s">
        <v>1358</v>
      </c>
      <c r="G37" s="143" t="s">
        <v>1948</v>
      </c>
      <c r="H37" s="143" t="s">
        <v>2446</v>
      </c>
      <c r="I37" s="143" t="s">
        <v>1761</v>
      </c>
      <c r="J37" s="143" t="s">
        <v>2613</v>
      </c>
      <c r="K37" s="143" t="s">
        <v>2640</v>
      </c>
      <c r="L37" s="143" t="s">
        <v>2495</v>
      </c>
      <c r="M37" s="143" t="s">
        <v>1388</v>
      </c>
      <c r="N37" s="144" t="s">
        <v>2362</v>
      </c>
      <c r="O37" s="145"/>
      <c r="P37" s="146" t="s">
        <v>22</v>
      </c>
      <c r="Q37" s="109"/>
    </row>
    <row r="38" spans="1:17" ht="12.75">
      <c r="A38" s="134" t="s">
        <v>2573</v>
      </c>
      <c r="B38" s="135">
        <v>11</v>
      </c>
      <c r="C38" s="136" t="s">
        <v>1262</v>
      </c>
      <c r="D38" s="137" t="s">
        <v>1263</v>
      </c>
      <c r="E38" s="138" t="s">
        <v>1264</v>
      </c>
      <c r="F38" s="138" t="s">
        <v>1599</v>
      </c>
      <c r="G38" s="138" t="s">
        <v>1600</v>
      </c>
      <c r="H38" s="138" t="s">
        <v>2338</v>
      </c>
      <c r="I38" s="138" t="s">
        <v>2339</v>
      </c>
      <c r="J38" s="138" t="s">
        <v>2577</v>
      </c>
      <c r="K38" s="138" t="s">
        <v>2578</v>
      </c>
      <c r="L38" s="138" t="s">
        <v>2579</v>
      </c>
      <c r="M38" s="138" t="s">
        <v>2571</v>
      </c>
      <c r="N38" s="139" t="s">
        <v>23</v>
      </c>
      <c r="O38" s="128"/>
      <c r="P38" s="129" t="s">
        <v>24</v>
      </c>
      <c r="Q38" s="109"/>
    </row>
    <row r="39" spans="1:17" ht="12.75">
      <c r="A39" s="130" t="s">
        <v>761</v>
      </c>
      <c r="B39" s="140"/>
      <c r="C39" s="141" t="s">
        <v>773</v>
      </c>
      <c r="D39" s="142" t="s">
        <v>1364</v>
      </c>
      <c r="E39" s="143" t="s">
        <v>1425</v>
      </c>
      <c r="F39" s="143" t="s">
        <v>1751</v>
      </c>
      <c r="G39" s="143" t="s">
        <v>1752</v>
      </c>
      <c r="H39" s="143" t="s">
        <v>2445</v>
      </c>
      <c r="I39" s="143" t="s">
        <v>2352</v>
      </c>
      <c r="J39" s="143" t="s">
        <v>1397</v>
      </c>
      <c r="K39" s="143" t="s">
        <v>2641</v>
      </c>
      <c r="L39" s="143" t="s">
        <v>2642</v>
      </c>
      <c r="M39" s="143" t="s">
        <v>2340</v>
      </c>
      <c r="N39" s="144" t="s">
        <v>145</v>
      </c>
      <c r="O39" s="145"/>
      <c r="P39" s="146" t="s">
        <v>26</v>
      </c>
      <c r="Q39" s="109"/>
    </row>
    <row r="40" spans="1:17" ht="12.75">
      <c r="A40" s="134" t="s">
        <v>2631</v>
      </c>
      <c r="B40" s="135">
        <v>42</v>
      </c>
      <c r="C40" s="136" t="s">
        <v>1293</v>
      </c>
      <c r="D40" s="137" t="s">
        <v>1447</v>
      </c>
      <c r="E40" s="138" t="s">
        <v>1448</v>
      </c>
      <c r="F40" s="138" t="s">
        <v>1772</v>
      </c>
      <c r="G40" s="138" t="s">
        <v>1773</v>
      </c>
      <c r="H40" s="138" t="s">
        <v>2364</v>
      </c>
      <c r="I40" s="138" t="s">
        <v>2354</v>
      </c>
      <c r="J40" s="138" t="s">
        <v>2584</v>
      </c>
      <c r="K40" s="138" t="s">
        <v>2585</v>
      </c>
      <c r="L40" s="138" t="s">
        <v>2586</v>
      </c>
      <c r="M40" s="138" t="s">
        <v>27</v>
      </c>
      <c r="N40" s="139" t="s">
        <v>28</v>
      </c>
      <c r="O40" s="128"/>
      <c r="P40" s="129" t="s">
        <v>29</v>
      </c>
      <c r="Q40" s="109"/>
    </row>
    <row r="41" spans="1:17" ht="12.75">
      <c r="A41" s="130" t="s">
        <v>763</v>
      </c>
      <c r="B41" s="140"/>
      <c r="C41" s="141" t="s">
        <v>812</v>
      </c>
      <c r="D41" s="142" t="s">
        <v>1449</v>
      </c>
      <c r="E41" s="143" t="s">
        <v>1450</v>
      </c>
      <c r="F41" s="143" t="s">
        <v>1431</v>
      </c>
      <c r="G41" s="143" t="s">
        <v>1947</v>
      </c>
      <c r="H41" s="143" t="s">
        <v>2447</v>
      </c>
      <c r="I41" s="143" t="s">
        <v>2355</v>
      </c>
      <c r="J41" s="143" t="s">
        <v>2387</v>
      </c>
      <c r="K41" s="143" t="s">
        <v>1675</v>
      </c>
      <c r="L41" s="143" t="s">
        <v>1358</v>
      </c>
      <c r="M41" s="143" t="s">
        <v>34</v>
      </c>
      <c r="N41" s="144" t="s">
        <v>1388</v>
      </c>
      <c r="O41" s="145"/>
      <c r="P41" s="146" t="s">
        <v>30</v>
      </c>
      <c r="Q41" s="109"/>
    </row>
    <row r="42" spans="1:17" ht="12.75">
      <c r="A42" s="134" t="s">
        <v>36</v>
      </c>
      <c r="B42" s="135">
        <v>32</v>
      </c>
      <c r="C42" s="136" t="s">
        <v>1284</v>
      </c>
      <c r="D42" s="137" t="s">
        <v>1402</v>
      </c>
      <c r="E42" s="138" t="s">
        <v>1403</v>
      </c>
      <c r="F42" s="138" t="s">
        <v>1668</v>
      </c>
      <c r="G42" s="138" t="s">
        <v>1669</v>
      </c>
      <c r="H42" s="138" t="s">
        <v>2360</v>
      </c>
      <c r="I42" s="138" t="s">
        <v>2361</v>
      </c>
      <c r="J42" s="138" t="s">
        <v>2580</v>
      </c>
      <c r="K42" s="138" t="s">
        <v>2581</v>
      </c>
      <c r="L42" s="138" t="s">
        <v>2582</v>
      </c>
      <c r="M42" s="138" t="s">
        <v>31</v>
      </c>
      <c r="N42" s="139" t="s">
        <v>32</v>
      </c>
      <c r="O42" s="128"/>
      <c r="P42" s="129" t="s">
        <v>33</v>
      </c>
      <c r="Q42" s="109"/>
    </row>
    <row r="43" spans="1:17" ht="12.75">
      <c r="A43" s="130" t="s">
        <v>770</v>
      </c>
      <c r="B43" s="140"/>
      <c r="C43" s="141" t="s">
        <v>627</v>
      </c>
      <c r="D43" s="142" t="s">
        <v>1404</v>
      </c>
      <c r="E43" s="143" t="s">
        <v>1431</v>
      </c>
      <c r="F43" s="143" t="s">
        <v>1419</v>
      </c>
      <c r="G43" s="143" t="s">
        <v>1369</v>
      </c>
      <c r="H43" s="143" t="s">
        <v>1949</v>
      </c>
      <c r="I43" s="143" t="s">
        <v>2362</v>
      </c>
      <c r="J43" s="143" t="s">
        <v>1878</v>
      </c>
      <c r="K43" s="143" t="s">
        <v>2643</v>
      </c>
      <c r="L43" s="143" t="s">
        <v>1761</v>
      </c>
      <c r="M43" s="143" t="s">
        <v>2634</v>
      </c>
      <c r="N43" s="144" t="s">
        <v>34</v>
      </c>
      <c r="O43" s="145"/>
      <c r="P43" s="146" t="s">
        <v>35</v>
      </c>
      <c r="Q43" s="109"/>
    </row>
    <row r="44" spans="1:17" ht="12.75">
      <c r="A44" s="134" t="s">
        <v>2633</v>
      </c>
      <c r="B44" s="135">
        <v>44</v>
      </c>
      <c r="C44" s="136" t="s">
        <v>1295</v>
      </c>
      <c r="D44" s="137" t="s">
        <v>1440</v>
      </c>
      <c r="E44" s="138" t="s">
        <v>1451</v>
      </c>
      <c r="F44" s="138" t="s">
        <v>1786</v>
      </c>
      <c r="G44" s="138" t="s">
        <v>1787</v>
      </c>
      <c r="H44" s="138" t="s">
        <v>2366</v>
      </c>
      <c r="I44" s="138" t="s">
        <v>2354</v>
      </c>
      <c r="J44" s="138" t="s">
        <v>2594</v>
      </c>
      <c r="K44" s="138" t="s">
        <v>1934</v>
      </c>
      <c r="L44" s="138" t="s">
        <v>2595</v>
      </c>
      <c r="M44" s="138" t="s">
        <v>37</v>
      </c>
      <c r="N44" s="139" t="s">
        <v>38</v>
      </c>
      <c r="O44" s="128"/>
      <c r="P44" s="129" t="s">
        <v>39</v>
      </c>
      <c r="Q44" s="109"/>
    </row>
    <row r="45" spans="1:17" ht="12.75">
      <c r="A45" s="130" t="s">
        <v>763</v>
      </c>
      <c r="B45" s="140"/>
      <c r="C45" s="141" t="s">
        <v>813</v>
      </c>
      <c r="D45" s="142" t="s">
        <v>1452</v>
      </c>
      <c r="E45" s="143" t="s">
        <v>1453</v>
      </c>
      <c r="F45" s="143" t="s">
        <v>1967</v>
      </c>
      <c r="G45" s="143" t="s">
        <v>1968</v>
      </c>
      <c r="H45" s="143" t="s">
        <v>1410</v>
      </c>
      <c r="I45" s="143" t="s">
        <v>2355</v>
      </c>
      <c r="J45" s="143" t="s">
        <v>2645</v>
      </c>
      <c r="K45" s="143" t="s">
        <v>2359</v>
      </c>
      <c r="L45" s="143" t="s">
        <v>2583</v>
      </c>
      <c r="M45" s="143" t="s">
        <v>2495</v>
      </c>
      <c r="N45" s="144" t="s">
        <v>2620</v>
      </c>
      <c r="O45" s="145"/>
      <c r="P45" s="146" t="s">
        <v>40</v>
      </c>
      <c r="Q45" s="109"/>
    </row>
    <row r="46" spans="1:17" ht="12.75">
      <c r="A46" s="134" t="s">
        <v>45</v>
      </c>
      <c r="B46" s="135">
        <v>28</v>
      </c>
      <c r="C46" s="136" t="s">
        <v>1280</v>
      </c>
      <c r="D46" s="137" t="s">
        <v>1373</v>
      </c>
      <c r="E46" s="138" t="s">
        <v>1374</v>
      </c>
      <c r="F46" s="138" t="s">
        <v>1672</v>
      </c>
      <c r="G46" s="138" t="s">
        <v>1655</v>
      </c>
      <c r="H46" s="138" t="s">
        <v>2375</v>
      </c>
      <c r="I46" s="138" t="s">
        <v>2354</v>
      </c>
      <c r="J46" s="138" t="s">
        <v>2596</v>
      </c>
      <c r="K46" s="138" t="s">
        <v>2597</v>
      </c>
      <c r="L46" s="138" t="s">
        <v>2598</v>
      </c>
      <c r="M46" s="138" t="s">
        <v>41</v>
      </c>
      <c r="N46" s="139" t="s">
        <v>42</v>
      </c>
      <c r="O46" s="128"/>
      <c r="P46" s="129" t="s">
        <v>43</v>
      </c>
      <c r="Q46" s="109"/>
    </row>
    <row r="47" spans="1:17" ht="12.75">
      <c r="A47" s="130" t="s">
        <v>770</v>
      </c>
      <c r="B47" s="140"/>
      <c r="C47" s="141" t="s">
        <v>692</v>
      </c>
      <c r="D47" s="142" t="s">
        <v>1382</v>
      </c>
      <c r="E47" s="143" t="s">
        <v>1435</v>
      </c>
      <c r="F47" s="143" t="s">
        <v>1942</v>
      </c>
      <c r="G47" s="143" t="s">
        <v>1436</v>
      </c>
      <c r="H47" s="143" t="s">
        <v>1711</v>
      </c>
      <c r="I47" s="143" t="s">
        <v>1761</v>
      </c>
      <c r="J47" s="143" t="s">
        <v>1360</v>
      </c>
      <c r="K47" s="143" t="s">
        <v>2383</v>
      </c>
      <c r="L47" s="143" t="s">
        <v>2362</v>
      </c>
      <c r="M47" s="143" t="s">
        <v>21</v>
      </c>
      <c r="N47" s="144" t="s">
        <v>1360</v>
      </c>
      <c r="O47" s="145"/>
      <c r="P47" s="146" t="s">
        <v>44</v>
      </c>
      <c r="Q47" s="109"/>
    </row>
    <row r="48" spans="1:17" ht="12.75">
      <c r="A48" s="134" t="s">
        <v>2591</v>
      </c>
      <c r="B48" s="135">
        <v>38</v>
      </c>
      <c r="C48" s="136" t="s">
        <v>1290</v>
      </c>
      <c r="D48" s="137" t="s">
        <v>1422</v>
      </c>
      <c r="E48" s="138" t="s">
        <v>1423</v>
      </c>
      <c r="F48" s="138" t="s">
        <v>1782</v>
      </c>
      <c r="G48" s="138" t="s">
        <v>1769</v>
      </c>
      <c r="H48" s="138" t="s">
        <v>2370</v>
      </c>
      <c r="I48" s="138" t="s">
        <v>2354</v>
      </c>
      <c r="J48" s="138" t="s">
        <v>2611</v>
      </c>
      <c r="K48" s="138" t="s">
        <v>2612</v>
      </c>
      <c r="L48" s="138" t="s">
        <v>2607</v>
      </c>
      <c r="M48" s="138" t="s">
        <v>46</v>
      </c>
      <c r="N48" s="139" t="s">
        <v>47</v>
      </c>
      <c r="O48" s="128"/>
      <c r="P48" s="129" t="s">
        <v>48</v>
      </c>
      <c r="Q48" s="109"/>
    </row>
    <row r="49" spans="1:17" ht="12.75">
      <c r="A49" s="130" t="s">
        <v>763</v>
      </c>
      <c r="B49" s="140"/>
      <c r="C49" s="141" t="s">
        <v>951</v>
      </c>
      <c r="D49" s="142" t="s">
        <v>1462</v>
      </c>
      <c r="E49" s="143" t="s">
        <v>1463</v>
      </c>
      <c r="F49" s="143" t="s">
        <v>1962</v>
      </c>
      <c r="G49" s="143" t="s">
        <v>1962</v>
      </c>
      <c r="H49" s="143" t="s">
        <v>2449</v>
      </c>
      <c r="I49" s="143" t="s">
        <v>2355</v>
      </c>
      <c r="J49" s="143" t="s">
        <v>2384</v>
      </c>
      <c r="K49" s="143" t="s">
        <v>2620</v>
      </c>
      <c r="L49" s="143" t="s">
        <v>2635</v>
      </c>
      <c r="M49" s="143" t="s">
        <v>2362</v>
      </c>
      <c r="N49" s="144" t="s">
        <v>1372</v>
      </c>
      <c r="O49" s="145"/>
      <c r="P49" s="146" t="s">
        <v>49</v>
      </c>
      <c r="Q49" s="109"/>
    </row>
    <row r="50" spans="1:17" ht="12.75">
      <c r="A50" s="134" t="s">
        <v>53</v>
      </c>
      <c r="B50" s="135">
        <v>30</v>
      </c>
      <c r="C50" s="136" t="s">
        <v>1282</v>
      </c>
      <c r="D50" s="137" t="s">
        <v>1421</v>
      </c>
      <c r="E50" s="138" t="s">
        <v>1381</v>
      </c>
      <c r="F50" s="138" t="s">
        <v>1682</v>
      </c>
      <c r="G50" s="138" t="s">
        <v>1683</v>
      </c>
      <c r="H50" s="138" t="s">
        <v>2363</v>
      </c>
      <c r="I50" s="138" t="s">
        <v>2354</v>
      </c>
      <c r="J50" s="138" t="s">
        <v>2588</v>
      </c>
      <c r="K50" s="138" t="s">
        <v>2589</v>
      </c>
      <c r="L50" s="138" t="s">
        <v>2590</v>
      </c>
      <c r="M50" s="138" t="s">
        <v>2665</v>
      </c>
      <c r="N50" s="139" t="s">
        <v>50</v>
      </c>
      <c r="O50" s="128"/>
      <c r="P50" s="129" t="s">
        <v>51</v>
      </c>
      <c r="Q50" s="109"/>
    </row>
    <row r="51" spans="1:17" ht="12.75">
      <c r="A51" s="130" t="s">
        <v>770</v>
      </c>
      <c r="B51" s="140"/>
      <c r="C51" s="141" t="s">
        <v>938</v>
      </c>
      <c r="D51" s="142" t="s">
        <v>1483</v>
      </c>
      <c r="E51" s="143" t="s">
        <v>1458</v>
      </c>
      <c r="F51" s="143" t="s">
        <v>1949</v>
      </c>
      <c r="G51" s="143" t="s">
        <v>1431</v>
      </c>
      <c r="H51" s="143" t="s">
        <v>2384</v>
      </c>
      <c r="I51" s="143" t="s">
        <v>1761</v>
      </c>
      <c r="J51" s="143" t="s">
        <v>2362</v>
      </c>
      <c r="K51" s="143" t="s">
        <v>2644</v>
      </c>
      <c r="L51" s="143" t="s">
        <v>2451</v>
      </c>
      <c r="M51" s="143" t="s">
        <v>1458</v>
      </c>
      <c r="N51" s="144" t="s">
        <v>1743</v>
      </c>
      <c r="O51" s="145"/>
      <c r="P51" s="146" t="s">
        <v>52</v>
      </c>
      <c r="Q51" s="109"/>
    </row>
    <row r="52" spans="1:17" ht="12.75">
      <c r="A52" s="134" t="s">
        <v>147</v>
      </c>
      <c r="B52" s="135">
        <v>58</v>
      </c>
      <c r="C52" s="136" t="s">
        <v>1309</v>
      </c>
      <c r="D52" s="137" t="s">
        <v>1488</v>
      </c>
      <c r="E52" s="138" t="s">
        <v>1489</v>
      </c>
      <c r="F52" s="138" t="s">
        <v>1889</v>
      </c>
      <c r="G52" s="138" t="s">
        <v>1890</v>
      </c>
      <c r="H52" s="138" t="s">
        <v>2369</v>
      </c>
      <c r="I52" s="138" t="s">
        <v>2354</v>
      </c>
      <c r="J52" s="138" t="s">
        <v>2608</v>
      </c>
      <c r="K52" s="138" t="s">
        <v>2609</v>
      </c>
      <c r="L52" s="138" t="s">
        <v>2610</v>
      </c>
      <c r="M52" s="138" t="s">
        <v>2615</v>
      </c>
      <c r="N52" s="139" t="s">
        <v>54</v>
      </c>
      <c r="O52" s="128"/>
      <c r="P52" s="129" t="s">
        <v>55</v>
      </c>
      <c r="Q52" s="109"/>
    </row>
    <row r="53" spans="1:17" ht="12.75">
      <c r="A53" s="130" t="s">
        <v>763</v>
      </c>
      <c r="B53" s="140"/>
      <c r="C53" s="141" t="s">
        <v>839</v>
      </c>
      <c r="D53" s="142" t="s">
        <v>1490</v>
      </c>
      <c r="E53" s="143" t="s">
        <v>1471</v>
      </c>
      <c r="F53" s="143" t="s">
        <v>1972</v>
      </c>
      <c r="G53" s="143" t="s">
        <v>1973</v>
      </c>
      <c r="H53" s="143" t="s">
        <v>2386</v>
      </c>
      <c r="I53" s="143" t="s">
        <v>2355</v>
      </c>
      <c r="J53" s="143" t="s">
        <v>2587</v>
      </c>
      <c r="K53" s="143" t="s">
        <v>2647</v>
      </c>
      <c r="L53" s="143" t="s">
        <v>2634</v>
      </c>
      <c r="M53" s="143" t="s">
        <v>2410</v>
      </c>
      <c r="N53" s="144" t="s">
        <v>2617</v>
      </c>
      <c r="O53" s="145"/>
      <c r="P53" s="146" t="s">
        <v>56</v>
      </c>
      <c r="Q53" s="109"/>
    </row>
    <row r="54" spans="1:17" ht="12.75">
      <c r="A54" s="134" t="s">
        <v>148</v>
      </c>
      <c r="B54" s="135">
        <v>49</v>
      </c>
      <c r="C54" s="136" t="s">
        <v>1300</v>
      </c>
      <c r="D54" s="137" t="s">
        <v>1421</v>
      </c>
      <c r="E54" s="138" t="s">
        <v>1470</v>
      </c>
      <c r="F54" s="138" t="s">
        <v>1790</v>
      </c>
      <c r="G54" s="138" t="s">
        <v>1791</v>
      </c>
      <c r="H54" s="138" t="s">
        <v>2372</v>
      </c>
      <c r="I54" s="138" t="s">
        <v>2354</v>
      </c>
      <c r="J54" s="138" t="s">
        <v>2345</v>
      </c>
      <c r="K54" s="138" t="s">
        <v>2618</v>
      </c>
      <c r="L54" s="138" t="s">
        <v>2619</v>
      </c>
      <c r="M54" s="138" t="s">
        <v>57</v>
      </c>
      <c r="N54" s="139" t="s">
        <v>58</v>
      </c>
      <c r="O54" s="128"/>
      <c r="P54" s="129" t="s">
        <v>59</v>
      </c>
      <c r="Q54" s="109"/>
    </row>
    <row r="55" spans="1:17" ht="12.75">
      <c r="A55" s="130" t="s">
        <v>763</v>
      </c>
      <c r="B55" s="140"/>
      <c r="C55" s="141" t="s">
        <v>812</v>
      </c>
      <c r="D55" s="142" t="s">
        <v>1495</v>
      </c>
      <c r="E55" s="143" t="s">
        <v>1496</v>
      </c>
      <c r="F55" s="143" t="s">
        <v>1978</v>
      </c>
      <c r="G55" s="143" t="s">
        <v>1979</v>
      </c>
      <c r="H55" s="143" t="s">
        <v>2450</v>
      </c>
      <c r="I55" s="143" t="s">
        <v>2355</v>
      </c>
      <c r="J55" s="143" t="s">
        <v>1946</v>
      </c>
      <c r="K55" s="143" t="s">
        <v>1743</v>
      </c>
      <c r="L55" s="143" t="s">
        <v>1882</v>
      </c>
      <c r="M55" s="143" t="s">
        <v>1882</v>
      </c>
      <c r="N55" s="144" t="s">
        <v>2634</v>
      </c>
      <c r="O55" s="145"/>
      <c r="P55" s="146" t="s">
        <v>60</v>
      </c>
      <c r="Q55" s="109"/>
    </row>
    <row r="56" spans="1:17" ht="12.75">
      <c r="A56" s="134" t="s">
        <v>1401</v>
      </c>
      <c r="B56" s="135">
        <v>68</v>
      </c>
      <c r="C56" s="136" t="s">
        <v>1319</v>
      </c>
      <c r="D56" s="137" t="s">
        <v>1508</v>
      </c>
      <c r="E56" s="138" t="s">
        <v>1464</v>
      </c>
      <c r="F56" s="138" t="s">
        <v>1957</v>
      </c>
      <c r="G56" s="138" t="s">
        <v>1958</v>
      </c>
      <c r="H56" s="138" t="s">
        <v>2385</v>
      </c>
      <c r="I56" s="138" t="s">
        <v>2354</v>
      </c>
      <c r="J56" s="138" t="s">
        <v>2621</v>
      </c>
      <c r="K56" s="138" t="s">
        <v>2622</v>
      </c>
      <c r="L56" s="138" t="s">
        <v>2623</v>
      </c>
      <c r="M56" s="138" t="s">
        <v>67</v>
      </c>
      <c r="N56" s="139" t="s">
        <v>68</v>
      </c>
      <c r="O56" s="128"/>
      <c r="P56" s="129" t="s">
        <v>69</v>
      </c>
      <c r="Q56" s="109"/>
    </row>
    <row r="57" spans="1:17" ht="12.75">
      <c r="A57" s="130" t="s">
        <v>765</v>
      </c>
      <c r="B57" s="140"/>
      <c r="C57" s="141" t="s">
        <v>816</v>
      </c>
      <c r="D57" s="142" t="s">
        <v>1624</v>
      </c>
      <c r="E57" s="143" t="s">
        <v>1625</v>
      </c>
      <c r="F57" s="143" t="s">
        <v>1675</v>
      </c>
      <c r="G57" s="143" t="s">
        <v>1882</v>
      </c>
      <c r="H57" s="143" t="s">
        <v>2389</v>
      </c>
      <c r="I57" s="143" t="s">
        <v>2355</v>
      </c>
      <c r="J57" s="143" t="s">
        <v>2653</v>
      </c>
      <c r="K57" s="143" t="s">
        <v>2449</v>
      </c>
      <c r="L57" s="143" t="s">
        <v>2654</v>
      </c>
      <c r="M57" s="143" t="s">
        <v>1417</v>
      </c>
      <c r="N57" s="144" t="s">
        <v>65</v>
      </c>
      <c r="O57" s="145"/>
      <c r="P57" s="146" t="s">
        <v>70</v>
      </c>
      <c r="Q57" s="109"/>
    </row>
    <row r="58" spans="1:17" ht="12.75">
      <c r="A58" s="134" t="s">
        <v>149</v>
      </c>
      <c r="B58" s="135">
        <v>50</v>
      </c>
      <c r="C58" s="136" t="s">
        <v>1301</v>
      </c>
      <c r="D58" s="137" t="s">
        <v>1464</v>
      </c>
      <c r="E58" s="138" t="s">
        <v>1467</v>
      </c>
      <c r="F58" s="138" t="s">
        <v>1880</v>
      </c>
      <c r="G58" s="138" t="s">
        <v>1603</v>
      </c>
      <c r="H58" s="138" t="s">
        <v>2368</v>
      </c>
      <c r="I58" s="138" t="s">
        <v>2354</v>
      </c>
      <c r="J58" s="138" t="s">
        <v>452</v>
      </c>
      <c r="K58" s="138" t="s">
        <v>453</v>
      </c>
      <c r="L58" s="138" t="s">
        <v>454</v>
      </c>
      <c r="M58" s="138" t="s">
        <v>61</v>
      </c>
      <c r="N58" s="139" t="s">
        <v>62</v>
      </c>
      <c r="O58" s="128"/>
      <c r="P58" s="129" t="s">
        <v>63</v>
      </c>
      <c r="Q58" s="109"/>
    </row>
    <row r="59" spans="1:17" ht="12.75">
      <c r="A59" s="130" t="s">
        <v>765</v>
      </c>
      <c r="B59" s="140"/>
      <c r="C59" s="141" t="s">
        <v>816</v>
      </c>
      <c r="D59" s="142" t="s">
        <v>1491</v>
      </c>
      <c r="E59" s="143" t="s">
        <v>1468</v>
      </c>
      <c r="F59" s="143" t="s">
        <v>1679</v>
      </c>
      <c r="G59" s="143" t="s">
        <v>1878</v>
      </c>
      <c r="H59" s="143" t="s">
        <v>1444</v>
      </c>
      <c r="I59" s="143" t="s">
        <v>2355</v>
      </c>
      <c r="J59" s="143" t="s">
        <v>2425</v>
      </c>
      <c r="K59" s="143" t="s">
        <v>1974</v>
      </c>
      <c r="L59" s="143" t="s">
        <v>2389</v>
      </c>
      <c r="M59" s="143" t="s">
        <v>1400</v>
      </c>
      <c r="N59" s="144" t="s">
        <v>150</v>
      </c>
      <c r="O59" s="145"/>
      <c r="P59" s="146" t="s">
        <v>64</v>
      </c>
      <c r="Q59" s="109"/>
    </row>
    <row r="60" spans="1:17" ht="12.75">
      <c r="A60" s="134" t="s">
        <v>151</v>
      </c>
      <c r="B60" s="135">
        <v>41</v>
      </c>
      <c r="C60" s="136" t="s">
        <v>1292</v>
      </c>
      <c r="D60" s="137" t="s">
        <v>1476</v>
      </c>
      <c r="E60" s="138" t="s">
        <v>1477</v>
      </c>
      <c r="F60" s="138" t="s">
        <v>1794</v>
      </c>
      <c r="G60" s="138" t="s">
        <v>1795</v>
      </c>
      <c r="H60" s="138" t="s">
        <v>2394</v>
      </c>
      <c r="I60" s="138" t="s">
        <v>2354</v>
      </c>
      <c r="J60" s="138" t="s">
        <v>2656</v>
      </c>
      <c r="K60" s="138" t="s">
        <v>2657</v>
      </c>
      <c r="L60" s="138" t="s">
        <v>2658</v>
      </c>
      <c r="M60" s="138" t="s">
        <v>71</v>
      </c>
      <c r="N60" s="139" t="s">
        <v>72</v>
      </c>
      <c r="O60" s="128"/>
      <c r="P60" s="129" t="s">
        <v>73</v>
      </c>
      <c r="Q60" s="109"/>
    </row>
    <row r="61" spans="1:17" ht="12.75">
      <c r="A61" s="130" t="s">
        <v>765</v>
      </c>
      <c r="B61" s="140"/>
      <c r="C61" s="141" t="s">
        <v>816</v>
      </c>
      <c r="D61" s="142" t="s">
        <v>1710</v>
      </c>
      <c r="E61" s="143" t="s">
        <v>1711</v>
      </c>
      <c r="F61" s="143" t="s">
        <v>1637</v>
      </c>
      <c r="G61" s="143" t="s">
        <v>1993</v>
      </c>
      <c r="H61" s="143" t="s">
        <v>1975</v>
      </c>
      <c r="I61" s="143" t="s">
        <v>2355</v>
      </c>
      <c r="J61" s="143" t="s">
        <v>2655</v>
      </c>
      <c r="K61" s="143" t="s">
        <v>2389</v>
      </c>
      <c r="L61" s="143" t="s">
        <v>2386</v>
      </c>
      <c r="M61" s="143" t="s">
        <v>1419</v>
      </c>
      <c r="N61" s="144" t="s">
        <v>153</v>
      </c>
      <c r="O61" s="145"/>
      <c r="P61" s="146" t="s">
        <v>74</v>
      </c>
      <c r="Q61" s="109"/>
    </row>
    <row r="62" spans="1:17" ht="12.75">
      <c r="A62" s="134" t="s">
        <v>154</v>
      </c>
      <c r="B62" s="135">
        <v>75</v>
      </c>
      <c r="C62" s="136" t="s">
        <v>1326</v>
      </c>
      <c r="D62" s="137" t="s">
        <v>1638</v>
      </c>
      <c r="E62" s="138" t="s">
        <v>1639</v>
      </c>
      <c r="F62" s="138" t="s">
        <v>2005</v>
      </c>
      <c r="G62" s="138" t="s">
        <v>1790</v>
      </c>
      <c r="H62" s="138" t="s">
        <v>2421</v>
      </c>
      <c r="I62" s="138" t="s">
        <v>2354</v>
      </c>
      <c r="J62" s="138" t="s">
        <v>2605</v>
      </c>
      <c r="K62" s="138" t="s">
        <v>2659</v>
      </c>
      <c r="L62" s="138" t="s">
        <v>2660</v>
      </c>
      <c r="M62" s="138" t="s">
        <v>75</v>
      </c>
      <c r="N62" s="139" t="s">
        <v>76</v>
      </c>
      <c r="O62" s="128"/>
      <c r="P62" s="129" t="s">
        <v>77</v>
      </c>
      <c r="Q62" s="109"/>
    </row>
    <row r="63" spans="1:17" ht="12.75">
      <c r="A63" s="130" t="s">
        <v>765</v>
      </c>
      <c r="B63" s="140"/>
      <c r="C63" s="141" t="s">
        <v>816</v>
      </c>
      <c r="D63" s="142" t="s">
        <v>1715</v>
      </c>
      <c r="E63" s="143" t="s">
        <v>1716</v>
      </c>
      <c r="F63" s="143" t="s">
        <v>1624</v>
      </c>
      <c r="G63" s="143" t="s">
        <v>2032</v>
      </c>
      <c r="H63" s="143" t="s">
        <v>2454</v>
      </c>
      <c r="I63" s="143" t="s">
        <v>2355</v>
      </c>
      <c r="J63" s="143" t="s">
        <v>2646</v>
      </c>
      <c r="K63" s="143" t="s">
        <v>2763</v>
      </c>
      <c r="L63" s="143" t="s">
        <v>1943</v>
      </c>
      <c r="M63" s="143" t="s">
        <v>2447</v>
      </c>
      <c r="N63" s="144" t="s">
        <v>155</v>
      </c>
      <c r="O63" s="145"/>
      <c r="P63" s="146" t="s">
        <v>78</v>
      </c>
      <c r="Q63" s="109"/>
    </row>
    <row r="64" spans="1:17" ht="12.75">
      <c r="A64" s="134" t="s">
        <v>156</v>
      </c>
      <c r="B64" s="135">
        <v>81</v>
      </c>
      <c r="C64" s="136" t="s">
        <v>1332</v>
      </c>
      <c r="D64" s="137" t="s">
        <v>1497</v>
      </c>
      <c r="E64" s="138" t="s">
        <v>1498</v>
      </c>
      <c r="F64" s="138" t="s">
        <v>1911</v>
      </c>
      <c r="G64" s="138" t="s">
        <v>1912</v>
      </c>
      <c r="H64" s="138" t="s">
        <v>2376</v>
      </c>
      <c r="I64" s="138" t="s">
        <v>2354</v>
      </c>
      <c r="J64" s="138" t="s">
        <v>459</v>
      </c>
      <c r="K64" s="138" t="s">
        <v>460</v>
      </c>
      <c r="L64" s="138" t="s">
        <v>461</v>
      </c>
      <c r="M64" s="138" t="s">
        <v>79</v>
      </c>
      <c r="N64" s="139" t="s">
        <v>80</v>
      </c>
      <c r="O64" s="128"/>
      <c r="P64" s="129" t="s">
        <v>81</v>
      </c>
      <c r="Q64" s="109"/>
    </row>
    <row r="65" spans="1:17" ht="12.75">
      <c r="A65" s="130" t="s">
        <v>763</v>
      </c>
      <c r="B65" s="140"/>
      <c r="C65" s="141" t="s">
        <v>812</v>
      </c>
      <c r="D65" s="142" t="s">
        <v>1499</v>
      </c>
      <c r="E65" s="143" t="s">
        <v>1622</v>
      </c>
      <c r="F65" s="143" t="s">
        <v>1500</v>
      </c>
      <c r="G65" s="143" t="s">
        <v>2029</v>
      </c>
      <c r="H65" s="143" t="s">
        <v>2425</v>
      </c>
      <c r="I65" s="143" t="s">
        <v>2355</v>
      </c>
      <c r="J65" s="143" t="s">
        <v>2654</v>
      </c>
      <c r="K65" s="143" t="s">
        <v>2764</v>
      </c>
      <c r="L65" s="143" t="s">
        <v>2661</v>
      </c>
      <c r="M65" s="143" t="s">
        <v>2647</v>
      </c>
      <c r="N65" s="144" t="s">
        <v>152</v>
      </c>
      <c r="O65" s="145"/>
      <c r="P65" s="146" t="s">
        <v>82</v>
      </c>
      <c r="Q65" s="109"/>
    </row>
    <row r="66" spans="1:17" ht="12.75">
      <c r="A66" s="134" t="s">
        <v>157</v>
      </c>
      <c r="B66" s="135">
        <v>62</v>
      </c>
      <c r="C66" s="136" t="s">
        <v>1313</v>
      </c>
      <c r="D66" s="137" t="s">
        <v>1506</v>
      </c>
      <c r="E66" s="138" t="s">
        <v>1380</v>
      </c>
      <c r="F66" s="138" t="s">
        <v>1900</v>
      </c>
      <c r="G66" s="138" t="s">
        <v>1901</v>
      </c>
      <c r="H66" s="138" t="s">
        <v>2392</v>
      </c>
      <c r="I66" s="138" t="s">
        <v>2354</v>
      </c>
      <c r="J66" s="138" t="s">
        <v>456</v>
      </c>
      <c r="K66" s="138" t="s">
        <v>457</v>
      </c>
      <c r="L66" s="138" t="s">
        <v>458</v>
      </c>
      <c r="M66" s="138" t="s">
        <v>83</v>
      </c>
      <c r="N66" s="139" t="s">
        <v>84</v>
      </c>
      <c r="O66" s="128"/>
      <c r="P66" s="129" t="s">
        <v>85</v>
      </c>
      <c r="Q66" s="109"/>
    </row>
    <row r="67" spans="1:17" ht="12.75">
      <c r="A67" s="130" t="s">
        <v>770</v>
      </c>
      <c r="B67" s="140"/>
      <c r="C67" s="141" t="s">
        <v>938</v>
      </c>
      <c r="D67" s="142" t="s">
        <v>1626</v>
      </c>
      <c r="E67" s="143" t="s">
        <v>1507</v>
      </c>
      <c r="F67" s="143" t="s">
        <v>1982</v>
      </c>
      <c r="G67" s="143" t="s">
        <v>1483</v>
      </c>
      <c r="H67" s="143" t="s">
        <v>2451</v>
      </c>
      <c r="I67" s="143" t="s">
        <v>1761</v>
      </c>
      <c r="J67" s="143" t="s">
        <v>1938</v>
      </c>
      <c r="K67" s="143" t="s">
        <v>2691</v>
      </c>
      <c r="L67" s="143" t="s">
        <v>1419</v>
      </c>
      <c r="M67" s="143" t="s">
        <v>200</v>
      </c>
      <c r="N67" s="144" t="s">
        <v>1948</v>
      </c>
      <c r="O67" s="145"/>
      <c r="P67" s="146" t="s">
        <v>87</v>
      </c>
      <c r="Q67" s="109"/>
    </row>
    <row r="68" spans="1:17" ht="12.75">
      <c r="A68" s="134" t="s">
        <v>2624</v>
      </c>
      <c r="B68" s="135">
        <v>61</v>
      </c>
      <c r="C68" s="136" t="s">
        <v>1312</v>
      </c>
      <c r="D68" s="137" t="s">
        <v>1518</v>
      </c>
      <c r="E68" s="138" t="s">
        <v>1519</v>
      </c>
      <c r="F68" s="138" t="s">
        <v>1911</v>
      </c>
      <c r="G68" s="138" t="s">
        <v>1916</v>
      </c>
      <c r="H68" s="138" t="s">
        <v>2396</v>
      </c>
      <c r="I68" s="138" t="s">
        <v>2354</v>
      </c>
      <c r="J68" s="138" t="s">
        <v>462</v>
      </c>
      <c r="K68" s="138" t="s">
        <v>463</v>
      </c>
      <c r="L68" s="138" t="s">
        <v>464</v>
      </c>
      <c r="M68" s="138" t="s">
        <v>2678</v>
      </c>
      <c r="N68" s="139" t="s">
        <v>88</v>
      </c>
      <c r="O68" s="128"/>
      <c r="P68" s="129" t="s">
        <v>89</v>
      </c>
      <c r="Q68" s="109"/>
    </row>
    <row r="69" spans="1:17" ht="12.75">
      <c r="A69" s="130" t="s">
        <v>762</v>
      </c>
      <c r="B69" s="140"/>
      <c r="C69" s="141" t="s">
        <v>824</v>
      </c>
      <c r="D69" s="142" t="s">
        <v>1708</v>
      </c>
      <c r="E69" s="143" t="s">
        <v>1709</v>
      </c>
      <c r="F69" s="143" t="s">
        <v>1990</v>
      </c>
      <c r="G69" s="143" t="s">
        <v>1991</v>
      </c>
      <c r="H69" s="143" t="s">
        <v>2453</v>
      </c>
      <c r="I69" s="143" t="s">
        <v>2355</v>
      </c>
      <c r="J69" s="143" t="s">
        <v>2662</v>
      </c>
      <c r="K69" s="143" t="s">
        <v>1457</v>
      </c>
      <c r="L69" s="143" t="s">
        <v>1941</v>
      </c>
      <c r="M69" s="143" t="s">
        <v>1785</v>
      </c>
      <c r="N69" s="144" t="s">
        <v>2381</v>
      </c>
      <c r="O69" s="145"/>
      <c r="P69" s="146" t="s">
        <v>90</v>
      </c>
      <c r="Q69" s="109"/>
    </row>
    <row r="70" spans="1:17" ht="12.75">
      <c r="A70" s="134" t="s">
        <v>158</v>
      </c>
      <c r="B70" s="135">
        <v>70</v>
      </c>
      <c r="C70" s="136" t="s">
        <v>1321</v>
      </c>
      <c r="D70" s="137" t="s">
        <v>1480</v>
      </c>
      <c r="E70" s="138" t="s">
        <v>1481</v>
      </c>
      <c r="F70" s="138" t="s">
        <v>1930</v>
      </c>
      <c r="G70" s="138" t="s">
        <v>1205</v>
      </c>
      <c r="H70" s="138" t="s">
        <v>2423</v>
      </c>
      <c r="I70" s="138" t="s">
        <v>2354</v>
      </c>
      <c r="J70" s="138" t="s">
        <v>2670</v>
      </c>
      <c r="K70" s="138" t="s">
        <v>2671</v>
      </c>
      <c r="L70" s="138" t="s">
        <v>464</v>
      </c>
      <c r="M70" s="138" t="s">
        <v>91</v>
      </c>
      <c r="N70" s="139" t="s">
        <v>92</v>
      </c>
      <c r="O70" s="128"/>
      <c r="P70" s="129" t="s">
        <v>93</v>
      </c>
      <c r="Q70" s="109"/>
    </row>
    <row r="71" spans="1:17" ht="12.75">
      <c r="A71" s="130" t="s">
        <v>765</v>
      </c>
      <c r="B71" s="140"/>
      <c r="C71" s="141" t="s">
        <v>816</v>
      </c>
      <c r="D71" s="142" t="s">
        <v>1713</v>
      </c>
      <c r="E71" s="143" t="s">
        <v>1714</v>
      </c>
      <c r="F71" s="143" t="s">
        <v>2033</v>
      </c>
      <c r="G71" s="143" t="s">
        <v>2034</v>
      </c>
      <c r="H71" s="143" t="s">
        <v>2456</v>
      </c>
      <c r="I71" s="143" t="s">
        <v>2355</v>
      </c>
      <c r="J71" s="143" t="s">
        <v>1468</v>
      </c>
      <c r="K71" s="143" t="s">
        <v>2765</v>
      </c>
      <c r="L71" s="143" t="s">
        <v>2454</v>
      </c>
      <c r="M71" s="143" t="s">
        <v>1949</v>
      </c>
      <c r="N71" s="144" t="s">
        <v>146</v>
      </c>
      <c r="O71" s="145"/>
      <c r="P71" s="146" t="s">
        <v>94</v>
      </c>
      <c r="Q71" s="109"/>
    </row>
    <row r="72" spans="1:17" ht="12.75">
      <c r="A72" s="134" t="s">
        <v>159</v>
      </c>
      <c r="B72" s="135">
        <v>77</v>
      </c>
      <c r="C72" s="136" t="s">
        <v>1328</v>
      </c>
      <c r="D72" s="137" t="s">
        <v>1628</v>
      </c>
      <c r="E72" s="138" t="s">
        <v>1629</v>
      </c>
      <c r="F72" s="138" t="s">
        <v>1790</v>
      </c>
      <c r="G72" s="138" t="s">
        <v>1988</v>
      </c>
      <c r="H72" s="138" t="s">
        <v>2398</v>
      </c>
      <c r="I72" s="138" t="s">
        <v>2354</v>
      </c>
      <c r="J72" s="138" t="s">
        <v>2667</v>
      </c>
      <c r="K72" s="138" t="s">
        <v>2668</v>
      </c>
      <c r="L72" s="138" t="s">
        <v>2669</v>
      </c>
      <c r="M72" s="138" t="s">
        <v>160</v>
      </c>
      <c r="N72" s="139" t="s">
        <v>161</v>
      </c>
      <c r="O72" s="128"/>
      <c r="P72" s="129" t="s">
        <v>162</v>
      </c>
      <c r="Q72" s="109"/>
    </row>
    <row r="73" spans="1:17" ht="12.75">
      <c r="A73" s="130" t="s">
        <v>748</v>
      </c>
      <c r="B73" s="140"/>
      <c r="C73" s="141" t="s">
        <v>812</v>
      </c>
      <c r="D73" s="142" t="s">
        <v>1703</v>
      </c>
      <c r="E73" s="143" t="s">
        <v>1704</v>
      </c>
      <c r="F73" s="143" t="s">
        <v>1885</v>
      </c>
      <c r="G73" s="143" t="s">
        <v>1985</v>
      </c>
      <c r="H73" s="143" t="s">
        <v>2455</v>
      </c>
      <c r="I73" s="143" t="s">
        <v>2355</v>
      </c>
      <c r="J73" s="143" t="s">
        <v>1991</v>
      </c>
      <c r="K73" s="143" t="s">
        <v>1885</v>
      </c>
      <c r="L73" s="143" t="s">
        <v>1463</v>
      </c>
      <c r="M73" s="143" t="s">
        <v>201</v>
      </c>
      <c r="N73" s="144" t="s">
        <v>1962</v>
      </c>
      <c r="O73" s="145"/>
      <c r="P73" s="146" t="s">
        <v>163</v>
      </c>
      <c r="Q73" s="109"/>
    </row>
    <row r="74" spans="1:17" ht="12.75">
      <c r="A74" s="134" t="s">
        <v>1869</v>
      </c>
      <c r="B74" s="135">
        <v>63</v>
      </c>
      <c r="C74" s="136" t="s">
        <v>1314</v>
      </c>
      <c r="D74" s="137" t="s">
        <v>1516</v>
      </c>
      <c r="E74" s="138" t="s">
        <v>1475</v>
      </c>
      <c r="F74" s="138" t="s">
        <v>1926</v>
      </c>
      <c r="G74" s="138" t="s">
        <v>1927</v>
      </c>
      <c r="H74" s="138" t="s">
        <v>2399</v>
      </c>
      <c r="I74" s="138" t="s">
        <v>2354</v>
      </c>
      <c r="J74" s="138" t="s">
        <v>2664</v>
      </c>
      <c r="K74" s="138" t="s">
        <v>2665</v>
      </c>
      <c r="L74" s="138" t="s">
        <v>2666</v>
      </c>
      <c r="M74" s="138" t="s">
        <v>95</v>
      </c>
      <c r="N74" s="139" t="s">
        <v>96</v>
      </c>
      <c r="O74" s="128"/>
      <c r="P74" s="129" t="s">
        <v>97</v>
      </c>
      <c r="Q74" s="109"/>
    </row>
    <row r="75" spans="1:17" ht="12.75">
      <c r="A75" s="130" t="s">
        <v>750</v>
      </c>
      <c r="B75" s="140"/>
      <c r="C75" s="141" t="s">
        <v>705</v>
      </c>
      <c r="D75" s="142" t="s">
        <v>1700</v>
      </c>
      <c r="E75" s="143" t="s">
        <v>1631</v>
      </c>
      <c r="F75" s="143" t="s">
        <v>2030</v>
      </c>
      <c r="G75" s="143" t="s">
        <v>1703</v>
      </c>
      <c r="H75" s="143" t="s">
        <v>2422</v>
      </c>
      <c r="I75" s="143" t="s">
        <v>2355</v>
      </c>
      <c r="J75" s="143" t="s">
        <v>1457</v>
      </c>
      <c r="K75" s="143" t="s">
        <v>2662</v>
      </c>
      <c r="L75" s="143" t="s">
        <v>1962</v>
      </c>
      <c r="M75" s="143" t="s">
        <v>199</v>
      </c>
      <c r="N75" s="144" t="s">
        <v>164</v>
      </c>
      <c r="O75" s="145"/>
      <c r="P75" s="146" t="s">
        <v>98</v>
      </c>
      <c r="Q75" s="109"/>
    </row>
    <row r="76" spans="1:17" ht="12.75">
      <c r="A76" s="134" t="s">
        <v>165</v>
      </c>
      <c r="B76" s="135">
        <v>59</v>
      </c>
      <c r="C76" s="136" t="s">
        <v>1310</v>
      </c>
      <c r="D76" s="137" t="s">
        <v>1380</v>
      </c>
      <c r="E76" s="138" t="s">
        <v>1485</v>
      </c>
      <c r="F76" s="138" t="s">
        <v>1904</v>
      </c>
      <c r="G76" s="138" t="s">
        <v>1905</v>
      </c>
      <c r="H76" s="138" t="s">
        <v>2374</v>
      </c>
      <c r="I76" s="138" t="s">
        <v>2354</v>
      </c>
      <c r="J76" s="138" t="s">
        <v>467</v>
      </c>
      <c r="K76" s="138" t="s">
        <v>460</v>
      </c>
      <c r="L76" s="138" t="s">
        <v>468</v>
      </c>
      <c r="M76" s="138" t="s">
        <v>99</v>
      </c>
      <c r="N76" s="139" t="s">
        <v>100</v>
      </c>
      <c r="O76" s="128" t="s">
        <v>469</v>
      </c>
      <c r="P76" s="129" t="s">
        <v>101</v>
      </c>
      <c r="Q76" s="109"/>
    </row>
    <row r="77" spans="1:17" ht="12.75">
      <c r="A77" s="130" t="s">
        <v>770</v>
      </c>
      <c r="B77" s="140"/>
      <c r="C77" s="141" t="s">
        <v>692</v>
      </c>
      <c r="D77" s="142" t="s">
        <v>1486</v>
      </c>
      <c r="E77" s="143" t="s">
        <v>1487</v>
      </c>
      <c r="F77" s="143" t="s">
        <v>1984</v>
      </c>
      <c r="G77" s="143" t="s">
        <v>1984</v>
      </c>
      <c r="H77" s="143" t="s">
        <v>2397</v>
      </c>
      <c r="I77" s="143" t="s">
        <v>1761</v>
      </c>
      <c r="J77" s="143" t="s">
        <v>2767</v>
      </c>
      <c r="K77" s="143" t="s">
        <v>2764</v>
      </c>
      <c r="L77" s="143" t="s">
        <v>2617</v>
      </c>
      <c r="M77" s="143" t="s">
        <v>155</v>
      </c>
      <c r="N77" s="144" t="s">
        <v>1435</v>
      </c>
      <c r="O77" s="145"/>
      <c r="P77" s="146" t="s">
        <v>102</v>
      </c>
      <c r="Q77" s="109"/>
    </row>
    <row r="78" spans="1:17" ht="12.75">
      <c r="A78" s="134" t="s">
        <v>166</v>
      </c>
      <c r="B78" s="135">
        <v>65</v>
      </c>
      <c r="C78" s="136" t="s">
        <v>1316</v>
      </c>
      <c r="D78" s="137" t="s">
        <v>1520</v>
      </c>
      <c r="E78" s="138" t="s">
        <v>1521</v>
      </c>
      <c r="F78" s="138" t="s">
        <v>1908</v>
      </c>
      <c r="G78" s="138" t="s">
        <v>1923</v>
      </c>
      <c r="H78" s="138" t="s">
        <v>2400</v>
      </c>
      <c r="I78" s="138" t="s">
        <v>2354</v>
      </c>
      <c r="J78" s="138" t="s">
        <v>2672</v>
      </c>
      <c r="K78" s="138" t="s">
        <v>2673</v>
      </c>
      <c r="L78" s="138" t="s">
        <v>2674</v>
      </c>
      <c r="M78" s="138" t="s">
        <v>103</v>
      </c>
      <c r="N78" s="139" t="s">
        <v>104</v>
      </c>
      <c r="O78" s="128"/>
      <c r="P78" s="129" t="s">
        <v>105</v>
      </c>
      <c r="Q78" s="109"/>
    </row>
    <row r="79" spans="1:17" ht="12.75">
      <c r="A79" s="130" t="s">
        <v>750</v>
      </c>
      <c r="B79" s="140"/>
      <c r="C79" s="141" t="s">
        <v>998</v>
      </c>
      <c r="D79" s="142" t="s">
        <v>1517</v>
      </c>
      <c r="E79" s="143" t="s">
        <v>1712</v>
      </c>
      <c r="F79" s="143" t="s">
        <v>1996</v>
      </c>
      <c r="G79" s="143" t="s">
        <v>1504</v>
      </c>
      <c r="H79" s="143" t="s">
        <v>2437</v>
      </c>
      <c r="I79" s="143" t="s">
        <v>2355</v>
      </c>
      <c r="J79" s="143" t="s">
        <v>2675</v>
      </c>
      <c r="K79" s="143" t="s">
        <v>2766</v>
      </c>
      <c r="L79" s="143" t="s">
        <v>2676</v>
      </c>
      <c r="M79" s="143" t="s">
        <v>202</v>
      </c>
      <c r="N79" s="144" t="s">
        <v>167</v>
      </c>
      <c r="O79" s="145"/>
      <c r="P79" s="146" t="s">
        <v>106</v>
      </c>
      <c r="Q79" s="109"/>
    </row>
    <row r="80" spans="1:17" ht="12.75">
      <c r="A80" s="134" t="s">
        <v>168</v>
      </c>
      <c r="B80" s="135">
        <v>60</v>
      </c>
      <c r="C80" s="136" t="s">
        <v>1311</v>
      </c>
      <c r="D80" s="137" t="s">
        <v>1508</v>
      </c>
      <c r="E80" s="138" t="s">
        <v>1509</v>
      </c>
      <c r="F80" s="138" t="s">
        <v>1920</v>
      </c>
      <c r="G80" s="138" t="s">
        <v>1256</v>
      </c>
      <c r="H80" s="138" t="s">
        <v>2391</v>
      </c>
      <c r="I80" s="138" t="s">
        <v>2354</v>
      </c>
      <c r="J80" s="138" t="s">
        <v>1608</v>
      </c>
      <c r="K80" s="138" t="s">
        <v>2685</v>
      </c>
      <c r="L80" s="138" t="s">
        <v>2686</v>
      </c>
      <c r="M80" s="138" t="s">
        <v>107</v>
      </c>
      <c r="N80" s="139" t="s">
        <v>108</v>
      </c>
      <c r="O80" s="128"/>
      <c r="P80" s="129" t="s">
        <v>109</v>
      </c>
      <c r="Q80" s="109"/>
    </row>
    <row r="81" spans="1:17" ht="12.75">
      <c r="A81" s="130" t="s">
        <v>748</v>
      </c>
      <c r="B81" s="140"/>
      <c r="C81" s="141" t="s">
        <v>826</v>
      </c>
      <c r="D81" s="142" t="s">
        <v>1510</v>
      </c>
      <c r="E81" s="143" t="s">
        <v>1697</v>
      </c>
      <c r="F81" s="143" t="s">
        <v>1704</v>
      </c>
      <c r="G81" s="143" t="s">
        <v>2030</v>
      </c>
      <c r="H81" s="143" t="s">
        <v>2381</v>
      </c>
      <c r="I81" s="143" t="s">
        <v>2355</v>
      </c>
      <c r="J81" s="143" t="s">
        <v>2687</v>
      </c>
      <c r="K81" s="143" t="s">
        <v>2465</v>
      </c>
      <c r="L81" s="143" t="s">
        <v>2485</v>
      </c>
      <c r="M81" s="143" t="s">
        <v>1382</v>
      </c>
      <c r="N81" s="144" t="s">
        <v>117</v>
      </c>
      <c r="O81" s="145"/>
      <c r="P81" s="146" t="s">
        <v>110</v>
      </c>
      <c r="Q81" s="109"/>
    </row>
    <row r="82" spans="1:17" ht="12.75">
      <c r="A82" s="134" t="s">
        <v>169</v>
      </c>
      <c r="B82" s="135">
        <v>84</v>
      </c>
      <c r="C82" s="136" t="s">
        <v>1335</v>
      </c>
      <c r="D82" s="137" t="s">
        <v>1724</v>
      </c>
      <c r="E82" s="138" t="s">
        <v>1725</v>
      </c>
      <c r="F82" s="138" t="s">
        <v>2035</v>
      </c>
      <c r="G82" s="138" t="s">
        <v>1778</v>
      </c>
      <c r="H82" s="138" t="s">
        <v>2424</v>
      </c>
      <c r="I82" s="138" t="s">
        <v>2354</v>
      </c>
      <c r="J82" s="138" t="s">
        <v>2677</v>
      </c>
      <c r="K82" s="138" t="s">
        <v>2678</v>
      </c>
      <c r="L82" s="138" t="s">
        <v>2679</v>
      </c>
      <c r="M82" s="138" t="s">
        <v>111</v>
      </c>
      <c r="N82" s="139" t="s">
        <v>2551</v>
      </c>
      <c r="O82" s="128"/>
      <c r="P82" s="129" t="s">
        <v>112</v>
      </c>
      <c r="Q82" s="109"/>
    </row>
    <row r="83" spans="1:17" ht="12.75">
      <c r="A83" s="130" t="s">
        <v>764</v>
      </c>
      <c r="B83" s="140"/>
      <c r="C83" s="141" t="s">
        <v>824</v>
      </c>
      <c r="D83" s="142" t="s">
        <v>1726</v>
      </c>
      <c r="E83" s="143" t="s">
        <v>1726</v>
      </c>
      <c r="F83" s="143" t="s">
        <v>2037</v>
      </c>
      <c r="G83" s="143" t="s">
        <v>1711</v>
      </c>
      <c r="H83" s="143" t="s">
        <v>2457</v>
      </c>
      <c r="I83" s="143" t="s">
        <v>2403</v>
      </c>
      <c r="J83" s="143" t="s">
        <v>2680</v>
      </c>
      <c r="K83" s="143" t="s">
        <v>2680</v>
      </c>
      <c r="L83" s="143" t="s">
        <v>1471</v>
      </c>
      <c r="M83" s="143" t="s">
        <v>203</v>
      </c>
      <c r="N83" s="144" t="s">
        <v>170</v>
      </c>
      <c r="O83" s="145"/>
      <c r="P83" s="146" t="s">
        <v>113</v>
      </c>
      <c r="Q83" s="109"/>
    </row>
    <row r="84" spans="1:17" ht="12.75">
      <c r="A84" s="134" t="s">
        <v>171</v>
      </c>
      <c r="B84" s="135">
        <v>71</v>
      </c>
      <c r="C84" s="136" t="s">
        <v>1322</v>
      </c>
      <c r="D84" s="137" t="s">
        <v>1520</v>
      </c>
      <c r="E84" s="138" t="s">
        <v>1647</v>
      </c>
      <c r="F84" s="138" t="s">
        <v>2021</v>
      </c>
      <c r="G84" s="138" t="s">
        <v>2022</v>
      </c>
      <c r="H84" s="138" t="s">
        <v>2429</v>
      </c>
      <c r="I84" s="138" t="s">
        <v>2354</v>
      </c>
      <c r="J84" s="138" t="s">
        <v>2688</v>
      </c>
      <c r="K84" s="138" t="s">
        <v>2689</v>
      </c>
      <c r="L84" s="138" t="s">
        <v>2690</v>
      </c>
      <c r="M84" s="138" t="s">
        <v>172</v>
      </c>
      <c r="N84" s="139" t="s">
        <v>173</v>
      </c>
      <c r="O84" s="128"/>
      <c r="P84" s="129" t="s">
        <v>174</v>
      </c>
      <c r="Q84" s="109"/>
    </row>
    <row r="85" spans="1:17" ht="12.75">
      <c r="A85" s="130" t="s">
        <v>770</v>
      </c>
      <c r="B85" s="140"/>
      <c r="C85" s="141" t="s">
        <v>1008</v>
      </c>
      <c r="D85" s="142" t="s">
        <v>1648</v>
      </c>
      <c r="E85" s="143" t="s">
        <v>1812</v>
      </c>
      <c r="F85" s="143" t="s">
        <v>1646</v>
      </c>
      <c r="G85" s="143" t="s">
        <v>2019</v>
      </c>
      <c r="H85" s="143" t="s">
        <v>2464</v>
      </c>
      <c r="I85" s="143" t="s">
        <v>1761</v>
      </c>
      <c r="J85" s="143" t="s">
        <v>2691</v>
      </c>
      <c r="K85" s="143" t="s">
        <v>1443</v>
      </c>
      <c r="L85" s="143" t="s">
        <v>1974</v>
      </c>
      <c r="M85" s="143" t="s">
        <v>204</v>
      </c>
      <c r="N85" s="144" t="s">
        <v>86</v>
      </c>
      <c r="O85" s="145"/>
      <c r="P85" s="146" t="s">
        <v>175</v>
      </c>
      <c r="Q85" s="109"/>
    </row>
    <row r="86" spans="1:17" ht="12.75">
      <c r="A86" s="134" t="s">
        <v>176</v>
      </c>
      <c r="B86" s="135">
        <v>74</v>
      </c>
      <c r="C86" s="136" t="s">
        <v>1325</v>
      </c>
      <c r="D86" s="137" t="s">
        <v>1627</v>
      </c>
      <c r="E86" s="138" t="s">
        <v>1473</v>
      </c>
      <c r="F86" s="138" t="s">
        <v>1997</v>
      </c>
      <c r="G86" s="138" t="s">
        <v>1998</v>
      </c>
      <c r="H86" s="138" t="s">
        <v>2401</v>
      </c>
      <c r="I86" s="138" t="s">
        <v>2354</v>
      </c>
      <c r="J86" s="138" t="s">
        <v>2681</v>
      </c>
      <c r="K86" s="138" t="s">
        <v>2682</v>
      </c>
      <c r="L86" s="138" t="s">
        <v>2683</v>
      </c>
      <c r="M86" s="138" t="s">
        <v>177</v>
      </c>
      <c r="N86" s="139" t="s">
        <v>178</v>
      </c>
      <c r="O86" s="128"/>
      <c r="P86" s="129" t="s">
        <v>179</v>
      </c>
      <c r="Q86" s="109"/>
    </row>
    <row r="87" spans="1:17" ht="12.75">
      <c r="A87" s="130" t="s">
        <v>749</v>
      </c>
      <c r="B87" s="140"/>
      <c r="C87" s="141" t="s">
        <v>677</v>
      </c>
      <c r="D87" s="142" t="s">
        <v>1701</v>
      </c>
      <c r="E87" s="143" t="s">
        <v>1702</v>
      </c>
      <c r="F87" s="143" t="s">
        <v>2000</v>
      </c>
      <c r="G87" s="143" t="s">
        <v>2031</v>
      </c>
      <c r="H87" s="143" t="s">
        <v>2458</v>
      </c>
      <c r="I87" s="143" t="s">
        <v>2355</v>
      </c>
      <c r="J87" s="143" t="s">
        <v>2000</v>
      </c>
      <c r="K87" s="143" t="s">
        <v>2687</v>
      </c>
      <c r="L87" s="143" t="s">
        <v>1457</v>
      </c>
      <c r="M87" s="143" t="s">
        <v>205</v>
      </c>
      <c r="N87" s="144" t="s">
        <v>1964</v>
      </c>
      <c r="O87" s="145"/>
      <c r="P87" s="146" t="s">
        <v>180</v>
      </c>
      <c r="Q87" s="109"/>
    </row>
    <row r="88" spans="1:17" ht="12.75">
      <c r="A88" s="134" t="s">
        <v>181</v>
      </c>
      <c r="B88" s="135">
        <v>88</v>
      </c>
      <c r="C88" s="136" t="s">
        <v>1339</v>
      </c>
      <c r="D88" s="137" t="s">
        <v>1720</v>
      </c>
      <c r="E88" s="138" t="s">
        <v>1721</v>
      </c>
      <c r="F88" s="138" t="s">
        <v>2053</v>
      </c>
      <c r="G88" s="138" t="s">
        <v>2054</v>
      </c>
      <c r="H88" s="138" t="s">
        <v>2426</v>
      </c>
      <c r="I88" s="138" t="s">
        <v>2354</v>
      </c>
      <c r="J88" s="138" t="s">
        <v>2681</v>
      </c>
      <c r="K88" s="138" t="s">
        <v>2692</v>
      </c>
      <c r="L88" s="138" t="s">
        <v>2693</v>
      </c>
      <c r="M88" s="138" t="s">
        <v>114</v>
      </c>
      <c r="N88" s="139" t="s">
        <v>115</v>
      </c>
      <c r="O88" s="128"/>
      <c r="P88" s="129" t="s">
        <v>116</v>
      </c>
      <c r="Q88" s="109"/>
    </row>
    <row r="89" spans="1:17" ht="12.75">
      <c r="A89" s="130" t="s">
        <v>749</v>
      </c>
      <c r="B89" s="140"/>
      <c r="C89" s="141" t="s">
        <v>1031</v>
      </c>
      <c r="D89" s="142" t="s">
        <v>1722</v>
      </c>
      <c r="E89" s="143" t="s">
        <v>1723</v>
      </c>
      <c r="F89" s="143" t="s">
        <v>2056</v>
      </c>
      <c r="G89" s="143" t="s">
        <v>2057</v>
      </c>
      <c r="H89" s="143" t="s">
        <v>2460</v>
      </c>
      <c r="I89" s="143" t="s">
        <v>2355</v>
      </c>
      <c r="J89" s="143" t="s">
        <v>2000</v>
      </c>
      <c r="K89" s="143" t="s">
        <v>2768</v>
      </c>
      <c r="L89" s="143" t="s">
        <v>2694</v>
      </c>
      <c r="M89" s="143" t="s">
        <v>206</v>
      </c>
      <c r="N89" s="144" t="s">
        <v>1991</v>
      </c>
      <c r="O89" s="145"/>
      <c r="P89" s="146" t="s">
        <v>118</v>
      </c>
      <c r="Q89" s="109"/>
    </row>
    <row r="90" spans="1:17" ht="12.75">
      <c r="A90" s="134" t="s">
        <v>182</v>
      </c>
      <c r="B90" s="135">
        <v>67</v>
      </c>
      <c r="C90" s="136" t="s">
        <v>1318</v>
      </c>
      <c r="D90" s="137" t="s">
        <v>1488</v>
      </c>
      <c r="E90" s="138" t="s">
        <v>1492</v>
      </c>
      <c r="F90" s="138" t="s">
        <v>1897</v>
      </c>
      <c r="G90" s="138" t="s">
        <v>1692</v>
      </c>
      <c r="H90" s="138" t="s">
        <v>2405</v>
      </c>
      <c r="I90" s="138" t="s">
        <v>2354</v>
      </c>
      <c r="J90" s="138" t="s">
        <v>470</v>
      </c>
      <c r="K90" s="138" t="s">
        <v>471</v>
      </c>
      <c r="L90" s="138" t="s">
        <v>472</v>
      </c>
      <c r="M90" s="138" t="s">
        <v>119</v>
      </c>
      <c r="N90" s="139" t="s">
        <v>120</v>
      </c>
      <c r="O90" s="128" t="s">
        <v>2406</v>
      </c>
      <c r="P90" s="129" t="s">
        <v>121</v>
      </c>
      <c r="Q90" s="109"/>
    </row>
    <row r="91" spans="1:17" ht="12.75">
      <c r="A91" s="130" t="s">
        <v>765</v>
      </c>
      <c r="B91" s="140"/>
      <c r="C91" s="141" t="s">
        <v>1002</v>
      </c>
      <c r="D91" s="142" t="s">
        <v>1468</v>
      </c>
      <c r="E91" s="143" t="s">
        <v>1478</v>
      </c>
      <c r="F91" s="143" t="s">
        <v>1980</v>
      </c>
      <c r="G91" s="143" t="s">
        <v>1482</v>
      </c>
      <c r="H91" s="143" t="s">
        <v>2471</v>
      </c>
      <c r="I91" s="143" t="s">
        <v>2355</v>
      </c>
      <c r="J91" s="143" t="s">
        <v>2708</v>
      </c>
      <c r="K91" s="143" t="s">
        <v>455</v>
      </c>
      <c r="L91" s="143" t="s">
        <v>1434</v>
      </c>
      <c r="M91" s="143" t="s">
        <v>1410</v>
      </c>
      <c r="N91" s="144" t="s">
        <v>2644</v>
      </c>
      <c r="O91" s="145"/>
      <c r="P91" s="146" t="s">
        <v>122</v>
      </c>
      <c r="Q91" s="109"/>
    </row>
    <row r="92" spans="1:17" ht="12.75">
      <c r="A92" s="134" t="s">
        <v>183</v>
      </c>
      <c r="B92" s="135">
        <v>73</v>
      </c>
      <c r="C92" s="136" t="s">
        <v>1324</v>
      </c>
      <c r="D92" s="137" t="s">
        <v>1640</v>
      </c>
      <c r="E92" s="138" t="s">
        <v>1641</v>
      </c>
      <c r="F92" s="138" t="s">
        <v>2009</v>
      </c>
      <c r="G92" s="138" t="s">
        <v>2010</v>
      </c>
      <c r="H92" s="138" t="s">
        <v>2427</v>
      </c>
      <c r="I92" s="138" t="s">
        <v>2354</v>
      </c>
      <c r="J92" s="138" t="s">
        <v>2695</v>
      </c>
      <c r="K92" s="138" t="s">
        <v>2696</v>
      </c>
      <c r="L92" s="138" t="s">
        <v>2697</v>
      </c>
      <c r="M92" s="138" t="s">
        <v>123</v>
      </c>
      <c r="N92" s="139" t="s">
        <v>124</v>
      </c>
      <c r="O92" s="128"/>
      <c r="P92" s="129" t="s">
        <v>125</v>
      </c>
      <c r="Q92" s="109"/>
    </row>
    <row r="93" spans="1:17" ht="12.75">
      <c r="A93" s="130" t="s">
        <v>750</v>
      </c>
      <c r="B93" s="140"/>
      <c r="C93" s="141" t="s">
        <v>821</v>
      </c>
      <c r="D93" s="142" t="s">
        <v>1730</v>
      </c>
      <c r="E93" s="143" t="s">
        <v>1729</v>
      </c>
      <c r="F93" s="143" t="s">
        <v>2051</v>
      </c>
      <c r="G93" s="143" t="s">
        <v>2051</v>
      </c>
      <c r="H93" s="143" t="s">
        <v>2461</v>
      </c>
      <c r="I93" s="143" t="s">
        <v>2355</v>
      </c>
      <c r="J93" s="143" t="s">
        <v>2698</v>
      </c>
      <c r="K93" s="143" t="s">
        <v>2703</v>
      </c>
      <c r="L93" s="143" t="s">
        <v>2699</v>
      </c>
      <c r="M93" s="143" t="s">
        <v>170</v>
      </c>
      <c r="N93" s="144" t="s">
        <v>1463</v>
      </c>
      <c r="O93" s="145"/>
      <c r="P93" s="146" t="s">
        <v>126</v>
      </c>
      <c r="Q93" s="109"/>
    </row>
    <row r="94" spans="1:17" ht="12.75">
      <c r="A94" s="134" t="s">
        <v>184</v>
      </c>
      <c r="B94" s="135">
        <v>80</v>
      </c>
      <c r="C94" s="136" t="s">
        <v>1331</v>
      </c>
      <c r="D94" s="137" t="s">
        <v>1733</v>
      </c>
      <c r="E94" s="138" t="s">
        <v>1734</v>
      </c>
      <c r="F94" s="138" t="s">
        <v>1930</v>
      </c>
      <c r="G94" s="138" t="s">
        <v>2013</v>
      </c>
      <c r="H94" s="138" t="s">
        <v>2430</v>
      </c>
      <c r="I94" s="138" t="s">
        <v>2354</v>
      </c>
      <c r="J94" s="138" t="s">
        <v>2710</v>
      </c>
      <c r="K94" s="138" t="s">
        <v>2711</v>
      </c>
      <c r="L94" s="138" t="s">
        <v>2712</v>
      </c>
      <c r="M94" s="138" t="s">
        <v>185</v>
      </c>
      <c r="N94" s="139" t="s">
        <v>186</v>
      </c>
      <c r="O94" s="128"/>
      <c r="P94" s="129" t="s">
        <v>187</v>
      </c>
      <c r="Q94" s="109"/>
    </row>
    <row r="95" spans="1:17" ht="12.75">
      <c r="A95" s="130" t="s">
        <v>749</v>
      </c>
      <c r="B95" s="140"/>
      <c r="C95" s="141" t="s">
        <v>707</v>
      </c>
      <c r="D95" s="142" t="s">
        <v>1799</v>
      </c>
      <c r="E95" s="143" t="s">
        <v>1736</v>
      </c>
      <c r="F95" s="143" t="s">
        <v>1709</v>
      </c>
      <c r="G95" s="143" t="s">
        <v>2056</v>
      </c>
      <c r="H95" s="143" t="s">
        <v>2465</v>
      </c>
      <c r="I95" s="143" t="s">
        <v>2355</v>
      </c>
      <c r="J95" s="143" t="s">
        <v>1698</v>
      </c>
      <c r="K95" s="143" t="s">
        <v>2770</v>
      </c>
      <c r="L95" s="143" t="s">
        <v>2714</v>
      </c>
      <c r="M95" s="143" t="s">
        <v>207</v>
      </c>
      <c r="N95" s="144" t="s">
        <v>1471</v>
      </c>
      <c r="O95" s="145"/>
      <c r="P95" s="146" t="s">
        <v>188</v>
      </c>
      <c r="Q95" s="109"/>
    </row>
    <row r="96" spans="1:17" ht="12.75">
      <c r="A96" s="134" t="s">
        <v>189</v>
      </c>
      <c r="B96" s="135">
        <v>93</v>
      </c>
      <c r="C96" s="136" t="s">
        <v>1344</v>
      </c>
      <c r="D96" s="137" t="s">
        <v>1800</v>
      </c>
      <c r="E96" s="138" t="s">
        <v>1801</v>
      </c>
      <c r="F96" s="138" t="s">
        <v>2105</v>
      </c>
      <c r="G96" s="138" t="s">
        <v>2106</v>
      </c>
      <c r="H96" s="138" t="s">
        <v>2435</v>
      </c>
      <c r="I96" s="138" t="s">
        <v>2354</v>
      </c>
      <c r="J96" s="138" t="s">
        <v>2720</v>
      </c>
      <c r="K96" s="138" t="s">
        <v>2721</v>
      </c>
      <c r="L96" s="138" t="s">
        <v>2722</v>
      </c>
      <c r="M96" s="138" t="s">
        <v>190</v>
      </c>
      <c r="N96" s="139" t="s">
        <v>191</v>
      </c>
      <c r="O96" s="128"/>
      <c r="P96" s="129" t="s">
        <v>192</v>
      </c>
      <c r="Q96" s="109"/>
    </row>
    <row r="97" spans="1:17" ht="12.75">
      <c r="A97" s="130" t="s">
        <v>763</v>
      </c>
      <c r="B97" s="140"/>
      <c r="C97" s="141" t="s">
        <v>938</v>
      </c>
      <c r="D97" s="142" t="s">
        <v>1802</v>
      </c>
      <c r="E97" s="143" t="s">
        <v>1802</v>
      </c>
      <c r="F97" s="143" t="s">
        <v>2108</v>
      </c>
      <c r="G97" s="143" t="s">
        <v>2109</v>
      </c>
      <c r="H97" s="143" t="s">
        <v>2470</v>
      </c>
      <c r="I97" s="143" t="s">
        <v>2355</v>
      </c>
      <c r="J97" s="143" t="s">
        <v>2772</v>
      </c>
      <c r="K97" s="143" t="s">
        <v>2723</v>
      </c>
      <c r="L97" s="143" t="s">
        <v>2724</v>
      </c>
      <c r="M97" s="143" t="s">
        <v>208</v>
      </c>
      <c r="N97" s="144" t="s">
        <v>2397</v>
      </c>
      <c r="O97" s="145"/>
      <c r="P97" s="146" t="s">
        <v>193</v>
      </c>
      <c r="Q97" s="109"/>
    </row>
    <row r="98" spans="1:17" ht="12.75">
      <c r="A98" s="134" t="s">
        <v>2684</v>
      </c>
      <c r="B98" s="135">
        <v>5</v>
      </c>
      <c r="C98" s="136" t="s">
        <v>1231</v>
      </c>
      <c r="D98" s="137" t="s">
        <v>1232</v>
      </c>
      <c r="E98" s="138" t="s">
        <v>1233</v>
      </c>
      <c r="F98" s="138" t="s">
        <v>1537</v>
      </c>
      <c r="G98" s="138" t="s">
        <v>1543</v>
      </c>
      <c r="H98" s="138" t="s">
        <v>2315</v>
      </c>
      <c r="I98" s="138" t="s">
        <v>2316</v>
      </c>
      <c r="J98" s="138" t="s">
        <v>2541</v>
      </c>
      <c r="K98" s="138" t="s">
        <v>2542</v>
      </c>
      <c r="L98" s="138" t="s">
        <v>2543</v>
      </c>
      <c r="M98" s="138" t="s">
        <v>2807</v>
      </c>
      <c r="N98" s="139" t="s">
        <v>2808</v>
      </c>
      <c r="O98" s="128" t="s">
        <v>2809</v>
      </c>
      <c r="P98" s="129" t="s">
        <v>2810</v>
      </c>
      <c r="Q98" s="109"/>
    </row>
    <row r="99" spans="1:17" ht="12.75">
      <c r="A99" s="130" t="s">
        <v>684</v>
      </c>
      <c r="B99" s="140"/>
      <c r="C99" s="141" t="s">
        <v>774</v>
      </c>
      <c r="D99" s="142" t="s">
        <v>1348</v>
      </c>
      <c r="E99" s="143" t="s">
        <v>1235</v>
      </c>
      <c r="F99" s="143" t="s">
        <v>1545</v>
      </c>
      <c r="G99" s="143" t="s">
        <v>1211</v>
      </c>
      <c r="H99" s="143" t="s">
        <v>2317</v>
      </c>
      <c r="I99" s="143" t="s">
        <v>2321</v>
      </c>
      <c r="J99" s="143" t="s">
        <v>1545</v>
      </c>
      <c r="K99" s="143" t="s">
        <v>2318</v>
      </c>
      <c r="L99" s="143" t="s">
        <v>1235</v>
      </c>
      <c r="M99" s="143" t="s">
        <v>1517</v>
      </c>
      <c r="N99" s="144" t="s">
        <v>1235</v>
      </c>
      <c r="O99" s="145"/>
      <c r="P99" s="146" t="s">
        <v>2811</v>
      </c>
      <c r="Q99" s="109"/>
    </row>
    <row r="100" spans="1:17" ht="12.75">
      <c r="A100" s="134" t="s">
        <v>194</v>
      </c>
      <c r="B100" s="135">
        <v>86</v>
      </c>
      <c r="C100" s="136" t="s">
        <v>1337</v>
      </c>
      <c r="D100" s="137" t="s">
        <v>1737</v>
      </c>
      <c r="E100" s="138" t="s">
        <v>1738</v>
      </c>
      <c r="F100" s="138" t="s">
        <v>2066</v>
      </c>
      <c r="G100" s="138" t="s">
        <v>1238</v>
      </c>
      <c r="H100" s="138" t="s">
        <v>2431</v>
      </c>
      <c r="I100" s="138" t="s">
        <v>2354</v>
      </c>
      <c r="J100" s="138" t="s">
        <v>2715</v>
      </c>
      <c r="K100" s="138" t="s">
        <v>2716</v>
      </c>
      <c r="L100" s="138" t="s">
        <v>2717</v>
      </c>
      <c r="M100" s="138" t="s">
        <v>195</v>
      </c>
      <c r="N100" s="139" t="s">
        <v>196</v>
      </c>
      <c r="O100" s="128"/>
      <c r="P100" s="129" t="s">
        <v>197</v>
      </c>
      <c r="Q100" s="109"/>
    </row>
    <row r="101" spans="1:17" ht="12.75">
      <c r="A101" s="130" t="s">
        <v>750</v>
      </c>
      <c r="B101" s="140"/>
      <c r="C101" s="141" t="s">
        <v>1028</v>
      </c>
      <c r="D101" s="142" t="s">
        <v>1805</v>
      </c>
      <c r="E101" s="143" t="s">
        <v>1798</v>
      </c>
      <c r="F101" s="143" t="s">
        <v>1696</v>
      </c>
      <c r="G101" s="143" t="s">
        <v>1731</v>
      </c>
      <c r="H101" s="143" t="s">
        <v>2466</v>
      </c>
      <c r="I101" s="143" t="s">
        <v>2355</v>
      </c>
      <c r="J101" s="143" t="s">
        <v>1622</v>
      </c>
      <c r="K101" s="143" t="s">
        <v>2771</v>
      </c>
      <c r="L101" s="143" t="s">
        <v>2719</v>
      </c>
      <c r="M101" s="143" t="s">
        <v>1622</v>
      </c>
      <c r="N101" s="144" t="s">
        <v>1973</v>
      </c>
      <c r="O101" s="145"/>
      <c r="P101" s="146" t="s">
        <v>198</v>
      </c>
      <c r="Q101" s="109"/>
    </row>
    <row r="102" spans="1:17" ht="12.75">
      <c r="A102" s="134" t="s">
        <v>209</v>
      </c>
      <c r="B102" s="135">
        <v>97</v>
      </c>
      <c r="C102" s="136" t="s">
        <v>1269</v>
      </c>
      <c r="D102" s="137" t="s">
        <v>1817</v>
      </c>
      <c r="E102" s="138" t="s">
        <v>1818</v>
      </c>
      <c r="F102" s="138" t="s">
        <v>1257</v>
      </c>
      <c r="G102" s="138" t="s">
        <v>1413</v>
      </c>
      <c r="H102" s="138" t="s">
        <v>2434</v>
      </c>
      <c r="I102" s="138" t="s">
        <v>2354</v>
      </c>
      <c r="J102" s="138" t="s">
        <v>2725</v>
      </c>
      <c r="K102" s="138" t="s">
        <v>2726</v>
      </c>
      <c r="L102" s="138" t="s">
        <v>2727</v>
      </c>
      <c r="M102" s="138" t="s">
        <v>210</v>
      </c>
      <c r="N102" s="139" t="s">
        <v>211</v>
      </c>
      <c r="O102" s="128"/>
      <c r="P102" s="129" t="s">
        <v>212</v>
      </c>
      <c r="Q102" s="109"/>
    </row>
    <row r="103" spans="1:17" ht="12.75">
      <c r="A103" s="130" t="s">
        <v>712</v>
      </c>
      <c r="B103" s="140"/>
      <c r="C103" s="141" t="s">
        <v>860</v>
      </c>
      <c r="D103" s="142" t="s">
        <v>1819</v>
      </c>
      <c r="E103" s="143" t="s">
        <v>1820</v>
      </c>
      <c r="F103" s="143" t="s">
        <v>2083</v>
      </c>
      <c r="G103" s="143" t="s">
        <v>2084</v>
      </c>
      <c r="H103" s="143" t="s">
        <v>2469</v>
      </c>
      <c r="I103" s="143" t="s">
        <v>2355</v>
      </c>
      <c r="J103" s="143" t="s">
        <v>431</v>
      </c>
      <c r="K103" s="143" t="s">
        <v>432</v>
      </c>
      <c r="L103" s="143" t="s">
        <v>2458</v>
      </c>
      <c r="M103" s="143" t="s">
        <v>213</v>
      </c>
      <c r="N103" s="144" t="s">
        <v>2453</v>
      </c>
      <c r="O103" s="145"/>
      <c r="P103" s="146" t="s">
        <v>214</v>
      </c>
      <c r="Q103" s="109"/>
    </row>
    <row r="104" spans="1:17" ht="12.75">
      <c r="A104" s="134" t="s">
        <v>215</v>
      </c>
      <c r="B104" s="135">
        <v>51</v>
      </c>
      <c r="C104" s="136" t="s">
        <v>1302</v>
      </c>
      <c r="D104" s="137" t="s">
        <v>1415</v>
      </c>
      <c r="E104" s="138" t="s">
        <v>1267</v>
      </c>
      <c r="F104" s="138" t="s">
        <v>1865</v>
      </c>
      <c r="G104" s="138" t="s">
        <v>1651</v>
      </c>
      <c r="H104" s="138" t="s">
        <v>2377</v>
      </c>
      <c r="I104" s="138" t="s">
        <v>2354</v>
      </c>
      <c r="J104" s="138" t="s">
        <v>2347</v>
      </c>
      <c r="K104" s="138" t="s">
        <v>2602</v>
      </c>
      <c r="L104" s="138" t="s">
        <v>2603</v>
      </c>
      <c r="M104" s="138" t="s">
        <v>127</v>
      </c>
      <c r="N104" s="139" t="s">
        <v>128</v>
      </c>
      <c r="O104" s="128" t="s">
        <v>2379</v>
      </c>
      <c r="P104" s="129" t="s">
        <v>129</v>
      </c>
      <c r="Q104" s="109"/>
    </row>
    <row r="105" spans="1:17" ht="12.75">
      <c r="A105" s="130" t="s">
        <v>765</v>
      </c>
      <c r="B105" s="140"/>
      <c r="C105" s="141" t="s">
        <v>821</v>
      </c>
      <c r="D105" s="142" t="s">
        <v>1444</v>
      </c>
      <c r="E105" s="143" t="s">
        <v>1436</v>
      </c>
      <c r="F105" s="143" t="s">
        <v>1944</v>
      </c>
      <c r="G105" s="143" t="s">
        <v>1743</v>
      </c>
      <c r="H105" s="143" t="s">
        <v>2459</v>
      </c>
      <c r="I105" s="143" t="s">
        <v>2355</v>
      </c>
      <c r="J105" s="143" t="s">
        <v>2470</v>
      </c>
      <c r="K105" s="143" t="s">
        <v>2769</v>
      </c>
      <c r="L105" s="143" t="s">
        <v>2709</v>
      </c>
      <c r="M105" s="143" t="s">
        <v>1499</v>
      </c>
      <c r="N105" s="144" t="s">
        <v>1358</v>
      </c>
      <c r="O105" s="145"/>
      <c r="P105" s="146" t="s">
        <v>130</v>
      </c>
      <c r="Q105" s="109"/>
    </row>
    <row r="106" spans="1:17" ht="12.75">
      <c r="A106" s="134" t="s">
        <v>1976</v>
      </c>
      <c r="B106" s="135">
        <v>99</v>
      </c>
      <c r="C106" s="136" t="s">
        <v>1338</v>
      </c>
      <c r="D106" s="137" t="s">
        <v>1825</v>
      </c>
      <c r="E106" s="138" t="s">
        <v>1826</v>
      </c>
      <c r="F106" s="138" t="s">
        <v>2098</v>
      </c>
      <c r="G106" s="138" t="s">
        <v>2099</v>
      </c>
      <c r="H106" s="138" t="s">
        <v>2438</v>
      </c>
      <c r="I106" s="138" t="s">
        <v>2354</v>
      </c>
      <c r="J106" s="138" t="s">
        <v>2728</v>
      </c>
      <c r="K106" s="138" t="s">
        <v>2729</v>
      </c>
      <c r="L106" s="138" t="s">
        <v>2730</v>
      </c>
      <c r="M106" s="138" t="s">
        <v>216</v>
      </c>
      <c r="N106" s="139" t="s">
        <v>217</v>
      </c>
      <c r="O106" s="128"/>
      <c r="P106" s="129" t="s">
        <v>218</v>
      </c>
      <c r="Q106" s="109"/>
    </row>
    <row r="107" spans="1:17" ht="12.75">
      <c r="A107" s="130" t="s">
        <v>712</v>
      </c>
      <c r="B107" s="140"/>
      <c r="C107" s="141" t="s">
        <v>868</v>
      </c>
      <c r="D107" s="142" t="s">
        <v>1827</v>
      </c>
      <c r="E107" s="143" t="s">
        <v>1828</v>
      </c>
      <c r="F107" s="143" t="s">
        <v>2101</v>
      </c>
      <c r="G107" s="143" t="s">
        <v>2102</v>
      </c>
      <c r="H107" s="143" t="s">
        <v>1722</v>
      </c>
      <c r="I107" s="143" t="s">
        <v>2355</v>
      </c>
      <c r="J107" s="143" t="s">
        <v>433</v>
      </c>
      <c r="K107" s="143" t="s">
        <v>1636</v>
      </c>
      <c r="L107" s="143" t="s">
        <v>2731</v>
      </c>
      <c r="M107" s="143" t="s">
        <v>219</v>
      </c>
      <c r="N107" s="144" t="s">
        <v>1515</v>
      </c>
      <c r="O107" s="145"/>
      <c r="P107" s="146" t="s">
        <v>220</v>
      </c>
      <c r="Q107" s="109"/>
    </row>
    <row r="108" spans="1:17" ht="12.75">
      <c r="A108" s="134" t="s">
        <v>221</v>
      </c>
      <c r="B108" s="135">
        <v>100</v>
      </c>
      <c r="C108" s="136" t="s">
        <v>1330</v>
      </c>
      <c r="D108" s="137" t="s">
        <v>1837</v>
      </c>
      <c r="E108" s="138" t="s">
        <v>1838</v>
      </c>
      <c r="F108" s="138" t="s">
        <v>2119</v>
      </c>
      <c r="G108" s="138" t="s">
        <v>1506</v>
      </c>
      <c r="H108" s="138" t="s">
        <v>2439</v>
      </c>
      <c r="I108" s="138" t="s">
        <v>2354</v>
      </c>
      <c r="J108" s="138" t="s">
        <v>2732</v>
      </c>
      <c r="K108" s="138" t="s">
        <v>2733</v>
      </c>
      <c r="L108" s="138" t="s">
        <v>2734</v>
      </c>
      <c r="M108" s="138" t="s">
        <v>222</v>
      </c>
      <c r="N108" s="139" t="s">
        <v>223</v>
      </c>
      <c r="O108" s="128"/>
      <c r="P108" s="129" t="s">
        <v>224</v>
      </c>
      <c r="Q108" s="109"/>
    </row>
    <row r="109" spans="1:17" ht="12.75">
      <c r="A109" s="130" t="s">
        <v>712</v>
      </c>
      <c r="B109" s="140"/>
      <c r="C109" s="141" t="s">
        <v>860</v>
      </c>
      <c r="D109" s="142" t="s">
        <v>1839</v>
      </c>
      <c r="E109" s="143" t="s">
        <v>1840</v>
      </c>
      <c r="F109" s="143" t="s">
        <v>2121</v>
      </c>
      <c r="G109" s="143" t="s">
        <v>2122</v>
      </c>
      <c r="H109" s="143" t="s">
        <v>2475</v>
      </c>
      <c r="I109" s="143" t="s">
        <v>2355</v>
      </c>
      <c r="J109" s="143" t="s">
        <v>2465</v>
      </c>
      <c r="K109" s="143" t="s">
        <v>434</v>
      </c>
      <c r="L109" s="143" t="s">
        <v>2735</v>
      </c>
      <c r="M109" s="143" t="s">
        <v>2687</v>
      </c>
      <c r="N109" s="144" t="s">
        <v>1505</v>
      </c>
      <c r="O109" s="145"/>
      <c r="P109" s="146" t="s">
        <v>225</v>
      </c>
      <c r="Q109" s="109"/>
    </row>
    <row r="110" spans="1:17" ht="12.75">
      <c r="A110" s="134" t="s">
        <v>451</v>
      </c>
      <c r="B110" s="135">
        <v>72</v>
      </c>
      <c r="C110" s="136" t="s">
        <v>430</v>
      </c>
      <c r="D110" s="137" t="s">
        <v>1634</v>
      </c>
      <c r="E110" s="138" t="s">
        <v>1635</v>
      </c>
      <c r="F110" s="138" t="s">
        <v>1643</v>
      </c>
      <c r="G110" s="138" t="s">
        <v>2025</v>
      </c>
      <c r="H110" s="138" t="s">
        <v>2411</v>
      </c>
      <c r="I110" s="138" t="s">
        <v>2354</v>
      </c>
      <c r="J110" s="138" t="s">
        <v>2736</v>
      </c>
      <c r="K110" s="138" t="s">
        <v>2737</v>
      </c>
      <c r="L110" s="138" t="s">
        <v>2738</v>
      </c>
      <c r="M110" s="138" t="s">
        <v>131</v>
      </c>
      <c r="N110" s="139" t="s">
        <v>132</v>
      </c>
      <c r="O110" s="128"/>
      <c r="P110" s="129" t="s">
        <v>133</v>
      </c>
      <c r="Q110" s="109"/>
    </row>
    <row r="111" spans="1:17" ht="12.75">
      <c r="A111" s="130" t="s">
        <v>749</v>
      </c>
      <c r="B111" s="140"/>
      <c r="C111" s="141" t="s">
        <v>663</v>
      </c>
      <c r="D111" s="142" t="s">
        <v>1707</v>
      </c>
      <c r="E111" s="143" t="s">
        <v>1636</v>
      </c>
      <c r="F111" s="143" t="s">
        <v>2089</v>
      </c>
      <c r="G111" s="143" t="s">
        <v>2090</v>
      </c>
      <c r="H111" s="143" t="s">
        <v>2478</v>
      </c>
      <c r="I111" s="143" t="s">
        <v>2355</v>
      </c>
      <c r="J111" s="143" t="s">
        <v>435</v>
      </c>
      <c r="K111" s="143" t="s">
        <v>1510</v>
      </c>
      <c r="L111" s="143" t="s">
        <v>2739</v>
      </c>
      <c r="M111" s="143" t="s">
        <v>226</v>
      </c>
      <c r="N111" s="144" t="s">
        <v>199</v>
      </c>
      <c r="O111" s="145"/>
      <c r="P111" s="146" t="s">
        <v>134</v>
      </c>
      <c r="Q111" s="109"/>
    </row>
    <row r="112" spans="1:17" ht="12.75">
      <c r="A112" s="134" t="s">
        <v>227</v>
      </c>
      <c r="B112" s="135">
        <v>104</v>
      </c>
      <c r="C112" s="136" t="s">
        <v>1279</v>
      </c>
      <c r="D112" s="137" t="s">
        <v>1862</v>
      </c>
      <c r="E112" s="138" t="s">
        <v>1863</v>
      </c>
      <c r="F112" s="138" t="s">
        <v>599</v>
      </c>
      <c r="G112" s="138" t="s">
        <v>600</v>
      </c>
      <c r="H112" s="138" t="s">
        <v>2441</v>
      </c>
      <c r="I112" s="138" t="s">
        <v>2354</v>
      </c>
      <c r="J112" s="138" t="s">
        <v>2740</v>
      </c>
      <c r="K112" s="138" t="s">
        <v>2741</v>
      </c>
      <c r="L112" s="138" t="s">
        <v>2742</v>
      </c>
      <c r="M112" s="138" t="s">
        <v>228</v>
      </c>
      <c r="N112" s="139" t="s">
        <v>229</v>
      </c>
      <c r="O112" s="128"/>
      <c r="P112" s="129" t="s">
        <v>230</v>
      </c>
      <c r="Q112" s="109"/>
    </row>
    <row r="113" spans="1:17" ht="12.75">
      <c r="A113" s="130" t="s">
        <v>712</v>
      </c>
      <c r="B113" s="140"/>
      <c r="C113" s="141" t="s">
        <v>860</v>
      </c>
      <c r="D113" s="142" t="s">
        <v>1864</v>
      </c>
      <c r="E113" s="143" t="s">
        <v>1864</v>
      </c>
      <c r="F113" s="143" t="s">
        <v>602</v>
      </c>
      <c r="G113" s="143" t="s">
        <v>1846</v>
      </c>
      <c r="H113" s="143" t="s">
        <v>1736</v>
      </c>
      <c r="I113" s="143" t="s">
        <v>2355</v>
      </c>
      <c r="J113" s="143" t="s">
        <v>436</v>
      </c>
      <c r="K113" s="143" t="s">
        <v>437</v>
      </c>
      <c r="L113" s="143" t="s">
        <v>1631</v>
      </c>
      <c r="M113" s="143" t="s">
        <v>2714</v>
      </c>
      <c r="N113" s="144" t="s">
        <v>2698</v>
      </c>
      <c r="O113" s="145"/>
      <c r="P113" s="146" t="s">
        <v>231</v>
      </c>
      <c r="Q113" s="109"/>
    </row>
    <row r="114" spans="1:17" ht="12.75" customHeight="1">
      <c r="A114" s="134"/>
      <c r="B114" s="135">
        <v>26</v>
      </c>
      <c r="C114" s="136" t="s">
        <v>1278</v>
      </c>
      <c r="D114" s="137" t="s">
        <v>1350</v>
      </c>
      <c r="E114" s="138" t="s">
        <v>1351</v>
      </c>
      <c r="F114" s="138" t="s">
        <v>1614</v>
      </c>
      <c r="G114" s="138" t="s">
        <v>1651</v>
      </c>
      <c r="H114" s="138" t="s">
        <v>2408</v>
      </c>
      <c r="I114" s="138" t="s">
        <v>2354</v>
      </c>
      <c r="J114" s="138" t="s">
        <v>2704</v>
      </c>
      <c r="K114" s="138" t="s">
        <v>2705</v>
      </c>
      <c r="L114" s="138" t="s">
        <v>2706</v>
      </c>
      <c r="M114" s="138" t="s">
        <v>2555</v>
      </c>
      <c r="N114" s="139"/>
      <c r="O114" s="148" t="s">
        <v>2490</v>
      </c>
      <c r="P114" s="149"/>
      <c r="Q114" s="109"/>
    </row>
    <row r="115" spans="1:17" ht="12.75" customHeight="1">
      <c r="A115" s="130" t="s">
        <v>684</v>
      </c>
      <c r="B115" s="140"/>
      <c r="C115" s="141" t="s">
        <v>773</v>
      </c>
      <c r="D115" s="142" t="s">
        <v>1352</v>
      </c>
      <c r="E115" s="143" t="s">
        <v>1353</v>
      </c>
      <c r="F115" s="143" t="s">
        <v>1658</v>
      </c>
      <c r="G115" s="143" t="s">
        <v>1743</v>
      </c>
      <c r="H115" s="143" t="s">
        <v>1392</v>
      </c>
      <c r="I115" s="143" t="s">
        <v>2410</v>
      </c>
      <c r="J115" s="143" t="s">
        <v>1658</v>
      </c>
      <c r="K115" s="143" t="s">
        <v>1249</v>
      </c>
      <c r="L115" s="143" t="s">
        <v>2707</v>
      </c>
      <c r="M115" s="143" t="s">
        <v>1649</v>
      </c>
      <c r="N115" s="144"/>
      <c r="O115" s="150"/>
      <c r="P115" s="151"/>
      <c r="Q115" s="109"/>
    </row>
    <row r="116" spans="1:17" ht="12.75" customHeight="1">
      <c r="A116" s="134"/>
      <c r="B116" s="135">
        <v>57</v>
      </c>
      <c r="C116" s="136" t="s">
        <v>1308</v>
      </c>
      <c r="D116" s="137" t="s">
        <v>1475</v>
      </c>
      <c r="E116" s="138" t="s">
        <v>1470</v>
      </c>
      <c r="F116" s="138" t="s">
        <v>1886</v>
      </c>
      <c r="G116" s="138" t="s">
        <v>1758</v>
      </c>
      <c r="H116" s="138" t="s">
        <v>2388</v>
      </c>
      <c r="I116" s="138" t="s">
        <v>2354</v>
      </c>
      <c r="J116" s="138" t="s">
        <v>2614</v>
      </c>
      <c r="K116" s="138" t="s">
        <v>2615</v>
      </c>
      <c r="L116" s="138" t="s">
        <v>2616</v>
      </c>
      <c r="M116" s="138" t="s">
        <v>232</v>
      </c>
      <c r="N116" s="139"/>
      <c r="O116" s="148" t="s">
        <v>233</v>
      </c>
      <c r="P116" s="149"/>
      <c r="Q116" s="109"/>
    </row>
    <row r="117" spans="1:17" ht="12.75" customHeight="1">
      <c r="A117" s="130" t="s">
        <v>761</v>
      </c>
      <c r="B117" s="140"/>
      <c r="C117" s="141" t="s">
        <v>989</v>
      </c>
      <c r="D117" s="142" t="s">
        <v>1623</v>
      </c>
      <c r="E117" s="143" t="s">
        <v>1501</v>
      </c>
      <c r="F117" s="143" t="s">
        <v>1970</v>
      </c>
      <c r="G117" s="143" t="s">
        <v>1971</v>
      </c>
      <c r="H117" s="143" t="s">
        <v>1441</v>
      </c>
      <c r="I117" s="143" t="s">
        <v>2357</v>
      </c>
      <c r="J117" s="143" t="s">
        <v>2648</v>
      </c>
      <c r="K117" s="143" t="s">
        <v>2649</v>
      </c>
      <c r="L117" s="143" t="s">
        <v>1432</v>
      </c>
      <c r="M117" s="143" t="s">
        <v>234</v>
      </c>
      <c r="N117" s="144"/>
      <c r="O117" s="150"/>
      <c r="P117" s="151"/>
      <c r="Q117" s="109"/>
    </row>
    <row r="118" spans="1:17" ht="12.75" customHeight="1">
      <c r="A118" s="134"/>
      <c r="B118" s="135">
        <v>43</v>
      </c>
      <c r="C118" s="136" t="s">
        <v>1294</v>
      </c>
      <c r="D118" s="137" t="s">
        <v>1455</v>
      </c>
      <c r="E118" s="138" t="s">
        <v>1448</v>
      </c>
      <c r="F118" s="138" t="s">
        <v>1778</v>
      </c>
      <c r="G118" s="138" t="s">
        <v>1779</v>
      </c>
      <c r="H118" s="138" t="s">
        <v>2371</v>
      </c>
      <c r="I118" s="138" t="s">
        <v>2354</v>
      </c>
      <c r="J118" s="138" t="s">
        <v>2599</v>
      </c>
      <c r="K118" s="138" t="s">
        <v>2600</v>
      </c>
      <c r="L118" s="138" t="s">
        <v>2601</v>
      </c>
      <c r="M118" s="138" t="s">
        <v>235</v>
      </c>
      <c r="N118" s="139"/>
      <c r="O118" s="148" t="s">
        <v>2488</v>
      </c>
      <c r="P118" s="149"/>
      <c r="Q118" s="109"/>
    </row>
    <row r="119" spans="1:17" ht="12.75" customHeight="1">
      <c r="A119" s="130" t="s">
        <v>770</v>
      </c>
      <c r="B119" s="140"/>
      <c r="C119" s="141" t="s">
        <v>627</v>
      </c>
      <c r="D119" s="142" t="s">
        <v>1456</v>
      </c>
      <c r="E119" s="143" t="s">
        <v>1419</v>
      </c>
      <c r="F119" s="143" t="s">
        <v>1952</v>
      </c>
      <c r="G119" s="143" t="s">
        <v>1953</v>
      </c>
      <c r="H119" s="143" t="s">
        <v>2395</v>
      </c>
      <c r="I119" s="143" t="s">
        <v>1761</v>
      </c>
      <c r="J119" s="143" t="s">
        <v>2650</v>
      </c>
      <c r="K119" s="143" t="s">
        <v>2651</v>
      </c>
      <c r="L119" s="143" t="s">
        <v>2652</v>
      </c>
      <c r="M119" s="143" t="s">
        <v>66</v>
      </c>
      <c r="N119" s="144"/>
      <c r="O119" s="150"/>
      <c r="P119" s="151"/>
      <c r="Q119" s="109"/>
    </row>
    <row r="120" spans="1:17" ht="12.75" customHeight="1">
      <c r="A120" s="134"/>
      <c r="B120" s="135">
        <v>66</v>
      </c>
      <c r="C120" s="136" t="s">
        <v>1317</v>
      </c>
      <c r="D120" s="137" t="s">
        <v>1502</v>
      </c>
      <c r="E120" s="138" t="s">
        <v>1503</v>
      </c>
      <c r="F120" s="138" t="s">
        <v>1668</v>
      </c>
      <c r="G120" s="138" t="s">
        <v>1977</v>
      </c>
      <c r="H120" s="138" t="s">
        <v>2393</v>
      </c>
      <c r="I120" s="138" t="s">
        <v>2354</v>
      </c>
      <c r="J120" s="138" t="s">
        <v>465</v>
      </c>
      <c r="K120" s="138" t="s">
        <v>2532</v>
      </c>
      <c r="L120" s="138" t="s">
        <v>466</v>
      </c>
      <c r="M120" s="138" t="s">
        <v>236</v>
      </c>
      <c r="N120" s="139"/>
      <c r="O120" s="148" t="s">
        <v>595</v>
      </c>
      <c r="P120" s="149"/>
      <c r="Q120" s="109"/>
    </row>
    <row r="121" spans="1:17" ht="12.75" customHeight="1">
      <c r="A121" s="130" t="s">
        <v>750</v>
      </c>
      <c r="B121" s="140"/>
      <c r="C121" s="141" t="s">
        <v>705</v>
      </c>
      <c r="D121" s="142" t="s">
        <v>1511</v>
      </c>
      <c r="E121" s="143" t="s">
        <v>1505</v>
      </c>
      <c r="F121" s="143" t="s">
        <v>1450</v>
      </c>
      <c r="G121" s="143" t="s">
        <v>1466</v>
      </c>
      <c r="H121" s="143" t="s">
        <v>2452</v>
      </c>
      <c r="I121" s="143" t="s">
        <v>2355</v>
      </c>
      <c r="J121" s="143" t="s">
        <v>1885</v>
      </c>
      <c r="K121" s="143" t="s">
        <v>2675</v>
      </c>
      <c r="L121" s="143" t="s">
        <v>2663</v>
      </c>
      <c r="M121" s="143" t="s">
        <v>2381</v>
      </c>
      <c r="N121" s="144"/>
      <c r="O121" s="150"/>
      <c r="P121" s="151"/>
      <c r="Q121" s="109"/>
    </row>
    <row r="122" spans="1:17" ht="12.75" customHeight="1">
      <c r="A122" s="134"/>
      <c r="B122" s="135">
        <v>85</v>
      </c>
      <c r="C122" s="136" t="s">
        <v>1336</v>
      </c>
      <c r="D122" s="137" t="s">
        <v>1727</v>
      </c>
      <c r="E122" s="138" t="s">
        <v>1728</v>
      </c>
      <c r="F122" s="138" t="s">
        <v>2045</v>
      </c>
      <c r="G122" s="138" t="s">
        <v>2046</v>
      </c>
      <c r="H122" s="138" t="s">
        <v>2428</v>
      </c>
      <c r="I122" s="138" t="s">
        <v>2354</v>
      </c>
      <c r="J122" s="138" t="s">
        <v>2700</v>
      </c>
      <c r="K122" s="138" t="s">
        <v>2701</v>
      </c>
      <c r="L122" s="138" t="s">
        <v>2702</v>
      </c>
      <c r="M122" s="138" t="s">
        <v>237</v>
      </c>
      <c r="N122" s="139"/>
      <c r="O122" s="148" t="s">
        <v>595</v>
      </c>
      <c r="P122" s="149"/>
      <c r="Q122" s="109"/>
    </row>
    <row r="123" spans="1:17" ht="12.75" customHeight="1">
      <c r="A123" s="130" t="s">
        <v>750</v>
      </c>
      <c r="B123" s="140"/>
      <c r="C123" s="141" t="s">
        <v>705</v>
      </c>
      <c r="D123" s="142" t="s">
        <v>1729</v>
      </c>
      <c r="E123" s="143" t="s">
        <v>1730</v>
      </c>
      <c r="F123" s="143" t="s">
        <v>2048</v>
      </c>
      <c r="G123" s="143" t="s">
        <v>1705</v>
      </c>
      <c r="H123" s="143" t="s">
        <v>2462</v>
      </c>
      <c r="I123" s="143" t="s">
        <v>2355</v>
      </c>
      <c r="J123" s="143" t="s">
        <v>2703</v>
      </c>
      <c r="K123" s="143" t="s">
        <v>1622</v>
      </c>
      <c r="L123" s="143" t="s">
        <v>2703</v>
      </c>
      <c r="M123" s="143" t="s">
        <v>238</v>
      </c>
      <c r="N123" s="144"/>
      <c r="O123" s="150"/>
      <c r="P123" s="151"/>
      <c r="Q123" s="109"/>
    </row>
    <row r="124" spans="1:17" ht="12.75" customHeight="1">
      <c r="A124" s="134"/>
      <c r="B124" s="135">
        <v>25</v>
      </c>
      <c r="C124" s="136" t="s">
        <v>1277</v>
      </c>
      <c r="D124" s="137" t="s">
        <v>1361</v>
      </c>
      <c r="E124" s="138" t="s">
        <v>1362</v>
      </c>
      <c r="F124" s="138" t="s">
        <v>1614</v>
      </c>
      <c r="G124" s="138" t="s">
        <v>1666</v>
      </c>
      <c r="H124" s="138" t="s">
        <v>2336</v>
      </c>
      <c r="I124" s="138" t="s">
        <v>2337</v>
      </c>
      <c r="J124" s="138" t="s">
        <v>2567</v>
      </c>
      <c r="K124" s="138" t="s">
        <v>2568</v>
      </c>
      <c r="L124" s="138" t="s">
        <v>2569</v>
      </c>
      <c r="M124" s="138" t="s">
        <v>239</v>
      </c>
      <c r="N124" s="139"/>
      <c r="O124" s="148" t="s">
        <v>2761</v>
      </c>
      <c r="P124" s="149"/>
      <c r="Q124" s="109"/>
    </row>
    <row r="125" spans="1:17" ht="12.75" customHeight="1">
      <c r="A125" s="130" t="s">
        <v>761</v>
      </c>
      <c r="B125" s="140"/>
      <c r="C125" s="141" t="s">
        <v>773</v>
      </c>
      <c r="D125" s="142" t="s">
        <v>1363</v>
      </c>
      <c r="E125" s="143" t="s">
        <v>1389</v>
      </c>
      <c r="F125" s="143" t="s">
        <v>1389</v>
      </c>
      <c r="G125" s="143" t="s">
        <v>1430</v>
      </c>
      <c r="H125" s="143" t="s">
        <v>2444</v>
      </c>
      <c r="I125" s="143" t="s">
        <v>2340</v>
      </c>
      <c r="J125" s="143" t="s">
        <v>2637</v>
      </c>
      <c r="K125" s="143" t="s">
        <v>2638</v>
      </c>
      <c r="L125" s="143" t="s">
        <v>2382</v>
      </c>
      <c r="M125" s="143" t="s">
        <v>240</v>
      </c>
      <c r="N125" s="144"/>
      <c r="O125" s="150"/>
      <c r="P125" s="151"/>
      <c r="Q125" s="109"/>
    </row>
    <row r="126" spans="1:17" ht="12.75" customHeight="1">
      <c r="A126" s="134"/>
      <c r="B126" s="135">
        <v>45</v>
      </c>
      <c r="C126" s="136" t="s">
        <v>1296</v>
      </c>
      <c r="D126" s="137" t="s">
        <v>1459</v>
      </c>
      <c r="E126" s="138" t="s">
        <v>1460</v>
      </c>
      <c r="F126" s="138" t="s">
        <v>1586</v>
      </c>
      <c r="G126" s="138" t="s">
        <v>1772</v>
      </c>
      <c r="H126" s="138" t="s">
        <v>2367</v>
      </c>
      <c r="I126" s="138" t="s">
        <v>2354</v>
      </c>
      <c r="J126" s="138" t="s">
        <v>2605</v>
      </c>
      <c r="K126" s="138" t="s">
        <v>2606</v>
      </c>
      <c r="L126" s="138" t="s">
        <v>2607</v>
      </c>
      <c r="M126" s="138"/>
      <c r="N126" s="139"/>
      <c r="O126" s="148" t="s">
        <v>2489</v>
      </c>
      <c r="P126" s="149"/>
      <c r="Q126" s="109"/>
    </row>
    <row r="127" spans="1:17" ht="12.75" customHeight="1">
      <c r="A127" s="130" t="s">
        <v>765</v>
      </c>
      <c r="B127" s="140"/>
      <c r="C127" s="141" t="s">
        <v>816</v>
      </c>
      <c r="D127" s="142" t="s">
        <v>1461</v>
      </c>
      <c r="E127" s="143" t="s">
        <v>1461</v>
      </c>
      <c r="F127" s="143" t="s">
        <v>1743</v>
      </c>
      <c r="G127" s="143" t="s">
        <v>1689</v>
      </c>
      <c r="H127" s="143" t="s">
        <v>2448</v>
      </c>
      <c r="I127" s="143" t="s">
        <v>2355</v>
      </c>
      <c r="J127" s="143" t="s">
        <v>2646</v>
      </c>
      <c r="K127" s="143" t="s">
        <v>2355</v>
      </c>
      <c r="L127" s="143" t="s">
        <v>2587</v>
      </c>
      <c r="M127" s="143"/>
      <c r="N127" s="144"/>
      <c r="O127" s="150"/>
      <c r="P127" s="151"/>
      <c r="Q127" s="109"/>
    </row>
    <row r="128" spans="1:17" ht="12.75" customHeight="1">
      <c r="A128" s="134"/>
      <c r="B128" s="135">
        <v>64</v>
      </c>
      <c r="C128" s="136" t="s">
        <v>1315</v>
      </c>
      <c r="D128" s="137" t="s">
        <v>1513</v>
      </c>
      <c r="E128" s="138" t="s">
        <v>1514</v>
      </c>
      <c r="F128" s="138" t="s">
        <v>1908</v>
      </c>
      <c r="G128" s="138" t="s">
        <v>1909</v>
      </c>
      <c r="H128" s="138" t="s">
        <v>2390</v>
      </c>
      <c r="I128" s="138" t="s">
        <v>2354</v>
      </c>
      <c r="J128" s="138" t="s">
        <v>2625</v>
      </c>
      <c r="K128" s="138" t="s">
        <v>2626</v>
      </c>
      <c r="L128" s="138" t="s">
        <v>2627</v>
      </c>
      <c r="M128" s="138"/>
      <c r="N128" s="139"/>
      <c r="O128" s="148" t="s">
        <v>2134</v>
      </c>
      <c r="P128" s="149"/>
      <c r="Q128" s="109"/>
    </row>
    <row r="129" spans="1:17" ht="12.75" customHeight="1">
      <c r="A129" s="130" t="s">
        <v>748</v>
      </c>
      <c r="B129" s="140"/>
      <c r="C129" s="141" t="s">
        <v>812</v>
      </c>
      <c r="D129" s="142" t="s">
        <v>1698</v>
      </c>
      <c r="E129" s="143" t="s">
        <v>1515</v>
      </c>
      <c r="F129" s="143" t="s">
        <v>1985</v>
      </c>
      <c r="G129" s="143" t="s">
        <v>1986</v>
      </c>
      <c r="H129" s="143" t="s">
        <v>1991</v>
      </c>
      <c r="I129" s="143" t="s">
        <v>2355</v>
      </c>
      <c r="J129" s="143" t="s">
        <v>1420</v>
      </c>
      <c r="K129" s="143" t="s">
        <v>2381</v>
      </c>
      <c r="L129" s="143" t="s">
        <v>2655</v>
      </c>
      <c r="M129" s="143"/>
      <c r="N129" s="144"/>
      <c r="O129" s="150"/>
      <c r="P129" s="151"/>
      <c r="Q129" s="109"/>
    </row>
    <row r="130" spans="1:17" ht="12.75" customHeight="1">
      <c r="A130" s="134"/>
      <c r="B130" s="135">
        <v>37</v>
      </c>
      <c r="C130" s="136" t="s">
        <v>1289</v>
      </c>
      <c r="D130" s="137" t="s">
        <v>1415</v>
      </c>
      <c r="E130" s="138" t="s">
        <v>1416</v>
      </c>
      <c r="F130" s="138" t="s">
        <v>1676</v>
      </c>
      <c r="G130" s="138" t="s">
        <v>1677</v>
      </c>
      <c r="H130" s="138" t="s">
        <v>2378</v>
      </c>
      <c r="I130" s="138" t="s">
        <v>2354</v>
      </c>
      <c r="J130" s="138" t="s">
        <v>2743</v>
      </c>
      <c r="K130" s="138" t="s">
        <v>2744</v>
      </c>
      <c r="L130" s="138" t="s">
        <v>2745</v>
      </c>
      <c r="M130" s="138"/>
      <c r="N130" s="139"/>
      <c r="O130" s="148" t="s">
        <v>2488</v>
      </c>
      <c r="P130" s="149"/>
      <c r="Q130" s="109"/>
    </row>
    <row r="131" spans="1:17" ht="12.75" customHeight="1">
      <c r="A131" s="130" t="s">
        <v>770</v>
      </c>
      <c r="B131" s="140"/>
      <c r="C131" s="141" t="s">
        <v>627</v>
      </c>
      <c r="D131" s="142" t="s">
        <v>1438</v>
      </c>
      <c r="E131" s="143" t="s">
        <v>1439</v>
      </c>
      <c r="F131" s="143" t="s">
        <v>1404</v>
      </c>
      <c r="G131" s="143" t="s">
        <v>1946</v>
      </c>
      <c r="H131" s="143" t="s">
        <v>2480</v>
      </c>
      <c r="I131" s="143" t="s">
        <v>1761</v>
      </c>
      <c r="J131" s="143" t="s">
        <v>1761</v>
      </c>
      <c r="K131" s="143" t="s">
        <v>438</v>
      </c>
      <c r="L131" s="143" t="s">
        <v>1993</v>
      </c>
      <c r="M131" s="143"/>
      <c r="N131" s="144"/>
      <c r="O131" s="150"/>
      <c r="P131" s="151"/>
      <c r="Q131" s="109"/>
    </row>
    <row r="132" spans="1:17" ht="12.75" customHeight="1">
      <c r="A132" s="134"/>
      <c r="B132" s="135">
        <v>29</v>
      </c>
      <c r="C132" s="136" t="s">
        <v>1281</v>
      </c>
      <c r="D132" s="137" t="s">
        <v>1390</v>
      </c>
      <c r="E132" s="138" t="s">
        <v>1355</v>
      </c>
      <c r="F132" s="138" t="s">
        <v>1614</v>
      </c>
      <c r="G132" s="138" t="s">
        <v>1662</v>
      </c>
      <c r="H132" s="138" t="s">
        <v>2332</v>
      </c>
      <c r="I132" s="138" t="s">
        <v>2333</v>
      </c>
      <c r="J132" s="138" t="s">
        <v>2746</v>
      </c>
      <c r="K132" s="138" t="s">
        <v>2747</v>
      </c>
      <c r="L132" s="138"/>
      <c r="M132" s="138"/>
      <c r="N132" s="139"/>
      <c r="O132" s="148" t="s">
        <v>2748</v>
      </c>
      <c r="P132" s="149"/>
      <c r="Q132" s="109"/>
    </row>
    <row r="133" spans="1:17" ht="12.75" customHeight="1">
      <c r="A133" s="130" t="s">
        <v>764</v>
      </c>
      <c r="B133" s="140"/>
      <c r="C133" s="141" t="s">
        <v>857</v>
      </c>
      <c r="D133" s="142" t="s">
        <v>1391</v>
      </c>
      <c r="E133" s="143" t="s">
        <v>1392</v>
      </c>
      <c r="F133" s="143" t="s">
        <v>1745</v>
      </c>
      <c r="G133" s="143" t="s">
        <v>1649</v>
      </c>
      <c r="H133" s="143" t="s">
        <v>2442</v>
      </c>
      <c r="I133" s="143" t="s">
        <v>1568</v>
      </c>
      <c r="J133" s="143" t="s">
        <v>1234</v>
      </c>
      <c r="K133" s="143" t="s">
        <v>2560</v>
      </c>
      <c r="L133" s="143"/>
      <c r="M133" s="143"/>
      <c r="N133" s="144"/>
      <c r="O133" s="150"/>
      <c r="P133" s="151"/>
      <c r="Q133" s="109"/>
    </row>
    <row r="134" spans="1:17" ht="12.75" customHeight="1">
      <c r="A134" s="134"/>
      <c r="B134" s="135">
        <v>46</v>
      </c>
      <c r="C134" s="136" t="s">
        <v>1297</v>
      </c>
      <c r="D134" s="137" t="s">
        <v>1381</v>
      </c>
      <c r="E134" s="138" t="s">
        <v>1359</v>
      </c>
      <c r="F134" s="138" t="s">
        <v>1754</v>
      </c>
      <c r="G134" s="138" t="s">
        <v>1662</v>
      </c>
      <c r="H134" s="138" t="s">
        <v>2342</v>
      </c>
      <c r="I134" s="138" t="s">
        <v>2343</v>
      </c>
      <c r="J134" s="138" t="s">
        <v>2749</v>
      </c>
      <c r="K134" s="138" t="s">
        <v>2750</v>
      </c>
      <c r="L134" s="138"/>
      <c r="M134" s="138"/>
      <c r="N134" s="139"/>
      <c r="O134" s="148" t="s">
        <v>2490</v>
      </c>
      <c r="P134" s="149"/>
      <c r="Q134" s="109"/>
    </row>
    <row r="135" spans="1:17" ht="12.75" customHeight="1">
      <c r="A135" s="130" t="s">
        <v>764</v>
      </c>
      <c r="B135" s="140"/>
      <c r="C135" s="141" t="s">
        <v>825</v>
      </c>
      <c r="D135" s="142" t="s">
        <v>1428</v>
      </c>
      <c r="E135" s="143" t="s">
        <v>1387</v>
      </c>
      <c r="F135" s="143" t="s">
        <v>1756</v>
      </c>
      <c r="G135" s="143" t="s">
        <v>1649</v>
      </c>
      <c r="H135" s="143" t="s">
        <v>1749</v>
      </c>
      <c r="I135" s="143" t="s">
        <v>1749</v>
      </c>
      <c r="J135" s="143" t="s">
        <v>2349</v>
      </c>
      <c r="K135" s="143" t="s">
        <v>1745</v>
      </c>
      <c r="L135" s="143"/>
      <c r="M135" s="143"/>
      <c r="N135" s="144"/>
      <c r="O135" s="150"/>
      <c r="P135" s="151"/>
      <c r="Q135" s="109"/>
    </row>
    <row r="136" spans="1:17" ht="12.75" customHeight="1">
      <c r="A136" s="134"/>
      <c r="B136" s="135">
        <v>22</v>
      </c>
      <c r="C136" s="136" t="s">
        <v>1274</v>
      </c>
      <c r="D136" s="137" t="s">
        <v>1384</v>
      </c>
      <c r="E136" s="138" t="s">
        <v>1385</v>
      </c>
      <c r="F136" s="138" t="s">
        <v>1618</v>
      </c>
      <c r="G136" s="138" t="s">
        <v>1555</v>
      </c>
      <c r="H136" s="138" t="s">
        <v>2365</v>
      </c>
      <c r="I136" s="138" t="s">
        <v>2354</v>
      </c>
      <c r="J136" s="138" t="s">
        <v>2564</v>
      </c>
      <c r="K136" s="138" t="s">
        <v>2751</v>
      </c>
      <c r="L136" s="138"/>
      <c r="M136" s="138"/>
      <c r="N136" s="139"/>
      <c r="O136" s="148" t="s">
        <v>595</v>
      </c>
      <c r="P136" s="149"/>
      <c r="Q136" s="109"/>
    </row>
    <row r="137" spans="1:17" ht="12.75" customHeight="1">
      <c r="A137" s="130" t="s">
        <v>763</v>
      </c>
      <c r="B137" s="140"/>
      <c r="C137" s="141" t="s">
        <v>812</v>
      </c>
      <c r="D137" s="142" t="s">
        <v>1386</v>
      </c>
      <c r="E137" s="143" t="s">
        <v>1696</v>
      </c>
      <c r="F137" s="143" t="s">
        <v>1471</v>
      </c>
      <c r="G137" s="143" t="s">
        <v>1463</v>
      </c>
      <c r="H137" s="143" t="s">
        <v>1383</v>
      </c>
      <c r="I137" s="143" t="s">
        <v>2355</v>
      </c>
      <c r="J137" s="143" t="s">
        <v>1369</v>
      </c>
      <c r="K137" s="143" t="s">
        <v>1386</v>
      </c>
      <c r="L137" s="143"/>
      <c r="M137" s="143"/>
      <c r="N137" s="144"/>
      <c r="O137" s="150"/>
      <c r="P137" s="151"/>
      <c r="Q137" s="109"/>
    </row>
    <row r="138" spans="1:17" ht="12.75" customHeight="1">
      <c r="A138" s="134"/>
      <c r="B138" s="135">
        <v>21</v>
      </c>
      <c r="C138" s="136" t="s">
        <v>1273</v>
      </c>
      <c r="D138" s="137" t="s">
        <v>1367</v>
      </c>
      <c r="E138" s="138" t="s">
        <v>1368</v>
      </c>
      <c r="F138" s="138" t="s">
        <v>1610</v>
      </c>
      <c r="G138" s="138" t="s">
        <v>1611</v>
      </c>
      <c r="H138" s="138" t="s">
        <v>2350</v>
      </c>
      <c r="I138" s="138" t="s">
        <v>2351</v>
      </c>
      <c r="J138" s="138" t="s">
        <v>1866</v>
      </c>
      <c r="K138" s="138" t="s">
        <v>439</v>
      </c>
      <c r="L138" s="138"/>
      <c r="M138" s="138"/>
      <c r="N138" s="139"/>
      <c r="O138" s="148" t="s">
        <v>440</v>
      </c>
      <c r="P138" s="149"/>
      <c r="Q138" s="109"/>
    </row>
    <row r="139" spans="1:17" ht="12.75" customHeight="1">
      <c r="A139" s="130" t="s">
        <v>770</v>
      </c>
      <c r="B139" s="140"/>
      <c r="C139" s="141" t="s">
        <v>692</v>
      </c>
      <c r="D139" s="142" t="s">
        <v>1406</v>
      </c>
      <c r="E139" s="143" t="s">
        <v>1410</v>
      </c>
      <c r="F139" s="143" t="s">
        <v>1417</v>
      </c>
      <c r="G139" s="143" t="s">
        <v>1943</v>
      </c>
      <c r="H139" s="143" t="s">
        <v>1360</v>
      </c>
      <c r="I139" s="143" t="s">
        <v>1358</v>
      </c>
      <c r="J139" s="143" t="s">
        <v>1980</v>
      </c>
      <c r="K139" s="143" t="s">
        <v>2661</v>
      </c>
      <c r="L139" s="143"/>
      <c r="M139" s="143"/>
      <c r="N139" s="144"/>
      <c r="O139" s="150"/>
      <c r="P139" s="151"/>
      <c r="Q139" s="109"/>
    </row>
    <row r="140" spans="1:17" ht="12.75" customHeight="1">
      <c r="A140" s="134"/>
      <c r="B140" s="135">
        <v>53</v>
      </c>
      <c r="C140" s="136" t="s">
        <v>1304</v>
      </c>
      <c r="D140" s="137" t="s">
        <v>1473</v>
      </c>
      <c r="E140" s="138" t="s">
        <v>1467</v>
      </c>
      <c r="F140" s="138" t="s">
        <v>1893</v>
      </c>
      <c r="G140" s="138" t="s">
        <v>1894</v>
      </c>
      <c r="H140" s="138" t="s">
        <v>2373</v>
      </c>
      <c r="I140" s="138" t="s">
        <v>2354</v>
      </c>
      <c r="J140" s="138" t="s">
        <v>2564</v>
      </c>
      <c r="K140" s="138" t="s">
        <v>2565</v>
      </c>
      <c r="L140" s="138"/>
      <c r="M140" s="138"/>
      <c r="N140" s="139"/>
      <c r="O140" s="148" t="s">
        <v>2490</v>
      </c>
      <c r="P140" s="149"/>
      <c r="Q140" s="109"/>
    </row>
    <row r="141" spans="1:17" ht="12.75" customHeight="1">
      <c r="A141" s="130" t="s">
        <v>770</v>
      </c>
      <c r="B141" s="140"/>
      <c r="C141" s="141" t="s">
        <v>692</v>
      </c>
      <c r="D141" s="142" t="s">
        <v>1621</v>
      </c>
      <c r="E141" s="143" t="s">
        <v>1474</v>
      </c>
      <c r="F141" s="143" t="s">
        <v>1974</v>
      </c>
      <c r="G141" s="143" t="s">
        <v>1975</v>
      </c>
      <c r="H141" s="143" t="s">
        <v>2407</v>
      </c>
      <c r="I141" s="143" t="s">
        <v>1761</v>
      </c>
      <c r="J141" s="143" t="s">
        <v>2604</v>
      </c>
      <c r="K141" s="143" t="s">
        <v>1955</v>
      </c>
      <c r="L141" s="143"/>
      <c r="M141" s="143"/>
      <c r="N141" s="144"/>
      <c r="O141" s="150"/>
      <c r="P141" s="151"/>
      <c r="Q141" s="109"/>
    </row>
    <row r="142" spans="1:17" ht="12.75" customHeight="1">
      <c r="A142" s="134"/>
      <c r="B142" s="135">
        <v>92</v>
      </c>
      <c r="C142" s="136" t="s">
        <v>1343</v>
      </c>
      <c r="D142" s="137" t="s">
        <v>1717</v>
      </c>
      <c r="E142" s="138" t="s">
        <v>1718</v>
      </c>
      <c r="F142" s="138" t="s">
        <v>1357</v>
      </c>
      <c r="G142" s="138" t="s">
        <v>2229</v>
      </c>
      <c r="H142" s="138" t="s">
        <v>2436</v>
      </c>
      <c r="I142" s="138" t="s">
        <v>2354</v>
      </c>
      <c r="J142" s="138" t="s">
        <v>2752</v>
      </c>
      <c r="K142" s="138" t="s">
        <v>2753</v>
      </c>
      <c r="L142" s="138"/>
      <c r="M142" s="138"/>
      <c r="N142" s="139"/>
      <c r="O142" s="148" t="s">
        <v>2484</v>
      </c>
      <c r="P142" s="149"/>
      <c r="Q142" s="109"/>
    </row>
    <row r="143" spans="1:17" ht="12.75" customHeight="1">
      <c r="A143" s="130" t="s">
        <v>750</v>
      </c>
      <c r="B143" s="140"/>
      <c r="C143" s="141" t="s">
        <v>998</v>
      </c>
      <c r="D143" s="142" t="s">
        <v>1719</v>
      </c>
      <c r="E143" s="143" t="s">
        <v>1642</v>
      </c>
      <c r="F143" s="143" t="s">
        <v>2132</v>
      </c>
      <c r="G143" s="143" t="s">
        <v>596</v>
      </c>
      <c r="H143" s="143" t="s">
        <v>2472</v>
      </c>
      <c r="I143" s="143" t="s">
        <v>2355</v>
      </c>
      <c r="J143" s="143" t="s">
        <v>2718</v>
      </c>
      <c r="K143" s="143" t="s">
        <v>441</v>
      </c>
      <c r="L143" s="143"/>
      <c r="M143" s="143"/>
      <c r="N143" s="144"/>
      <c r="O143" s="150"/>
      <c r="P143" s="151"/>
      <c r="Q143" s="109"/>
    </row>
    <row r="144" spans="1:17" ht="12.75" customHeight="1">
      <c r="A144" s="134"/>
      <c r="B144" s="135">
        <v>76</v>
      </c>
      <c r="C144" s="136" t="s">
        <v>1327</v>
      </c>
      <c r="D144" s="137" t="s">
        <v>1643</v>
      </c>
      <c r="E144" s="138" t="s">
        <v>1644</v>
      </c>
      <c r="F144" s="138" t="s">
        <v>2016</v>
      </c>
      <c r="G144" s="138" t="s">
        <v>2017</v>
      </c>
      <c r="H144" s="138" t="s">
        <v>2433</v>
      </c>
      <c r="I144" s="138" t="s">
        <v>2354</v>
      </c>
      <c r="J144" s="138" t="s">
        <v>2754</v>
      </c>
      <c r="K144" s="138" t="s">
        <v>2755</v>
      </c>
      <c r="L144" s="138"/>
      <c r="M144" s="138"/>
      <c r="N144" s="139"/>
      <c r="O144" s="148" t="s">
        <v>2756</v>
      </c>
      <c r="P144" s="149"/>
      <c r="Q144" s="109"/>
    </row>
    <row r="145" spans="1:17" ht="12.75" customHeight="1">
      <c r="A145" s="130" t="s">
        <v>765</v>
      </c>
      <c r="B145" s="140"/>
      <c r="C145" s="141" t="s">
        <v>840</v>
      </c>
      <c r="D145" s="142" t="s">
        <v>1803</v>
      </c>
      <c r="E145" s="143" t="s">
        <v>1804</v>
      </c>
      <c r="F145" s="143" t="s">
        <v>2065</v>
      </c>
      <c r="G145" s="143" t="s">
        <v>1645</v>
      </c>
      <c r="H145" s="143" t="s">
        <v>2468</v>
      </c>
      <c r="I145" s="143" t="s">
        <v>2355</v>
      </c>
      <c r="J145" s="143" t="s">
        <v>442</v>
      </c>
      <c r="K145" s="143" t="s">
        <v>2037</v>
      </c>
      <c r="L145" s="143"/>
      <c r="M145" s="143"/>
      <c r="N145" s="144"/>
      <c r="O145" s="150"/>
      <c r="P145" s="151"/>
      <c r="Q145" s="109"/>
    </row>
    <row r="146" spans="1:17" ht="12.75" customHeight="1">
      <c r="A146" s="134"/>
      <c r="B146" s="135">
        <v>101</v>
      </c>
      <c r="C146" s="136" t="s">
        <v>1305</v>
      </c>
      <c r="D146" s="137" t="s">
        <v>1841</v>
      </c>
      <c r="E146" s="138" t="s">
        <v>1842</v>
      </c>
      <c r="F146" s="138" t="s">
        <v>599</v>
      </c>
      <c r="G146" s="138" t="s">
        <v>600</v>
      </c>
      <c r="H146" s="138" t="s">
        <v>2440</v>
      </c>
      <c r="I146" s="138" t="s">
        <v>2354</v>
      </c>
      <c r="J146" s="138" t="s">
        <v>2757</v>
      </c>
      <c r="K146" s="138" t="s">
        <v>2758</v>
      </c>
      <c r="L146" s="138"/>
      <c r="M146" s="138"/>
      <c r="N146" s="139"/>
      <c r="O146" s="148" t="s">
        <v>2490</v>
      </c>
      <c r="P146" s="149"/>
      <c r="Q146" s="109"/>
    </row>
    <row r="147" spans="1:17" ht="12.75" customHeight="1">
      <c r="A147" s="130" t="s">
        <v>712</v>
      </c>
      <c r="B147" s="140"/>
      <c r="C147" s="141" t="s">
        <v>861</v>
      </c>
      <c r="D147" s="142" t="s">
        <v>1843</v>
      </c>
      <c r="E147" s="143" t="s">
        <v>1844</v>
      </c>
      <c r="F147" s="143" t="s">
        <v>602</v>
      </c>
      <c r="G147" s="143" t="s">
        <v>1846</v>
      </c>
      <c r="H147" s="143" t="s">
        <v>2479</v>
      </c>
      <c r="I147" s="143" t="s">
        <v>2355</v>
      </c>
      <c r="J147" s="143" t="s">
        <v>443</v>
      </c>
      <c r="K147" s="143" t="s">
        <v>2030</v>
      </c>
      <c r="L147" s="143"/>
      <c r="M147" s="143"/>
      <c r="N147" s="144"/>
      <c r="O147" s="150"/>
      <c r="P147" s="151"/>
      <c r="Q147" s="109"/>
    </row>
    <row r="148" spans="1:17" ht="12.75" customHeight="1">
      <c r="A148" s="134"/>
      <c r="B148" s="135">
        <v>69</v>
      </c>
      <c r="C148" s="136" t="s">
        <v>1320</v>
      </c>
      <c r="D148" s="137" t="s">
        <v>1627</v>
      </c>
      <c r="E148" s="138" t="s">
        <v>1632</v>
      </c>
      <c r="F148" s="138" t="s">
        <v>1222</v>
      </c>
      <c r="G148" s="138" t="s">
        <v>1911</v>
      </c>
      <c r="H148" s="138" t="s">
        <v>2404</v>
      </c>
      <c r="I148" s="138" t="s">
        <v>2354</v>
      </c>
      <c r="J148" s="138" t="s">
        <v>2759</v>
      </c>
      <c r="K148" s="138"/>
      <c r="L148" s="138"/>
      <c r="M148" s="138"/>
      <c r="N148" s="139"/>
      <c r="O148" s="148" t="s">
        <v>2490</v>
      </c>
      <c r="P148" s="149"/>
      <c r="Q148" s="109"/>
    </row>
    <row r="149" spans="1:17" ht="12.75" customHeight="1">
      <c r="A149" s="130" t="s">
        <v>748</v>
      </c>
      <c r="B149" s="140"/>
      <c r="C149" s="141" t="s">
        <v>812</v>
      </c>
      <c r="D149" s="142" t="s">
        <v>1705</v>
      </c>
      <c r="E149" s="143" t="s">
        <v>1706</v>
      </c>
      <c r="F149" s="143" t="s">
        <v>1633</v>
      </c>
      <c r="G149" s="143" t="s">
        <v>1630</v>
      </c>
      <c r="H149" s="143" t="s">
        <v>2463</v>
      </c>
      <c r="I149" s="143" t="s">
        <v>2355</v>
      </c>
      <c r="J149" s="143" t="s">
        <v>2714</v>
      </c>
      <c r="K149" s="143"/>
      <c r="L149" s="143"/>
      <c r="M149" s="143"/>
      <c r="N149" s="144"/>
      <c r="O149" s="150"/>
      <c r="P149" s="151"/>
      <c r="Q149" s="109"/>
    </row>
    <row r="150" spans="1:17" ht="12.75" customHeight="1">
      <c r="A150" s="134"/>
      <c r="B150" s="135">
        <v>16</v>
      </c>
      <c r="C150" s="136" t="s">
        <v>1266</v>
      </c>
      <c r="D150" s="137" t="s">
        <v>1267</v>
      </c>
      <c r="E150" s="138" t="s">
        <v>1268</v>
      </c>
      <c r="F150" s="138" t="s">
        <v>1933</v>
      </c>
      <c r="G150" s="138" t="s">
        <v>1934</v>
      </c>
      <c r="H150" s="138" t="s">
        <v>2344</v>
      </c>
      <c r="I150" s="138" t="s">
        <v>2345</v>
      </c>
      <c r="J150" s="138" t="s">
        <v>2302</v>
      </c>
      <c r="K150" s="138"/>
      <c r="L150" s="138"/>
      <c r="M150" s="138"/>
      <c r="N150" s="139"/>
      <c r="O150" s="148" t="s">
        <v>2566</v>
      </c>
      <c r="P150" s="149"/>
      <c r="Q150" s="109"/>
    </row>
    <row r="151" spans="1:17" ht="12.75" customHeight="1">
      <c r="A151" s="130" t="s">
        <v>761</v>
      </c>
      <c r="B151" s="140"/>
      <c r="C151" s="141" t="s">
        <v>772</v>
      </c>
      <c r="D151" s="142" t="s">
        <v>1405</v>
      </c>
      <c r="E151" s="143" t="s">
        <v>1432</v>
      </c>
      <c r="F151" s="143" t="s">
        <v>2130</v>
      </c>
      <c r="G151" s="143" t="s">
        <v>2131</v>
      </c>
      <c r="H151" s="143" t="s">
        <v>2473</v>
      </c>
      <c r="I151" s="143" t="s">
        <v>2474</v>
      </c>
      <c r="J151" s="143" t="s">
        <v>2760</v>
      </c>
      <c r="K151" s="143"/>
      <c r="L151" s="143"/>
      <c r="M151" s="143"/>
      <c r="N151" s="144"/>
      <c r="O151" s="150"/>
      <c r="P151" s="151"/>
      <c r="Q151" s="109"/>
    </row>
    <row r="152" spans="1:17" ht="12.75" customHeight="1">
      <c r="A152" s="134"/>
      <c r="B152" s="135">
        <v>34</v>
      </c>
      <c r="C152" s="136" t="s">
        <v>1286</v>
      </c>
      <c r="D152" s="137" t="s">
        <v>1394</v>
      </c>
      <c r="E152" s="138" t="s">
        <v>1395</v>
      </c>
      <c r="F152" s="138" t="s">
        <v>1747</v>
      </c>
      <c r="G152" s="138" t="s">
        <v>1748</v>
      </c>
      <c r="H152" s="138" t="s">
        <v>2334</v>
      </c>
      <c r="I152" s="138" t="s">
        <v>2335</v>
      </c>
      <c r="J152" s="138"/>
      <c r="K152" s="138"/>
      <c r="L152" s="138"/>
      <c r="M152" s="138"/>
      <c r="N152" s="139"/>
      <c r="O152" s="148" t="s">
        <v>2761</v>
      </c>
      <c r="P152" s="149"/>
      <c r="Q152" s="109"/>
    </row>
    <row r="153" spans="1:17" ht="12.75" customHeight="1">
      <c r="A153" s="130" t="s">
        <v>764</v>
      </c>
      <c r="B153" s="140"/>
      <c r="C153" s="141" t="s">
        <v>825</v>
      </c>
      <c r="D153" s="142" t="s">
        <v>1396</v>
      </c>
      <c r="E153" s="143" t="s">
        <v>1426</v>
      </c>
      <c r="F153" s="143" t="s">
        <v>1749</v>
      </c>
      <c r="G153" s="143" t="s">
        <v>1348</v>
      </c>
      <c r="H153" s="143" t="s">
        <v>2443</v>
      </c>
      <c r="I153" s="143" t="s">
        <v>2349</v>
      </c>
      <c r="J153" s="143"/>
      <c r="K153" s="143"/>
      <c r="L153" s="143"/>
      <c r="M153" s="143"/>
      <c r="N153" s="144"/>
      <c r="O153" s="150"/>
      <c r="P153" s="151"/>
      <c r="Q153" s="109"/>
    </row>
    <row r="154" spans="1:17" ht="12.75" customHeight="1">
      <c r="A154" s="134"/>
      <c r="B154" s="135">
        <v>40</v>
      </c>
      <c r="C154" s="136" t="s">
        <v>1291</v>
      </c>
      <c r="D154" s="137" t="s">
        <v>1402</v>
      </c>
      <c r="E154" s="138" t="s">
        <v>1409</v>
      </c>
      <c r="F154" s="138" t="s">
        <v>1758</v>
      </c>
      <c r="G154" s="138" t="s">
        <v>1759</v>
      </c>
      <c r="H154" s="138" t="s">
        <v>2353</v>
      </c>
      <c r="I154" s="138" t="s">
        <v>2354</v>
      </c>
      <c r="J154" s="138"/>
      <c r="K154" s="138"/>
      <c r="L154" s="138"/>
      <c r="M154" s="138"/>
      <c r="N154" s="139"/>
      <c r="O154" s="148" t="s">
        <v>2487</v>
      </c>
      <c r="P154" s="149"/>
      <c r="Q154" s="109"/>
    </row>
    <row r="155" spans="1:17" ht="12.75" customHeight="1">
      <c r="A155" s="130" t="s">
        <v>765</v>
      </c>
      <c r="B155" s="140"/>
      <c r="C155" s="141" t="s">
        <v>816</v>
      </c>
      <c r="D155" s="142" t="s">
        <v>1404</v>
      </c>
      <c r="E155" s="143" t="s">
        <v>1434</v>
      </c>
      <c r="F155" s="143" t="s">
        <v>1681</v>
      </c>
      <c r="G155" s="143" t="s">
        <v>1761</v>
      </c>
      <c r="H155" s="143" t="s">
        <v>1372</v>
      </c>
      <c r="I155" s="143" t="s">
        <v>2355</v>
      </c>
      <c r="J155" s="143"/>
      <c r="K155" s="143"/>
      <c r="L155" s="143"/>
      <c r="M155" s="143"/>
      <c r="N155" s="144"/>
      <c r="O155" s="150"/>
      <c r="P155" s="151"/>
      <c r="Q155" s="109"/>
    </row>
    <row r="156" spans="1:17" ht="12.75" customHeight="1">
      <c r="A156" s="134"/>
      <c r="B156" s="135">
        <v>82</v>
      </c>
      <c r="C156" s="136" t="s">
        <v>1333</v>
      </c>
      <c r="D156" s="137" t="s">
        <v>1699</v>
      </c>
      <c r="E156" s="138" t="s">
        <v>1497</v>
      </c>
      <c r="F156" s="138" t="s">
        <v>1403</v>
      </c>
      <c r="G156" s="138" t="s">
        <v>2040</v>
      </c>
      <c r="H156" s="138" t="s">
        <v>2402</v>
      </c>
      <c r="I156" s="138" t="s">
        <v>2354</v>
      </c>
      <c r="J156" s="138"/>
      <c r="K156" s="138"/>
      <c r="L156" s="138"/>
      <c r="M156" s="138"/>
      <c r="N156" s="139"/>
      <c r="O156" s="148" t="s">
        <v>2489</v>
      </c>
      <c r="P156" s="149"/>
      <c r="Q156" s="109"/>
    </row>
    <row r="157" spans="1:17" ht="12.75" customHeight="1">
      <c r="A157" s="130" t="s">
        <v>764</v>
      </c>
      <c r="B157" s="140"/>
      <c r="C157" s="141" t="s">
        <v>1024</v>
      </c>
      <c r="D157" s="142" t="s">
        <v>1522</v>
      </c>
      <c r="E157" s="143" t="s">
        <v>1637</v>
      </c>
      <c r="F157" s="143" t="s">
        <v>1798</v>
      </c>
      <c r="G157" s="143" t="s">
        <v>2042</v>
      </c>
      <c r="H157" s="143" t="s">
        <v>1522</v>
      </c>
      <c r="I157" s="143" t="s">
        <v>2403</v>
      </c>
      <c r="J157" s="143"/>
      <c r="K157" s="143"/>
      <c r="L157" s="143"/>
      <c r="M157" s="143"/>
      <c r="N157" s="144"/>
      <c r="O157" s="150"/>
      <c r="P157" s="151"/>
      <c r="Q157" s="109"/>
    </row>
    <row r="158" spans="1:17" ht="12.75" customHeight="1">
      <c r="A158" s="134"/>
      <c r="B158" s="135">
        <v>95</v>
      </c>
      <c r="C158" s="136" t="s">
        <v>1346</v>
      </c>
      <c r="D158" s="137" t="s">
        <v>1813</v>
      </c>
      <c r="E158" s="138" t="s">
        <v>1814</v>
      </c>
      <c r="F158" s="138" t="s">
        <v>2076</v>
      </c>
      <c r="G158" s="138" t="s">
        <v>2077</v>
      </c>
      <c r="H158" s="138" t="s">
        <v>2432</v>
      </c>
      <c r="I158" s="138" t="s">
        <v>2354</v>
      </c>
      <c r="J158" s="138"/>
      <c r="K158" s="138"/>
      <c r="L158" s="138"/>
      <c r="M158" s="138"/>
      <c r="N158" s="139"/>
      <c r="O158" s="148" t="s">
        <v>2487</v>
      </c>
      <c r="P158" s="149"/>
      <c r="Q158" s="109"/>
    </row>
    <row r="159" spans="1:17" ht="12.75" customHeight="1">
      <c r="A159" s="130" t="s">
        <v>750</v>
      </c>
      <c r="B159" s="140"/>
      <c r="C159" s="141" t="s">
        <v>1192</v>
      </c>
      <c r="D159" s="142" t="s">
        <v>1731</v>
      </c>
      <c r="E159" s="143" t="s">
        <v>1815</v>
      </c>
      <c r="F159" s="143" t="s">
        <v>2079</v>
      </c>
      <c r="G159" s="143" t="s">
        <v>1730</v>
      </c>
      <c r="H159" s="143" t="s">
        <v>2467</v>
      </c>
      <c r="I159" s="143" t="s">
        <v>2355</v>
      </c>
      <c r="J159" s="143"/>
      <c r="K159" s="143"/>
      <c r="L159" s="143"/>
      <c r="M159" s="143"/>
      <c r="N159" s="144"/>
      <c r="O159" s="150"/>
      <c r="P159" s="151"/>
      <c r="Q159" s="109"/>
    </row>
    <row r="160" spans="1:17" ht="12.75" customHeight="1">
      <c r="A160" s="134"/>
      <c r="B160" s="135">
        <v>98</v>
      </c>
      <c r="C160" s="136" t="s">
        <v>1341</v>
      </c>
      <c r="D160" s="137" t="s">
        <v>1821</v>
      </c>
      <c r="E160" s="138" t="s">
        <v>1822</v>
      </c>
      <c r="F160" s="138" t="s">
        <v>2092</v>
      </c>
      <c r="G160" s="138" t="s">
        <v>2093</v>
      </c>
      <c r="H160" s="138" t="s">
        <v>2476</v>
      </c>
      <c r="I160" s="138" t="s">
        <v>2354</v>
      </c>
      <c r="J160" s="138"/>
      <c r="K160" s="138"/>
      <c r="L160" s="138"/>
      <c r="M160" s="138"/>
      <c r="N160" s="139"/>
      <c r="O160" s="148" t="s">
        <v>2134</v>
      </c>
      <c r="P160" s="149"/>
      <c r="Q160" s="109"/>
    </row>
    <row r="161" spans="1:17" ht="12.75" customHeight="1">
      <c r="A161" s="130" t="s">
        <v>712</v>
      </c>
      <c r="B161" s="140"/>
      <c r="C161" s="141" t="s">
        <v>861</v>
      </c>
      <c r="D161" s="142" t="s">
        <v>1823</v>
      </c>
      <c r="E161" s="143" t="s">
        <v>1824</v>
      </c>
      <c r="F161" s="143" t="s">
        <v>1828</v>
      </c>
      <c r="G161" s="143" t="s">
        <v>2095</v>
      </c>
      <c r="H161" s="143" t="s">
        <v>2477</v>
      </c>
      <c r="I161" s="143" t="s">
        <v>2355</v>
      </c>
      <c r="J161" s="143"/>
      <c r="K161" s="143"/>
      <c r="L161" s="143"/>
      <c r="M161" s="143"/>
      <c r="N161" s="144"/>
      <c r="O161" s="150"/>
      <c r="P161" s="151"/>
      <c r="Q161" s="109"/>
    </row>
    <row r="162" spans="1:17" ht="12.75" customHeight="1">
      <c r="A162" s="134"/>
      <c r="B162" s="135">
        <v>17</v>
      </c>
      <c r="C162" s="136" t="s">
        <v>1237</v>
      </c>
      <c r="D162" s="137" t="s">
        <v>1238</v>
      </c>
      <c r="E162" s="138" t="s">
        <v>1239</v>
      </c>
      <c r="F162" s="138" t="s">
        <v>1565</v>
      </c>
      <c r="G162" s="138" t="s">
        <v>1566</v>
      </c>
      <c r="H162" s="138" t="s">
        <v>2481</v>
      </c>
      <c r="I162" s="138"/>
      <c r="J162" s="138"/>
      <c r="K162" s="138"/>
      <c r="L162" s="138"/>
      <c r="M162" s="138"/>
      <c r="N162" s="139"/>
      <c r="O162" s="148" t="s">
        <v>2484</v>
      </c>
      <c r="P162" s="149"/>
      <c r="Q162" s="109"/>
    </row>
    <row r="163" spans="1:17" ht="12.75" customHeight="1">
      <c r="A163" s="130" t="s">
        <v>764</v>
      </c>
      <c r="B163" s="140"/>
      <c r="C163" s="141" t="s">
        <v>834</v>
      </c>
      <c r="D163" s="142" t="s">
        <v>1240</v>
      </c>
      <c r="E163" s="143" t="s">
        <v>1240</v>
      </c>
      <c r="F163" s="143" t="s">
        <v>1244</v>
      </c>
      <c r="G163" s="143" t="s">
        <v>1568</v>
      </c>
      <c r="H163" s="143" t="s">
        <v>2482</v>
      </c>
      <c r="I163" s="143"/>
      <c r="J163" s="143"/>
      <c r="K163" s="143"/>
      <c r="L163" s="143"/>
      <c r="M163" s="143"/>
      <c r="N163" s="144"/>
      <c r="O163" s="150"/>
      <c r="P163" s="151"/>
      <c r="Q163" s="109"/>
    </row>
    <row r="164" spans="1:17" ht="12.75" customHeight="1">
      <c r="A164" s="134"/>
      <c r="B164" s="135">
        <v>19</v>
      </c>
      <c r="C164" s="136" t="s">
        <v>1271</v>
      </c>
      <c r="D164" s="137" t="s">
        <v>1357</v>
      </c>
      <c r="E164" s="138" t="s">
        <v>1350</v>
      </c>
      <c r="F164" s="138" t="s">
        <v>1579</v>
      </c>
      <c r="G164" s="138" t="s">
        <v>1580</v>
      </c>
      <c r="H164" s="138" t="s">
        <v>2326</v>
      </c>
      <c r="I164" s="138"/>
      <c r="J164" s="138"/>
      <c r="K164" s="138"/>
      <c r="L164" s="138"/>
      <c r="M164" s="138"/>
      <c r="N164" s="139"/>
      <c r="O164" s="148" t="s">
        <v>595</v>
      </c>
      <c r="P164" s="149"/>
      <c r="Q164" s="109"/>
    </row>
    <row r="165" spans="1:17" ht="12.75" customHeight="1">
      <c r="A165" s="130" t="s">
        <v>765</v>
      </c>
      <c r="B165" s="140"/>
      <c r="C165" s="141" t="s">
        <v>816</v>
      </c>
      <c r="D165" s="142" t="s">
        <v>1261</v>
      </c>
      <c r="E165" s="143" t="s">
        <v>1386</v>
      </c>
      <c r="F165" s="143" t="s">
        <v>1582</v>
      </c>
      <c r="G165" s="143" t="s">
        <v>1234</v>
      </c>
      <c r="H165" s="143" t="s">
        <v>2495</v>
      </c>
      <c r="I165" s="143"/>
      <c r="J165" s="143"/>
      <c r="K165" s="143"/>
      <c r="L165" s="143"/>
      <c r="M165" s="143"/>
      <c r="N165" s="144"/>
      <c r="O165" s="150"/>
      <c r="P165" s="151"/>
      <c r="Q165" s="109"/>
    </row>
    <row r="166" spans="1:17" ht="12.75" customHeight="1">
      <c r="A166" s="134"/>
      <c r="B166" s="135">
        <v>36</v>
      </c>
      <c r="C166" s="136" t="s">
        <v>1288</v>
      </c>
      <c r="D166" s="137" t="s">
        <v>1398</v>
      </c>
      <c r="E166" s="138" t="s">
        <v>1399</v>
      </c>
      <c r="F166" s="138" t="s">
        <v>1768</v>
      </c>
      <c r="G166" s="138" t="s">
        <v>1769</v>
      </c>
      <c r="H166" s="138" t="s">
        <v>2483</v>
      </c>
      <c r="I166" s="138"/>
      <c r="J166" s="138"/>
      <c r="K166" s="138"/>
      <c r="L166" s="138"/>
      <c r="M166" s="138"/>
      <c r="N166" s="139"/>
      <c r="O166" s="148" t="s">
        <v>2484</v>
      </c>
      <c r="P166" s="149"/>
      <c r="Q166" s="109"/>
    </row>
    <row r="167" spans="1:17" ht="12.75" customHeight="1">
      <c r="A167" s="130" t="s">
        <v>750</v>
      </c>
      <c r="B167" s="140"/>
      <c r="C167" s="141" t="s">
        <v>788</v>
      </c>
      <c r="D167" s="142" t="s">
        <v>1400</v>
      </c>
      <c r="E167" s="143" t="s">
        <v>1383</v>
      </c>
      <c r="F167" s="143" t="s">
        <v>1945</v>
      </c>
      <c r="G167" s="143" t="s">
        <v>1785</v>
      </c>
      <c r="H167" s="143" t="s">
        <v>2485</v>
      </c>
      <c r="I167" s="143"/>
      <c r="J167" s="143"/>
      <c r="K167" s="143"/>
      <c r="L167" s="143"/>
      <c r="M167" s="143"/>
      <c r="N167" s="144"/>
      <c r="O167" s="150"/>
      <c r="P167" s="151"/>
      <c r="Q167" s="109"/>
    </row>
    <row r="168" spans="1:17" ht="12.75" customHeight="1">
      <c r="A168" s="134"/>
      <c r="B168" s="135">
        <v>83</v>
      </c>
      <c r="C168" s="136" t="s">
        <v>1334</v>
      </c>
      <c r="D168" s="137" t="s">
        <v>1809</v>
      </c>
      <c r="E168" s="138" t="s">
        <v>1810</v>
      </c>
      <c r="F168" s="138" t="s">
        <v>2233</v>
      </c>
      <c r="G168" s="138" t="s">
        <v>2234</v>
      </c>
      <c r="H168" s="138" t="s">
        <v>2380</v>
      </c>
      <c r="I168" s="138"/>
      <c r="J168" s="138"/>
      <c r="K168" s="138"/>
      <c r="L168" s="138"/>
      <c r="M168" s="138"/>
      <c r="N168" s="139"/>
      <c r="O168" s="148" t="s">
        <v>2134</v>
      </c>
      <c r="P168" s="149"/>
      <c r="Q168" s="109"/>
    </row>
    <row r="169" spans="1:17" ht="12.75" customHeight="1">
      <c r="A169" s="130" t="s">
        <v>749</v>
      </c>
      <c r="B169" s="140"/>
      <c r="C169" s="141" t="s">
        <v>1025</v>
      </c>
      <c r="D169" s="142" t="s">
        <v>1808</v>
      </c>
      <c r="E169" s="143" t="s">
        <v>1811</v>
      </c>
      <c r="F169" s="143" t="s">
        <v>598</v>
      </c>
      <c r="G169" s="143" t="s">
        <v>1844</v>
      </c>
      <c r="H169" s="143" t="s">
        <v>2486</v>
      </c>
      <c r="I169" s="143"/>
      <c r="J169" s="143"/>
      <c r="K169" s="143"/>
      <c r="L169" s="143"/>
      <c r="M169" s="143"/>
      <c r="N169" s="144"/>
      <c r="O169" s="150"/>
      <c r="P169" s="151"/>
      <c r="Q169" s="109"/>
    </row>
    <row r="170" spans="1:17" ht="12.75" customHeight="1">
      <c r="A170" s="134"/>
      <c r="B170" s="135">
        <v>10</v>
      </c>
      <c r="C170" s="136" t="s">
        <v>1225</v>
      </c>
      <c r="D170" s="137" t="s">
        <v>1226</v>
      </c>
      <c r="E170" s="138" t="s">
        <v>1227</v>
      </c>
      <c r="F170" s="138" t="s">
        <v>1548</v>
      </c>
      <c r="G170" s="138" t="s">
        <v>1549</v>
      </c>
      <c r="H170" s="138"/>
      <c r="I170" s="138"/>
      <c r="J170" s="138"/>
      <c r="K170" s="138"/>
      <c r="L170" s="138"/>
      <c r="M170" s="138"/>
      <c r="N170" s="139"/>
      <c r="O170" s="148" t="s">
        <v>2134</v>
      </c>
      <c r="P170" s="149"/>
      <c r="Q170" s="109"/>
    </row>
    <row r="171" spans="1:17" ht="12.75" customHeight="1">
      <c r="A171" s="130" t="s">
        <v>761</v>
      </c>
      <c r="B171" s="140"/>
      <c r="C171" s="141" t="s">
        <v>773</v>
      </c>
      <c r="D171" s="142" t="s">
        <v>1228</v>
      </c>
      <c r="E171" s="143" t="s">
        <v>1229</v>
      </c>
      <c r="F171" s="143" t="s">
        <v>1229</v>
      </c>
      <c r="G171" s="143" t="s">
        <v>1551</v>
      </c>
      <c r="H171" s="143"/>
      <c r="I171" s="143"/>
      <c r="J171" s="143"/>
      <c r="K171" s="143"/>
      <c r="L171" s="143"/>
      <c r="M171" s="143"/>
      <c r="N171" s="144"/>
      <c r="O171" s="150"/>
      <c r="P171" s="151"/>
      <c r="Q171" s="109"/>
    </row>
    <row r="172" spans="1:17" ht="12.75" customHeight="1">
      <c r="A172" s="134"/>
      <c r="B172" s="135">
        <v>20</v>
      </c>
      <c r="C172" s="136" t="s">
        <v>1272</v>
      </c>
      <c r="D172" s="137" t="s">
        <v>1370</v>
      </c>
      <c r="E172" s="138" t="s">
        <v>1371</v>
      </c>
      <c r="F172" s="138" t="s">
        <v>1594</v>
      </c>
      <c r="G172" s="138" t="s">
        <v>1595</v>
      </c>
      <c r="H172" s="138"/>
      <c r="I172" s="138"/>
      <c r="J172" s="138"/>
      <c r="K172" s="138"/>
      <c r="L172" s="138"/>
      <c r="M172" s="138"/>
      <c r="N172" s="139"/>
      <c r="O172" s="148" t="s">
        <v>595</v>
      </c>
      <c r="P172" s="149"/>
      <c r="Q172" s="109"/>
    </row>
    <row r="173" spans="1:17" ht="12.75" customHeight="1">
      <c r="A173" s="130" t="s">
        <v>765</v>
      </c>
      <c r="B173" s="140"/>
      <c r="C173" s="141" t="s">
        <v>816</v>
      </c>
      <c r="D173" s="142" t="s">
        <v>1372</v>
      </c>
      <c r="E173" s="143" t="s">
        <v>1433</v>
      </c>
      <c r="F173" s="143" t="s">
        <v>1597</v>
      </c>
      <c r="G173" s="143" t="s">
        <v>1240</v>
      </c>
      <c r="H173" s="143"/>
      <c r="I173" s="143"/>
      <c r="J173" s="143"/>
      <c r="K173" s="143"/>
      <c r="L173" s="143"/>
      <c r="M173" s="143"/>
      <c r="N173" s="144"/>
      <c r="O173" s="150"/>
      <c r="P173" s="151"/>
      <c r="Q173" s="109"/>
    </row>
    <row r="174" spans="1:17" ht="12.75" customHeight="1">
      <c r="A174" s="134"/>
      <c r="B174" s="135">
        <v>39</v>
      </c>
      <c r="C174" s="136" t="s">
        <v>1258</v>
      </c>
      <c r="D174" s="137" t="s">
        <v>1259</v>
      </c>
      <c r="E174" s="138" t="s">
        <v>1260</v>
      </c>
      <c r="F174" s="138" t="s">
        <v>1606</v>
      </c>
      <c r="G174" s="138" t="s">
        <v>1607</v>
      </c>
      <c r="H174" s="138"/>
      <c r="I174" s="138"/>
      <c r="J174" s="138"/>
      <c r="K174" s="138"/>
      <c r="L174" s="138"/>
      <c r="M174" s="138"/>
      <c r="N174" s="139"/>
      <c r="O174" s="148" t="s">
        <v>2487</v>
      </c>
      <c r="P174" s="149"/>
      <c r="Q174" s="109"/>
    </row>
    <row r="175" spans="1:17" ht="12.75" customHeight="1">
      <c r="A175" s="130" t="s">
        <v>762</v>
      </c>
      <c r="B175" s="140"/>
      <c r="C175" s="141" t="s">
        <v>834</v>
      </c>
      <c r="D175" s="142" t="s">
        <v>1360</v>
      </c>
      <c r="E175" s="143" t="s">
        <v>1388</v>
      </c>
      <c r="F175" s="143" t="s">
        <v>1941</v>
      </c>
      <c r="G175" s="143" t="s">
        <v>1382</v>
      </c>
      <c r="H175" s="143"/>
      <c r="I175" s="143"/>
      <c r="J175" s="143"/>
      <c r="K175" s="143"/>
      <c r="L175" s="143"/>
      <c r="M175" s="143"/>
      <c r="N175" s="144"/>
      <c r="O175" s="150"/>
      <c r="P175" s="151"/>
      <c r="Q175" s="109"/>
    </row>
    <row r="176" spans="1:17" ht="12.75" customHeight="1">
      <c r="A176" s="134"/>
      <c r="B176" s="135">
        <v>35</v>
      </c>
      <c r="C176" s="136" t="s">
        <v>1287</v>
      </c>
      <c r="D176" s="137" t="s">
        <v>1390</v>
      </c>
      <c r="E176" s="138" t="s">
        <v>1418</v>
      </c>
      <c r="F176" s="138" t="s">
        <v>1682</v>
      </c>
      <c r="G176" s="138" t="s">
        <v>1764</v>
      </c>
      <c r="H176" s="138"/>
      <c r="I176" s="138"/>
      <c r="J176" s="138"/>
      <c r="K176" s="138"/>
      <c r="L176" s="138"/>
      <c r="M176" s="138"/>
      <c r="N176" s="139"/>
      <c r="O176" s="148" t="s">
        <v>2134</v>
      </c>
      <c r="P176" s="149"/>
      <c r="Q176" s="109"/>
    </row>
    <row r="177" spans="1:17" ht="12.75" customHeight="1">
      <c r="A177" s="130" t="s">
        <v>764</v>
      </c>
      <c r="B177" s="140"/>
      <c r="C177" s="141" t="s">
        <v>834</v>
      </c>
      <c r="D177" s="142" t="s">
        <v>1391</v>
      </c>
      <c r="E177" s="143" t="s">
        <v>1443</v>
      </c>
      <c r="F177" s="143" t="s">
        <v>1742</v>
      </c>
      <c r="G177" s="143" t="s">
        <v>1766</v>
      </c>
      <c r="H177" s="143"/>
      <c r="I177" s="143"/>
      <c r="J177" s="143"/>
      <c r="K177" s="143"/>
      <c r="L177" s="143"/>
      <c r="M177" s="143"/>
      <c r="N177" s="144"/>
      <c r="O177" s="150"/>
      <c r="P177" s="151"/>
      <c r="Q177" s="109"/>
    </row>
    <row r="178" spans="1:17" ht="12.75" customHeight="1">
      <c r="A178" s="134"/>
      <c r="B178" s="135">
        <v>31</v>
      </c>
      <c r="C178" s="136" t="s">
        <v>1283</v>
      </c>
      <c r="D178" s="137" t="s">
        <v>1412</v>
      </c>
      <c r="E178" s="138" t="s">
        <v>1413</v>
      </c>
      <c r="F178" s="138" t="s">
        <v>1686</v>
      </c>
      <c r="G178" s="138" t="s">
        <v>1687</v>
      </c>
      <c r="H178" s="138"/>
      <c r="I178" s="138"/>
      <c r="J178" s="138"/>
      <c r="K178" s="138"/>
      <c r="L178" s="138"/>
      <c r="M178" s="138"/>
      <c r="N178" s="139"/>
      <c r="O178" s="148" t="s">
        <v>2488</v>
      </c>
      <c r="P178" s="149"/>
      <c r="Q178" s="109"/>
    </row>
    <row r="179" spans="1:17" ht="12.75" customHeight="1">
      <c r="A179" s="130" t="s">
        <v>770</v>
      </c>
      <c r="B179" s="140"/>
      <c r="C179" s="141" t="s">
        <v>690</v>
      </c>
      <c r="D179" s="142" t="s">
        <v>1436</v>
      </c>
      <c r="E179" s="143" t="s">
        <v>1437</v>
      </c>
      <c r="F179" s="143" t="s">
        <v>1954</v>
      </c>
      <c r="G179" s="143" t="s">
        <v>1955</v>
      </c>
      <c r="H179" s="143"/>
      <c r="I179" s="143"/>
      <c r="J179" s="143"/>
      <c r="K179" s="143"/>
      <c r="L179" s="143"/>
      <c r="M179" s="143"/>
      <c r="N179" s="144"/>
      <c r="O179" s="150"/>
      <c r="P179" s="151"/>
      <c r="Q179" s="109"/>
    </row>
    <row r="180" spans="1:17" ht="12.75" customHeight="1">
      <c r="A180" s="134"/>
      <c r="B180" s="135">
        <v>47</v>
      </c>
      <c r="C180" s="136" t="s">
        <v>1298</v>
      </c>
      <c r="D180" s="137" t="s">
        <v>1380</v>
      </c>
      <c r="E180" s="138" t="s">
        <v>1381</v>
      </c>
      <c r="F180" s="138" t="s">
        <v>1691</v>
      </c>
      <c r="G180" s="138" t="s">
        <v>1692</v>
      </c>
      <c r="H180" s="138"/>
      <c r="I180" s="138"/>
      <c r="J180" s="138"/>
      <c r="K180" s="138"/>
      <c r="L180" s="138"/>
      <c r="M180" s="138"/>
      <c r="N180" s="139"/>
      <c r="O180" s="148" t="s">
        <v>595</v>
      </c>
      <c r="P180" s="149"/>
      <c r="Q180" s="109"/>
    </row>
    <row r="181" spans="1:17" ht="12.75" customHeight="1">
      <c r="A181" s="130" t="s">
        <v>748</v>
      </c>
      <c r="B181" s="140"/>
      <c r="C181" s="141" t="s">
        <v>812</v>
      </c>
      <c r="D181" s="142" t="s">
        <v>1457</v>
      </c>
      <c r="E181" s="143" t="s">
        <v>1420</v>
      </c>
      <c r="F181" s="143" t="s">
        <v>1964</v>
      </c>
      <c r="G181" s="143" t="s">
        <v>1515</v>
      </c>
      <c r="H181" s="143"/>
      <c r="I181" s="143"/>
      <c r="J181" s="143"/>
      <c r="K181" s="143"/>
      <c r="L181" s="143"/>
      <c r="M181" s="143"/>
      <c r="N181" s="144"/>
      <c r="O181" s="150"/>
      <c r="P181" s="151"/>
      <c r="Q181" s="109"/>
    </row>
    <row r="182" spans="1:17" ht="12.75" customHeight="1">
      <c r="A182" s="134"/>
      <c r="B182" s="135">
        <v>89</v>
      </c>
      <c r="C182" s="136" t="s">
        <v>1340</v>
      </c>
      <c r="D182" s="137" t="s">
        <v>1732</v>
      </c>
      <c r="E182" s="138" t="s">
        <v>1476</v>
      </c>
      <c r="F182" s="138" t="s">
        <v>2060</v>
      </c>
      <c r="G182" s="138" t="s">
        <v>2040</v>
      </c>
      <c r="H182" s="138"/>
      <c r="I182" s="138"/>
      <c r="J182" s="138"/>
      <c r="K182" s="138"/>
      <c r="L182" s="138"/>
      <c r="M182" s="138"/>
      <c r="N182" s="139"/>
      <c r="O182" s="148" t="s">
        <v>2489</v>
      </c>
      <c r="P182" s="149"/>
      <c r="Q182" s="109"/>
    </row>
    <row r="183" spans="1:17" ht="12.75" customHeight="1">
      <c r="A183" s="130" t="s">
        <v>750</v>
      </c>
      <c r="B183" s="140"/>
      <c r="C183" s="141" t="s">
        <v>1034</v>
      </c>
      <c r="D183" s="142" t="s">
        <v>1798</v>
      </c>
      <c r="E183" s="143" t="s">
        <v>1719</v>
      </c>
      <c r="F183" s="143" t="s">
        <v>2062</v>
      </c>
      <c r="G183" s="143" t="s">
        <v>1719</v>
      </c>
      <c r="H183" s="143"/>
      <c r="I183" s="143"/>
      <c r="J183" s="143"/>
      <c r="K183" s="143"/>
      <c r="L183" s="143"/>
      <c r="M183" s="143"/>
      <c r="N183" s="144"/>
      <c r="O183" s="150"/>
      <c r="P183" s="151"/>
      <c r="Q183" s="109"/>
    </row>
    <row r="184" spans="1:17" ht="12.75" customHeight="1">
      <c r="A184" s="134"/>
      <c r="B184" s="135">
        <v>94</v>
      </c>
      <c r="C184" s="136" t="s">
        <v>1345</v>
      </c>
      <c r="D184" s="137" t="s">
        <v>1737</v>
      </c>
      <c r="E184" s="138" t="s">
        <v>1806</v>
      </c>
      <c r="F184" s="138" t="s">
        <v>2070</v>
      </c>
      <c r="G184" s="138" t="s">
        <v>2071</v>
      </c>
      <c r="H184" s="138"/>
      <c r="I184" s="138"/>
      <c r="J184" s="138"/>
      <c r="K184" s="138"/>
      <c r="L184" s="138"/>
      <c r="M184" s="138"/>
      <c r="N184" s="139"/>
      <c r="O184" s="148" t="s">
        <v>2487</v>
      </c>
      <c r="P184" s="149"/>
      <c r="Q184" s="109"/>
    </row>
    <row r="185" spans="1:17" ht="12.75" customHeight="1">
      <c r="A185" s="130" t="s">
        <v>749</v>
      </c>
      <c r="B185" s="140"/>
      <c r="C185" s="141" t="s">
        <v>1044</v>
      </c>
      <c r="D185" s="142" t="s">
        <v>1807</v>
      </c>
      <c r="E185" s="143" t="s">
        <v>1808</v>
      </c>
      <c r="F185" s="143" t="s">
        <v>2073</v>
      </c>
      <c r="G185" s="143" t="s">
        <v>1735</v>
      </c>
      <c r="H185" s="143"/>
      <c r="I185" s="143"/>
      <c r="J185" s="143"/>
      <c r="K185" s="143"/>
      <c r="L185" s="143"/>
      <c r="M185" s="143"/>
      <c r="N185" s="144"/>
      <c r="O185" s="150"/>
      <c r="P185" s="151"/>
      <c r="Q185" s="109"/>
    </row>
    <row r="186" spans="1:17" ht="12.75" customHeight="1">
      <c r="A186" s="134"/>
      <c r="B186" s="135">
        <v>91</v>
      </c>
      <c r="C186" s="136" t="s">
        <v>1342</v>
      </c>
      <c r="D186" s="137" t="s">
        <v>1739</v>
      </c>
      <c r="E186" s="138" t="s">
        <v>1740</v>
      </c>
      <c r="F186" s="138" t="s">
        <v>1497</v>
      </c>
      <c r="G186" s="138" t="s">
        <v>1399</v>
      </c>
      <c r="H186" s="138"/>
      <c r="I186" s="138"/>
      <c r="J186" s="138"/>
      <c r="K186" s="138"/>
      <c r="L186" s="138"/>
      <c r="M186" s="138"/>
      <c r="N186" s="139"/>
      <c r="O186" s="148" t="s">
        <v>2490</v>
      </c>
      <c r="P186" s="149"/>
      <c r="Q186" s="109"/>
    </row>
    <row r="187" spans="1:17" ht="12.75" customHeight="1">
      <c r="A187" s="130" t="s">
        <v>750</v>
      </c>
      <c r="B187" s="140"/>
      <c r="C187" s="141" t="s">
        <v>977</v>
      </c>
      <c r="D187" s="142" t="s">
        <v>1815</v>
      </c>
      <c r="E187" s="143" t="s">
        <v>1816</v>
      </c>
      <c r="F187" s="143" t="s">
        <v>2087</v>
      </c>
      <c r="G187" s="143" t="s">
        <v>1798</v>
      </c>
      <c r="H187" s="143"/>
      <c r="I187" s="143"/>
      <c r="J187" s="143"/>
      <c r="K187" s="143"/>
      <c r="L187" s="143"/>
      <c r="M187" s="143"/>
      <c r="N187" s="144"/>
      <c r="O187" s="150"/>
      <c r="P187" s="151"/>
      <c r="Q187" s="109"/>
    </row>
    <row r="188" spans="1:17" ht="12.75" customHeight="1">
      <c r="A188" s="134"/>
      <c r="B188" s="135">
        <v>102</v>
      </c>
      <c r="C188" s="136" t="s">
        <v>1303</v>
      </c>
      <c r="D188" s="137" t="s">
        <v>1829</v>
      </c>
      <c r="E188" s="138" t="s">
        <v>1830</v>
      </c>
      <c r="F188" s="138" t="s">
        <v>2112</v>
      </c>
      <c r="G188" s="138" t="s">
        <v>2113</v>
      </c>
      <c r="H188" s="138"/>
      <c r="I188" s="138"/>
      <c r="J188" s="138"/>
      <c r="K188" s="138"/>
      <c r="L188" s="138"/>
      <c r="M188" s="138"/>
      <c r="N188" s="139"/>
      <c r="O188" s="148" t="s">
        <v>2491</v>
      </c>
      <c r="P188" s="149"/>
      <c r="Q188" s="109"/>
    </row>
    <row r="189" spans="1:17" ht="12.75" customHeight="1">
      <c r="A189" s="130" t="s">
        <v>712</v>
      </c>
      <c r="B189" s="140"/>
      <c r="C189" s="141" t="s">
        <v>861</v>
      </c>
      <c r="D189" s="142" t="s">
        <v>1831</v>
      </c>
      <c r="E189" s="143" t="s">
        <v>1832</v>
      </c>
      <c r="F189" s="143" t="s">
        <v>2115</v>
      </c>
      <c r="G189" s="143" t="s">
        <v>2116</v>
      </c>
      <c r="H189" s="143"/>
      <c r="I189" s="143"/>
      <c r="J189" s="143"/>
      <c r="K189" s="143"/>
      <c r="L189" s="143"/>
      <c r="M189" s="143"/>
      <c r="N189" s="144"/>
      <c r="O189" s="150"/>
      <c r="P189" s="151"/>
      <c r="Q189" s="109"/>
    </row>
    <row r="190" spans="1:17" ht="12.75" customHeight="1">
      <c r="A190" s="134"/>
      <c r="B190" s="135">
        <v>103</v>
      </c>
      <c r="C190" s="136" t="s">
        <v>1285</v>
      </c>
      <c r="D190" s="137" t="s">
        <v>1837</v>
      </c>
      <c r="E190" s="138" t="s">
        <v>1845</v>
      </c>
      <c r="F190" s="138" t="s">
        <v>2125</v>
      </c>
      <c r="G190" s="138" t="s">
        <v>2126</v>
      </c>
      <c r="H190" s="138"/>
      <c r="I190" s="138"/>
      <c r="J190" s="138"/>
      <c r="K190" s="138"/>
      <c r="L190" s="138"/>
      <c r="M190" s="138"/>
      <c r="N190" s="139"/>
      <c r="O190" s="148" t="s">
        <v>2489</v>
      </c>
      <c r="P190" s="149"/>
      <c r="Q190" s="109"/>
    </row>
    <row r="191" spans="1:17" ht="12.75" customHeight="1">
      <c r="A191" s="130" t="s">
        <v>712</v>
      </c>
      <c r="B191" s="140"/>
      <c r="C191" s="141" t="s">
        <v>861</v>
      </c>
      <c r="D191" s="142" t="s">
        <v>1839</v>
      </c>
      <c r="E191" s="143" t="s">
        <v>1846</v>
      </c>
      <c r="F191" s="143" t="s">
        <v>2128</v>
      </c>
      <c r="G191" s="143" t="s">
        <v>1811</v>
      </c>
      <c r="H191" s="143"/>
      <c r="I191" s="143"/>
      <c r="J191" s="143"/>
      <c r="K191" s="143"/>
      <c r="L191" s="143"/>
      <c r="M191" s="143"/>
      <c r="N191" s="144"/>
      <c r="O191" s="150"/>
      <c r="P191" s="151"/>
      <c r="Q191" s="109"/>
    </row>
    <row r="192" spans="1:17" ht="12.75" customHeight="1">
      <c r="A192" s="134"/>
      <c r="B192" s="135">
        <v>78</v>
      </c>
      <c r="C192" s="136" t="s">
        <v>1329</v>
      </c>
      <c r="D192" s="137" t="s">
        <v>1859</v>
      </c>
      <c r="E192" s="138" t="s">
        <v>1860</v>
      </c>
      <c r="F192" s="138" t="s">
        <v>2237</v>
      </c>
      <c r="G192" s="138" t="s">
        <v>2229</v>
      </c>
      <c r="H192" s="138"/>
      <c r="I192" s="138"/>
      <c r="J192" s="138"/>
      <c r="K192" s="138"/>
      <c r="L192" s="138"/>
      <c r="M192" s="138"/>
      <c r="N192" s="139"/>
      <c r="O192" s="148" t="s">
        <v>2492</v>
      </c>
      <c r="P192" s="149"/>
      <c r="Q192" s="109"/>
    </row>
    <row r="193" spans="1:17" ht="12.75" customHeight="1">
      <c r="A193" s="130" t="s">
        <v>750</v>
      </c>
      <c r="B193" s="140"/>
      <c r="C193" s="141" t="s">
        <v>837</v>
      </c>
      <c r="D193" s="142" t="s">
        <v>1861</v>
      </c>
      <c r="E193" s="143" t="s">
        <v>1861</v>
      </c>
      <c r="F193" s="143" t="s">
        <v>604</v>
      </c>
      <c r="G193" s="143" t="s">
        <v>596</v>
      </c>
      <c r="H193" s="143"/>
      <c r="I193" s="143"/>
      <c r="J193" s="143"/>
      <c r="K193" s="143"/>
      <c r="L193" s="143"/>
      <c r="M193" s="143"/>
      <c r="N193" s="144"/>
      <c r="O193" s="150"/>
      <c r="P193" s="151"/>
      <c r="Q193" s="109"/>
    </row>
    <row r="194" spans="1:17" ht="12.75" customHeight="1">
      <c r="A194" s="134"/>
      <c r="B194" s="135">
        <v>56</v>
      </c>
      <c r="C194" s="136" t="s">
        <v>1307</v>
      </c>
      <c r="D194" s="137" t="s">
        <v>1464</v>
      </c>
      <c r="E194" s="138" t="s">
        <v>1465</v>
      </c>
      <c r="F194" s="138" t="s">
        <v>1668</v>
      </c>
      <c r="G194" s="138"/>
      <c r="H194" s="138"/>
      <c r="I194" s="138"/>
      <c r="J194" s="138"/>
      <c r="K194" s="138"/>
      <c r="L194" s="138"/>
      <c r="M194" s="138"/>
      <c r="N194" s="139"/>
      <c r="O194" s="148" t="s">
        <v>595</v>
      </c>
      <c r="P194" s="149"/>
      <c r="Q194" s="109"/>
    </row>
    <row r="195" spans="1:17" ht="12.75" customHeight="1">
      <c r="A195" s="130" t="s">
        <v>750</v>
      </c>
      <c r="B195" s="140"/>
      <c r="C195" s="141" t="s">
        <v>837</v>
      </c>
      <c r="D195" s="142" t="s">
        <v>1484</v>
      </c>
      <c r="E195" s="143" t="s">
        <v>1466</v>
      </c>
      <c r="F195" s="143" t="s">
        <v>1450</v>
      </c>
      <c r="G195" s="143"/>
      <c r="H195" s="143"/>
      <c r="I195" s="143"/>
      <c r="J195" s="143"/>
      <c r="K195" s="143"/>
      <c r="L195" s="143"/>
      <c r="M195" s="143"/>
      <c r="N195" s="144"/>
      <c r="O195" s="150"/>
      <c r="P195" s="151"/>
      <c r="Q195" s="109"/>
    </row>
    <row r="196" spans="1:17" ht="12.75" customHeight="1">
      <c r="A196" s="134"/>
      <c r="B196" s="135">
        <v>96</v>
      </c>
      <c r="C196" s="136" t="s">
        <v>1347</v>
      </c>
      <c r="D196" s="137" t="s">
        <v>1833</v>
      </c>
      <c r="E196" s="138" t="s">
        <v>1834</v>
      </c>
      <c r="F196" s="138" t="s">
        <v>2133</v>
      </c>
      <c r="G196" s="138"/>
      <c r="H196" s="138"/>
      <c r="I196" s="138"/>
      <c r="J196" s="138"/>
      <c r="K196" s="138"/>
      <c r="L196" s="138"/>
      <c r="M196" s="138"/>
      <c r="N196" s="139"/>
      <c r="O196" s="148" t="s">
        <v>2134</v>
      </c>
      <c r="P196" s="149"/>
      <c r="Q196" s="109"/>
    </row>
    <row r="197" spans="1:17" ht="12.75" customHeight="1">
      <c r="A197" s="130" t="s">
        <v>749</v>
      </c>
      <c r="B197" s="140"/>
      <c r="C197" s="141" t="s">
        <v>852</v>
      </c>
      <c r="D197" s="142" t="s">
        <v>1835</v>
      </c>
      <c r="E197" s="143" t="s">
        <v>1836</v>
      </c>
      <c r="F197" s="143" t="s">
        <v>2135</v>
      </c>
      <c r="G197" s="143"/>
      <c r="H197" s="143"/>
      <c r="I197" s="143"/>
      <c r="J197" s="143"/>
      <c r="K197" s="143"/>
      <c r="L197" s="143"/>
      <c r="M197" s="143"/>
      <c r="N197" s="144"/>
      <c r="O197" s="150"/>
      <c r="P197" s="151"/>
      <c r="Q197" s="109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89" max="15" man="1"/>
    <brk id="133" max="15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228" customWidth="1"/>
    <col min="2" max="2" width="6.57421875" style="229" customWidth="1"/>
    <col min="3" max="3" width="5.57421875" style="230" customWidth="1"/>
    <col min="4" max="4" width="20.140625" style="211" customWidth="1"/>
    <col min="5" max="5" width="16.57421875" style="211" customWidth="1"/>
    <col min="6" max="6" width="10.8515625" style="230" customWidth="1"/>
    <col min="7" max="7" width="22.57421875" style="231" customWidth="1"/>
    <col min="8" max="8" width="13.140625" style="232" customWidth="1"/>
    <col min="9" max="9" width="10.00390625" style="209" hidden="1" customWidth="1"/>
    <col min="10" max="10" width="4.140625" style="209" hidden="1" customWidth="1"/>
    <col min="11" max="11" width="5.00390625" style="209" hidden="1" customWidth="1"/>
    <col min="12" max="12" width="4.421875" style="209" hidden="1" customWidth="1"/>
    <col min="13" max="13" width="4.140625" style="210" hidden="1" customWidth="1"/>
    <col min="14" max="14" width="4.57421875" style="210" hidden="1" customWidth="1"/>
    <col min="15" max="15" width="8.28125" style="209" hidden="1" customWidth="1"/>
    <col min="16" max="16384" width="9.140625" style="211" customWidth="1"/>
  </cols>
  <sheetData>
    <row r="1" spans="1:19" ht="15.75">
      <c r="A1" s="307" t="str">
        <f>Startlist!$F4</f>
        <v>Grossi Toidukaubad  VIRU RALLY 2014</v>
      </c>
      <c r="B1" s="307"/>
      <c r="C1" s="307"/>
      <c r="D1" s="307"/>
      <c r="E1" s="307"/>
      <c r="F1" s="307"/>
      <c r="G1" s="307"/>
      <c r="H1" s="307"/>
      <c r="I1" s="208"/>
      <c r="J1" s="208"/>
      <c r="K1" s="208"/>
      <c r="Q1" s="212" t="s">
        <v>683</v>
      </c>
      <c r="R1" s="213"/>
      <c r="S1" s="213"/>
    </row>
    <row r="2" spans="1:11" ht="15">
      <c r="A2" s="308" t="str">
        <f>Startlist!$F5</f>
        <v>13-14 June 2014</v>
      </c>
      <c r="B2" s="308"/>
      <c r="C2" s="308"/>
      <c r="D2" s="308"/>
      <c r="E2" s="308"/>
      <c r="F2" s="308"/>
      <c r="G2" s="308"/>
      <c r="H2" s="308"/>
      <c r="I2" s="208"/>
      <c r="J2" s="208"/>
      <c r="K2" s="208"/>
    </row>
    <row r="3" spans="1:11" ht="15">
      <c r="A3" s="308" t="str">
        <f>Startlist!$F6</f>
        <v>Rakvere, Lääne Virumaa</v>
      </c>
      <c r="B3" s="308"/>
      <c r="C3" s="308"/>
      <c r="D3" s="308"/>
      <c r="E3" s="308"/>
      <c r="F3" s="308"/>
      <c r="G3" s="308"/>
      <c r="H3" s="308"/>
      <c r="I3" s="208"/>
      <c r="J3" s="208"/>
      <c r="K3" s="208"/>
    </row>
    <row r="4" spans="1:11" ht="15">
      <c r="A4" s="214"/>
      <c r="B4" s="215" t="s">
        <v>715</v>
      </c>
      <c r="C4" s="216"/>
      <c r="D4" s="217"/>
      <c r="E4" s="217"/>
      <c r="F4" s="218"/>
      <c r="G4" s="219"/>
      <c r="H4" s="207"/>
      <c r="I4" s="208"/>
      <c r="J4" s="208"/>
      <c r="K4" s="208"/>
    </row>
    <row r="5" spans="1:11" ht="12.75" customHeight="1">
      <c r="A5" s="214"/>
      <c r="B5" s="215"/>
      <c r="C5" s="216"/>
      <c r="D5" s="217"/>
      <c r="E5" s="217"/>
      <c r="F5" s="218"/>
      <c r="G5" s="219"/>
      <c r="H5" s="207"/>
      <c r="I5" s="208"/>
      <c r="J5" s="208"/>
      <c r="K5" s="208"/>
    </row>
    <row r="6" spans="1:15" s="201" customFormat="1" ht="12.75" customHeight="1">
      <c r="A6" s="202">
        <v>1</v>
      </c>
      <c r="B6" s="203" t="str">
        <f>VLOOKUP($B8,Startlist!$B:$H,6,FALSE)</f>
        <v>KAUR MOTORSPORT</v>
      </c>
      <c r="C6" s="204"/>
      <c r="D6" s="205"/>
      <c r="E6" s="193"/>
      <c r="F6" s="194"/>
      <c r="G6" s="195"/>
      <c r="H6" s="206" t="s">
        <v>241</v>
      </c>
      <c r="I6" s="196">
        <f>SMALL(I8:I10,1)+SMALL(I8:I10,2)</f>
        <v>8169</v>
      </c>
      <c r="J6" s="197">
        <f>INT(I6/3600)</f>
        <v>2</v>
      </c>
      <c r="K6" s="198" t="str">
        <f>CONCATENATE("0",INT((I6-(J6*3600))/60))</f>
        <v>016</v>
      </c>
      <c r="L6" s="196" t="str">
        <f>CONCATENATE("0",ROUND(I6-(J6*3600)-(K6*60),1))</f>
        <v>09</v>
      </c>
      <c r="M6" s="199">
        <f>A6</f>
        <v>1</v>
      </c>
      <c r="N6" s="199">
        <v>1</v>
      </c>
      <c r="O6" s="200">
        <f>I6</f>
        <v>8169</v>
      </c>
    </row>
    <row r="7" spans="1:15" ht="7.5" customHeight="1">
      <c r="A7" s="214"/>
      <c r="B7" s="220"/>
      <c r="C7" s="216"/>
      <c r="D7" s="217"/>
      <c r="E7" s="217"/>
      <c r="F7" s="216"/>
      <c r="G7" s="219"/>
      <c r="H7" s="207"/>
      <c r="I7" s="208"/>
      <c r="J7" s="208"/>
      <c r="K7" s="208"/>
      <c r="L7" s="208"/>
      <c r="M7" s="199">
        <f>A6</f>
        <v>1</v>
      </c>
      <c r="N7" s="199">
        <v>2</v>
      </c>
      <c r="O7" s="221">
        <f>I6</f>
        <v>8169</v>
      </c>
    </row>
    <row r="8" spans="1:15" ht="12.75" customHeight="1">
      <c r="A8" s="222"/>
      <c r="B8" s="223">
        <v>3</v>
      </c>
      <c r="C8" s="224" t="str">
        <f>VLOOKUP($B8,Startlist!$B:$H,2,FALSE)</f>
        <v>N4</v>
      </c>
      <c r="D8" s="225" t="str">
        <f>VLOOKUP($B8,Startlist!$B:$H,3,FALSE)</f>
        <v>Egon Kaur</v>
      </c>
      <c r="E8" s="225" t="str">
        <f>VLOOKUP($B8,Startlist!$B:$H,4,FALSE)</f>
        <v>Annika Arnek</v>
      </c>
      <c r="F8" s="224" t="str">
        <f>VLOOKUP($B8,Startlist!$B:$H,5,FALSE)</f>
        <v>EST</v>
      </c>
      <c r="G8" s="225" t="str">
        <f>VLOOKUP($B8,Startlist!$B:$H,7,FALSE)</f>
        <v>Mitsubishi Lancer Evo 10</v>
      </c>
      <c r="H8" s="226" t="str">
        <f>VLOOKUP(B8,Results!B:AC,15,FALSE)</f>
        <v> 1:06.07,7</v>
      </c>
      <c r="I8" s="227">
        <f>IF(ISERROR(FIND(":",TRIM(H8))),LEFT(TRIM(H8),FIND(".",TRIM(H8),1)-1)*60+RIGHT(TRIM(H8),LEN(TRIM(H8))-FIND(".",TRIM(H8),1)),LEFT(TRIM(H8),FIND(":",TRIM(H8),1)-1)*3600+MID(TRIM(H8),3,2)*60+RIGHT(TRIM(H8),LEN(TRIM(H8))-FIND(".",TRIM(H8),1)))</f>
        <v>3967.7</v>
      </c>
      <c r="J8" s="227"/>
      <c r="K8" s="208"/>
      <c r="L8" s="208"/>
      <c r="M8" s="199">
        <f>A6</f>
        <v>1</v>
      </c>
      <c r="N8" s="199">
        <v>3</v>
      </c>
      <c r="O8" s="221">
        <f>I6</f>
        <v>8169</v>
      </c>
    </row>
    <row r="9" spans="1:15" ht="12.75" customHeight="1">
      <c r="A9" s="222"/>
      <c r="B9" s="223">
        <v>24</v>
      </c>
      <c r="C9" s="224" t="str">
        <f>VLOOKUP($B9,Startlist!$B:$H,2,FALSE)</f>
        <v>E12</v>
      </c>
      <c r="D9" s="225" t="str">
        <f>VLOOKUP($B9,Startlist!$B:$H,3,FALSE)</f>
        <v>Allan Ilves</v>
      </c>
      <c r="E9" s="225" t="str">
        <f>VLOOKUP($B9,Startlist!$B:$H,4,FALSE)</f>
        <v>Kristo Tamm</v>
      </c>
      <c r="F9" s="224" t="str">
        <f>VLOOKUP($B9,Startlist!$B:$H,5,FALSE)</f>
        <v>EST</v>
      </c>
      <c r="G9" s="225" t="str">
        <f>VLOOKUP($B9,Startlist!$B:$H,7,FALSE)</f>
        <v>Mitsubishi Lancer Evo 8</v>
      </c>
      <c r="H9" s="226" t="str">
        <f>VLOOKUP(B9,Results!B:AC,15,FALSE)</f>
        <v> 1:10.01,3</v>
      </c>
      <c r="I9" s="227">
        <f>IF(ISERROR(FIND(":",TRIM(H9))),LEFT(TRIM(H9),FIND(".",TRIM(H9),1)-1)*60+RIGHT(TRIM(H9),LEN(TRIM(H9))-FIND(".",TRIM(H9),1)),LEFT(TRIM(H9),FIND(":",TRIM(H9),1)-1)*3600+MID(TRIM(H9),3,2)*60+RIGHT(TRIM(H9),LEN(TRIM(H9))-FIND(".",TRIM(H9),1)))</f>
        <v>4201.3</v>
      </c>
      <c r="J9" s="227"/>
      <c r="K9" s="208"/>
      <c r="L9" s="208"/>
      <c r="M9" s="199">
        <f>A6</f>
        <v>1</v>
      </c>
      <c r="N9" s="199">
        <v>4</v>
      </c>
      <c r="O9" s="221">
        <f>I6</f>
        <v>8169</v>
      </c>
    </row>
    <row r="10" spans="1:15" ht="12.75" customHeight="1">
      <c r="A10" s="222"/>
      <c r="B10" s="223">
        <v>29</v>
      </c>
      <c r="C10" s="224" t="str">
        <f>VLOOKUP($B10,Startlist!$B:$H,2,FALSE)</f>
        <v>E12</v>
      </c>
      <c r="D10" s="225" t="str">
        <f>VLOOKUP($B10,Startlist!$B:$H,3,FALSE)</f>
        <v>Meelis Orgla</v>
      </c>
      <c r="E10" s="225" t="str">
        <f>VLOOKUP($B10,Startlist!$B:$H,4,FALSE)</f>
        <v>Jaan Halliste</v>
      </c>
      <c r="F10" s="224" t="str">
        <f>VLOOKUP($B10,Startlist!$B:$H,5,FALSE)</f>
        <v>EST</v>
      </c>
      <c r="G10" s="225" t="str">
        <f>VLOOKUP($B10,Startlist!$B:$H,7,FALSE)</f>
        <v>Mitsubishi Lancer Evo 7</v>
      </c>
      <c r="H10" s="273" t="s">
        <v>2301</v>
      </c>
      <c r="I10" s="227"/>
      <c r="J10" s="208"/>
      <c r="K10" s="208"/>
      <c r="L10" s="208"/>
      <c r="M10" s="199">
        <f>A6</f>
        <v>1</v>
      </c>
      <c r="N10" s="199">
        <v>5</v>
      </c>
      <c r="O10" s="221">
        <f>I6</f>
        <v>8169</v>
      </c>
    </row>
    <row r="11" spans="1:15" ht="7.5" customHeight="1">
      <c r="A11" s="214"/>
      <c r="B11" s="220"/>
      <c r="C11" s="216"/>
      <c r="D11" s="217"/>
      <c r="E11" s="217"/>
      <c r="F11" s="216"/>
      <c r="G11" s="219"/>
      <c r="H11" s="207"/>
      <c r="I11" s="208"/>
      <c r="J11" s="208"/>
      <c r="K11" s="208"/>
      <c r="L11" s="208"/>
      <c r="M11" s="199">
        <f>A6</f>
        <v>1</v>
      </c>
      <c r="N11" s="199">
        <v>6</v>
      </c>
      <c r="O11" s="221">
        <f>I6</f>
        <v>8169</v>
      </c>
    </row>
    <row r="12" spans="1:15" s="201" customFormat="1" ht="12.75" customHeight="1">
      <c r="A12" s="202">
        <v>2</v>
      </c>
      <c r="B12" s="203" t="str">
        <f>VLOOKUP($B14,Startlist!$B:$H,6,FALSE)</f>
        <v>G.M.RACING SK</v>
      </c>
      <c r="C12" s="204"/>
      <c r="D12" s="205"/>
      <c r="E12" s="193"/>
      <c r="F12" s="194"/>
      <c r="G12" s="195"/>
      <c r="H12" s="206" t="str">
        <f>CONCATENATE(J12,":",RIGHT(K12,2),".",RIGHT(L12,4))</f>
        <v>2:23.09,6</v>
      </c>
      <c r="I12" s="196">
        <f>SMALL(I14:I16,1)+SMALL(I14:I16,2)</f>
        <v>8589.6</v>
      </c>
      <c r="J12" s="197">
        <f>INT(I12/3600)</f>
        <v>2</v>
      </c>
      <c r="K12" s="198" t="str">
        <f>CONCATENATE("0",INT((I12-(J12*3600))/60))</f>
        <v>023</v>
      </c>
      <c r="L12" s="196" t="str">
        <f>CONCATENATE("0",ROUND(I12-(J12*3600)-(K12*60),1))</f>
        <v>09,6</v>
      </c>
      <c r="M12" s="199">
        <f>A12</f>
        <v>2</v>
      </c>
      <c r="N12" s="199">
        <v>1</v>
      </c>
      <c r="O12" s="200">
        <f>I12</f>
        <v>8589.6</v>
      </c>
    </row>
    <row r="13" spans="1:15" ht="7.5" customHeight="1">
      <c r="A13" s="214"/>
      <c r="B13" s="220"/>
      <c r="C13" s="216"/>
      <c r="D13" s="217"/>
      <c r="E13" s="217"/>
      <c r="F13" s="216"/>
      <c r="G13" s="219"/>
      <c r="H13" s="207"/>
      <c r="I13" s="208"/>
      <c r="J13" s="208"/>
      <c r="K13" s="208"/>
      <c r="L13" s="208"/>
      <c r="M13" s="199">
        <f>A12</f>
        <v>2</v>
      </c>
      <c r="N13" s="199">
        <v>2</v>
      </c>
      <c r="O13" s="221">
        <f>I12</f>
        <v>8589.6</v>
      </c>
    </row>
    <row r="14" spans="1:15" ht="12.75" customHeight="1">
      <c r="A14" s="222"/>
      <c r="B14" s="223">
        <v>4</v>
      </c>
      <c r="C14" s="224" t="str">
        <f>VLOOKUP($B14,Startlist!$B:$H,2,FALSE)</f>
        <v>N4</v>
      </c>
      <c r="D14" s="225" t="str">
        <f>VLOOKUP($B14,Startlist!$B:$H,3,FALSE)</f>
        <v>Siim Plangi</v>
      </c>
      <c r="E14" s="225" t="str">
        <f>VLOOKUP($B14,Startlist!$B:$H,4,FALSE)</f>
        <v>Marek Sarapuu</v>
      </c>
      <c r="F14" s="224" t="str">
        <f>VLOOKUP($B14,Startlist!$B:$H,5,FALSE)</f>
        <v>EST</v>
      </c>
      <c r="G14" s="225" t="str">
        <f>VLOOKUP($B14,Startlist!$B:$H,7,FALSE)</f>
        <v>Mitsubishi Lancer Evo 9</v>
      </c>
      <c r="H14" s="226" t="str">
        <f>VLOOKUP(B14,Results!B:AC,15,FALSE)</f>
        <v> 1:05.26,5</v>
      </c>
      <c r="I14" s="227">
        <f>IF(ISERROR(FIND(":",TRIM(H14))),LEFT(TRIM(H14),FIND(".",TRIM(H14),1)-1)*60+RIGHT(TRIM(H14),LEN(TRIM(H14))-FIND(".",TRIM(H14),1)),LEFT(TRIM(H14),FIND(":",TRIM(H14),1)-1)*3600+MID(TRIM(H14),3,2)*60+RIGHT(TRIM(H14),LEN(TRIM(H14))-FIND(".",TRIM(H14),1)))</f>
        <v>3926.5</v>
      </c>
      <c r="J14" s="227"/>
      <c r="K14" s="208"/>
      <c r="L14" s="208"/>
      <c r="M14" s="199">
        <f>A12</f>
        <v>2</v>
      </c>
      <c r="N14" s="199">
        <v>3</v>
      </c>
      <c r="O14" s="221">
        <f>I12</f>
        <v>8589.6</v>
      </c>
    </row>
    <row r="15" spans="1:15" ht="12.75" customHeight="1">
      <c r="A15" s="222"/>
      <c r="B15" s="223">
        <v>84</v>
      </c>
      <c r="C15" s="224" t="str">
        <f>VLOOKUP($B15,Startlist!$B:$H,2,FALSE)</f>
        <v>E12</v>
      </c>
      <c r="D15" s="225" t="str">
        <f>VLOOKUP($B15,Startlist!$B:$H,3,FALSE)</f>
        <v>Alexey Reshetov</v>
      </c>
      <c r="E15" s="225" t="str">
        <f>VLOOKUP($B15,Startlist!$B:$H,4,FALSE)</f>
        <v>Karl Koosa</v>
      </c>
      <c r="F15" s="224" t="str">
        <f>VLOOKUP($B15,Startlist!$B:$H,5,FALSE)</f>
        <v>RUS / EST</v>
      </c>
      <c r="G15" s="225" t="str">
        <f>VLOOKUP($B15,Startlist!$B:$H,7,FALSE)</f>
        <v>Subaru Impreza</v>
      </c>
      <c r="H15" s="226" t="str">
        <f>VLOOKUP(B15,Results!B:AC,15,FALSE)</f>
        <v> 1:17.43,1</v>
      </c>
      <c r="I15" s="227">
        <f>IF(ISERROR(FIND(":",TRIM(H15))),LEFT(TRIM(H15),FIND(".",TRIM(H15),1)-1)*60+RIGHT(TRIM(H15),LEN(TRIM(H15))-FIND(".",TRIM(H15),1)),LEFT(TRIM(H15),FIND(":",TRIM(H15),1)-1)*3600+MID(TRIM(H15),3,2)*60+RIGHT(TRIM(H15),LEN(TRIM(H15))-FIND(".",TRIM(H15),1)))</f>
        <v>4663.1</v>
      </c>
      <c r="J15" s="227"/>
      <c r="K15" s="208"/>
      <c r="L15" s="208"/>
      <c r="M15" s="199">
        <f>A12</f>
        <v>2</v>
      </c>
      <c r="N15" s="199">
        <v>4</v>
      </c>
      <c r="O15" s="221">
        <f>I12</f>
        <v>8589.6</v>
      </c>
    </row>
    <row r="16" spans="1:15" ht="12.75" customHeight="1">
      <c r="A16" s="222"/>
      <c r="B16" s="223">
        <v>99</v>
      </c>
      <c r="C16" s="224" t="str">
        <f>VLOOKUP($B16,Startlist!$B:$H,2,FALSE)</f>
        <v>E13</v>
      </c>
      <c r="D16" s="225" t="str">
        <f>VLOOKUP($B16,Startlist!$B:$H,3,FALSE)</f>
        <v>Toomas Repp</v>
      </c>
      <c r="E16" s="225" t="str">
        <f>VLOOKUP($B16,Startlist!$B:$H,4,FALSE)</f>
        <v>Oliver Ojaveer</v>
      </c>
      <c r="F16" s="224" t="str">
        <f>VLOOKUP($B16,Startlist!$B:$H,5,FALSE)</f>
        <v>EST</v>
      </c>
      <c r="G16" s="225" t="str">
        <f>VLOOKUP($B16,Startlist!$B:$H,7,FALSE)</f>
        <v>GAZ 53</v>
      </c>
      <c r="H16" s="226" t="str">
        <f>VLOOKUP(B16,Results!B:AC,15,FALSE)</f>
        <v> 1:27.23,7</v>
      </c>
      <c r="I16" s="227">
        <f>IF(ISERROR(FIND(":",TRIM(H16))),LEFT(TRIM(H16),FIND(".",TRIM(H16),1)-1)*60+RIGHT(TRIM(H16),LEN(TRIM(H16))-FIND(".",TRIM(H16),1)),LEFT(TRIM(H16),FIND(":",TRIM(H16),1)-1)*3600+MID(TRIM(H16),3,2)*60+RIGHT(TRIM(H16),LEN(TRIM(H16))-FIND(".",TRIM(H16),1)))</f>
        <v>5243.7</v>
      </c>
      <c r="J16" s="208"/>
      <c r="K16" s="208"/>
      <c r="L16" s="208"/>
      <c r="M16" s="199">
        <f>A12</f>
        <v>2</v>
      </c>
      <c r="N16" s="199">
        <v>5</v>
      </c>
      <c r="O16" s="221">
        <f>I12</f>
        <v>8589.6</v>
      </c>
    </row>
    <row r="17" spans="1:15" ht="7.5" customHeight="1">
      <c r="A17" s="214"/>
      <c r="B17" s="220"/>
      <c r="C17" s="216"/>
      <c r="D17" s="217"/>
      <c r="E17" s="217"/>
      <c r="F17" s="216"/>
      <c r="G17" s="219"/>
      <c r="H17" s="207"/>
      <c r="I17" s="208"/>
      <c r="J17" s="208"/>
      <c r="K17" s="208"/>
      <c r="L17" s="208"/>
      <c r="M17" s="199">
        <f>A12</f>
        <v>2</v>
      </c>
      <c r="N17" s="199">
        <v>6</v>
      </c>
      <c r="O17" s="221">
        <f>I12</f>
        <v>8589.6</v>
      </c>
    </row>
    <row r="18" spans="1:15" s="201" customFormat="1" ht="12.75" customHeight="1">
      <c r="A18" s="202">
        <v>3</v>
      </c>
      <c r="B18" s="203" t="str">
        <f>VLOOKUP($B20,Startlist!$B:$H,6,FALSE)</f>
        <v>PROREHV RALLY TEAM</v>
      </c>
      <c r="C18" s="204"/>
      <c r="D18" s="205"/>
      <c r="E18" s="193"/>
      <c r="F18" s="194"/>
      <c r="G18" s="195"/>
      <c r="H18" s="206" t="str">
        <f>CONCATENATE(J18,":",RIGHT(K18,2),".",RIGHT(L18,4))</f>
        <v>2:24.29,6</v>
      </c>
      <c r="I18" s="196">
        <f>SMALL(I20:I22,1)+SMALL(I20:I22,2)</f>
        <v>8669.6</v>
      </c>
      <c r="J18" s="197">
        <f>INT(I18/3600)</f>
        <v>2</v>
      </c>
      <c r="K18" s="198" t="str">
        <f>CONCATENATE("0",INT((I18-(J18*3600))/60))</f>
        <v>024</v>
      </c>
      <c r="L18" s="196" t="str">
        <f>CONCATENATE("0",ROUND(I18-(J18*3600)-(K18*60),1))</f>
        <v>029,6</v>
      </c>
      <c r="M18" s="199">
        <f>A18</f>
        <v>3</v>
      </c>
      <c r="N18" s="199">
        <v>1</v>
      </c>
      <c r="O18" s="200">
        <f>I18</f>
        <v>8669.6</v>
      </c>
    </row>
    <row r="19" spans="1:15" ht="7.5" customHeight="1">
      <c r="A19" s="214"/>
      <c r="B19" s="220"/>
      <c r="C19" s="216"/>
      <c r="D19" s="217"/>
      <c r="E19" s="217"/>
      <c r="F19" s="216"/>
      <c r="G19" s="219"/>
      <c r="H19" s="207"/>
      <c r="I19" s="208"/>
      <c r="J19" s="208"/>
      <c r="K19" s="208"/>
      <c r="L19" s="208"/>
      <c r="M19" s="199">
        <f>A18</f>
        <v>3</v>
      </c>
      <c r="N19" s="199">
        <v>2</v>
      </c>
      <c r="O19" s="221">
        <f>I18</f>
        <v>8669.6</v>
      </c>
    </row>
    <row r="20" spans="1:15" ht="12.75" customHeight="1">
      <c r="A20" s="222"/>
      <c r="B20" s="223">
        <v>7</v>
      </c>
      <c r="C20" s="224" t="str">
        <f>VLOOKUP($B20,Startlist!$B:$H,2,FALSE)</f>
        <v>N4</v>
      </c>
      <c r="D20" s="225" t="str">
        <f>VLOOKUP($B20,Startlist!$B:$H,3,FALSE)</f>
        <v>Roland Murakas</v>
      </c>
      <c r="E20" s="225" t="str">
        <f>VLOOKUP($B20,Startlist!$B:$H,4,FALSE)</f>
        <v>Kalle Adler</v>
      </c>
      <c r="F20" s="224" t="str">
        <f>VLOOKUP($B20,Startlist!$B:$H,5,FALSE)</f>
        <v>EST</v>
      </c>
      <c r="G20" s="225" t="str">
        <f>VLOOKUP($B20,Startlist!$B:$H,7,FALSE)</f>
        <v>Mitsubishi Lancer Evo 10</v>
      </c>
      <c r="H20" s="226" t="str">
        <f>VLOOKUP(B20,Results!B:AC,15,FALSE)</f>
        <v> 1:06.11,4</v>
      </c>
      <c r="I20" s="227">
        <f>IF(ISERROR(FIND(":",TRIM(H20))),LEFT(TRIM(H20),FIND(".",TRIM(H20),1)-1)*60+RIGHT(TRIM(H20),LEN(TRIM(H20))-FIND(".",TRIM(H20),1)),LEFT(TRIM(H20),FIND(":",TRIM(H20),1)-1)*3600+MID(TRIM(H20),3,2)*60+RIGHT(TRIM(H20),LEN(TRIM(H20))-FIND(".",TRIM(H20),1)))</f>
        <v>3971.4</v>
      </c>
      <c r="J20" s="227"/>
      <c r="K20" s="208"/>
      <c r="L20" s="208"/>
      <c r="M20" s="199">
        <f>A18</f>
        <v>3</v>
      </c>
      <c r="N20" s="199">
        <v>3</v>
      </c>
      <c r="O20" s="221">
        <f>I18</f>
        <v>8669.6</v>
      </c>
    </row>
    <row r="21" spans="1:15" ht="12.75" customHeight="1">
      <c r="A21" s="222"/>
      <c r="B21" s="223">
        <v>10</v>
      </c>
      <c r="C21" s="224" t="str">
        <f>VLOOKUP($B21,Startlist!$B:$H,2,FALSE)</f>
        <v>N4</v>
      </c>
      <c r="D21" s="225" t="str">
        <f>VLOOKUP($B21,Startlist!$B:$H,3,FALSE)</f>
        <v>Markus Abram</v>
      </c>
      <c r="E21" s="225" t="str">
        <f>VLOOKUP($B21,Startlist!$B:$H,4,FALSE)</f>
        <v>Rein Jōessar</v>
      </c>
      <c r="F21" s="224" t="str">
        <f>VLOOKUP($B21,Startlist!$B:$H,5,FALSE)</f>
        <v>EST</v>
      </c>
      <c r="G21" s="225" t="str">
        <f>VLOOKUP($B21,Startlist!$B:$H,7,FALSE)</f>
        <v>Mitsubishi Lancer Evo 10</v>
      </c>
      <c r="H21" s="273" t="s">
        <v>2301</v>
      </c>
      <c r="I21" s="227"/>
      <c r="J21" s="227"/>
      <c r="K21" s="208"/>
      <c r="L21" s="208"/>
      <c r="M21" s="199">
        <f>A18</f>
        <v>3</v>
      </c>
      <c r="N21" s="199">
        <v>4</v>
      </c>
      <c r="O21" s="221">
        <f>I18</f>
        <v>8669.6</v>
      </c>
    </row>
    <row r="22" spans="1:15" ht="12.75" customHeight="1">
      <c r="A22" s="222"/>
      <c r="B22" s="223">
        <v>74</v>
      </c>
      <c r="C22" s="224" t="str">
        <f>VLOOKUP($B22,Startlist!$B:$H,2,FALSE)</f>
        <v>E9</v>
      </c>
      <c r="D22" s="225" t="str">
        <f>VLOOKUP($B22,Startlist!$B:$H,3,FALSE)</f>
        <v>Rainer Meus</v>
      </c>
      <c r="E22" s="225" t="str">
        <f>VLOOKUP($B22,Startlist!$B:$H,4,FALSE)</f>
        <v>Kaupo Vana</v>
      </c>
      <c r="F22" s="224" t="str">
        <f>VLOOKUP($B22,Startlist!$B:$H,5,FALSE)</f>
        <v>EST</v>
      </c>
      <c r="G22" s="225" t="str">
        <f>VLOOKUP($B22,Startlist!$B:$H,7,FALSE)</f>
        <v>LADA VFTS</v>
      </c>
      <c r="H22" s="226" t="str">
        <f>VLOOKUP(B22,Results!B:AC,15,FALSE)</f>
        <v> 1:18.18,2</v>
      </c>
      <c r="I22" s="227">
        <f>IF(ISERROR(FIND(":",TRIM(H22))),LEFT(TRIM(H22),FIND(".",TRIM(H22),1)-1)*60+RIGHT(TRIM(H22),LEN(TRIM(H22))-FIND(".",TRIM(H22),1)),LEFT(TRIM(H22),FIND(":",TRIM(H22),1)-1)*3600+MID(TRIM(H22),3,2)*60+RIGHT(TRIM(H22),LEN(TRIM(H22))-FIND(".",TRIM(H22),1)))</f>
        <v>4698.2</v>
      </c>
      <c r="J22" s="208"/>
      <c r="K22" s="208"/>
      <c r="L22" s="208"/>
      <c r="M22" s="199">
        <f>A18</f>
        <v>3</v>
      </c>
      <c r="N22" s="199">
        <v>5</v>
      </c>
      <c r="O22" s="221">
        <f>I18</f>
        <v>8669.6</v>
      </c>
    </row>
    <row r="23" spans="1:15" ht="7.5" customHeight="1">
      <c r="A23" s="214"/>
      <c r="B23" s="220"/>
      <c r="C23" s="216"/>
      <c r="D23" s="217"/>
      <c r="E23" s="217"/>
      <c r="F23" s="216"/>
      <c r="G23" s="219"/>
      <c r="H23" s="207"/>
      <c r="I23" s="208"/>
      <c r="J23" s="208"/>
      <c r="K23" s="208"/>
      <c r="L23" s="208"/>
      <c r="M23" s="199">
        <f>A18</f>
        <v>3</v>
      </c>
      <c r="N23" s="199">
        <v>6</v>
      </c>
      <c r="O23" s="221">
        <f>I18</f>
        <v>8669.6</v>
      </c>
    </row>
    <row r="24" spans="1:15" s="201" customFormat="1" ht="12.75" customHeight="1">
      <c r="A24" s="202">
        <v>4</v>
      </c>
      <c r="B24" s="203" t="str">
        <f>VLOOKUP($B26,Startlist!$B:$H,6,FALSE)</f>
        <v>ASRT RALLY TEAM</v>
      </c>
      <c r="C24" s="204"/>
      <c r="D24" s="205"/>
      <c r="E24" s="193"/>
      <c r="F24" s="194"/>
      <c r="G24" s="195"/>
      <c r="H24" s="206" t="str">
        <f>CONCATENATE(J24,":",RIGHT(K24,2),".",RIGHT(L24,4))</f>
        <v>2:25.27,3</v>
      </c>
      <c r="I24" s="196">
        <f>SMALL(I26:I28,1)+SMALL(I26:I28,2)</f>
        <v>8727.3</v>
      </c>
      <c r="J24" s="197">
        <f>INT(I24/3600)</f>
        <v>2</v>
      </c>
      <c r="K24" s="198" t="str">
        <f>CONCATENATE("0",INT((I24-(J24*3600))/60))</f>
        <v>025</v>
      </c>
      <c r="L24" s="196" t="str">
        <f>CONCATENATE("0",ROUND(I24-(J24*3600)-(K24*60),1))</f>
        <v>027,3</v>
      </c>
      <c r="M24" s="199">
        <f>A24</f>
        <v>4</v>
      </c>
      <c r="N24" s="199">
        <v>1</v>
      </c>
      <c r="O24" s="200">
        <f>I24</f>
        <v>8727.3</v>
      </c>
    </row>
    <row r="25" spans="1:15" ht="7.5" customHeight="1">
      <c r="A25" s="214"/>
      <c r="B25" s="220"/>
      <c r="C25" s="216"/>
      <c r="D25" s="217"/>
      <c r="E25" s="217"/>
      <c r="F25" s="216"/>
      <c r="G25" s="219"/>
      <c r="H25" s="207"/>
      <c r="I25" s="208"/>
      <c r="J25" s="208"/>
      <c r="K25" s="208"/>
      <c r="L25" s="208"/>
      <c r="M25" s="199">
        <f>A24</f>
        <v>4</v>
      </c>
      <c r="N25" s="199">
        <v>2</v>
      </c>
      <c r="O25" s="221">
        <f>I24</f>
        <v>8727.3</v>
      </c>
    </row>
    <row r="26" spans="1:15" ht="12.75" customHeight="1">
      <c r="A26" s="222"/>
      <c r="B26" s="223">
        <v>23</v>
      </c>
      <c r="C26" s="224" t="str">
        <f>VLOOKUP($B26,Startlist!$B:$H,2,FALSE)</f>
        <v>N4</v>
      </c>
      <c r="D26" s="225" t="str">
        <f>VLOOKUP($B26,Startlist!$B:$H,3,FALSE)</f>
        <v>Igor Bulantsev</v>
      </c>
      <c r="E26" s="225" t="str">
        <f>VLOOKUP($B26,Startlist!$B:$H,4,FALSE)</f>
        <v>Marina Danilova</v>
      </c>
      <c r="F26" s="224" t="str">
        <f>VLOOKUP($B26,Startlist!$B:$H,5,FALSE)</f>
        <v>RUS</v>
      </c>
      <c r="G26" s="225" t="str">
        <f>VLOOKUP($B26,Startlist!$B:$H,7,FALSE)</f>
        <v>Mitsubishi Lancer Evo 10</v>
      </c>
      <c r="H26" s="226" t="str">
        <f>VLOOKUP(B26,Results!B:AC,15,FALSE)</f>
        <v> 1:08.59,9</v>
      </c>
      <c r="I26" s="227">
        <f>IF(ISERROR(FIND(":",TRIM(H26))),LEFT(TRIM(H26),FIND(".",TRIM(H26),1)-1)*60+RIGHT(TRIM(H26),LEN(TRIM(H26))-FIND(".",TRIM(H26),1)),LEFT(TRIM(H26),FIND(":",TRIM(H26),1)-1)*3600+MID(TRIM(H26),3,2)*60+RIGHT(TRIM(H26),LEN(TRIM(H26))-FIND(".",TRIM(H26),1)))</f>
        <v>4139.9</v>
      </c>
      <c r="J26" s="227"/>
      <c r="K26" s="208"/>
      <c r="L26" s="208"/>
      <c r="M26" s="199">
        <f>A24</f>
        <v>4</v>
      </c>
      <c r="N26" s="199">
        <v>3</v>
      </c>
      <c r="O26" s="221">
        <f>I24</f>
        <v>8727.3</v>
      </c>
    </row>
    <row r="27" spans="1:15" ht="12.75" customHeight="1">
      <c r="A27" s="222"/>
      <c r="B27" s="223">
        <v>61</v>
      </c>
      <c r="C27" s="224" t="str">
        <f>VLOOKUP($B27,Startlist!$B:$H,2,FALSE)</f>
        <v>A8</v>
      </c>
      <c r="D27" s="225" t="str">
        <f>VLOOKUP($B27,Startlist!$B:$H,3,FALSE)</f>
        <v>Vadim Kuznetsov</v>
      </c>
      <c r="E27" s="225" t="str">
        <f>VLOOKUP($B27,Startlist!$B:$H,4,FALSE)</f>
        <v>Roman Kapustin</v>
      </c>
      <c r="F27" s="224" t="str">
        <f>VLOOKUP($B27,Startlist!$B:$H,5,FALSE)</f>
        <v>RUS</v>
      </c>
      <c r="G27" s="225" t="str">
        <f>VLOOKUP($B27,Startlist!$B:$H,7,FALSE)</f>
        <v>Subaru Impreza</v>
      </c>
      <c r="H27" s="226" t="str">
        <f>VLOOKUP(B27,Results!B:AC,15,FALSE)</f>
        <v> 1:16.27,4</v>
      </c>
      <c r="I27" s="227">
        <f>IF(ISERROR(FIND(":",TRIM(H27))),LEFT(TRIM(H27),FIND(".",TRIM(H27),1)-1)*60+RIGHT(TRIM(H27),LEN(TRIM(H27))-FIND(".",TRIM(H27),1)),LEFT(TRIM(H27),FIND(":",TRIM(H27),1)-1)*3600+MID(TRIM(H27),3,2)*60+RIGHT(TRIM(H27),LEN(TRIM(H27))-FIND(".",TRIM(H27),1)))</f>
        <v>4587.4</v>
      </c>
      <c r="J27" s="227"/>
      <c r="K27" s="208"/>
      <c r="L27" s="208"/>
      <c r="M27" s="199">
        <f>A24</f>
        <v>4</v>
      </c>
      <c r="N27" s="199">
        <v>4</v>
      </c>
      <c r="O27" s="221">
        <f>I24</f>
        <v>8727.3</v>
      </c>
    </row>
    <row r="28" spans="1:15" ht="12.75" customHeight="1">
      <c r="A28" s="222"/>
      <c r="B28" s="223"/>
      <c r="C28" s="224"/>
      <c r="D28" s="225"/>
      <c r="E28" s="225"/>
      <c r="F28" s="224"/>
      <c r="G28" s="225"/>
      <c r="H28" s="226"/>
      <c r="I28" s="227"/>
      <c r="J28" s="208"/>
      <c r="K28" s="208"/>
      <c r="L28" s="208"/>
      <c r="M28" s="199">
        <f>A24</f>
        <v>4</v>
      </c>
      <c r="N28" s="199">
        <v>5</v>
      </c>
      <c r="O28" s="221">
        <f>I24</f>
        <v>8727.3</v>
      </c>
    </row>
    <row r="29" spans="1:15" ht="7.5" customHeight="1">
      <c r="A29" s="214"/>
      <c r="B29" s="220"/>
      <c r="C29" s="216"/>
      <c r="D29" s="217"/>
      <c r="E29" s="217"/>
      <c r="F29" s="216"/>
      <c r="G29" s="219"/>
      <c r="H29" s="207"/>
      <c r="I29" s="208"/>
      <c r="J29" s="208"/>
      <c r="K29" s="208"/>
      <c r="L29" s="208"/>
      <c r="M29" s="199">
        <f>A24</f>
        <v>4</v>
      </c>
      <c r="N29" s="199">
        <v>6</v>
      </c>
      <c r="O29" s="221">
        <f>I24</f>
        <v>8727.3</v>
      </c>
    </row>
    <row r="30" spans="1:15" s="201" customFormat="1" ht="12.75" customHeight="1">
      <c r="A30" s="202">
        <v>5</v>
      </c>
      <c r="B30" s="203" t="str">
        <f>VLOOKUP($B32,Startlist!$B:$H,6,FALSE)</f>
        <v>LMT AUTOSPORT ACADEMY</v>
      </c>
      <c r="C30" s="204"/>
      <c r="D30" s="205"/>
      <c r="E30" s="193"/>
      <c r="F30" s="194"/>
      <c r="G30" s="195"/>
      <c r="H30" s="206" t="str">
        <f>CONCATENATE(J30,":",RIGHT(K30,2),".",RIGHT(L30,4))</f>
        <v>2:26.16,6</v>
      </c>
      <c r="I30" s="196">
        <f>SMALL(I32:I34,1)+SMALL(I32:I34,2)</f>
        <v>8776.599999999999</v>
      </c>
      <c r="J30" s="197">
        <f>INT(I30/3600)</f>
        <v>2</v>
      </c>
      <c r="K30" s="198" t="str">
        <f>CONCATENATE("0",INT((I30-(J30*3600))/60))</f>
        <v>026</v>
      </c>
      <c r="L30" s="196" t="str">
        <f>CONCATENATE("0",ROUND(I30-(J30*3600)-(K30*60),1))</f>
        <v>016,6</v>
      </c>
      <c r="M30" s="199">
        <f>A30</f>
        <v>5</v>
      </c>
      <c r="N30" s="199">
        <v>1</v>
      </c>
      <c r="O30" s="200">
        <f>I30</f>
        <v>8776.599999999999</v>
      </c>
    </row>
    <row r="31" spans="1:15" ht="7.5" customHeight="1">
      <c r="A31" s="214"/>
      <c r="B31" s="220"/>
      <c r="C31" s="216"/>
      <c r="D31" s="217"/>
      <c r="E31" s="217"/>
      <c r="F31" s="216"/>
      <c r="G31" s="219"/>
      <c r="H31" s="207"/>
      <c r="I31" s="208"/>
      <c r="J31" s="208"/>
      <c r="K31" s="208"/>
      <c r="L31" s="208"/>
      <c r="M31" s="199">
        <f>A30</f>
        <v>5</v>
      </c>
      <c r="N31" s="199">
        <v>2</v>
      </c>
      <c r="O31" s="221">
        <f>I30</f>
        <v>8776.599999999999</v>
      </c>
    </row>
    <row r="32" spans="1:15" ht="12.75" customHeight="1">
      <c r="A32" s="222"/>
      <c r="B32" s="223">
        <v>30</v>
      </c>
      <c r="C32" s="224" t="str">
        <f>VLOOKUP($B32,Startlist!$B:$H,2,FALSE)</f>
        <v>A6</v>
      </c>
      <c r="D32" s="225" t="str">
        <f>VLOOKUP($B32,Startlist!$B:$H,3,FALSE)</f>
        <v>Kristaps Feldmanis</v>
      </c>
      <c r="E32" s="225" t="str">
        <f>VLOOKUP($B32,Startlist!$B:$H,4,FALSE)</f>
        <v>Andris Velme</v>
      </c>
      <c r="F32" s="224" t="str">
        <f>VLOOKUP($B32,Startlist!$B:$H,5,FALSE)</f>
        <v>LAT</v>
      </c>
      <c r="G32" s="225" t="str">
        <f>VLOOKUP($B32,Startlist!$B:$H,7,FALSE)</f>
        <v>Ford Fiesta</v>
      </c>
      <c r="H32" s="226" t="str">
        <f>VLOOKUP(B32,Results!B:AC,15,FALSE)</f>
        <v> 1:13.54,4</v>
      </c>
      <c r="I32" s="227">
        <f>IF(ISERROR(FIND(":",TRIM(H32))),LEFT(TRIM(H32),FIND(".",TRIM(H32),1)-1)*60+RIGHT(TRIM(H32),LEN(TRIM(H32))-FIND(".",TRIM(H32),1)),LEFT(TRIM(H32),FIND(":",TRIM(H32),1)-1)*3600+MID(TRIM(H32),3,2)*60+RIGHT(TRIM(H32),LEN(TRIM(H32))-FIND(".",TRIM(H32),1)))</f>
        <v>4434.4</v>
      </c>
      <c r="J32" s="227"/>
      <c r="K32" s="208"/>
      <c r="L32" s="208"/>
      <c r="M32" s="199">
        <f>A30</f>
        <v>5</v>
      </c>
      <c r="N32" s="199">
        <v>3</v>
      </c>
      <c r="O32" s="221">
        <f>I30</f>
        <v>8776.599999999999</v>
      </c>
    </row>
    <row r="33" spans="1:15" ht="12.75" customHeight="1">
      <c r="A33" s="222"/>
      <c r="B33" s="223">
        <v>48</v>
      </c>
      <c r="C33" s="224" t="str">
        <f>VLOOKUP($B33,Startlist!$B:$H,2,FALSE)</f>
        <v>A6</v>
      </c>
      <c r="D33" s="225" t="str">
        <f>VLOOKUP($B33,Startlist!$B:$H,3,FALSE)</f>
        <v>Ralfs Sirmacis</v>
      </c>
      <c r="E33" s="225" t="str">
        <f>VLOOKUP($B33,Startlist!$B:$H,4,FALSE)</f>
        <v>Maris Kulss</v>
      </c>
      <c r="F33" s="224" t="str">
        <f>VLOOKUP($B33,Startlist!$B:$H,5,FALSE)</f>
        <v>LAT</v>
      </c>
      <c r="G33" s="225" t="str">
        <f>VLOOKUP($B33,Startlist!$B:$H,7,FALSE)</f>
        <v>Ford Fiesta</v>
      </c>
      <c r="H33" s="226" t="str">
        <f>VLOOKUP(B33,Results!B:AC,15,FALSE)</f>
        <v> 1:12.22,2</v>
      </c>
      <c r="I33" s="227">
        <f>IF(ISERROR(FIND(":",TRIM(H33))),LEFT(TRIM(H33),FIND(".",TRIM(H33),1)-1)*60+RIGHT(TRIM(H33),LEN(TRIM(H33))-FIND(".",TRIM(H33),1)),LEFT(TRIM(H33),FIND(":",TRIM(H33),1)-1)*3600+MID(TRIM(H33),3,2)*60+RIGHT(TRIM(H33),LEN(TRIM(H33))-FIND(".",TRIM(H33),1)))</f>
        <v>4342.2</v>
      </c>
      <c r="J33" s="227"/>
      <c r="K33" s="208"/>
      <c r="L33" s="208"/>
      <c r="M33" s="199">
        <f>A30</f>
        <v>5</v>
      </c>
      <c r="N33" s="199">
        <v>4</v>
      </c>
      <c r="O33" s="221">
        <f>I30</f>
        <v>8776.599999999999</v>
      </c>
    </row>
    <row r="34" spans="1:15" ht="12.75" customHeight="1">
      <c r="A34" s="222"/>
      <c r="B34" s="223"/>
      <c r="C34" s="224"/>
      <c r="D34" s="225"/>
      <c r="E34" s="225"/>
      <c r="F34" s="224"/>
      <c r="G34" s="225"/>
      <c r="H34" s="226"/>
      <c r="I34" s="227"/>
      <c r="J34" s="208"/>
      <c r="K34" s="208"/>
      <c r="L34" s="208"/>
      <c r="M34" s="199">
        <f>A30</f>
        <v>5</v>
      </c>
      <c r="N34" s="199">
        <v>5</v>
      </c>
      <c r="O34" s="221">
        <f>I30</f>
        <v>8776.599999999999</v>
      </c>
    </row>
    <row r="35" spans="1:15" ht="7.5" customHeight="1">
      <c r="A35" s="214"/>
      <c r="B35" s="220"/>
      <c r="C35" s="216"/>
      <c r="D35" s="217"/>
      <c r="E35" s="217"/>
      <c r="F35" s="216"/>
      <c r="G35" s="219"/>
      <c r="H35" s="207"/>
      <c r="I35" s="208"/>
      <c r="J35" s="208"/>
      <c r="K35" s="208"/>
      <c r="L35" s="208"/>
      <c r="M35" s="199">
        <f>A30</f>
        <v>5</v>
      </c>
      <c r="N35" s="199">
        <v>6</v>
      </c>
      <c r="O35" s="221">
        <f>I30</f>
        <v>8776.599999999999</v>
      </c>
    </row>
    <row r="36" spans="1:15" s="201" customFormat="1" ht="12.75" customHeight="1">
      <c r="A36" s="202">
        <v>6</v>
      </c>
      <c r="B36" s="203" t="str">
        <f>VLOOKUP($B38,Startlist!$B:$H,6,FALSE)</f>
        <v>MM-MOTORSPORT</v>
      </c>
      <c r="C36" s="204"/>
      <c r="D36" s="205"/>
      <c r="E36" s="193"/>
      <c r="F36" s="194"/>
      <c r="G36" s="195"/>
      <c r="H36" s="206" t="str">
        <f>CONCATENATE(J36,":",RIGHT(K36,2),".",RIGHT(L36,4))</f>
        <v>2:27.17,4</v>
      </c>
      <c r="I36" s="196">
        <f>SMALL(I38:I40,1)+SMALL(I38:I40,2)</f>
        <v>8837.4</v>
      </c>
      <c r="J36" s="197">
        <f>INT(I36/3600)</f>
        <v>2</v>
      </c>
      <c r="K36" s="198" t="str">
        <f>CONCATENATE("0",INT((I36-(J36*3600))/60))</f>
        <v>027</v>
      </c>
      <c r="L36" s="196" t="str">
        <f>CONCATENATE("0",ROUND(I36-(J36*3600)-(K36*60),1))</f>
        <v>017,4</v>
      </c>
      <c r="M36" s="199">
        <f>A36</f>
        <v>6</v>
      </c>
      <c r="N36" s="199">
        <v>1</v>
      </c>
      <c r="O36" s="200">
        <f>I36</f>
        <v>8837.4</v>
      </c>
    </row>
    <row r="37" spans="1:15" ht="7.5" customHeight="1">
      <c r="A37" s="214"/>
      <c r="B37" s="220"/>
      <c r="C37" s="216"/>
      <c r="D37" s="217"/>
      <c r="E37" s="217"/>
      <c r="F37" s="216"/>
      <c r="G37" s="219"/>
      <c r="H37" s="207"/>
      <c r="I37" s="208"/>
      <c r="J37" s="208"/>
      <c r="K37" s="208"/>
      <c r="L37" s="208"/>
      <c r="M37" s="199">
        <f>A36</f>
        <v>6</v>
      </c>
      <c r="N37" s="199">
        <v>2</v>
      </c>
      <c r="O37" s="221">
        <f>I36</f>
        <v>8837.4</v>
      </c>
    </row>
    <row r="38" spans="1:15" ht="12.75" customHeight="1">
      <c r="A38" s="222"/>
      <c r="B38" s="223">
        <v>1</v>
      </c>
      <c r="C38" s="224" t="str">
        <f>VLOOKUP($B38,Startlist!$B:$H,2,FALSE)</f>
        <v>R4</v>
      </c>
      <c r="D38" s="225" t="str">
        <f>VLOOKUP($B38,Startlist!$B:$H,3,FALSE)</f>
        <v>Timmu Kōrge</v>
      </c>
      <c r="E38" s="225" t="str">
        <f>VLOOKUP($B38,Startlist!$B:$H,4,FALSE)</f>
        <v>Erki Pints</v>
      </c>
      <c r="F38" s="224" t="str">
        <f>VLOOKUP($B38,Startlist!$B:$H,5,FALSE)</f>
        <v>EST</v>
      </c>
      <c r="G38" s="225" t="str">
        <f>VLOOKUP($B38,Startlist!$B:$H,7,FALSE)</f>
        <v>Ford Fiesta R5</v>
      </c>
      <c r="H38" s="226" t="str">
        <f>VLOOKUP(B38,Results!B:AC,15,FALSE)</f>
        <v> 1:04.28,1</v>
      </c>
      <c r="I38" s="227">
        <f>IF(ISERROR(FIND(":",TRIM(H38))),LEFT(TRIM(H38),FIND(".",TRIM(H38),1)-1)*60+RIGHT(TRIM(H38),LEN(TRIM(H38))-FIND(".",TRIM(H38),1)),LEFT(TRIM(H38),FIND(":",TRIM(H38),1)-1)*3600+MID(TRIM(H38),3,2)*60+RIGHT(TRIM(H38),LEN(TRIM(H38))-FIND(".",TRIM(H38),1)))</f>
        <v>3868.1</v>
      </c>
      <c r="J38" s="227"/>
      <c r="K38" s="208"/>
      <c r="L38" s="208"/>
      <c r="M38" s="199">
        <f>A36</f>
        <v>6</v>
      </c>
      <c r="N38" s="199">
        <v>3</v>
      </c>
      <c r="O38" s="221">
        <f>I36</f>
        <v>8837.4</v>
      </c>
    </row>
    <row r="39" spans="1:15" ht="12.75" customHeight="1">
      <c r="A39" s="222"/>
      <c r="B39" s="223">
        <v>5</v>
      </c>
      <c r="C39" s="224" t="str">
        <f>VLOOKUP($B39,Startlist!$B:$H,2,FALSE)</f>
        <v>R4</v>
      </c>
      <c r="D39" s="225" t="str">
        <f>VLOOKUP($B39,Startlist!$B:$H,3,FALSE)</f>
        <v>Raul Jeets</v>
      </c>
      <c r="E39" s="225" t="str">
        <f>VLOOKUP($B39,Startlist!$B:$H,4,FALSE)</f>
        <v>Andrus Toom</v>
      </c>
      <c r="F39" s="224" t="str">
        <f>VLOOKUP($B39,Startlist!$B:$H,5,FALSE)</f>
        <v>EST</v>
      </c>
      <c r="G39" s="225" t="str">
        <f>VLOOKUP($B39,Startlist!$B:$H,7,FALSE)</f>
        <v>Ford Fiesta R5</v>
      </c>
      <c r="H39" s="226" t="str">
        <f>VLOOKUP(B39,Results!B:AC,15,FALSE)</f>
        <v> 1:22.49,3</v>
      </c>
      <c r="I39" s="227">
        <f>IF(ISERROR(FIND(":",TRIM(H39))),LEFT(TRIM(H39),FIND(".",TRIM(H39),1)-1)*60+RIGHT(TRIM(H39),LEN(TRIM(H39))-FIND(".",TRIM(H39),1)),LEFT(TRIM(H39),FIND(":",TRIM(H39),1)-1)*3600+MID(TRIM(H39),3,2)*60+RIGHT(TRIM(H39),LEN(TRIM(H39))-FIND(".",TRIM(H39),1)))</f>
        <v>4969.3</v>
      </c>
      <c r="J39" s="227"/>
      <c r="K39" s="208"/>
      <c r="L39" s="208"/>
      <c r="M39" s="199">
        <f>A36</f>
        <v>6</v>
      </c>
      <c r="N39" s="199">
        <v>4</v>
      </c>
      <c r="O39" s="221">
        <f>I36</f>
        <v>8837.4</v>
      </c>
    </row>
    <row r="40" spans="1:15" ht="12.75" customHeight="1">
      <c r="A40" s="222"/>
      <c r="B40" s="223">
        <v>53</v>
      </c>
      <c r="C40" s="224" t="str">
        <f>VLOOKUP($B40,Startlist!$B:$H,2,FALSE)</f>
        <v>A6</v>
      </c>
      <c r="D40" s="225" t="str">
        <f>VLOOKUP($B40,Startlist!$B:$H,3,FALSE)</f>
        <v>Niko-Pekka Nieminen</v>
      </c>
      <c r="E40" s="225" t="str">
        <f>VLOOKUP($B40,Startlist!$B:$H,4,FALSE)</f>
        <v>Janne Mäkilä</v>
      </c>
      <c r="F40" s="224" t="str">
        <f>VLOOKUP($B40,Startlist!$B:$H,5,FALSE)</f>
        <v>FIN</v>
      </c>
      <c r="G40" s="225" t="str">
        <f>VLOOKUP($B40,Startlist!$B:$H,7,FALSE)</f>
        <v>Ford Fiesta R2</v>
      </c>
      <c r="H40" s="273" t="s">
        <v>2301</v>
      </c>
      <c r="I40" s="227"/>
      <c r="J40" s="208"/>
      <c r="K40" s="208"/>
      <c r="L40" s="208"/>
      <c r="M40" s="199">
        <f>A36</f>
        <v>6</v>
      </c>
      <c r="N40" s="199">
        <v>5</v>
      </c>
      <c r="O40" s="221">
        <f>I36</f>
        <v>8837.4</v>
      </c>
    </row>
    <row r="41" spans="1:15" ht="7.5" customHeight="1">
      <c r="A41" s="214"/>
      <c r="B41" s="220"/>
      <c r="C41" s="216"/>
      <c r="D41" s="217"/>
      <c r="E41" s="217"/>
      <c r="F41" s="216"/>
      <c r="G41" s="219"/>
      <c r="H41" s="207"/>
      <c r="I41" s="208"/>
      <c r="J41" s="208"/>
      <c r="K41" s="208"/>
      <c r="L41" s="208"/>
      <c r="M41" s="199">
        <f>A36</f>
        <v>6</v>
      </c>
      <c r="N41" s="199">
        <v>6</v>
      </c>
      <c r="O41" s="221">
        <f>I36</f>
        <v>8837.4</v>
      </c>
    </row>
    <row r="42" spans="1:15" s="201" customFormat="1" ht="12.75" customHeight="1">
      <c r="A42" s="202">
        <v>7</v>
      </c>
      <c r="B42" s="203" t="str">
        <f>VLOOKUP($B44,Startlist!$B:$H,6,FALSE)</f>
        <v>PSC MOTORSPORT</v>
      </c>
      <c r="C42" s="204"/>
      <c r="D42" s="205"/>
      <c r="E42" s="193"/>
      <c r="F42" s="194"/>
      <c r="G42" s="195"/>
      <c r="H42" s="206" t="str">
        <f>CONCATENATE(J42,":",RIGHT(K42,2),".",RIGHT(L42,4))</f>
        <v>2:27.26,1</v>
      </c>
      <c r="I42" s="196">
        <f>SMALL(I44:I46,1)+SMALL(I44:I46,2)</f>
        <v>8846.1</v>
      </c>
      <c r="J42" s="197">
        <f>INT(I42/3600)</f>
        <v>2</v>
      </c>
      <c r="K42" s="198" t="str">
        <f>CONCATENATE("0",INT((I42-(J42*3600))/60))</f>
        <v>027</v>
      </c>
      <c r="L42" s="196" t="str">
        <f>CONCATENATE("0",ROUND(I42-(J42*3600)-(K42*60),1))</f>
        <v>026,1</v>
      </c>
      <c r="M42" s="199">
        <f>A42</f>
        <v>7</v>
      </c>
      <c r="N42" s="199">
        <v>1</v>
      </c>
      <c r="O42" s="200">
        <f>I42</f>
        <v>8846.1</v>
      </c>
    </row>
    <row r="43" spans="1:15" ht="7.5" customHeight="1">
      <c r="A43" s="214"/>
      <c r="B43" s="220"/>
      <c r="C43" s="216"/>
      <c r="D43" s="217"/>
      <c r="E43" s="217"/>
      <c r="F43" s="216"/>
      <c r="G43" s="219"/>
      <c r="H43" s="207"/>
      <c r="I43" s="208"/>
      <c r="J43" s="208"/>
      <c r="K43" s="208"/>
      <c r="L43" s="208"/>
      <c r="M43" s="199">
        <f>A42</f>
        <v>7</v>
      </c>
      <c r="N43" s="199">
        <v>2</v>
      </c>
      <c r="O43" s="221">
        <f>I42</f>
        <v>8846.1</v>
      </c>
    </row>
    <row r="44" spans="1:15" ht="12.75" customHeight="1">
      <c r="A44" s="222"/>
      <c r="B44" s="223">
        <v>12</v>
      </c>
      <c r="C44" s="224" t="str">
        <f>VLOOKUP($B44,Startlist!$B:$H,2,FALSE)</f>
        <v>E12</v>
      </c>
      <c r="D44" s="225" t="str">
        <f>VLOOKUP($B44,Startlist!$B:$H,3,FALSE)</f>
        <v>Hendrik Kers</v>
      </c>
      <c r="E44" s="225" t="str">
        <f>VLOOKUP($B44,Startlist!$B:$H,4,FALSE)</f>
        <v>Viljo Vider</v>
      </c>
      <c r="F44" s="224" t="str">
        <f>VLOOKUP($B44,Startlist!$B:$H,5,FALSE)</f>
        <v>EST</v>
      </c>
      <c r="G44" s="225" t="str">
        <f>VLOOKUP($B44,Startlist!$B:$H,7,FALSE)</f>
        <v>Mitsubishi Lancer Evo 5</v>
      </c>
      <c r="H44" s="226" t="str">
        <f>VLOOKUP(B44,Results!B:AC,15,FALSE)</f>
        <v> 1:09.50,6</v>
      </c>
      <c r="I44" s="227">
        <f>IF(ISERROR(FIND(":",TRIM(H44))),LEFT(TRIM(H44),FIND(".",TRIM(H44),1)-1)*60+RIGHT(TRIM(H44),LEN(TRIM(H44))-FIND(".",TRIM(H44),1)),LEFT(TRIM(H44),FIND(":",TRIM(H44),1)-1)*3600+MID(TRIM(H44),3,2)*60+RIGHT(TRIM(H44),LEN(TRIM(H44))-FIND(".",TRIM(H44),1)))</f>
        <v>4190.6</v>
      </c>
      <c r="J44" s="227"/>
      <c r="K44" s="208"/>
      <c r="L44" s="208"/>
      <c r="M44" s="199">
        <f>A42</f>
        <v>7</v>
      </c>
      <c r="N44" s="199">
        <v>3</v>
      </c>
      <c r="O44" s="221">
        <f>I42</f>
        <v>8846.1</v>
      </c>
    </row>
    <row r="45" spans="1:15" ht="12.75" customHeight="1">
      <c r="A45" s="222"/>
      <c r="B45" s="223">
        <v>60</v>
      </c>
      <c r="C45" s="224" t="str">
        <f>VLOOKUP($B45,Startlist!$B:$H,2,FALSE)</f>
        <v>N3</v>
      </c>
      <c r="D45" s="225" t="str">
        <f>VLOOKUP($B45,Startlist!$B:$H,3,FALSE)</f>
        <v>Dmitry Gorchakov</v>
      </c>
      <c r="E45" s="225" t="str">
        <f>VLOOKUP($B45,Startlist!$B:$H,4,FALSE)</f>
        <v>Sergei Kozlov</v>
      </c>
      <c r="F45" s="224" t="str">
        <f>VLOOKUP($B45,Startlist!$B:$H,5,FALSE)</f>
        <v>RUS</v>
      </c>
      <c r="G45" s="225" t="str">
        <f>VLOOKUP($B45,Startlist!$B:$H,7,FALSE)</f>
        <v>Renault Clio</v>
      </c>
      <c r="H45" s="226" t="str">
        <f>VLOOKUP(B45,Results!B:AC,15,FALSE)</f>
        <v> 1:17.35,5</v>
      </c>
      <c r="I45" s="227">
        <f>IF(ISERROR(FIND(":",TRIM(H45))),LEFT(TRIM(H45),FIND(".",TRIM(H45),1)-1)*60+RIGHT(TRIM(H45),LEN(TRIM(H45))-FIND(".",TRIM(H45),1)),LEFT(TRIM(H45),FIND(":",TRIM(H45),1)-1)*3600+MID(TRIM(H45),3,2)*60+RIGHT(TRIM(H45),LEN(TRIM(H45))-FIND(".",TRIM(H45),1)))</f>
        <v>4655.5</v>
      </c>
      <c r="J45" s="227"/>
      <c r="K45" s="208"/>
      <c r="L45" s="208"/>
      <c r="M45" s="199">
        <f>A42</f>
        <v>7</v>
      </c>
      <c r="N45" s="199">
        <v>4</v>
      </c>
      <c r="O45" s="221">
        <f>I42</f>
        <v>8846.1</v>
      </c>
    </row>
    <row r="46" spans="1:15" ht="12.75" customHeight="1">
      <c r="A46" s="222"/>
      <c r="B46" s="223">
        <v>82</v>
      </c>
      <c r="C46" s="224" t="str">
        <f>VLOOKUP($B46,Startlist!$B:$H,2,FALSE)</f>
        <v>E12</v>
      </c>
      <c r="D46" s="225" t="str">
        <f>VLOOKUP($B46,Startlist!$B:$H,3,FALSE)</f>
        <v>Allar Goldberg</v>
      </c>
      <c r="E46" s="225" t="str">
        <f>VLOOKUP($B46,Startlist!$B:$H,4,FALSE)</f>
        <v>Kaarel Lääne</v>
      </c>
      <c r="F46" s="224" t="str">
        <f>VLOOKUP($B46,Startlist!$B:$H,5,FALSE)</f>
        <v>EST</v>
      </c>
      <c r="G46" s="225" t="str">
        <f>VLOOKUP($B46,Startlist!$B:$H,7,FALSE)</f>
        <v>LanciaDelta HF Integrale</v>
      </c>
      <c r="H46" s="273" t="s">
        <v>2301</v>
      </c>
      <c r="I46" s="227"/>
      <c r="J46" s="208"/>
      <c r="K46" s="208"/>
      <c r="L46" s="208"/>
      <c r="M46" s="199">
        <f>A42</f>
        <v>7</v>
      </c>
      <c r="N46" s="199">
        <v>5</v>
      </c>
      <c r="O46" s="221">
        <f>I42</f>
        <v>8846.1</v>
      </c>
    </row>
    <row r="47" spans="1:15" ht="7.5" customHeight="1">
      <c r="A47" s="214"/>
      <c r="B47" s="220"/>
      <c r="C47" s="216"/>
      <c r="D47" s="217"/>
      <c r="E47" s="217"/>
      <c r="F47" s="216"/>
      <c r="G47" s="219"/>
      <c r="H47" s="207"/>
      <c r="I47" s="208"/>
      <c r="J47" s="208"/>
      <c r="K47" s="208"/>
      <c r="L47" s="208"/>
      <c r="M47" s="199">
        <f>A42</f>
        <v>7</v>
      </c>
      <c r="N47" s="199">
        <v>6</v>
      </c>
      <c r="O47" s="221">
        <f>I42</f>
        <v>8846.1</v>
      </c>
    </row>
    <row r="48" spans="1:15" s="201" customFormat="1" ht="12.75" customHeight="1">
      <c r="A48" s="202">
        <v>8</v>
      </c>
      <c r="B48" s="203" t="str">
        <f>VLOOKUP($B50,Startlist!$B:$H,6,FALSE)&amp;" I"</f>
        <v>ECOM MOTORSPORT I</v>
      </c>
      <c r="C48" s="204"/>
      <c r="D48" s="205"/>
      <c r="E48" s="193"/>
      <c r="F48" s="194"/>
      <c r="G48" s="195"/>
      <c r="H48" s="206" t="s">
        <v>242</v>
      </c>
      <c r="I48" s="196">
        <f>SMALL(I50:I52,1)+SMALL(I50:I52,2)</f>
        <v>8851</v>
      </c>
      <c r="J48" s="197">
        <f>INT(I48/3600)</f>
        <v>2</v>
      </c>
      <c r="K48" s="198" t="str">
        <f>CONCATENATE("0",INT((I48-(J48*3600))/60))</f>
        <v>027</v>
      </c>
      <c r="L48" s="196" t="str">
        <f>CONCATENATE("0",ROUND(I48-(J48*3600)-(K48*60),1))</f>
        <v>031</v>
      </c>
      <c r="M48" s="199">
        <f>A48</f>
        <v>8</v>
      </c>
      <c r="N48" s="199">
        <v>1</v>
      </c>
      <c r="O48" s="200">
        <f>I48</f>
        <v>8851</v>
      </c>
    </row>
    <row r="49" spans="1:15" ht="7.5" customHeight="1">
      <c r="A49" s="214"/>
      <c r="B49" s="220"/>
      <c r="C49" s="216"/>
      <c r="D49" s="217"/>
      <c r="E49" s="217"/>
      <c r="F49" s="216"/>
      <c r="G49" s="219"/>
      <c r="H49" s="207"/>
      <c r="I49" s="208"/>
      <c r="J49" s="208"/>
      <c r="K49" s="208"/>
      <c r="L49" s="208"/>
      <c r="M49" s="199">
        <f>A48</f>
        <v>8</v>
      </c>
      <c r="N49" s="199">
        <v>2</v>
      </c>
      <c r="O49" s="221">
        <f>I48</f>
        <v>8851</v>
      </c>
    </row>
    <row r="50" spans="1:15" ht="12.75" customHeight="1">
      <c r="A50" s="222"/>
      <c r="B50" s="223">
        <v>31</v>
      </c>
      <c r="C50" s="224" t="str">
        <f>VLOOKUP($B50,Startlist!$B:$H,2,FALSE)</f>
        <v>A6</v>
      </c>
      <c r="D50" s="225" t="str">
        <f>VLOOKUP($B50,Startlist!$B:$H,3,FALSE)</f>
        <v>Roland Poom</v>
      </c>
      <c r="E50" s="225" t="str">
        <f>VLOOKUP($B50,Startlist!$B:$H,4,FALSE)</f>
        <v>Taavi Udevald</v>
      </c>
      <c r="F50" s="224" t="str">
        <f>VLOOKUP($B50,Startlist!$B:$H,5,FALSE)</f>
        <v>EST</v>
      </c>
      <c r="G50" s="225" t="str">
        <f>VLOOKUP($B50,Startlist!$B:$H,7,FALSE)</f>
        <v>Citroen C2 R2</v>
      </c>
      <c r="H50" s="273" t="s">
        <v>2301</v>
      </c>
      <c r="I50" s="227"/>
      <c r="J50" s="227"/>
      <c r="K50" s="208"/>
      <c r="L50" s="208"/>
      <c r="M50" s="199">
        <f>A48</f>
        <v>8</v>
      </c>
      <c r="N50" s="199">
        <v>3</v>
      </c>
      <c r="O50" s="221">
        <f>I48</f>
        <v>8851</v>
      </c>
    </row>
    <row r="51" spans="1:15" ht="12.75" customHeight="1">
      <c r="A51" s="222"/>
      <c r="B51" s="223">
        <v>42</v>
      </c>
      <c r="C51" s="224" t="str">
        <f>VLOOKUP($B51,Startlist!$B:$H,2,FALSE)</f>
        <v>A7</v>
      </c>
      <c r="D51" s="225" t="str">
        <f>VLOOKUP($B51,Startlist!$B:$H,3,FALSE)</f>
        <v>Kristo Subi</v>
      </c>
      <c r="E51" s="225" t="str">
        <f>VLOOKUP($B51,Startlist!$B:$H,4,FALSE)</f>
        <v>Teele Sepp</v>
      </c>
      <c r="F51" s="224" t="str">
        <f>VLOOKUP($B51,Startlist!$B:$H,5,FALSE)</f>
        <v>EST</v>
      </c>
      <c r="G51" s="225" t="str">
        <f>VLOOKUP($B51,Startlist!$B:$H,7,FALSE)</f>
        <v>Honda Civic Type-R</v>
      </c>
      <c r="H51" s="226" t="str">
        <f>VLOOKUP(B51,Results!B:AC,15,FALSE)</f>
        <v> 1:13.04,6</v>
      </c>
      <c r="I51" s="227">
        <f>IF(ISERROR(FIND(":",TRIM(H51))),LEFT(TRIM(H51),FIND(".",TRIM(H51),1)-1)*60+RIGHT(TRIM(H51),LEN(TRIM(H51))-FIND(".",TRIM(H51),1)),LEFT(TRIM(H51),FIND(":",TRIM(H51),1)-1)*3600+MID(TRIM(H51),3,2)*60+RIGHT(TRIM(H51),LEN(TRIM(H51))-FIND(".",TRIM(H51),1)))</f>
        <v>4384.6</v>
      </c>
      <c r="J51" s="227"/>
      <c r="K51" s="208"/>
      <c r="L51" s="208"/>
      <c r="M51" s="199">
        <f>A48</f>
        <v>8</v>
      </c>
      <c r="N51" s="199">
        <v>4</v>
      </c>
      <c r="O51" s="221">
        <f>I48</f>
        <v>8851</v>
      </c>
    </row>
    <row r="52" spans="1:15" ht="12.75" customHeight="1">
      <c r="A52" s="222"/>
      <c r="B52" s="223">
        <v>49</v>
      </c>
      <c r="C52" s="224" t="str">
        <f>VLOOKUP($B52,Startlist!$B:$H,2,FALSE)</f>
        <v>A7</v>
      </c>
      <c r="D52" s="225" t="str">
        <f>VLOOKUP($B52,Startlist!$B:$H,3,FALSE)</f>
        <v>Mait Madik</v>
      </c>
      <c r="E52" s="225" t="str">
        <f>VLOOKUP($B52,Startlist!$B:$H,4,FALSE)</f>
        <v>Toomas Tauk</v>
      </c>
      <c r="F52" s="224" t="str">
        <f>VLOOKUP($B52,Startlist!$B:$H,5,FALSE)</f>
        <v>EST</v>
      </c>
      <c r="G52" s="225" t="str">
        <f>VLOOKUP($B52,Startlist!$B:$H,7,FALSE)</f>
        <v>Honda Civic Type-R</v>
      </c>
      <c r="H52" s="226" t="str">
        <f>VLOOKUP(B52,Results!B:AC,15,FALSE)</f>
        <v> 1:14.26,4</v>
      </c>
      <c r="I52" s="227">
        <f>IF(ISERROR(FIND(":",TRIM(H52))),LEFT(TRIM(H52),FIND(".",TRIM(H52),1)-1)*60+RIGHT(TRIM(H52),LEN(TRIM(H52))-FIND(".",TRIM(H52),1)),LEFT(TRIM(H52),FIND(":",TRIM(H52),1)-1)*3600+MID(TRIM(H52),3,2)*60+RIGHT(TRIM(H52),LEN(TRIM(H52))-FIND(".",TRIM(H52),1)))</f>
        <v>4466.4</v>
      </c>
      <c r="J52" s="208"/>
      <c r="K52" s="208"/>
      <c r="L52" s="208"/>
      <c r="M52" s="199">
        <f>A48</f>
        <v>8</v>
      </c>
      <c r="N52" s="199">
        <v>5</v>
      </c>
      <c r="O52" s="221">
        <f>I48</f>
        <v>8851</v>
      </c>
    </row>
    <row r="53" spans="1:15" ht="7.5" customHeight="1">
      <c r="A53" s="214"/>
      <c r="B53" s="220"/>
      <c r="C53" s="216"/>
      <c r="D53" s="217"/>
      <c r="E53" s="217"/>
      <c r="F53" s="216"/>
      <c r="G53" s="219"/>
      <c r="H53" s="207"/>
      <c r="I53" s="208"/>
      <c r="J53" s="208"/>
      <c r="K53" s="208"/>
      <c r="L53" s="208"/>
      <c r="M53" s="199">
        <f>A48</f>
        <v>8</v>
      </c>
      <c r="N53" s="199">
        <v>6</v>
      </c>
      <c r="O53" s="221">
        <f>I48</f>
        <v>8851</v>
      </c>
    </row>
    <row r="54" spans="1:15" s="201" customFormat="1" ht="12.75" customHeight="1">
      <c r="A54" s="202">
        <v>9</v>
      </c>
      <c r="B54" s="203" t="str">
        <f>VLOOKUP($B56,Startlist!$B:$H,6,FALSE)&amp;" II"</f>
        <v>ECOM MOTORSPORT II</v>
      </c>
      <c r="C54" s="204"/>
      <c r="D54" s="205"/>
      <c r="E54" s="193"/>
      <c r="F54" s="194"/>
      <c r="G54" s="195"/>
      <c r="H54" s="206" t="str">
        <f>CONCATENATE(J54,":",RIGHT(K54,2),".",RIGHT(L54,4))</f>
        <v>2:38.08,1</v>
      </c>
      <c r="I54" s="196">
        <f>SMALL(I56:I58,1)+SMALL(I56:I58,2)</f>
        <v>9488.099999999999</v>
      </c>
      <c r="J54" s="197">
        <f>INT(I54/3600)</f>
        <v>2</v>
      </c>
      <c r="K54" s="198" t="str">
        <f>CONCATENATE("0",INT((I54-(J54*3600))/60))</f>
        <v>038</v>
      </c>
      <c r="L54" s="196" t="str">
        <f>CONCATENATE("0",ROUND(I54-(J54*3600)-(K54*60),1))</f>
        <v>08,1</v>
      </c>
      <c r="M54" s="199">
        <f>A54</f>
        <v>9</v>
      </c>
      <c r="N54" s="199">
        <v>1</v>
      </c>
      <c r="O54" s="200">
        <f>I54</f>
        <v>9488.099999999999</v>
      </c>
    </row>
    <row r="55" spans="1:15" ht="7.5" customHeight="1">
      <c r="A55" s="214"/>
      <c r="B55" s="220"/>
      <c r="C55" s="216"/>
      <c r="D55" s="217"/>
      <c r="E55" s="217"/>
      <c r="F55" s="216"/>
      <c r="G55" s="219"/>
      <c r="H55" s="207"/>
      <c r="I55" s="208"/>
      <c r="J55" s="208"/>
      <c r="K55" s="208"/>
      <c r="L55" s="208"/>
      <c r="M55" s="199">
        <f>A54</f>
        <v>9</v>
      </c>
      <c r="N55" s="199">
        <v>2</v>
      </c>
      <c r="O55" s="221">
        <f>I54</f>
        <v>9488.099999999999</v>
      </c>
    </row>
    <row r="56" spans="1:15" ht="12.75" customHeight="1">
      <c r="A56" s="222"/>
      <c r="B56" s="223">
        <v>77</v>
      </c>
      <c r="C56" s="224" t="str">
        <f>VLOOKUP($B56,Startlist!$B:$H,2,FALSE)</f>
        <v>N3</v>
      </c>
      <c r="D56" s="225" t="str">
        <f>VLOOKUP($B56,Startlist!$B:$H,3,FALSE)</f>
        <v>Kaspar Kasari</v>
      </c>
      <c r="E56" s="225" t="str">
        <f>VLOOKUP($B56,Startlist!$B:$H,4,FALSE)</f>
        <v>Hannes Kuusmaa</v>
      </c>
      <c r="F56" s="224" t="str">
        <f>VLOOKUP($B56,Startlist!$B:$H,5,FALSE)</f>
        <v>EST</v>
      </c>
      <c r="G56" s="225" t="str">
        <f>VLOOKUP($B56,Startlist!$B:$H,7,FALSE)</f>
        <v>Honda Civic Type-R</v>
      </c>
      <c r="H56" s="226" t="str">
        <f>VLOOKUP(B56,Results!B:AC,15,FALSE)</f>
        <v> 1:16.40,2</v>
      </c>
      <c r="I56" s="227">
        <f>IF(ISERROR(FIND(":",TRIM(H56))),LEFT(TRIM(H56),FIND(".",TRIM(H56),1)-1)*60+RIGHT(TRIM(H56),LEN(TRIM(H56))-FIND(".",TRIM(H56),1)),LEFT(TRIM(H56),FIND(":",TRIM(H56),1)-1)*3600+MID(TRIM(H56),3,2)*60+RIGHT(TRIM(H56),LEN(TRIM(H56))-FIND(".",TRIM(H56),1)))</f>
        <v>4600.2</v>
      </c>
      <c r="J56" s="227"/>
      <c r="K56" s="208"/>
      <c r="L56" s="208"/>
      <c r="M56" s="199">
        <f>A54</f>
        <v>9</v>
      </c>
      <c r="N56" s="199">
        <v>3</v>
      </c>
      <c r="O56" s="221">
        <f>I54</f>
        <v>9488.099999999999</v>
      </c>
    </row>
    <row r="57" spans="1:15" ht="12.75" customHeight="1">
      <c r="A57" s="222"/>
      <c r="B57" s="223">
        <v>80</v>
      </c>
      <c r="C57" s="224" t="str">
        <f>VLOOKUP($B57,Startlist!$B:$H,2,FALSE)</f>
        <v>E9</v>
      </c>
      <c r="D57" s="225" t="str">
        <f>VLOOKUP($B57,Startlist!$B:$H,3,FALSE)</f>
        <v>Henri Franke</v>
      </c>
      <c r="E57" s="225" t="str">
        <f>VLOOKUP($B57,Startlist!$B:$H,4,FALSE)</f>
        <v>Alain Sivous</v>
      </c>
      <c r="F57" s="224" t="str">
        <f>VLOOKUP($B57,Startlist!$B:$H,5,FALSE)</f>
        <v>EST</v>
      </c>
      <c r="G57" s="225" t="str">
        <f>VLOOKUP($B57,Startlist!$B:$H,7,FALSE)</f>
        <v>Suzuki Baleno</v>
      </c>
      <c r="H57" s="226" t="str">
        <f>VLOOKUP(B57,Results!B:AC,15,FALSE)</f>
        <v> 1:21.27,9</v>
      </c>
      <c r="I57" s="227">
        <f>IF(ISERROR(FIND(":",TRIM(H57))),LEFT(TRIM(H57),FIND(".",TRIM(H57),1)-1)*60+RIGHT(TRIM(H57),LEN(TRIM(H57))-FIND(".",TRIM(H57),1)),LEFT(TRIM(H57),FIND(":",TRIM(H57),1)-1)*3600+MID(TRIM(H57),3,2)*60+RIGHT(TRIM(H57),LEN(TRIM(H57))-FIND(".",TRIM(H57),1)))</f>
        <v>4887.9</v>
      </c>
      <c r="J57" s="227"/>
      <c r="K57" s="208"/>
      <c r="L57" s="208"/>
      <c r="M57" s="199">
        <f>A54</f>
        <v>9</v>
      </c>
      <c r="N57" s="199">
        <v>4</v>
      </c>
      <c r="O57" s="221">
        <f>I54</f>
        <v>9488.099999999999</v>
      </c>
    </row>
    <row r="58" spans="1:15" ht="12.75" customHeight="1">
      <c r="A58" s="222"/>
      <c r="B58" s="223">
        <v>83</v>
      </c>
      <c r="C58" s="224" t="str">
        <f>VLOOKUP($B58,Startlist!$B:$H,2,FALSE)</f>
        <v>E9</v>
      </c>
      <c r="D58" s="225" t="str">
        <f>VLOOKUP($B58,Startlist!$B:$H,3,FALSE)</f>
        <v>Raigo Vilbiks</v>
      </c>
      <c r="E58" s="225" t="str">
        <f>VLOOKUP($B58,Startlist!$B:$H,4,FALSE)</f>
        <v>Silver Siivelt</v>
      </c>
      <c r="F58" s="224" t="str">
        <f>VLOOKUP($B58,Startlist!$B:$H,5,FALSE)</f>
        <v>EST</v>
      </c>
      <c r="G58" s="225" t="str">
        <f>VLOOKUP($B58,Startlist!$B:$H,7,FALSE)</f>
        <v>LADA Samara</v>
      </c>
      <c r="H58" s="273" t="s">
        <v>2301</v>
      </c>
      <c r="I58" s="227"/>
      <c r="J58" s="208"/>
      <c r="K58" s="208"/>
      <c r="L58" s="208"/>
      <c r="M58" s="199">
        <f>A54</f>
        <v>9</v>
      </c>
      <c r="N58" s="199">
        <v>5</v>
      </c>
      <c r="O58" s="221">
        <f>I54</f>
        <v>9488.099999999999</v>
      </c>
    </row>
    <row r="59" spans="1:15" ht="7.5" customHeight="1">
      <c r="A59" s="214"/>
      <c r="B59" s="220"/>
      <c r="C59" s="216"/>
      <c r="D59" s="217"/>
      <c r="E59" s="217"/>
      <c r="F59" s="216"/>
      <c r="G59" s="219"/>
      <c r="H59" s="207"/>
      <c r="I59" s="208"/>
      <c r="J59" s="208"/>
      <c r="K59" s="208"/>
      <c r="L59" s="208"/>
      <c r="M59" s="199">
        <f>A54</f>
        <v>9</v>
      </c>
      <c r="N59" s="199">
        <v>6</v>
      </c>
      <c r="O59" s="221">
        <f>I54</f>
        <v>9488.099999999999</v>
      </c>
    </row>
    <row r="60" spans="1:15" s="201" customFormat="1" ht="12.75" customHeight="1">
      <c r="A60" s="202">
        <v>10</v>
      </c>
      <c r="B60" s="203" t="str">
        <f>VLOOKUP($B62,Startlist!$B:$H,6,FALSE)</f>
        <v>2WD RACING SERVICES</v>
      </c>
      <c r="C60" s="204"/>
      <c r="D60" s="205"/>
      <c r="E60" s="193"/>
      <c r="F60" s="194"/>
      <c r="G60" s="195"/>
      <c r="H60" s="206" t="s">
        <v>243</v>
      </c>
      <c r="I60" s="196">
        <f>SMALL(I62:I64,1)+SMALL(I62:I64,2)</f>
        <v>9659</v>
      </c>
      <c r="J60" s="197">
        <f>INT(I60/3600)</f>
        <v>2</v>
      </c>
      <c r="K60" s="198" t="str">
        <f>CONCATENATE("0",INT((I60-(J60*3600))/60))</f>
        <v>040</v>
      </c>
      <c r="L60" s="196" t="str">
        <f>CONCATENATE("0",ROUND(I60-(J60*3600)-(K60*60),1))</f>
        <v>059</v>
      </c>
      <c r="M60" s="199">
        <f>A60</f>
        <v>10</v>
      </c>
      <c r="N60" s="199">
        <v>1</v>
      </c>
      <c r="O60" s="200">
        <f>I60</f>
        <v>9659</v>
      </c>
    </row>
    <row r="61" spans="1:15" ht="7.5" customHeight="1">
      <c r="A61" s="214"/>
      <c r="B61" s="220"/>
      <c r="C61" s="216"/>
      <c r="D61" s="217"/>
      <c r="E61" s="217"/>
      <c r="F61" s="216"/>
      <c r="G61" s="219"/>
      <c r="H61" s="207"/>
      <c r="I61" s="208"/>
      <c r="J61" s="208"/>
      <c r="K61" s="208"/>
      <c r="L61" s="208"/>
      <c r="M61" s="199">
        <f>A60</f>
        <v>10</v>
      </c>
      <c r="N61" s="199">
        <v>2</v>
      </c>
      <c r="O61" s="221">
        <f>I60</f>
        <v>9659</v>
      </c>
    </row>
    <row r="62" spans="1:15" ht="12.75" customHeight="1">
      <c r="A62" s="222"/>
      <c r="B62" s="272">
        <v>64</v>
      </c>
      <c r="C62" s="224" t="str">
        <f>VLOOKUP($B62,Startlist!$B:$H,2,FALSE)</f>
        <v>N3</v>
      </c>
      <c r="D62" s="225" t="str">
        <f>VLOOKUP($B62,Startlist!$B:$H,3,FALSE)</f>
        <v>Alexey Iofin</v>
      </c>
      <c r="E62" s="225" t="str">
        <f>VLOOKUP($B62,Startlist!$B:$H,4,FALSE)</f>
        <v>Evgenii Eliseev</v>
      </c>
      <c r="F62" s="224" t="str">
        <f>VLOOKUP($B62,Startlist!$B:$H,5,FALSE)</f>
        <v>RUS</v>
      </c>
      <c r="G62" s="225" t="str">
        <f>VLOOKUP($B62,Startlist!$B:$H,7,FALSE)</f>
        <v>Honda Civic Type-R</v>
      </c>
      <c r="H62" s="273" t="s">
        <v>2301</v>
      </c>
      <c r="I62" s="227"/>
      <c r="J62" s="227"/>
      <c r="K62" s="208"/>
      <c r="L62" s="208"/>
      <c r="M62" s="199">
        <f>A60</f>
        <v>10</v>
      </c>
      <c r="N62" s="199">
        <v>3</v>
      </c>
      <c r="O62" s="221">
        <f>I60</f>
        <v>9659</v>
      </c>
    </row>
    <row r="63" spans="1:15" ht="12.75" customHeight="1">
      <c r="A63" s="222"/>
      <c r="B63" s="272">
        <v>88</v>
      </c>
      <c r="C63" s="224" t="str">
        <f>VLOOKUP($B63,Startlist!$B:$H,2,FALSE)</f>
        <v>E9</v>
      </c>
      <c r="D63" s="225" t="str">
        <f>VLOOKUP($B63,Startlist!$B:$H,3,FALSE)</f>
        <v>Yuriy Shevnin</v>
      </c>
      <c r="E63" s="225" t="str">
        <f>VLOOKUP($B63,Startlist!$B:$H,4,FALSE)</f>
        <v>Svetlana Shumskih</v>
      </c>
      <c r="F63" s="224" t="str">
        <f>VLOOKUP($B63,Startlist!$B:$H,5,FALSE)</f>
        <v>RUS</v>
      </c>
      <c r="G63" s="225" t="str">
        <f>VLOOKUP($B63,Startlist!$B:$H,7,FALSE)</f>
        <v>Peugeot 206</v>
      </c>
      <c r="H63" s="226" t="str">
        <f>VLOOKUP(B63,Results!B:AC,15,FALSE)</f>
        <v> 1:18.42,8</v>
      </c>
      <c r="I63" s="227">
        <f>IF(ISERROR(FIND(":",TRIM(H63))),LEFT(TRIM(H63),FIND(".",TRIM(H63),1)-1)*60+RIGHT(TRIM(H63),LEN(TRIM(H63))-FIND(".",TRIM(H63),1)),LEFT(TRIM(H63),FIND(":",TRIM(H63),1)-1)*3600+MID(TRIM(H63),3,2)*60+RIGHT(TRIM(H63),LEN(TRIM(H63))-FIND(".",TRIM(H63),1)))</f>
        <v>4722.8</v>
      </c>
      <c r="J63" s="227"/>
      <c r="K63" s="208"/>
      <c r="L63" s="208"/>
      <c r="M63" s="199">
        <f>A60</f>
        <v>10</v>
      </c>
      <c r="N63" s="199">
        <v>4</v>
      </c>
      <c r="O63" s="221">
        <f>I60</f>
        <v>9659</v>
      </c>
    </row>
    <row r="64" spans="1:15" ht="12.75" customHeight="1">
      <c r="A64" s="222"/>
      <c r="B64" s="272">
        <v>93</v>
      </c>
      <c r="C64" s="224" t="str">
        <f>VLOOKUP($B64,Startlist!$B:$H,2,FALSE)</f>
        <v>A7</v>
      </c>
      <c r="D64" s="225" t="str">
        <f>VLOOKUP($B64,Startlist!$B:$H,3,FALSE)</f>
        <v>Maksim Aronov</v>
      </c>
      <c r="E64" s="225" t="str">
        <f>VLOOKUP($B64,Startlist!$B:$H,4,FALSE)</f>
        <v>Dmitry Maksimov</v>
      </c>
      <c r="F64" s="224" t="str">
        <f>VLOOKUP($B64,Startlist!$B:$H,5,FALSE)</f>
        <v>RUS</v>
      </c>
      <c r="G64" s="225" t="str">
        <f>VLOOKUP($B64,Startlist!$B:$H,7,FALSE)</f>
        <v>Ford Fiesta</v>
      </c>
      <c r="H64" s="226" t="str">
        <f>VLOOKUP(B64,Results!B:AC,15,FALSE)</f>
        <v> 1:22.16,2</v>
      </c>
      <c r="I64" s="227">
        <f>IF(ISERROR(FIND(":",TRIM(H64))),LEFT(TRIM(H64),FIND(".",TRIM(H64),1)-1)*60+RIGHT(TRIM(H64),LEN(TRIM(H64))-FIND(".",TRIM(H64),1)),LEFT(TRIM(H64),FIND(":",TRIM(H64),1)-1)*3600+MID(TRIM(H64),3,2)*60+RIGHT(TRIM(H64),LEN(TRIM(H64))-FIND(".",TRIM(H64),1)))</f>
        <v>4936.2</v>
      </c>
      <c r="J64" s="208"/>
      <c r="K64" s="208"/>
      <c r="L64" s="208"/>
      <c r="M64" s="199">
        <f>A60</f>
        <v>10</v>
      </c>
      <c r="N64" s="199">
        <v>5</v>
      </c>
      <c r="O64" s="221">
        <f>I60</f>
        <v>9659</v>
      </c>
    </row>
    <row r="65" spans="1:15" ht="7.5" customHeight="1">
      <c r="A65" s="214"/>
      <c r="B65" s="220"/>
      <c r="C65" s="216"/>
      <c r="D65" s="217"/>
      <c r="E65" s="217"/>
      <c r="F65" s="216"/>
      <c r="G65" s="219"/>
      <c r="H65" s="207"/>
      <c r="I65" s="208"/>
      <c r="J65" s="208"/>
      <c r="K65" s="208"/>
      <c r="L65" s="208"/>
      <c r="M65" s="199">
        <f>A60</f>
        <v>10</v>
      </c>
      <c r="N65" s="199">
        <v>6</v>
      </c>
      <c r="O65" s="221">
        <f>I60</f>
        <v>9659</v>
      </c>
    </row>
    <row r="66" spans="1:15" s="201" customFormat="1" ht="12.75" customHeight="1">
      <c r="A66" s="202">
        <v>11</v>
      </c>
      <c r="B66" s="203" t="str">
        <f>VLOOKUP($B68,Startlist!$B:$H,6,FALSE)</f>
        <v>SAR-TECH MOTORSPORT</v>
      </c>
      <c r="C66" s="204"/>
      <c r="D66" s="205"/>
      <c r="E66" s="193"/>
      <c r="F66" s="194"/>
      <c r="G66" s="195"/>
      <c r="H66" s="206" t="str">
        <f>CONCATENATE(J66,":",RIGHT(K66,2),".",RIGHT(L66,4))</f>
        <v>2:42.53,6</v>
      </c>
      <c r="I66" s="196">
        <f>SMALL(I68:I70,1)+SMALL(I68:I70,2)</f>
        <v>9773.6</v>
      </c>
      <c r="J66" s="197">
        <f>INT(I66/3600)</f>
        <v>2</v>
      </c>
      <c r="K66" s="198" t="str">
        <f>CONCATENATE("0",INT((I66-(J66*3600))/60))</f>
        <v>042</v>
      </c>
      <c r="L66" s="196" t="str">
        <f>CONCATENATE("0",ROUND(I66-(J66*3600)-(K66*60),1))</f>
        <v>053,6</v>
      </c>
      <c r="M66" s="199">
        <f>A66</f>
        <v>11</v>
      </c>
      <c r="N66" s="199">
        <v>1</v>
      </c>
      <c r="O66" s="200">
        <f>I66</f>
        <v>9773.6</v>
      </c>
    </row>
    <row r="67" spans="1:15" ht="7.5" customHeight="1">
      <c r="A67" s="214"/>
      <c r="B67" s="220"/>
      <c r="C67" s="216"/>
      <c r="D67" s="217"/>
      <c r="E67" s="217"/>
      <c r="F67" s="216"/>
      <c r="G67" s="219"/>
      <c r="H67" s="207"/>
      <c r="I67" s="208"/>
      <c r="J67" s="208"/>
      <c r="K67" s="208"/>
      <c r="L67" s="208"/>
      <c r="M67" s="199">
        <f>A66</f>
        <v>11</v>
      </c>
      <c r="N67" s="199">
        <v>2</v>
      </c>
      <c r="O67" s="221">
        <f>I66</f>
        <v>9773.6</v>
      </c>
    </row>
    <row r="68" spans="1:15" ht="12.75" customHeight="1">
      <c r="A68" s="222"/>
      <c r="B68" s="223">
        <v>51</v>
      </c>
      <c r="C68" s="224" t="str">
        <f>VLOOKUP($B68,Startlist!$B:$H,2,FALSE)</f>
        <v>E11</v>
      </c>
      <c r="D68" s="225" t="str">
        <f>VLOOKUP($B68,Startlist!$B:$H,3,FALSE)</f>
        <v>Lembit Soe</v>
      </c>
      <c r="E68" s="225" t="str">
        <f>VLOOKUP($B68,Startlist!$B:$H,4,FALSE)</f>
        <v>Ahto Pihlas</v>
      </c>
      <c r="F68" s="224" t="str">
        <f>VLOOKUP($B68,Startlist!$B:$H,5,FALSE)</f>
        <v>EST</v>
      </c>
      <c r="G68" s="225" t="str">
        <f>VLOOKUP($B68,Startlist!$B:$H,7,FALSE)</f>
        <v>Toyota Starlet</v>
      </c>
      <c r="H68" s="226" t="str">
        <f>VLOOKUP(B68,Results!B:AC,15,FALSE)</f>
        <v> 1:23.57,5</v>
      </c>
      <c r="I68" s="227">
        <f>IF(ISERROR(FIND(":",TRIM(H68))),LEFT(TRIM(H68),FIND(".",TRIM(H68),1)-1)*60+RIGHT(TRIM(H68),LEN(TRIM(H68))-FIND(".",TRIM(H68),1)),LEFT(TRIM(H68),FIND(":",TRIM(H68),1)-1)*3600+MID(TRIM(H68),3,2)*60+RIGHT(TRIM(H68),LEN(TRIM(H68))-FIND(".",TRIM(H68),1)))</f>
        <v>5037.5</v>
      </c>
      <c r="J68" s="227"/>
      <c r="K68" s="208"/>
      <c r="L68" s="208"/>
      <c r="M68" s="199">
        <f>A66</f>
        <v>11</v>
      </c>
      <c r="N68" s="199">
        <v>3</v>
      </c>
      <c r="O68" s="221">
        <f>I66</f>
        <v>9773.6</v>
      </c>
    </row>
    <row r="69" spans="1:15" ht="12.75" customHeight="1">
      <c r="A69" s="222"/>
      <c r="B69" s="223">
        <v>73</v>
      </c>
      <c r="C69" s="224" t="str">
        <f>VLOOKUP($B69,Startlist!$B:$H,2,FALSE)</f>
        <v>E10</v>
      </c>
      <c r="D69" s="225" t="str">
        <f>VLOOKUP($B69,Startlist!$B:$H,3,FALSE)</f>
        <v>Einar Soe</v>
      </c>
      <c r="E69" s="225" t="str">
        <f>VLOOKUP($B69,Startlist!$B:$H,4,FALSE)</f>
        <v>Tarmo Kaseorg</v>
      </c>
      <c r="F69" s="224" t="str">
        <f>VLOOKUP($B69,Startlist!$B:$H,5,FALSE)</f>
        <v>EST</v>
      </c>
      <c r="G69" s="225" t="str">
        <f>VLOOKUP($B69,Startlist!$B:$H,7,FALSE)</f>
        <v>Toyota Starlet</v>
      </c>
      <c r="H69" s="226" t="str">
        <f>VLOOKUP(B69,Results!B:AC,15,FALSE)</f>
        <v> 1:18.56,1</v>
      </c>
      <c r="I69" s="227">
        <f>IF(ISERROR(FIND(":",TRIM(H69))),LEFT(TRIM(H69),FIND(".",TRIM(H69),1)-1)*60+RIGHT(TRIM(H69),LEN(TRIM(H69))-FIND(".",TRIM(H69),1)),LEFT(TRIM(H69),FIND(":",TRIM(H69),1)-1)*3600+MID(TRIM(H69),3,2)*60+RIGHT(TRIM(H69),LEN(TRIM(H69))-FIND(".",TRIM(H69),1)))</f>
        <v>4736.1</v>
      </c>
      <c r="J69" s="227"/>
      <c r="K69" s="208"/>
      <c r="L69" s="208"/>
      <c r="M69" s="199">
        <f>A66</f>
        <v>11</v>
      </c>
      <c r="N69" s="199">
        <v>4</v>
      </c>
      <c r="O69" s="221">
        <f>I66</f>
        <v>9773.6</v>
      </c>
    </row>
    <row r="70" spans="1:15" ht="12.75" customHeight="1">
      <c r="A70" s="222"/>
      <c r="B70" s="223">
        <v>92</v>
      </c>
      <c r="C70" s="224" t="str">
        <f>VLOOKUP($B70,Startlist!$B:$H,2,FALSE)</f>
        <v>E10</v>
      </c>
      <c r="D70" s="225" t="str">
        <f>VLOOKUP($B70,Startlist!$B:$H,3,FALSE)</f>
        <v>Raigo Reimal</v>
      </c>
      <c r="E70" s="225" t="str">
        <f>VLOOKUP($B70,Startlist!$B:$H,4,FALSE)</f>
        <v>Kermo Prants</v>
      </c>
      <c r="F70" s="224" t="str">
        <f>VLOOKUP($B70,Startlist!$B:$H,5,FALSE)</f>
        <v>EST</v>
      </c>
      <c r="G70" s="225" t="str">
        <f>VLOOKUP($B70,Startlist!$B:$H,7,FALSE)</f>
        <v>VW Golf</v>
      </c>
      <c r="H70" s="273" t="s">
        <v>2301</v>
      </c>
      <c r="I70" s="227"/>
      <c r="J70" s="208"/>
      <c r="K70" s="208"/>
      <c r="L70" s="208"/>
      <c r="M70" s="199">
        <f>A66</f>
        <v>11</v>
      </c>
      <c r="N70" s="199">
        <v>5</v>
      </c>
      <c r="O70" s="221">
        <f>I66</f>
        <v>9773.6</v>
      </c>
    </row>
    <row r="71" spans="1:15" ht="7.5" customHeight="1">
      <c r="A71" s="214"/>
      <c r="B71" s="220"/>
      <c r="C71" s="216"/>
      <c r="D71" s="217"/>
      <c r="E71" s="217"/>
      <c r="F71" s="216"/>
      <c r="G71" s="219"/>
      <c r="H71" s="207"/>
      <c r="I71" s="208"/>
      <c r="J71" s="208"/>
      <c r="K71" s="208"/>
      <c r="L71" s="208"/>
      <c r="M71" s="199">
        <f>A66</f>
        <v>11</v>
      </c>
      <c r="N71" s="199">
        <v>6</v>
      </c>
      <c r="O71" s="221">
        <f>I66</f>
        <v>9773.6</v>
      </c>
    </row>
    <row r="72" spans="1:15" s="201" customFormat="1" ht="12.75" customHeight="1">
      <c r="A72" s="202">
        <v>12</v>
      </c>
      <c r="B72" s="203" t="str">
        <f>VLOOKUP($B74,Startlist!$B:$H,6,FALSE)</f>
        <v>OT RACING</v>
      </c>
      <c r="C72" s="204"/>
      <c r="D72" s="205"/>
      <c r="E72" s="193"/>
      <c r="F72" s="194"/>
      <c r="G72" s="195"/>
      <c r="H72" s="206" t="str">
        <f>CONCATENATE(J72,":",RIGHT(K72,2),".",RIGHT(L72,4))</f>
        <v>2:49.41,5</v>
      </c>
      <c r="I72" s="196">
        <f>SMALL(I74:I76,1)+SMALL(I74:I76,2)</f>
        <v>10181.5</v>
      </c>
      <c r="J72" s="197">
        <f>INT(I72/3600)</f>
        <v>2</v>
      </c>
      <c r="K72" s="198" t="str">
        <f>CONCATENATE("0",INT((I72-(J72*3600))/60))</f>
        <v>049</v>
      </c>
      <c r="L72" s="196" t="str">
        <f>CONCATENATE("0",ROUND(I72-(J72*3600)-(K72*60),1))</f>
        <v>041,5</v>
      </c>
      <c r="M72" s="199">
        <f>A72</f>
        <v>12</v>
      </c>
      <c r="N72" s="199">
        <v>1</v>
      </c>
      <c r="O72" s="200">
        <f>I72</f>
        <v>10181.5</v>
      </c>
    </row>
    <row r="73" spans="1:15" ht="7.5" customHeight="1">
      <c r="A73" s="214"/>
      <c r="B73" s="220"/>
      <c r="C73" s="216"/>
      <c r="D73" s="217"/>
      <c r="E73" s="217"/>
      <c r="F73" s="216"/>
      <c r="G73" s="219"/>
      <c r="H73" s="207"/>
      <c r="I73" s="208"/>
      <c r="J73" s="208"/>
      <c r="K73" s="208"/>
      <c r="L73" s="208"/>
      <c r="M73" s="199">
        <f>A72</f>
        <v>12</v>
      </c>
      <c r="N73" s="199">
        <v>2</v>
      </c>
      <c r="O73" s="221">
        <f>I72</f>
        <v>10181.5</v>
      </c>
    </row>
    <row r="74" spans="1:15" ht="12.75" customHeight="1">
      <c r="A74" s="222"/>
      <c r="B74" s="223">
        <v>58</v>
      </c>
      <c r="C74" s="224" t="str">
        <f>VLOOKUP($B74,Startlist!$B:$H,2,FALSE)</f>
        <v>A7</v>
      </c>
      <c r="D74" s="225" t="str">
        <f>VLOOKUP($B74,Startlist!$B:$H,3,FALSE)</f>
        <v>Kevin Kuusik</v>
      </c>
      <c r="E74" s="225" t="str">
        <f>VLOOKUP($B74,Startlist!$B:$H,4,FALSE)</f>
        <v>Carl Terras</v>
      </c>
      <c r="F74" s="224" t="str">
        <f>VLOOKUP($B74,Startlist!$B:$H,5,FALSE)</f>
        <v>EST</v>
      </c>
      <c r="G74" s="225" t="str">
        <f>VLOOKUP($B74,Startlist!$B:$H,7,FALSE)</f>
        <v>Renault Clio Ragnotti</v>
      </c>
      <c r="H74" s="226" t="str">
        <f>VLOOKUP(B74,Results!B:AC,15,FALSE)</f>
        <v> 1:13.59,9</v>
      </c>
      <c r="I74" s="227">
        <f>IF(ISERROR(FIND(":",TRIM(H74))),LEFT(TRIM(H74),FIND(".",TRIM(H74),1)-1)*60+RIGHT(TRIM(H74),LEN(TRIM(H74))-FIND(".",TRIM(H74),1)),LEFT(TRIM(H74),FIND(":",TRIM(H74),1)-1)*3600+MID(TRIM(H74),3,2)*60+RIGHT(TRIM(H74),LEN(TRIM(H74))-FIND(".",TRIM(H74),1)))</f>
        <v>4439.9</v>
      </c>
      <c r="J74" s="227"/>
      <c r="K74" s="208"/>
      <c r="L74" s="208"/>
      <c r="M74" s="199">
        <f>A72</f>
        <v>12</v>
      </c>
      <c r="N74" s="199">
        <v>3</v>
      </c>
      <c r="O74" s="221">
        <f>I72</f>
        <v>10181.5</v>
      </c>
    </row>
    <row r="75" spans="1:15" ht="12.75" customHeight="1">
      <c r="A75" s="222"/>
      <c r="B75" s="223">
        <v>72</v>
      </c>
      <c r="C75" s="224" t="str">
        <f>VLOOKUP($B75,Startlist!$B:$H,2,FALSE)</f>
        <v>E9</v>
      </c>
      <c r="D75" s="225" t="str">
        <f>VLOOKUP($B75,Startlist!$B:$H,3,FALSE)</f>
        <v>Janar Tänak</v>
      </c>
      <c r="E75" s="225" t="str">
        <f>VLOOKUP($B75,Startlist!$B:$H,4,FALSE)</f>
        <v>Janno ōunpuu</v>
      </c>
      <c r="F75" s="224" t="str">
        <f>VLOOKUP($B75,Startlist!$B:$H,5,FALSE)</f>
        <v>EST</v>
      </c>
      <c r="G75" s="225" t="str">
        <f>VLOOKUP($B75,Startlist!$B:$H,7,FALSE)</f>
        <v>LADA S1600</v>
      </c>
      <c r="H75" s="226" t="str">
        <f>VLOOKUP(B75,Results!B:AC,15,FALSE)</f>
        <v> 1:35.41,6</v>
      </c>
      <c r="I75" s="227">
        <f>IF(ISERROR(FIND(":",TRIM(H75))),LEFT(TRIM(H75),FIND(".",TRIM(H75),1)-1)*60+RIGHT(TRIM(H75),LEN(TRIM(H75))-FIND(".",TRIM(H75),1)),LEFT(TRIM(H75),FIND(":",TRIM(H75),1)-1)*3600+MID(TRIM(H75),3,2)*60+RIGHT(TRIM(H75),LEN(TRIM(H75))-FIND(".",TRIM(H75),1)))</f>
        <v>5741.6</v>
      </c>
      <c r="J75" s="227"/>
      <c r="K75" s="208"/>
      <c r="L75" s="208"/>
      <c r="M75" s="199">
        <f>A72</f>
        <v>12</v>
      </c>
      <c r="N75" s="199">
        <v>4</v>
      </c>
      <c r="O75" s="221">
        <f>I72</f>
        <v>10181.5</v>
      </c>
    </row>
    <row r="76" spans="1:15" ht="12.75" customHeight="1">
      <c r="A76" s="222"/>
      <c r="B76" s="223"/>
      <c r="C76" s="224"/>
      <c r="D76" s="225"/>
      <c r="E76" s="225"/>
      <c r="F76" s="224"/>
      <c r="G76" s="225"/>
      <c r="H76" s="226"/>
      <c r="I76" s="227"/>
      <c r="J76" s="208"/>
      <c r="K76" s="208"/>
      <c r="L76" s="208"/>
      <c r="M76" s="199">
        <f>A72</f>
        <v>12</v>
      </c>
      <c r="N76" s="199">
        <v>5</v>
      </c>
      <c r="O76" s="221">
        <f>I72</f>
        <v>10181.5</v>
      </c>
    </row>
    <row r="77" spans="1:15" ht="7.5" customHeight="1">
      <c r="A77" s="214"/>
      <c r="B77" s="220"/>
      <c r="C77" s="216"/>
      <c r="D77" s="217"/>
      <c r="E77" s="217"/>
      <c r="F77" s="216"/>
      <c r="G77" s="219"/>
      <c r="H77" s="207"/>
      <c r="I77" s="208"/>
      <c r="J77" s="208"/>
      <c r="K77" s="208"/>
      <c r="L77" s="208"/>
      <c r="M77" s="199">
        <f>A72</f>
        <v>12</v>
      </c>
      <c r="N77" s="199">
        <v>6</v>
      </c>
      <c r="O77" s="221">
        <f>I72</f>
        <v>10181.5</v>
      </c>
    </row>
    <row r="78" spans="1:15" s="201" customFormat="1" ht="12.75" customHeight="1">
      <c r="A78" s="202">
        <v>13</v>
      </c>
      <c r="B78" s="203" t="str">
        <f>VLOOKUP($B80,Startlist!$B:$H,6,FALSE)&amp;" I"</f>
        <v>GAZ RALLIKLUBI I</v>
      </c>
      <c r="C78" s="204"/>
      <c r="D78" s="205"/>
      <c r="E78" s="193"/>
      <c r="F78" s="194"/>
      <c r="G78" s="195"/>
      <c r="H78" s="206" t="str">
        <f>CONCATENATE(J78,":",RIGHT(K78,2),".",RIGHT(L78,4))</f>
        <v>2:52.30,1</v>
      </c>
      <c r="I78" s="196">
        <f>SMALL(I80:I82,1)+SMALL(I80:I82,2)</f>
        <v>10350.099999999999</v>
      </c>
      <c r="J78" s="197">
        <f>INT(I78/3600)</f>
        <v>2</v>
      </c>
      <c r="K78" s="198" t="str">
        <f>CONCATENATE("0",INT((I78-(J78*3600))/60))</f>
        <v>052</v>
      </c>
      <c r="L78" s="196" t="str">
        <f>CONCATENATE("0",ROUND(I78-(J78*3600)-(K78*60),1))</f>
        <v>030,1</v>
      </c>
      <c r="M78" s="199">
        <f>A78</f>
        <v>13</v>
      </c>
      <c r="N78" s="199">
        <v>1</v>
      </c>
      <c r="O78" s="200">
        <f>I78</f>
        <v>10350.099999999999</v>
      </c>
    </row>
    <row r="79" spans="1:15" ht="7.5" customHeight="1">
      <c r="A79" s="214"/>
      <c r="B79" s="220"/>
      <c r="C79" s="216"/>
      <c r="D79" s="217"/>
      <c r="E79" s="217"/>
      <c r="F79" s="216"/>
      <c r="G79" s="219"/>
      <c r="H79" s="207"/>
      <c r="I79" s="208"/>
      <c r="J79" s="208"/>
      <c r="K79" s="208"/>
      <c r="L79" s="208"/>
      <c r="M79" s="199">
        <f>A78</f>
        <v>13</v>
      </c>
      <c r="N79" s="199">
        <v>2</v>
      </c>
      <c r="O79" s="221">
        <f>I78</f>
        <v>10350.099999999999</v>
      </c>
    </row>
    <row r="80" spans="1:15" ht="12.75" customHeight="1">
      <c r="A80" s="222"/>
      <c r="B80" s="223">
        <v>97</v>
      </c>
      <c r="C80" s="224" t="str">
        <f>VLOOKUP($B80,Startlist!$B:$H,2,FALSE)</f>
        <v>E13</v>
      </c>
      <c r="D80" s="225" t="str">
        <f>VLOOKUP($B80,Startlist!$B:$H,3,FALSE)</f>
        <v>Taavi Niinemets</v>
      </c>
      <c r="E80" s="225" t="str">
        <f>VLOOKUP($B80,Startlist!$B:$H,4,FALSE)</f>
        <v>Marco Prems</v>
      </c>
      <c r="F80" s="224" t="str">
        <f>VLOOKUP($B80,Startlist!$B:$H,5,FALSE)</f>
        <v>EST</v>
      </c>
      <c r="G80" s="225" t="str">
        <f>VLOOKUP($B80,Startlist!$B:$H,7,FALSE)</f>
        <v>GAZ 51A</v>
      </c>
      <c r="H80" s="226" t="str">
        <f>VLOOKUP(B80,Results!B:AC,15,FALSE)</f>
        <v> 1:23.50,4</v>
      </c>
      <c r="I80" s="227">
        <f>IF(ISERROR(FIND(":",TRIM(H80))),LEFT(TRIM(H80),FIND(".",TRIM(H80),1)-1)*60+RIGHT(TRIM(H80),LEN(TRIM(H80))-FIND(".",TRIM(H80),1)),LEFT(TRIM(H80),FIND(":",TRIM(H80),1)-1)*3600+MID(TRIM(H80),3,2)*60+RIGHT(TRIM(H80),LEN(TRIM(H80))-FIND(".",TRIM(H80),1)))</f>
        <v>5030.4</v>
      </c>
      <c r="J80" s="227"/>
      <c r="K80" s="208"/>
      <c r="L80" s="208"/>
      <c r="M80" s="199">
        <f>A78</f>
        <v>13</v>
      </c>
      <c r="N80" s="199">
        <v>3</v>
      </c>
      <c r="O80" s="221">
        <f>I78</f>
        <v>10350.099999999999</v>
      </c>
    </row>
    <row r="81" spans="1:15" ht="12.75" customHeight="1">
      <c r="A81" s="222"/>
      <c r="B81" s="223">
        <v>100</v>
      </c>
      <c r="C81" s="224" t="str">
        <f>VLOOKUP($B81,Startlist!$B:$H,2,FALSE)</f>
        <v>E13</v>
      </c>
      <c r="D81" s="225" t="str">
        <f>VLOOKUP($B81,Startlist!$B:$H,3,FALSE)</f>
        <v>Kaido Vilu</v>
      </c>
      <c r="E81" s="225" t="str">
        <f>VLOOKUP($B81,Startlist!$B:$H,4,FALSE)</f>
        <v>Andrus Markson</v>
      </c>
      <c r="F81" s="224" t="str">
        <f>VLOOKUP($B81,Startlist!$B:$H,5,FALSE)</f>
        <v>EST</v>
      </c>
      <c r="G81" s="225" t="str">
        <f>VLOOKUP($B81,Startlist!$B:$H,7,FALSE)</f>
        <v>GAZ 51A</v>
      </c>
      <c r="H81" s="226" t="str">
        <f>VLOOKUP(B81,Results!B:AC,15,FALSE)</f>
        <v> 1:28.39,7</v>
      </c>
      <c r="I81" s="227">
        <f>IF(ISERROR(FIND(":",TRIM(H81))),LEFT(TRIM(H81),FIND(".",TRIM(H81),1)-1)*60+RIGHT(TRIM(H81),LEN(TRIM(H81))-FIND(".",TRIM(H81),1)),LEFT(TRIM(H81),FIND(":",TRIM(H81),1)-1)*3600+MID(TRIM(H81),3,2)*60+RIGHT(TRIM(H81),LEN(TRIM(H81))-FIND(".",TRIM(H81),1)))</f>
        <v>5319.7</v>
      </c>
      <c r="J81" s="227"/>
      <c r="K81" s="208"/>
      <c r="L81" s="208"/>
      <c r="M81" s="199">
        <f>A78</f>
        <v>13</v>
      </c>
      <c r="N81" s="199">
        <v>4</v>
      </c>
      <c r="O81" s="221">
        <f>I78</f>
        <v>10350.099999999999</v>
      </c>
    </row>
    <row r="82" spans="1:15" ht="12.75" customHeight="1">
      <c r="A82" s="222"/>
      <c r="B82" s="223">
        <v>102</v>
      </c>
      <c r="C82" s="224" t="str">
        <f>VLOOKUP($B82,Startlist!$B:$H,2,FALSE)</f>
        <v>E13</v>
      </c>
      <c r="D82" s="225" t="str">
        <f>VLOOKUP($B82,Startlist!$B:$H,3,FALSE)</f>
        <v>Kristo Laadre</v>
      </c>
      <c r="E82" s="225" t="str">
        <f>VLOOKUP($B82,Startlist!$B:$H,4,FALSE)</f>
        <v>Priit Pilden</v>
      </c>
      <c r="F82" s="224" t="str">
        <f>VLOOKUP($B82,Startlist!$B:$H,5,FALSE)</f>
        <v>EST</v>
      </c>
      <c r="G82" s="225" t="str">
        <f>VLOOKUP($B82,Startlist!$B:$H,7,FALSE)</f>
        <v>GAZ 51</v>
      </c>
      <c r="H82" s="273" t="s">
        <v>2301</v>
      </c>
      <c r="I82" s="227"/>
      <c r="J82" s="208"/>
      <c r="K82" s="208"/>
      <c r="L82" s="208"/>
      <c r="M82" s="199">
        <f>A78</f>
        <v>13</v>
      </c>
      <c r="N82" s="199">
        <v>5</v>
      </c>
      <c r="O82" s="221">
        <f>I78</f>
        <v>10350.099999999999</v>
      </c>
    </row>
    <row r="83" spans="1:15" ht="7.5" customHeight="1">
      <c r="A83" s="214"/>
      <c r="B83" s="220"/>
      <c r="C83" s="216"/>
      <c r="D83" s="217"/>
      <c r="E83" s="217"/>
      <c r="F83" s="216"/>
      <c r="G83" s="219"/>
      <c r="H83" s="207"/>
      <c r="I83" s="208"/>
      <c r="J83" s="208"/>
      <c r="K83" s="208"/>
      <c r="L83" s="208"/>
      <c r="M83" s="199">
        <f>A78</f>
        <v>13</v>
      </c>
      <c r="N83" s="199">
        <v>6</v>
      </c>
      <c r="O83" s="221">
        <f>I78</f>
        <v>10350.099999999999</v>
      </c>
    </row>
    <row r="84" spans="1:15" s="201" customFormat="1" ht="12.75" customHeight="1">
      <c r="A84" s="202">
        <v>14</v>
      </c>
      <c r="B84" s="203" t="str">
        <f>VLOOKUP($B86,Startlist!$B:$H,6,FALSE)&amp;" II"</f>
        <v>GAZ RALLIKLUBI II</v>
      </c>
      <c r="C84" s="204"/>
      <c r="D84" s="205"/>
      <c r="E84" s="193"/>
      <c r="F84" s="194"/>
      <c r="G84" s="195"/>
      <c r="H84" s="206" t="str">
        <f>CONCATENATE(J84,":",RIGHT(K84,2),".",RIGHT(L84,4))</f>
        <v>3:07.33,7</v>
      </c>
      <c r="I84" s="196">
        <f>SMALL(I86:I88,1)+SMALL(I86:I88,2)</f>
        <v>11253.7</v>
      </c>
      <c r="J84" s="197">
        <f>INT(I84/3600)</f>
        <v>3</v>
      </c>
      <c r="K84" s="198" t="str">
        <f>CONCATENATE("0",INT((I84-(J84*3600))/60))</f>
        <v>07</v>
      </c>
      <c r="L84" s="196" t="str">
        <f>CONCATENATE("0",ROUND(I84-(J84*3600)-(K84*60),1))</f>
        <v>033,7</v>
      </c>
      <c r="M84" s="199">
        <f>A84</f>
        <v>14</v>
      </c>
      <c r="N84" s="199">
        <v>1</v>
      </c>
      <c r="O84" s="200">
        <f>I84</f>
        <v>11253.7</v>
      </c>
    </row>
    <row r="85" spans="1:15" ht="7.5" customHeight="1">
      <c r="A85" s="214"/>
      <c r="B85" s="220"/>
      <c r="C85" s="216"/>
      <c r="D85" s="217"/>
      <c r="E85" s="217"/>
      <c r="F85" s="216"/>
      <c r="G85" s="219"/>
      <c r="H85" s="207"/>
      <c r="I85" s="208"/>
      <c r="J85" s="208"/>
      <c r="K85" s="208"/>
      <c r="L85" s="208"/>
      <c r="M85" s="199">
        <f>A84</f>
        <v>14</v>
      </c>
      <c r="N85" s="199">
        <v>2</v>
      </c>
      <c r="O85" s="221">
        <f>I84</f>
        <v>11253.7</v>
      </c>
    </row>
    <row r="86" spans="1:15" ht="12.75" customHeight="1">
      <c r="A86" s="222"/>
      <c r="B86" s="223">
        <v>86</v>
      </c>
      <c r="C86" s="224" t="str">
        <f>VLOOKUP($B86,Startlist!$B:$H,2,FALSE)</f>
        <v>E10</v>
      </c>
      <c r="D86" s="225" t="str">
        <f>VLOOKUP($B86,Startlist!$B:$H,3,FALSE)</f>
        <v>Vello Tiitus</v>
      </c>
      <c r="E86" s="225" t="str">
        <f>VLOOKUP($B86,Startlist!$B:$H,4,FALSE)</f>
        <v>Tarmo Mägi</v>
      </c>
      <c r="F86" s="224" t="str">
        <f>VLOOKUP($B86,Startlist!$B:$H,5,FALSE)</f>
        <v>EST</v>
      </c>
      <c r="G86" s="225" t="str">
        <f>VLOOKUP($B86,Startlist!$B:$H,7,FALSE)</f>
        <v>Mitsubishi Colt GTI</v>
      </c>
      <c r="H86" s="226" t="str">
        <f>VLOOKUP(B86,Results!B:AC,15,FALSE)</f>
        <v> 1:22.54,4</v>
      </c>
      <c r="I86" s="227">
        <f>IF(ISERROR(FIND(":",TRIM(H86))),LEFT(TRIM(H86),FIND(".",TRIM(H86),1)-1)*60+RIGHT(TRIM(H86),LEN(TRIM(H86))-FIND(".",TRIM(H86),1)),LEFT(TRIM(H86),FIND(":",TRIM(H86),1)-1)*3600+MID(TRIM(H86),3,2)*60+RIGHT(TRIM(H86),LEN(TRIM(H86))-FIND(".",TRIM(H86),1)))</f>
        <v>4974.4</v>
      </c>
      <c r="J86" s="227"/>
      <c r="K86" s="208"/>
      <c r="L86" s="208"/>
      <c r="M86" s="199">
        <f>A84</f>
        <v>14</v>
      </c>
      <c r="N86" s="199">
        <v>3</v>
      </c>
      <c r="O86" s="221">
        <f>I84</f>
        <v>11253.7</v>
      </c>
    </row>
    <row r="87" spans="1:15" ht="12.75" customHeight="1">
      <c r="A87" s="222"/>
      <c r="B87" s="223">
        <v>96</v>
      </c>
      <c r="C87" s="224" t="str">
        <f>VLOOKUP($B87,Startlist!$B:$H,2,FALSE)</f>
        <v>E9</v>
      </c>
      <c r="D87" s="225" t="str">
        <f>VLOOKUP($B87,Startlist!$B:$H,3,FALSE)</f>
        <v>Alari Sillaste</v>
      </c>
      <c r="E87" s="225" t="str">
        <f>VLOOKUP($B87,Startlist!$B:$H,4,FALSE)</f>
        <v>Arvo Liimann</v>
      </c>
      <c r="F87" s="224" t="str">
        <f>VLOOKUP($B87,Startlist!$B:$H,5,FALSE)</f>
        <v>EST</v>
      </c>
      <c r="G87" s="225" t="str">
        <f>VLOOKUP($B87,Startlist!$B:$H,7,FALSE)</f>
        <v>AZLK 2140</v>
      </c>
      <c r="H87" s="273" t="s">
        <v>2301</v>
      </c>
      <c r="I87" s="227"/>
      <c r="J87" s="227"/>
      <c r="K87" s="208"/>
      <c r="L87" s="208"/>
      <c r="M87" s="199">
        <f>A84</f>
        <v>14</v>
      </c>
      <c r="N87" s="199">
        <v>4</v>
      </c>
      <c r="O87" s="221">
        <f>I84</f>
        <v>11253.7</v>
      </c>
    </row>
    <row r="88" spans="1:15" ht="12.75" customHeight="1">
      <c r="A88" s="222"/>
      <c r="B88" s="223">
        <v>104</v>
      </c>
      <c r="C88" s="224" t="str">
        <f>VLOOKUP($B88,Startlist!$B:$H,2,FALSE)</f>
        <v>E13</v>
      </c>
      <c r="D88" s="225" t="str">
        <f>VLOOKUP($B88,Startlist!$B:$H,3,FALSE)</f>
        <v>Olev Helü</v>
      </c>
      <c r="E88" s="225" t="str">
        <f>VLOOKUP($B88,Startlist!$B:$H,4,FALSE)</f>
        <v>Aivo Alasoo</v>
      </c>
      <c r="F88" s="224" t="str">
        <f>VLOOKUP($B88,Startlist!$B:$H,5,FALSE)</f>
        <v>EST</v>
      </c>
      <c r="G88" s="225" t="str">
        <f>VLOOKUP($B88,Startlist!$B:$H,7,FALSE)</f>
        <v>GAZ 51A</v>
      </c>
      <c r="H88" s="226" t="str">
        <f>VLOOKUP(B88,Results!B:AC,15,FALSE)</f>
        <v> 1:44.39,3</v>
      </c>
      <c r="I88" s="227">
        <f>IF(ISERROR(FIND(":",TRIM(H88))),LEFT(TRIM(H88),FIND(".",TRIM(H88),1)-1)*60+RIGHT(TRIM(H88),LEN(TRIM(H88))-FIND(".",TRIM(H88),1)),LEFT(TRIM(H88),FIND(":",TRIM(H88),1)-1)*3600+MID(TRIM(H88),3,2)*60+RIGHT(TRIM(H88),LEN(TRIM(H88))-FIND(".",TRIM(H88),1)))</f>
        <v>6279.3</v>
      </c>
      <c r="J88" s="208"/>
      <c r="K88" s="208"/>
      <c r="L88" s="208"/>
      <c r="M88" s="199">
        <f>A84</f>
        <v>14</v>
      </c>
      <c r="N88" s="199">
        <v>5</v>
      </c>
      <c r="O88" s="221">
        <f>I84</f>
        <v>11253.7</v>
      </c>
    </row>
    <row r="89" spans="1:15" ht="7.5" customHeight="1">
      <c r="A89" s="214"/>
      <c r="B89" s="220"/>
      <c r="C89" s="216"/>
      <c r="D89" s="217"/>
      <c r="E89" s="217"/>
      <c r="F89" s="216"/>
      <c r="G89" s="219"/>
      <c r="H89" s="207"/>
      <c r="I89" s="208"/>
      <c r="J89" s="208"/>
      <c r="K89" s="208"/>
      <c r="L89" s="208"/>
      <c r="M89" s="199">
        <f>A84</f>
        <v>14</v>
      </c>
      <c r="N89" s="199">
        <v>6</v>
      </c>
      <c r="O89" s="221">
        <f>I84</f>
        <v>11253.7</v>
      </c>
    </row>
    <row r="90" spans="1:15" s="201" customFormat="1" ht="12.75" customHeight="1">
      <c r="A90" s="202"/>
      <c r="B90" s="203" t="str">
        <f>VLOOKUP($B92,Startlist!$B:$H,6,FALSE)&amp;" JUNIOR"</f>
        <v>SAR-TECH MOTORSPORT JUNIOR</v>
      </c>
      <c r="C90" s="204"/>
      <c r="D90" s="205"/>
      <c r="E90" s="193"/>
      <c r="F90" s="194"/>
      <c r="G90" s="195"/>
      <c r="H90" s="274" t="s">
        <v>2496</v>
      </c>
      <c r="I90" s="196" t="e">
        <f>SMALL(I92:I94,1)+SMALL(I92:I94,2)</f>
        <v>#NUM!</v>
      </c>
      <c r="J90" s="197" t="e">
        <f>INT(I90/3600)</f>
        <v>#NUM!</v>
      </c>
      <c r="K90" s="198" t="e">
        <f>CONCATENATE("0",INT((I90-(J90*3600))/60))</f>
        <v>#NUM!</v>
      </c>
      <c r="L90" s="196" t="e">
        <f>CONCATENATE("0",ROUND(I90-(J90*3600)-(K90*60),1))</f>
        <v>#NUM!</v>
      </c>
      <c r="M90" s="199">
        <f>A90</f>
        <v>0</v>
      </c>
      <c r="N90" s="199">
        <v>1</v>
      </c>
      <c r="O90" s="200" t="e">
        <f>I90</f>
        <v>#NUM!</v>
      </c>
    </row>
    <row r="91" spans="1:15" ht="7.5" customHeight="1">
      <c r="A91" s="214"/>
      <c r="B91" s="220"/>
      <c r="C91" s="216"/>
      <c r="D91" s="217"/>
      <c r="E91" s="217"/>
      <c r="F91" s="216"/>
      <c r="G91" s="219"/>
      <c r="H91" s="207"/>
      <c r="I91" s="208"/>
      <c r="J91" s="208"/>
      <c r="K91" s="208"/>
      <c r="L91" s="208"/>
      <c r="M91" s="199">
        <f>A90</f>
        <v>0</v>
      </c>
      <c r="N91" s="199">
        <v>2</v>
      </c>
      <c r="O91" s="221" t="e">
        <f>I90</f>
        <v>#NUM!</v>
      </c>
    </row>
    <row r="92" spans="1:15" ht="12.75" customHeight="1">
      <c r="A92" s="222"/>
      <c r="B92" s="223">
        <v>22</v>
      </c>
      <c r="C92" s="224" t="str">
        <f>VLOOKUP($B92,Startlist!$B:$H,2,FALSE)</f>
        <v>A7</v>
      </c>
      <c r="D92" s="225" t="str">
        <f>VLOOKUP($B92,Startlist!$B:$H,3,FALSE)</f>
        <v>Ken Torn</v>
      </c>
      <c r="E92" s="225" t="str">
        <f>VLOOKUP($B92,Startlist!$B:$H,4,FALSE)</f>
        <v>Riivo Mesila</v>
      </c>
      <c r="F92" s="224" t="str">
        <f>VLOOKUP($B92,Startlist!$B:$H,5,FALSE)</f>
        <v>EST</v>
      </c>
      <c r="G92" s="225" t="str">
        <f>VLOOKUP($B92,Startlist!$B:$H,7,FALSE)</f>
        <v>Honda Civic Type-R</v>
      </c>
      <c r="H92" s="273" t="s">
        <v>2301</v>
      </c>
      <c r="I92" s="227"/>
      <c r="J92" s="227"/>
      <c r="K92" s="208"/>
      <c r="L92" s="208"/>
      <c r="M92" s="199">
        <f>A90</f>
        <v>0</v>
      </c>
      <c r="N92" s="199">
        <v>3</v>
      </c>
      <c r="O92" s="221" t="e">
        <f>I90</f>
        <v>#NUM!</v>
      </c>
    </row>
    <row r="93" spans="1:15" ht="12.75" customHeight="1">
      <c r="A93" s="222"/>
      <c r="B93" s="223">
        <v>28</v>
      </c>
      <c r="C93" s="224" t="str">
        <f>VLOOKUP($B93,Startlist!$B:$H,2,FALSE)</f>
        <v>A6</v>
      </c>
      <c r="D93" s="225" t="str">
        <f>VLOOKUP($B93,Startlist!$B:$H,3,FALSE)</f>
        <v>Rasmus Uustulnd</v>
      </c>
      <c r="E93" s="225" t="str">
        <f>VLOOKUP($B93,Startlist!$B:$H,4,FALSE)</f>
        <v>Imre Kuusk</v>
      </c>
      <c r="F93" s="224" t="str">
        <f>VLOOKUP($B93,Startlist!$B:$H,5,FALSE)</f>
        <v>EST</v>
      </c>
      <c r="G93" s="225" t="str">
        <f>VLOOKUP($B93,Startlist!$B:$H,7,FALSE)</f>
        <v>Ford Fiesta R2</v>
      </c>
      <c r="H93" s="226" t="str">
        <f>VLOOKUP(B93,Results!B:AC,15,FALSE)</f>
        <v> 1:13.40,4</v>
      </c>
      <c r="I93" s="227">
        <f>IF(ISERROR(FIND(":",TRIM(H93))),LEFT(TRIM(H93),FIND(".",TRIM(H93),1)-1)*60+RIGHT(TRIM(H93),LEN(TRIM(H93))-FIND(".",TRIM(H93),1)),LEFT(TRIM(H93),FIND(":",TRIM(H93),1)-1)*3600+MID(TRIM(H93),3,2)*60+RIGHT(TRIM(H93),LEN(TRIM(H93))-FIND(".",TRIM(H93),1)))</f>
        <v>4420.4</v>
      </c>
      <c r="J93" s="227"/>
      <c r="K93" s="208"/>
      <c r="L93" s="208"/>
      <c r="M93" s="199">
        <f>A90</f>
        <v>0</v>
      </c>
      <c r="N93" s="199">
        <v>4</v>
      </c>
      <c r="O93" s="221" t="e">
        <f>I90</f>
        <v>#NUM!</v>
      </c>
    </row>
    <row r="94" spans="1:15" ht="12.75" customHeight="1">
      <c r="A94" s="222"/>
      <c r="B94" s="223">
        <v>43</v>
      </c>
      <c r="C94" s="224" t="str">
        <f>VLOOKUP($B94,Startlist!$B:$H,2,FALSE)</f>
        <v>A6</v>
      </c>
      <c r="D94" s="225" t="str">
        <f>VLOOKUP($B94,Startlist!$B:$H,3,FALSE)</f>
        <v>Kenneth Sepp</v>
      </c>
      <c r="E94" s="225" t="str">
        <f>VLOOKUP($B94,Startlist!$B:$H,4,FALSE)</f>
        <v>Tanel Kasesalu</v>
      </c>
      <c r="F94" s="224" t="str">
        <f>VLOOKUP($B94,Startlist!$B:$H,5,FALSE)</f>
        <v>EST</v>
      </c>
      <c r="G94" s="225" t="str">
        <f>VLOOKUP($B94,Startlist!$B:$H,7,FALSE)</f>
        <v>Citroen C2 R2 MAX</v>
      </c>
      <c r="H94" s="273" t="s">
        <v>2301</v>
      </c>
      <c r="I94" s="227"/>
      <c r="J94" s="208"/>
      <c r="K94" s="208"/>
      <c r="L94" s="208"/>
      <c r="M94" s="199">
        <f>A90</f>
        <v>0</v>
      </c>
      <c r="N94" s="199">
        <v>5</v>
      </c>
      <c r="O94" s="221" t="e">
        <f>I90</f>
        <v>#NUM!</v>
      </c>
    </row>
    <row r="95" spans="1:15" ht="7.5" customHeight="1">
      <c r="A95" s="214"/>
      <c r="B95" s="220"/>
      <c r="C95" s="216"/>
      <c r="D95" s="217"/>
      <c r="E95" s="217"/>
      <c r="F95" s="216"/>
      <c r="G95" s="219"/>
      <c r="H95" s="207"/>
      <c r="I95" s="208"/>
      <c r="J95" s="208"/>
      <c r="K95" s="208"/>
      <c r="L95" s="208"/>
      <c r="M95" s="199">
        <f>A90</f>
        <v>0</v>
      </c>
      <c r="N95" s="199">
        <v>6</v>
      </c>
      <c r="O95" s="221" t="e">
        <f>I90</f>
        <v>#NUM!</v>
      </c>
    </row>
    <row r="96" spans="1:15" s="201" customFormat="1" ht="12.75" customHeight="1">
      <c r="A96" s="202"/>
      <c r="B96" s="203" t="str">
        <f>VLOOKUP($B98,Startlist!$B:$H,6,FALSE)</f>
        <v>RS RACING</v>
      </c>
      <c r="C96" s="204"/>
      <c r="D96" s="205"/>
      <c r="E96" s="193"/>
      <c r="F96" s="194"/>
      <c r="G96" s="195"/>
      <c r="H96" s="274" t="s">
        <v>2496</v>
      </c>
      <c r="I96" s="196" t="e">
        <f>SMALL(I98:I100,1)+SMALL(I98:I100,2)</f>
        <v>#NUM!</v>
      </c>
      <c r="J96" s="197" t="e">
        <f>INT(I96/3600)</f>
        <v>#NUM!</v>
      </c>
      <c r="K96" s="198" t="e">
        <f>CONCATENATE("0",INT((I96-(J96*3600))/60))</f>
        <v>#NUM!</v>
      </c>
      <c r="L96" s="196" t="e">
        <f>CONCATENATE("0",ROUND(I96-(J96*3600)-(K96*60),1))</f>
        <v>#NUM!</v>
      </c>
      <c r="M96" s="199">
        <f>A96</f>
        <v>0</v>
      </c>
      <c r="N96" s="199">
        <v>1</v>
      </c>
      <c r="O96" s="200" t="e">
        <f>I96</f>
        <v>#NUM!</v>
      </c>
    </row>
    <row r="97" spans="1:15" ht="7.5" customHeight="1">
      <c r="A97" s="214"/>
      <c r="B97" s="220"/>
      <c r="C97" s="216"/>
      <c r="D97" s="217"/>
      <c r="E97" s="217"/>
      <c r="F97" s="216"/>
      <c r="G97" s="219"/>
      <c r="H97" s="207"/>
      <c r="I97" s="208"/>
      <c r="J97" s="208"/>
      <c r="K97" s="208"/>
      <c r="L97" s="208"/>
      <c r="M97" s="199">
        <f>A96</f>
        <v>0</v>
      </c>
      <c r="N97" s="199">
        <v>2</v>
      </c>
      <c r="O97" s="221" t="e">
        <f>I96</f>
        <v>#NUM!</v>
      </c>
    </row>
    <row r="98" spans="1:15" ht="12.75" customHeight="1">
      <c r="A98" s="222"/>
      <c r="B98" s="223">
        <v>32</v>
      </c>
      <c r="C98" s="224" t="str">
        <f>VLOOKUP($B98,Startlist!$B:$H,2,FALSE)</f>
        <v>A6</v>
      </c>
      <c r="D98" s="225" t="str">
        <f>VLOOKUP($B98,Startlist!$B:$H,3,FALSE)</f>
        <v>Kristen Kelement</v>
      </c>
      <c r="E98" s="225" t="str">
        <f>VLOOKUP($B98,Startlist!$B:$H,4,FALSE)</f>
        <v>Timo Kasesalu</v>
      </c>
      <c r="F98" s="224" t="str">
        <f>VLOOKUP($B98,Startlist!$B:$H,5,FALSE)</f>
        <v>EST</v>
      </c>
      <c r="G98" s="225" t="str">
        <f>VLOOKUP($B98,Startlist!$B:$H,7,FALSE)</f>
        <v>Citroen C2 R2 MAX</v>
      </c>
      <c r="H98" s="226" t="str">
        <f>VLOOKUP(B98,Results!B:AC,15,FALSE)</f>
        <v> 1:13.10,3</v>
      </c>
      <c r="I98" s="227">
        <f>IF(ISERROR(FIND(":",TRIM(H98))),LEFT(TRIM(H98),FIND(".",TRIM(H98),1)-1)*60+RIGHT(TRIM(H98),LEN(TRIM(H98))-FIND(".",TRIM(H98),1)),LEFT(TRIM(H98),FIND(":",TRIM(H98),1)-1)*3600+MID(TRIM(H98),3,2)*60+RIGHT(TRIM(H98),LEN(TRIM(H98))-FIND(".",TRIM(H98),1)))</f>
        <v>4390.3</v>
      </c>
      <c r="J98" s="227"/>
      <c r="K98" s="208"/>
      <c r="L98" s="208"/>
      <c r="M98" s="199">
        <f>A96</f>
        <v>0</v>
      </c>
      <c r="N98" s="199">
        <v>3</v>
      </c>
      <c r="O98" s="221" t="e">
        <f>I96</f>
        <v>#NUM!</v>
      </c>
    </row>
    <row r="99" spans="1:15" ht="12.75" customHeight="1">
      <c r="A99" s="222"/>
      <c r="B99" s="223">
        <v>66</v>
      </c>
      <c r="C99" s="224" t="str">
        <f>VLOOKUP($B99,Startlist!$B:$H,2,FALSE)</f>
        <v>E10</v>
      </c>
      <c r="D99" s="225" t="str">
        <f>VLOOKUP($B99,Startlist!$B:$H,3,FALSE)</f>
        <v>Taavo Tigane</v>
      </c>
      <c r="E99" s="225" t="str">
        <f>VLOOKUP($B99,Startlist!$B:$H,4,FALSE)</f>
        <v>Eero Viljus</v>
      </c>
      <c r="F99" s="224" t="str">
        <f>VLOOKUP($B99,Startlist!$B:$H,5,FALSE)</f>
        <v>EST</v>
      </c>
      <c r="G99" s="225" t="str">
        <f>VLOOKUP($B99,Startlist!$B:$H,7,FALSE)</f>
        <v>Nissan Sunny</v>
      </c>
      <c r="H99" s="273" t="s">
        <v>2301</v>
      </c>
      <c r="I99" s="227"/>
      <c r="J99" s="227"/>
      <c r="K99" s="208"/>
      <c r="L99" s="208"/>
      <c r="M99" s="199">
        <f>A96</f>
        <v>0</v>
      </c>
      <c r="N99" s="199">
        <v>4</v>
      </c>
      <c r="O99" s="221" t="e">
        <f>I96</f>
        <v>#NUM!</v>
      </c>
    </row>
    <row r="100" spans="1:15" ht="12.75" customHeight="1">
      <c r="A100" s="222"/>
      <c r="B100" s="223"/>
      <c r="C100" s="224"/>
      <c r="D100" s="225"/>
      <c r="E100" s="225"/>
      <c r="F100" s="224"/>
      <c r="G100" s="225"/>
      <c r="H100" s="226"/>
      <c r="I100" s="227"/>
      <c r="J100" s="208"/>
      <c r="K100" s="208"/>
      <c r="L100" s="208"/>
      <c r="M100" s="199">
        <f>A96</f>
        <v>0</v>
      </c>
      <c r="N100" s="199">
        <v>5</v>
      </c>
      <c r="O100" s="221" t="e">
        <f>I96</f>
        <v>#NUM!</v>
      </c>
    </row>
    <row r="101" spans="1:15" ht="7.5" customHeight="1">
      <c r="A101" s="214"/>
      <c r="B101" s="220"/>
      <c r="C101" s="216"/>
      <c r="D101" s="217"/>
      <c r="E101" s="217"/>
      <c r="F101" s="216"/>
      <c r="G101" s="219"/>
      <c r="H101" s="207"/>
      <c r="I101" s="208"/>
      <c r="J101" s="208"/>
      <c r="K101" s="208"/>
      <c r="L101" s="208"/>
      <c r="M101" s="199">
        <f>A96</f>
        <v>0</v>
      </c>
      <c r="N101" s="199">
        <v>6</v>
      </c>
      <c r="O101" s="221" t="e">
        <f>I96</f>
        <v>#NUM!</v>
      </c>
    </row>
    <row r="102" spans="1:15" s="201" customFormat="1" ht="12.75" customHeight="1">
      <c r="A102" s="202"/>
      <c r="B102" s="203" t="str">
        <f>VLOOKUP($B104,Startlist!$B:$H,6,FALSE)</f>
        <v>MS RACING</v>
      </c>
      <c r="C102" s="204"/>
      <c r="D102" s="205"/>
      <c r="E102" s="193"/>
      <c r="F102" s="194"/>
      <c r="G102" s="195"/>
      <c r="H102" s="274" t="s">
        <v>2496</v>
      </c>
      <c r="I102" s="196" t="e">
        <f>SMALL(I104:I106,1)+SMALL(I104:I106,2)</f>
        <v>#NUM!</v>
      </c>
      <c r="J102" s="197" t="e">
        <f>INT(I102/3600)</f>
        <v>#NUM!</v>
      </c>
      <c r="K102" s="198" t="e">
        <f>CONCATENATE("0",INT((I102-(J102*3600))/60))</f>
        <v>#NUM!</v>
      </c>
      <c r="L102" s="196" t="e">
        <f>CONCATENATE("0",ROUND(I102-(J102*3600)-(K102*60),1))</f>
        <v>#NUM!</v>
      </c>
      <c r="M102" s="199">
        <f>A102</f>
        <v>0</v>
      </c>
      <c r="N102" s="199">
        <v>1</v>
      </c>
      <c r="O102" s="200" t="e">
        <f>I102</f>
        <v>#NUM!</v>
      </c>
    </row>
    <row r="103" spans="1:15" ht="7.5" customHeight="1">
      <c r="A103" s="214"/>
      <c r="B103" s="220"/>
      <c r="C103" s="216"/>
      <c r="D103" s="217"/>
      <c r="E103" s="217"/>
      <c r="F103" s="216"/>
      <c r="G103" s="219"/>
      <c r="H103" s="207"/>
      <c r="I103" s="208"/>
      <c r="J103" s="208"/>
      <c r="K103" s="208"/>
      <c r="L103" s="208"/>
      <c r="M103" s="199">
        <f>A102</f>
        <v>0</v>
      </c>
      <c r="N103" s="199">
        <v>2</v>
      </c>
      <c r="O103" s="221" t="e">
        <f>I102</f>
        <v>#NUM!</v>
      </c>
    </row>
    <row r="104" spans="1:15" ht="12.75" customHeight="1">
      <c r="A104" s="222"/>
      <c r="B104" s="223">
        <v>19</v>
      </c>
      <c r="C104" s="224" t="str">
        <f>VLOOKUP($B104,Startlist!$B:$H,2,FALSE)</f>
        <v>E11</v>
      </c>
      <c r="D104" s="225" t="str">
        <f>VLOOKUP($B104,Startlist!$B:$H,3,FALSE)</f>
        <v>Toomas Vask</v>
      </c>
      <c r="E104" s="225" t="str">
        <f>VLOOKUP($B104,Startlist!$B:$H,4,FALSE)</f>
        <v>Taaniel Tigas</v>
      </c>
      <c r="F104" s="224" t="str">
        <f>VLOOKUP($B104,Startlist!$B:$H,5,FALSE)</f>
        <v>EST</v>
      </c>
      <c r="G104" s="225" t="str">
        <f>VLOOKUP($B104,Startlist!$B:$H,7,FALSE)</f>
        <v>BMW M3</v>
      </c>
      <c r="H104" s="273" t="s">
        <v>2301</v>
      </c>
      <c r="I104" s="227"/>
      <c r="J104" s="227"/>
      <c r="K104" s="208"/>
      <c r="L104" s="208"/>
      <c r="M104" s="199">
        <f>A102</f>
        <v>0</v>
      </c>
      <c r="N104" s="199">
        <v>3</v>
      </c>
      <c r="O104" s="221" t="e">
        <f>I102</f>
        <v>#NUM!</v>
      </c>
    </row>
    <row r="105" spans="1:15" ht="12.75" customHeight="1">
      <c r="A105" s="222"/>
      <c r="B105" s="223">
        <v>38</v>
      </c>
      <c r="C105" s="224" t="str">
        <f>VLOOKUP($B105,Startlist!$B:$H,2,FALSE)</f>
        <v>A7</v>
      </c>
      <c r="D105" s="225" t="str">
        <f>VLOOKUP($B105,Startlist!$B:$H,3,FALSE)</f>
        <v>David Sultanjants</v>
      </c>
      <c r="E105" s="225" t="str">
        <f>VLOOKUP($B105,Startlist!$B:$H,4,FALSE)</f>
        <v>Siim Oja</v>
      </c>
      <c r="F105" s="224" t="str">
        <f>VLOOKUP($B105,Startlist!$B:$H,5,FALSE)</f>
        <v>EST</v>
      </c>
      <c r="G105" s="225" t="str">
        <f>VLOOKUP($B105,Startlist!$B:$H,7,FALSE)</f>
        <v>Citroen DS3</v>
      </c>
      <c r="H105" s="226" t="str">
        <f>VLOOKUP(B105,Results!B:AC,15,FALSE)</f>
        <v> 1:13.52,5</v>
      </c>
      <c r="I105" s="227">
        <f>IF(ISERROR(FIND(":",TRIM(H105))),LEFT(TRIM(H105),FIND(".",TRIM(H105),1)-1)*60+RIGHT(TRIM(H105),LEN(TRIM(H105))-FIND(".",TRIM(H105),1)),LEFT(TRIM(H105),FIND(":",TRIM(H105),1)-1)*3600+MID(TRIM(H105),3,2)*60+RIGHT(TRIM(H105),LEN(TRIM(H105))-FIND(".",TRIM(H105),1)))</f>
        <v>4432.5</v>
      </c>
      <c r="J105" s="227"/>
      <c r="K105" s="208"/>
      <c r="L105" s="208"/>
      <c r="M105" s="199">
        <f>A102</f>
        <v>0</v>
      </c>
      <c r="N105" s="199">
        <v>4</v>
      </c>
      <c r="O105" s="221" t="e">
        <f>I102</f>
        <v>#NUM!</v>
      </c>
    </row>
    <row r="106" spans="1:15" ht="12.75" customHeight="1">
      <c r="A106" s="222"/>
      <c r="B106" s="223">
        <v>40</v>
      </c>
      <c r="C106" s="224" t="str">
        <f>VLOOKUP($B106,Startlist!$B:$H,2,FALSE)</f>
        <v>E11</v>
      </c>
      <c r="D106" s="225" t="str">
        <f>VLOOKUP($B106,Startlist!$B:$H,3,FALSE)</f>
        <v>Argo Kuutok</v>
      </c>
      <c r="E106" s="225" t="str">
        <f>VLOOKUP($B106,Startlist!$B:$H,4,FALSE)</f>
        <v>Ott Mesikäpp</v>
      </c>
      <c r="F106" s="224" t="str">
        <f>VLOOKUP($B106,Startlist!$B:$H,5,FALSE)</f>
        <v>EST</v>
      </c>
      <c r="G106" s="225" t="str">
        <f>VLOOKUP($B106,Startlist!$B:$H,7,FALSE)</f>
        <v>BMW M3</v>
      </c>
      <c r="H106" s="273" t="s">
        <v>2301</v>
      </c>
      <c r="I106" s="227"/>
      <c r="J106" s="208"/>
      <c r="K106" s="208"/>
      <c r="L106" s="208"/>
      <c r="M106" s="199">
        <f>A102</f>
        <v>0</v>
      </c>
      <c r="N106" s="199">
        <v>5</v>
      </c>
      <c r="O106" s="221" t="e">
        <f>I102</f>
        <v>#NUM!</v>
      </c>
    </row>
    <row r="107" spans="1:15" ht="7.5" customHeight="1">
      <c r="A107" s="214"/>
      <c r="B107" s="220"/>
      <c r="C107" s="216"/>
      <c r="D107" s="217"/>
      <c r="E107" s="217"/>
      <c r="F107" s="216"/>
      <c r="G107" s="219"/>
      <c r="H107" s="207"/>
      <c r="I107" s="208"/>
      <c r="J107" s="208"/>
      <c r="K107" s="208"/>
      <c r="L107" s="208"/>
      <c r="M107" s="199">
        <f>A102</f>
        <v>0</v>
      </c>
      <c r="N107" s="199">
        <v>6</v>
      </c>
      <c r="O107" s="221" t="e">
        <f>I102</f>
        <v>#NUM!</v>
      </c>
    </row>
    <row r="108" spans="1:15" s="201" customFormat="1" ht="12.75" customHeight="1">
      <c r="A108" s="202"/>
      <c r="B108" s="203" t="str">
        <f>VLOOKUP($B110,Startlist!$B:$H,6,FALSE)</f>
        <v>TIKKRI MOTORSPORT</v>
      </c>
      <c r="C108" s="204"/>
      <c r="D108" s="205"/>
      <c r="E108" s="193"/>
      <c r="F108" s="194"/>
      <c r="G108" s="195"/>
      <c r="H108" s="274" t="s">
        <v>2496</v>
      </c>
      <c r="I108" s="196" t="e">
        <f>SMALL(I110:I112,1)+SMALL(I110:I112,2)</f>
        <v>#NUM!</v>
      </c>
      <c r="J108" s="197" t="e">
        <f>INT(I108/3600)</f>
        <v>#NUM!</v>
      </c>
      <c r="K108" s="198" t="e">
        <f>CONCATENATE("0",INT((I108-(J108*3600))/60))</f>
        <v>#NUM!</v>
      </c>
      <c r="L108" s="196" t="e">
        <f>CONCATENATE("0",ROUND(I108-(J108*3600)-(K108*60),1))</f>
        <v>#NUM!</v>
      </c>
      <c r="M108" s="199">
        <f>A108</f>
        <v>0</v>
      </c>
      <c r="N108" s="199">
        <v>1</v>
      </c>
      <c r="O108" s="200" t="e">
        <f>I108</f>
        <v>#NUM!</v>
      </c>
    </row>
    <row r="109" spans="1:15" ht="7.5" customHeight="1">
      <c r="A109" s="214"/>
      <c r="B109" s="220"/>
      <c r="C109" s="216"/>
      <c r="D109" s="217"/>
      <c r="E109" s="217"/>
      <c r="F109" s="216"/>
      <c r="G109" s="219"/>
      <c r="H109" s="207"/>
      <c r="I109" s="208"/>
      <c r="J109" s="208"/>
      <c r="K109" s="208"/>
      <c r="L109" s="208"/>
      <c r="M109" s="199">
        <f>A108</f>
        <v>0</v>
      </c>
      <c r="N109" s="199">
        <v>2</v>
      </c>
      <c r="O109" s="221" t="e">
        <f>I108</f>
        <v>#NUM!</v>
      </c>
    </row>
    <row r="110" spans="1:15" ht="12.75" customHeight="1">
      <c r="A110" s="222"/>
      <c r="B110" s="223">
        <v>34</v>
      </c>
      <c r="C110" s="224" t="str">
        <f>VLOOKUP($B110,Startlist!$B:$H,2,FALSE)</f>
        <v>E12</v>
      </c>
      <c r="D110" s="225" t="str">
        <f>VLOOKUP($B110,Startlist!$B:$H,3,FALSE)</f>
        <v>Aiko Aigro</v>
      </c>
      <c r="E110" s="225" t="str">
        <f>VLOOKUP($B110,Startlist!$B:$H,4,FALSE)</f>
        <v>Kermo Kärtmann</v>
      </c>
      <c r="F110" s="224" t="str">
        <f>VLOOKUP($B110,Startlist!$B:$H,5,FALSE)</f>
        <v>EST</v>
      </c>
      <c r="G110" s="225" t="str">
        <f>VLOOKUP($B110,Startlist!$B:$H,7,FALSE)</f>
        <v>Mitsubishi Lancer Evo 6</v>
      </c>
      <c r="H110" s="273" t="s">
        <v>2301</v>
      </c>
      <c r="I110" s="227"/>
      <c r="J110" s="227"/>
      <c r="K110" s="208"/>
      <c r="L110" s="208"/>
      <c r="M110" s="199">
        <f>A108</f>
        <v>0</v>
      </c>
      <c r="N110" s="199">
        <v>3</v>
      </c>
      <c r="O110" s="221" t="e">
        <f>I108</f>
        <v>#NUM!</v>
      </c>
    </row>
    <row r="111" spans="1:15" ht="12.75" customHeight="1">
      <c r="A111" s="222"/>
      <c r="B111" s="223">
        <v>65</v>
      </c>
      <c r="C111" s="224" t="str">
        <f>VLOOKUP($B111,Startlist!$B:$H,2,FALSE)</f>
        <v>E10</v>
      </c>
      <c r="D111" s="225" t="str">
        <f>VLOOKUP($B111,Startlist!$B:$H,3,FALSE)</f>
        <v>Alvar Kuusik</v>
      </c>
      <c r="E111" s="225" t="str">
        <f>VLOOKUP($B111,Startlist!$B:$H,4,FALSE)</f>
        <v>Riho Kens</v>
      </c>
      <c r="F111" s="224" t="str">
        <f>VLOOKUP($B111,Startlist!$B:$H,5,FALSE)</f>
        <v>EST</v>
      </c>
      <c r="G111" s="225" t="str">
        <f>VLOOKUP($B111,Startlist!$B:$H,7,FALSE)</f>
        <v>VW Golf</v>
      </c>
      <c r="H111" s="226" t="str">
        <f>VLOOKUP(B111,Results!B:AC,15,FALSE)</f>
        <v> 1:16.50,6</v>
      </c>
      <c r="I111" s="227">
        <f>IF(ISERROR(FIND(":",TRIM(H111))),LEFT(TRIM(H111),FIND(".",TRIM(H111),1)-1)*60+RIGHT(TRIM(H111),LEN(TRIM(H111))-FIND(".",TRIM(H111),1)),LEFT(TRIM(H111),FIND(":",TRIM(H111),1)-1)*3600+MID(TRIM(H111),3,2)*60+RIGHT(TRIM(H111),LEN(TRIM(H111))-FIND(".",TRIM(H111),1)))</f>
        <v>4610.6</v>
      </c>
      <c r="J111" s="227"/>
      <c r="K111" s="208"/>
      <c r="L111" s="208"/>
      <c r="M111" s="199">
        <f>A108</f>
        <v>0</v>
      </c>
      <c r="N111" s="199">
        <v>4</v>
      </c>
      <c r="O111" s="221" t="e">
        <f>I108</f>
        <v>#NUM!</v>
      </c>
    </row>
    <row r="112" spans="1:15" ht="12.75" customHeight="1">
      <c r="A112" s="222"/>
      <c r="B112" s="223">
        <v>69</v>
      </c>
      <c r="C112" s="224" t="str">
        <f>VLOOKUP($B112,Startlist!$B:$H,2,FALSE)</f>
        <v>N3</v>
      </c>
      <c r="D112" s="225" t="str">
        <f>VLOOKUP($B112,Startlist!$B:$H,3,FALSE)</f>
        <v>Martin Vatter</v>
      </c>
      <c r="E112" s="225" t="str">
        <f>VLOOKUP($B112,Startlist!$B:$H,4,FALSE)</f>
        <v>Oliver Peebo</v>
      </c>
      <c r="F112" s="224" t="str">
        <f>VLOOKUP($B112,Startlist!$B:$H,5,FALSE)</f>
        <v>EST</v>
      </c>
      <c r="G112" s="225" t="str">
        <f>VLOOKUP($B112,Startlist!$B:$H,7,FALSE)</f>
        <v>Honda Civic Type-R</v>
      </c>
      <c r="H112" s="273" t="s">
        <v>2301</v>
      </c>
      <c r="I112" s="227"/>
      <c r="J112" s="208"/>
      <c r="K112" s="208"/>
      <c r="L112" s="208"/>
      <c r="M112" s="199">
        <f>A108</f>
        <v>0</v>
      </c>
      <c r="N112" s="199">
        <v>5</v>
      </c>
      <c r="O112" s="221" t="e">
        <f>I108</f>
        <v>#NUM!</v>
      </c>
    </row>
    <row r="113" spans="1:15" ht="7.5" customHeight="1">
      <c r="A113" s="214"/>
      <c r="B113" s="220"/>
      <c r="C113" s="216"/>
      <c r="D113" s="217"/>
      <c r="E113" s="217"/>
      <c r="F113" s="216"/>
      <c r="G113" s="219"/>
      <c r="H113" s="207"/>
      <c r="I113" s="208"/>
      <c r="J113" s="208"/>
      <c r="K113" s="208"/>
      <c r="L113" s="208"/>
      <c r="M113" s="199">
        <f>A108</f>
        <v>0</v>
      </c>
      <c r="N113" s="199">
        <v>6</v>
      </c>
      <c r="O113" s="221" t="e">
        <f>I108</f>
        <v>#NUM!</v>
      </c>
    </row>
    <row r="114" spans="1:15" s="201" customFormat="1" ht="12.75" customHeight="1">
      <c r="A114" s="202"/>
      <c r="B114" s="203" t="str">
        <f>VLOOKUP($B116,Startlist!$B:$H,6,FALSE)</f>
        <v>DYNAMIC SPORT</v>
      </c>
      <c r="C114" s="204"/>
      <c r="D114" s="205"/>
      <c r="E114" s="193"/>
      <c r="F114" s="194"/>
      <c r="G114" s="195"/>
      <c r="H114" s="274" t="s">
        <v>2496</v>
      </c>
      <c r="I114" s="196" t="e">
        <f>SMALL(I116:I118,1)+SMALL(I116:I118,2)</f>
        <v>#NUM!</v>
      </c>
      <c r="J114" s="197" t="e">
        <f>INT(I114/3600)</f>
        <v>#NUM!</v>
      </c>
      <c r="K114" s="198" t="e">
        <f>CONCATENATE("0",INT((I114-(J114*3600))/60))</f>
        <v>#NUM!</v>
      </c>
      <c r="L114" s="196" t="e">
        <f>CONCATENATE("0",ROUND(I114-(J114*3600)-(K114*60),1))</f>
        <v>#NUM!</v>
      </c>
      <c r="M114" s="199">
        <f>A114</f>
        <v>0</v>
      </c>
      <c r="N114" s="199">
        <v>1</v>
      </c>
      <c r="O114" s="200" t="e">
        <f>I114</f>
        <v>#NUM!</v>
      </c>
    </row>
    <row r="115" spans="1:15" ht="7.5" customHeight="1">
      <c r="A115" s="214"/>
      <c r="B115" s="220"/>
      <c r="C115" s="216"/>
      <c r="D115" s="217"/>
      <c r="E115" s="217"/>
      <c r="F115" s="216"/>
      <c r="G115" s="219"/>
      <c r="H115" s="207"/>
      <c r="I115" s="208"/>
      <c r="J115" s="208"/>
      <c r="K115" s="208"/>
      <c r="L115" s="208"/>
      <c r="M115" s="199">
        <f>A114</f>
        <v>0</v>
      </c>
      <c r="N115" s="199">
        <v>2</v>
      </c>
      <c r="O115" s="221" t="e">
        <f>I114</f>
        <v>#NUM!</v>
      </c>
    </row>
    <row r="116" spans="1:15" ht="12.75" customHeight="1">
      <c r="A116" s="222"/>
      <c r="B116" s="223">
        <v>18</v>
      </c>
      <c r="C116" s="224" t="str">
        <f>VLOOKUP($B116,Startlist!$B:$H,2,FALSE)</f>
        <v>N4</v>
      </c>
      <c r="D116" s="225" t="str">
        <f>VLOOKUP($B116,Startlist!$B:$H,3,FALSE)</f>
        <v>Alexander Mikhaylov</v>
      </c>
      <c r="E116" s="225" t="str">
        <f>VLOOKUP($B116,Startlist!$B:$H,4,FALSE)</f>
        <v>Normunds Kokins</v>
      </c>
      <c r="F116" s="224" t="str">
        <f>VLOOKUP($B116,Startlist!$B:$H,5,FALSE)</f>
        <v>RUS / LAT</v>
      </c>
      <c r="G116" s="225" t="str">
        <f>VLOOKUP($B116,Startlist!$B:$H,7,FALSE)</f>
        <v>Mitsubishi Lancer Evo 10</v>
      </c>
      <c r="H116" s="226" t="str">
        <f>VLOOKUP(B116,Results!B:AC,15,FALSE)</f>
        <v> 1:12.05,5</v>
      </c>
      <c r="I116" s="227">
        <f>IF(ISERROR(FIND(":",TRIM(H116))),LEFT(TRIM(H116),FIND(".",TRIM(H116),1)-1)*60+RIGHT(TRIM(H116),LEN(TRIM(H116))-FIND(".",TRIM(H116),1)),LEFT(TRIM(H116),FIND(":",TRIM(H116),1)-1)*3600+MID(TRIM(H116),3,2)*60+RIGHT(TRIM(H116),LEN(TRIM(H116))-FIND(".",TRIM(H116),1)))</f>
        <v>4325.5</v>
      </c>
      <c r="J116" s="227"/>
      <c r="K116" s="208"/>
      <c r="L116" s="208"/>
      <c r="M116" s="199">
        <f>A114</f>
        <v>0</v>
      </c>
      <c r="N116" s="199">
        <v>3</v>
      </c>
      <c r="O116" s="221" t="e">
        <f>I114</f>
        <v>#NUM!</v>
      </c>
    </row>
    <row r="117" spans="1:15" ht="12.75" customHeight="1">
      <c r="A117" s="222"/>
      <c r="B117" s="223">
        <v>39</v>
      </c>
      <c r="C117" s="224" t="str">
        <f>VLOOKUP($B117,Startlist!$B:$H,2,FALSE)</f>
        <v>A8</v>
      </c>
      <c r="D117" s="225" t="str">
        <f>VLOOKUP($B117,Startlist!$B:$H,3,FALSE)</f>
        <v>Rolands Jaunzems</v>
      </c>
      <c r="E117" s="225" t="str">
        <f>VLOOKUP($B117,Startlist!$B:$H,4,FALSE)</f>
        <v>Aleksandrs Innuss</v>
      </c>
      <c r="F117" s="224" t="str">
        <f>VLOOKUP($B117,Startlist!$B:$H,5,FALSE)</f>
        <v>LAT</v>
      </c>
      <c r="G117" s="225" t="str">
        <f>VLOOKUP($B117,Startlist!$B:$H,7,FALSE)</f>
        <v>Mitsubishi Lancer Evo 8</v>
      </c>
      <c r="H117" s="273" t="s">
        <v>2301</v>
      </c>
      <c r="I117" s="227"/>
      <c r="J117" s="227"/>
      <c r="K117" s="208"/>
      <c r="L117" s="208"/>
      <c r="M117" s="199">
        <f>A114</f>
        <v>0</v>
      </c>
      <c r="N117" s="199">
        <v>4</v>
      </c>
      <c r="O117" s="221" t="e">
        <f>I114</f>
        <v>#NUM!</v>
      </c>
    </row>
    <row r="118" spans="1:15" ht="12.75" customHeight="1">
      <c r="A118" s="222"/>
      <c r="B118" s="223"/>
      <c r="C118" s="224"/>
      <c r="D118" s="225"/>
      <c r="E118" s="225"/>
      <c r="F118" s="224"/>
      <c r="G118" s="225"/>
      <c r="H118" s="226"/>
      <c r="I118" s="227"/>
      <c r="J118" s="208"/>
      <c r="K118" s="208"/>
      <c r="L118" s="208"/>
      <c r="M118" s="199">
        <f>A114</f>
        <v>0</v>
      </c>
      <c r="N118" s="199">
        <v>5</v>
      </c>
      <c r="O118" s="221" t="e">
        <f>I114</f>
        <v>#NUM!</v>
      </c>
    </row>
    <row r="119" spans="1:15" ht="7.5" customHeight="1">
      <c r="A119" s="214"/>
      <c r="B119" s="220"/>
      <c r="C119" s="216"/>
      <c r="D119" s="217"/>
      <c r="E119" s="217"/>
      <c r="F119" s="216"/>
      <c r="G119" s="219"/>
      <c r="H119" s="207"/>
      <c r="I119" s="208"/>
      <c r="J119" s="208"/>
      <c r="K119" s="208"/>
      <c r="L119" s="208"/>
      <c r="M119" s="199">
        <f>A114</f>
        <v>0</v>
      </c>
      <c r="N119" s="199">
        <v>6</v>
      </c>
      <c r="O119" s="221" t="e">
        <f>I114</f>
        <v>#NUM!</v>
      </c>
    </row>
    <row r="120" spans="1:15" s="201" customFormat="1" ht="12.75" customHeight="1">
      <c r="A120" s="202"/>
      <c r="B120" s="203" t="str">
        <f>VLOOKUP($B122,Startlist!$B:$H,6,FALSE)&amp;" III"</f>
        <v>ECOM MOTORSPORT III</v>
      </c>
      <c r="C120" s="204"/>
      <c r="D120" s="205"/>
      <c r="E120" s="193"/>
      <c r="F120" s="194"/>
      <c r="G120" s="195"/>
      <c r="H120" s="274" t="s">
        <v>2496</v>
      </c>
      <c r="I120" s="196" t="e">
        <f>SMALL(I122:I124,1)+SMALL(I122:I124,2)</f>
        <v>#NUM!</v>
      </c>
      <c r="J120" s="197" t="e">
        <f>INT(I120/3600)</f>
        <v>#NUM!</v>
      </c>
      <c r="K120" s="198" t="e">
        <f>CONCATENATE("0",INT((I120-(J120*3600))/60))</f>
        <v>#NUM!</v>
      </c>
      <c r="L120" s="196" t="e">
        <f>CONCATENATE("0",ROUND(I120-(J120*3600)-(K120*60),1))</f>
        <v>#NUM!</v>
      </c>
      <c r="M120" s="199">
        <f>A120</f>
        <v>0</v>
      </c>
      <c r="N120" s="199">
        <v>1</v>
      </c>
      <c r="O120" s="200" t="e">
        <f>I120</f>
        <v>#NUM!</v>
      </c>
    </row>
    <row r="121" spans="1:15" ht="7.5" customHeight="1">
      <c r="A121" s="214"/>
      <c r="B121" s="220"/>
      <c r="C121" s="216"/>
      <c r="D121" s="217"/>
      <c r="E121" s="217"/>
      <c r="F121" s="216"/>
      <c r="G121" s="219"/>
      <c r="H121" s="207"/>
      <c r="I121" s="208"/>
      <c r="J121" s="208"/>
      <c r="K121" s="208"/>
      <c r="L121" s="208"/>
      <c r="M121" s="199">
        <f>A120</f>
        <v>0</v>
      </c>
      <c r="N121" s="199">
        <v>2</v>
      </c>
      <c r="O121" s="221" t="e">
        <f>I120</f>
        <v>#NUM!</v>
      </c>
    </row>
    <row r="122" spans="1:15" ht="12.75" customHeight="1">
      <c r="A122" s="222"/>
      <c r="B122" s="223">
        <v>89</v>
      </c>
      <c r="C122" s="224" t="str">
        <f>VLOOKUP($B122,Startlist!$B:$H,2,FALSE)</f>
        <v>E10</v>
      </c>
      <c r="D122" s="225" t="str">
        <f>VLOOKUP($B122,Startlist!$B:$H,3,FALSE)</f>
        <v>Marko Ringenberg</v>
      </c>
      <c r="E122" s="225" t="str">
        <f>VLOOKUP($B122,Startlist!$B:$H,4,FALSE)</f>
        <v>Mario Jürimäe</v>
      </c>
      <c r="F122" s="224" t="str">
        <f>VLOOKUP($B122,Startlist!$B:$H,5,FALSE)</f>
        <v>EST</v>
      </c>
      <c r="G122" s="225" t="str">
        <f>VLOOKUP($B122,Startlist!$B:$H,7,FALSE)</f>
        <v>Opel Ascona</v>
      </c>
      <c r="H122" s="273" t="s">
        <v>2301</v>
      </c>
      <c r="I122" s="227"/>
      <c r="J122" s="227"/>
      <c r="K122" s="208"/>
      <c r="L122" s="208"/>
      <c r="M122" s="199">
        <f>A120</f>
        <v>0</v>
      </c>
      <c r="N122" s="199">
        <v>3</v>
      </c>
      <c r="O122" s="221" t="e">
        <f>I120</f>
        <v>#NUM!</v>
      </c>
    </row>
    <row r="123" spans="1:15" ht="12.75" customHeight="1">
      <c r="A123" s="222"/>
      <c r="B123" s="223">
        <v>103</v>
      </c>
      <c r="C123" s="224" t="str">
        <f>VLOOKUP($B123,Startlist!$B:$H,2,FALSE)</f>
        <v>E13</v>
      </c>
      <c r="D123" s="225" t="str">
        <f>VLOOKUP($B123,Startlist!$B:$H,3,FALSE)</f>
        <v>Marko Kasepōld</v>
      </c>
      <c r="E123" s="225" t="str">
        <f>VLOOKUP($B123,Startlist!$B:$H,4,FALSE)</f>
        <v>Harri Jōessar</v>
      </c>
      <c r="F123" s="224" t="str">
        <f>VLOOKUP($B123,Startlist!$B:$H,5,FALSE)</f>
        <v>EST</v>
      </c>
      <c r="G123" s="225" t="str">
        <f>VLOOKUP($B123,Startlist!$B:$H,7,FALSE)</f>
        <v>GAZ 51</v>
      </c>
      <c r="H123" s="273" t="s">
        <v>2301</v>
      </c>
      <c r="I123" s="227"/>
      <c r="J123" s="227"/>
      <c r="K123" s="208"/>
      <c r="L123" s="208"/>
      <c r="M123" s="199">
        <f>A120</f>
        <v>0</v>
      </c>
      <c r="N123" s="199">
        <v>4</v>
      </c>
      <c r="O123" s="221" t="e">
        <f>I120</f>
        <v>#NUM!</v>
      </c>
    </row>
    <row r="124" spans="1:15" ht="12.75" customHeight="1">
      <c r="A124" s="222"/>
      <c r="B124" s="223"/>
      <c r="C124" s="224"/>
      <c r="D124" s="225"/>
      <c r="E124" s="225"/>
      <c r="F124" s="224"/>
      <c r="G124" s="225"/>
      <c r="H124" s="226"/>
      <c r="I124" s="227"/>
      <c r="J124" s="208"/>
      <c r="K124" s="208"/>
      <c r="L124" s="208"/>
      <c r="M124" s="199">
        <f>A120</f>
        <v>0</v>
      </c>
      <c r="N124" s="199">
        <v>5</v>
      </c>
      <c r="O124" s="221" t="e">
        <f>I120</f>
        <v>#NUM!</v>
      </c>
    </row>
    <row r="125" spans="1:15" ht="7.5" customHeight="1">
      <c r="A125" s="214"/>
      <c r="B125" s="220"/>
      <c r="C125" s="216"/>
      <c r="D125" s="217"/>
      <c r="E125" s="217"/>
      <c r="F125" s="216"/>
      <c r="G125" s="219"/>
      <c r="H125" s="207"/>
      <c r="I125" s="208"/>
      <c r="J125" s="208"/>
      <c r="K125" s="208"/>
      <c r="L125" s="208"/>
      <c r="M125" s="199">
        <f>A120</f>
        <v>0</v>
      </c>
      <c r="N125" s="199">
        <v>6</v>
      </c>
      <c r="O125" s="221" t="e">
        <f>I120</f>
        <v>#NUM!</v>
      </c>
    </row>
    <row r="126" spans="1:15" s="201" customFormat="1" ht="12.75" customHeight="1">
      <c r="A126" s="202"/>
      <c r="B126" s="203" t="str">
        <f>VLOOKUP($B128,Startlist!$B:$H,6,FALSE)</f>
        <v>LAITSE RALLYPARK</v>
      </c>
      <c r="C126" s="204"/>
      <c r="D126" s="205"/>
      <c r="E126" s="193"/>
      <c r="F126" s="194"/>
      <c r="G126" s="195"/>
      <c r="H126" s="274" t="s">
        <v>2496</v>
      </c>
      <c r="I126" s="196" t="e">
        <f>SMALL(I128:I130,1)+SMALL(I128:I130,2)</f>
        <v>#NUM!</v>
      </c>
      <c r="J126" s="197" t="e">
        <f>INT(I126/3600)</f>
        <v>#NUM!</v>
      </c>
      <c r="K126" s="198" t="e">
        <f>CONCATENATE("0",INT((I126-(J126*3600))/60))</f>
        <v>#NUM!</v>
      </c>
      <c r="L126" s="196" t="e">
        <f>CONCATENATE("0",ROUND(I126-(J126*3600)-(K126*60),1))</f>
        <v>#NUM!</v>
      </c>
      <c r="M126" s="199">
        <f>A126</f>
        <v>0</v>
      </c>
      <c r="N126" s="199">
        <v>1</v>
      </c>
      <c r="O126" s="200" t="e">
        <f>I126</f>
        <v>#NUM!</v>
      </c>
    </row>
    <row r="127" spans="1:15" ht="7.5" customHeight="1">
      <c r="A127" s="214"/>
      <c r="B127" s="220"/>
      <c r="C127" s="216"/>
      <c r="D127" s="217"/>
      <c r="E127" s="217"/>
      <c r="F127" s="216"/>
      <c r="G127" s="219"/>
      <c r="H127" s="207"/>
      <c r="I127" s="208"/>
      <c r="J127" s="208"/>
      <c r="K127" s="208"/>
      <c r="L127" s="208"/>
      <c r="M127" s="199">
        <f>A126</f>
        <v>0</v>
      </c>
      <c r="N127" s="199">
        <v>2</v>
      </c>
      <c r="O127" s="221" t="e">
        <f>I126</f>
        <v>#NUM!</v>
      </c>
    </row>
    <row r="128" spans="1:15" ht="12.75" customHeight="1">
      <c r="A128" s="222"/>
      <c r="B128" s="223">
        <v>20</v>
      </c>
      <c r="C128" s="224" t="str">
        <f>VLOOKUP($B128,Startlist!$B:$H,2,FALSE)</f>
        <v>E11</v>
      </c>
      <c r="D128" s="225" t="str">
        <f>VLOOKUP($B128,Startlist!$B:$H,3,FALSE)</f>
        <v>Einar Laipaik</v>
      </c>
      <c r="E128" s="225" t="str">
        <f>VLOOKUP($B128,Startlist!$B:$H,4,FALSE)</f>
        <v>Siimo Suvemaa</v>
      </c>
      <c r="F128" s="224" t="str">
        <f>VLOOKUP($B128,Startlist!$B:$H,5,FALSE)</f>
        <v>EST</v>
      </c>
      <c r="G128" s="225" t="str">
        <f>VLOOKUP($B128,Startlist!$B:$H,7,FALSE)</f>
        <v>BMW M3</v>
      </c>
      <c r="H128" s="273" t="s">
        <v>2301</v>
      </c>
      <c r="I128" s="227"/>
      <c r="J128" s="227"/>
      <c r="K128" s="208"/>
      <c r="L128" s="208"/>
      <c r="M128" s="199">
        <f>A126</f>
        <v>0</v>
      </c>
      <c r="N128" s="199">
        <v>3</v>
      </c>
      <c r="O128" s="221" t="e">
        <f>I126</f>
        <v>#NUM!</v>
      </c>
    </row>
    <row r="129" spans="1:15" ht="12.75" customHeight="1">
      <c r="A129" s="222"/>
      <c r="B129" s="223">
        <v>68</v>
      </c>
      <c r="C129" s="224" t="str">
        <f>VLOOKUP($B129,Startlist!$B:$H,2,FALSE)</f>
        <v>E11</v>
      </c>
      <c r="D129" s="225" t="str">
        <f>VLOOKUP($B129,Startlist!$B:$H,3,FALSE)</f>
        <v>Madis Vanaselja</v>
      </c>
      <c r="E129" s="225" t="str">
        <f>VLOOKUP($B129,Startlist!$B:$H,4,FALSE)</f>
        <v>Jaanus Hōbemägi</v>
      </c>
      <c r="F129" s="224" t="str">
        <f>VLOOKUP($B129,Startlist!$B:$H,5,FALSE)</f>
        <v>EST</v>
      </c>
      <c r="G129" s="225" t="str">
        <f>VLOOKUP($B129,Startlist!$B:$H,7,FALSE)</f>
        <v>BMW M3</v>
      </c>
      <c r="H129" s="226" t="str">
        <f>VLOOKUP(B129,Results!B:AC,15,FALSE)</f>
        <v> 1:14.38,1</v>
      </c>
      <c r="I129" s="227">
        <f>IF(ISERROR(FIND(":",TRIM(H129))),LEFT(TRIM(H129),FIND(".",TRIM(H129),1)-1)*60+RIGHT(TRIM(H129),LEN(TRIM(H129))-FIND(".",TRIM(H129),1)),LEFT(TRIM(H129),FIND(":",TRIM(H129),1)-1)*3600+MID(TRIM(H129),3,2)*60+RIGHT(TRIM(H129),LEN(TRIM(H129))-FIND(".",TRIM(H129),1)))</f>
        <v>4478.1</v>
      </c>
      <c r="J129" s="227"/>
      <c r="K129" s="208"/>
      <c r="L129" s="208"/>
      <c r="M129" s="199">
        <f>A126</f>
        <v>0</v>
      </c>
      <c r="N129" s="199">
        <v>4</v>
      </c>
      <c r="O129" s="221" t="e">
        <f>I126</f>
        <v>#NUM!</v>
      </c>
    </row>
    <row r="130" spans="1:15" ht="12.75" customHeight="1">
      <c r="A130" s="222"/>
      <c r="B130" s="223"/>
      <c r="C130" s="224"/>
      <c r="D130" s="225"/>
      <c r="E130" s="225"/>
      <c r="F130" s="224"/>
      <c r="G130" s="225"/>
      <c r="H130" s="226"/>
      <c r="I130" s="227"/>
      <c r="J130" s="208"/>
      <c r="K130" s="208"/>
      <c r="L130" s="208"/>
      <c r="M130" s="199">
        <f>A126</f>
        <v>0</v>
      </c>
      <c r="N130" s="199">
        <v>5</v>
      </c>
      <c r="O130" s="221" t="e">
        <f>I126</f>
        <v>#NUM!</v>
      </c>
    </row>
    <row r="131" spans="1:15" ht="7.5" customHeight="1">
      <c r="A131" s="214"/>
      <c r="B131" s="220"/>
      <c r="C131" s="216"/>
      <c r="D131" s="217"/>
      <c r="E131" s="217"/>
      <c r="F131" s="216"/>
      <c r="G131" s="219"/>
      <c r="H131" s="207"/>
      <c r="I131" s="208"/>
      <c r="J131" s="208"/>
      <c r="K131" s="208"/>
      <c r="L131" s="208"/>
      <c r="M131" s="199">
        <f>A126</f>
        <v>0</v>
      </c>
      <c r="N131" s="199">
        <v>6</v>
      </c>
      <c r="O131" s="221" t="e">
        <f>I126</f>
        <v>#NUM!</v>
      </c>
    </row>
    <row r="132" spans="1:15" s="201" customFormat="1" ht="12.75" customHeight="1">
      <c r="A132" s="202"/>
      <c r="B132" s="203" t="str">
        <f>VLOOKUP($B134,Startlist!$B:$H,6,FALSE)</f>
        <v>MÄRJAMAA RALLY TEAM</v>
      </c>
      <c r="C132" s="204"/>
      <c r="D132" s="205"/>
      <c r="E132" s="193"/>
      <c r="F132" s="194"/>
      <c r="G132" s="195"/>
      <c r="H132" s="274" t="s">
        <v>2496</v>
      </c>
      <c r="I132" s="196" t="e">
        <f>SMALL(I134:I136,1)+SMALL(I134:I136,2)</f>
        <v>#NUM!</v>
      </c>
      <c r="J132" s="197" t="e">
        <f>INT(I132/3600)</f>
        <v>#NUM!</v>
      </c>
      <c r="K132" s="198" t="e">
        <f>CONCATENATE("0",INT((I132-(J132*3600))/60))</f>
        <v>#NUM!</v>
      </c>
      <c r="L132" s="196" t="e">
        <f>CONCATENATE("0",ROUND(I132-(J132*3600)-(K132*60),1))</f>
        <v>#NUM!</v>
      </c>
      <c r="M132" s="199">
        <f>A132</f>
        <v>0</v>
      </c>
      <c r="N132" s="199">
        <v>1</v>
      </c>
      <c r="O132" s="200" t="e">
        <f>I132</f>
        <v>#NUM!</v>
      </c>
    </row>
    <row r="133" spans="1:15" ht="7.5" customHeight="1">
      <c r="A133" s="214"/>
      <c r="B133" s="220"/>
      <c r="C133" s="216"/>
      <c r="D133" s="217"/>
      <c r="E133" s="217"/>
      <c r="F133" s="216"/>
      <c r="G133" s="219"/>
      <c r="H133" s="207"/>
      <c r="I133" s="208"/>
      <c r="J133" s="208"/>
      <c r="K133" s="208"/>
      <c r="L133" s="208"/>
      <c r="M133" s="199">
        <f>A132</f>
        <v>0</v>
      </c>
      <c r="N133" s="199">
        <v>2</v>
      </c>
      <c r="O133" s="221" t="e">
        <f>I132</f>
        <v>#NUM!</v>
      </c>
    </row>
    <row r="134" spans="1:15" ht="12.75" customHeight="1">
      <c r="A134" s="222"/>
      <c r="B134" s="223">
        <v>94</v>
      </c>
      <c r="C134" s="224" t="str">
        <f>VLOOKUP($B134,Startlist!$B:$H,2,FALSE)</f>
        <v>E9</v>
      </c>
      <c r="D134" s="225" t="str">
        <f>VLOOKUP($B134,Startlist!$B:$H,3,FALSE)</f>
        <v>Janek Jelle</v>
      </c>
      <c r="E134" s="225" t="str">
        <f>VLOOKUP($B134,Startlist!$B:$H,4,FALSE)</f>
        <v>Vaido Tali</v>
      </c>
      <c r="F134" s="224" t="str">
        <f>VLOOKUP($B134,Startlist!$B:$H,5,FALSE)</f>
        <v>EST</v>
      </c>
      <c r="G134" s="225" t="str">
        <f>VLOOKUP($B134,Startlist!$B:$H,7,FALSE)</f>
        <v>LADA 2105</v>
      </c>
      <c r="H134" s="273" t="s">
        <v>2301</v>
      </c>
      <c r="I134" s="227"/>
      <c r="J134" s="227"/>
      <c r="K134" s="208"/>
      <c r="L134" s="208"/>
      <c r="M134" s="199">
        <f>A132</f>
        <v>0</v>
      </c>
      <c r="N134" s="199">
        <v>3</v>
      </c>
      <c r="O134" s="221" t="e">
        <f>I132</f>
        <v>#NUM!</v>
      </c>
    </row>
    <row r="135" spans="1:15" ht="12.75" customHeight="1">
      <c r="A135" s="222"/>
      <c r="B135" s="223">
        <v>98</v>
      </c>
      <c r="C135" s="224" t="str">
        <f>VLOOKUP($B135,Startlist!$B:$H,2,FALSE)</f>
        <v>E13</v>
      </c>
      <c r="D135" s="225" t="str">
        <f>VLOOKUP($B135,Startlist!$B:$H,3,FALSE)</f>
        <v>Tarmo Silt</v>
      </c>
      <c r="E135" s="225" t="str">
        <f>VLOOKUP($B135,Startlist!$B:$H,4,FALSE)</f>
        <v>Raido Loel</v>
      </c>
      <c r="F135" s="224" t="str">
        <f>VLOOKUP($B135,Startlist!$B:$H,5,FALSE)</f>
        <v>EST</v>
      </c>
      <c r="G135" s="225" t="str">
        <f>VLOOKUP($B135,Startlist!$B:$H,7,FALSE)</f>
        <v>GAZ 51</v>
      </c>
      <c r="H135" s="273" t="s">
        <v>2301</v>
      </c>
      <c r="I135" s="227"/>
      <c r="J135" s="227"/>
      <c r="K135" s="208"/>
      <c r="L135" s="208"/>
      <c r="M135" s="199">
        <f>A132</f>
        <v>0</v>
      </c>
      <c r="N135" s="199">
        <v>4</v>
      </c>
      <c r="O135" s="221" t="e">
        <f>I132</f>
        <v>#NUM!</v>
      </c>
    </row>
    <row r="136" spans="1:15" ht="12.75" customHeight="1">
      <c r="A136" s="222"/>
      <c r="B136" s="223">
        <v>101</v>
      </c>
      <c r="C136" s="224" t="str">
        <f>VLOOKUP($B136,Startlist!$B:$H,2,FALSE)</f>
        <v>E13</v>
      </c>
      <c r="D136" s="225" t="str">
        <f>VLOOKUP($B136,Startlist!$B:$H,3,FALSE)</f>
        <v>Veiko Liukanen</v>
      </c>
      <c r="E136" s="225" t="str">
        <f>VLOOKUP($B136,Startlist!$B:$H,4,FALSE)</f>
        <v>Toivo Liukanen</v>
      </c>
      <c r="F136" s="224" t="str">
        <f>VLOOKUP($B136,Startlist!$B:$H,5,FALSE)</f>
        <v>EST</v>
      </c>
      <c r="G136" s="225" t="str">
        <f>VLOOKUP($B136,Startlist!$B:$H,7,FALSE)</f>
        <v>GAZ 51</v>
      </c>
      <c r="H136" s="273" t="s">
        <v>2301</v>
      </c>
      <c r="I136" s="227"/>
      <c r="J136" s="208"/>
      <c r="K136" s="208"/>
      <c r="L136" s="208"/>
      <c r="M136" s="199">
        <f>A132</f>
        <v>0</v>
      </c>
      <c r="N136" s="199">
        <v>5</v>
      </c>
      <c r="O136" s="221" t="e">
        <f>I132</f>
        <v>#NUM!</v>
      </c>
    </row>
    <row r="137" spans="1:15" ht="7.5" customHeight="1">
      <c r="A137" s="214"/>
      <c r="B137" s="220"/>
      <c r="C137" s="216"/>
      <c r="D137" s="217"/>
      <c r="E137" s="217"/>
      <c r="F137" s="216"/>
      <c r="G137" s="219"/>
      <c r="H137" s="207"/>
      <c r="I137" s="208"/>
      <c r="J137" s="208"/>
      <c r="K137" s="208"/>
      <c r="L137" s="208"/>
      <c r="M137" s="199">
        <f>A132</f>
        <v>0</v>
      </c>
      <c r="N137" s="199">
        <v>6</v>
      </c>
      <c r="O137" s="221" t="e">
        <f>I132</f>
        <v>#NUM!</v>
      </c>
    </row>
  </sheetData>
  <mergeCells count="3">
    <mergeCell ref="A1:H1"/>
    <mergeCell ref="A2:H2"/>
    <mergeCell ref="A3:H3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553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spans="1:9" ht="15.75">
      <c r="A2" s="309" t="str">
        <f>Startlist!$F4</f>
        <v>Grossi Toidukaubad  VIRU RALLY 2014</v>
      </c>
      <c r="B2" s="309"/>
      <c r="C2" s="309"/>
      <c r="D2" s="309"/>
      <c r="E2" s="309"/>
      <c r="F2" s="309"/>
      <c r="G2" s="309"/>
      <c r="H2" s="309"/>
      <c r="I2" s="309"/>
    </row>
    <row r="3" spans="1:9" ht="15">
      <c r="A3" s="310" t="str">
        <f>Startlist!$F5</f>
        <v>13-14 June 2014</v>
      </c>
      <c r="B3" s="310"/>
      <c r="C3" s="310"/>
      <c r="D3" s="310"/>
      <c r="E3" s="310"/>
      <c r="F3" s="310"/>
      <c r="G3" s="310"/>
      <c r="H3" s="310"/>
      <c r="I3" s="310"/>
    </row>
    <row r="4" spans="1:9" ht="15">
      <c r="A4" s="310" t="str">
        <f>Startlist!$F6</f>
        <v>Rakvere, Lääne Virumaa</v>
      </c>
      <c r="B4" s="310"/>
      <c r="C4" s="310"/>
      <c r="D4" s="310"/>
      <c r="E4" s="310"/>
      <c r="F4" s="310"/>
      <c r="G4" s="310"/>
      <c r="H4" s="310"/>
      <c r="I4" s="310"/>
    </row>
    <row r="5" spans="4:10" ht="15.75">
      <c r="D5" s="182"/>
      <c r="E5" s="182"/>
      <c r="F5" s="1"/>
      <c r="G5" s="182"/>
      <c r="H5" s="26"/>
      <c r="J5" s="182"/>
    </row>
    <row r="6" spans="1:10" ht="15.75">
      <c r="A6" s="11" t="s">
        <v>716</v>
      </c>
      <c r="D6" s="182"/>
      <c r="E6" s="182"/>
      <c r="F6" s="1"/>
      <c r="G6" s="182"/>
      <c r="H6" s="26"/>
      <c r="I6" s="46" t="s">
        <v>244</v>
      </c>
      <c r="J6" s="182"/>
    </row>
    <row r="7" spans="1:10" ht="12.75">
      <c r="A7" s="33"/>
      <c r="B7" s="34" t="s">
        <v>737</v>
      </c>
      <c r="C7" s="35" t="s">
        <v>720</v>
      </c>
      <c r="D7" s="183" t="s">
        <v>721</v>
      </c>
      <c r="E7" s="183" t="s">
        <v>722</v>
      </c>
      <c r="F7" s="36" t="s">
        <v>723</v>
      </c>
      <c r="G7" s="183" t="s">
        <v>724</v>
      </c>
      <c r="H7" s="37" t="s">
        <v>725</v>
      </c>
      <c r="I7" s="38" t="s">
        <v>717</v>
      </c>
      <c r="J7" s="182"/>
    </row>
    <row r="8" spans="1:10" s="4" customFormat="1" ht="15" customHeight="1">
      <c r="A8" s="22" t="s">
        <v>1058</v>
      </c>
      <c r="B8" s="22" t="s">
        <v>245</v>
      </c>
      <c r="C8" s="23" t="s">
        <v>684</v>
      </c>
      <c r="D8" s="184" t="s">
        <v>814</v>
      </c>
      <c r="E8" s="184" t="s">
        <v>815</v>
      </c>
      <c r="F8" s="23" t="s">
        <v>752</v>
      </c>
      <c r="G8" s="184" t="s">
        <v>607</v>
      </c>
      <c r="H8" s="28" t="s">
        <v>774</v>
      </c>
      <c r="I8" s="30" t="s">
        <v>2775</v>
      </c>
      <c r="J8" s="185"/>
    </row>
    <row r="9" spans="1:10" ht="15" customHeight="1">
      <c r="A9" s="50" t="s">
        <v>1059</v>
      </c>
      <c r="B9" s="50" t="s">
        <v>246</v>
      </c>
      <c r="C9" s="51" t="s">
        <v>761</v>
      </c>
      <c r="D9" s="186" t="s">
        <v>608</v>
      </c>
      <c r="E9" s="186" t="s">
        <v>609</v>
      </c>
      <c r="F9" s="51" t="s">
        <v>758</v>
      </c>
      <c r="G9" s="186" t="s">
        <v>881</v>
      </c>
      <c r="H9" s="52" t="s">
        <v>773</v>
      </c>
      <c r="I9" s="53" t="s">
        <v>138</v>
      </c>
      <c r="J9" s="182"/>
    </row>
    <row r="10" spans="1:10" ht="15" customHeight="1">
      <c r="A10" s="50" t="s">
        <v>1060</v>
      </c>
      <c r="B10" s="50" t="s">
        <v>247</v>
      </c>
      <c r="C10" s="51" t="s">
        <v>761</v>
      </c>
      <c r="D10" s="186" t="s">
        <v>810</v>
      </c>
      <c r="E10" s="186" t="s">
        <v>811</v>
      </c>
      <c r="F10" s="51" t="s">
        <v>752</v>
      </c>
      <c r="G10" s="186" t="s">
        <v>668</v>
      </c>
      <c r="H10" s="52" t="s">
        <v>772</v>
      </c>
      <c r="I10" s="53" t="s">
        <v>1664</v>
      </c>
      <c r="J10" s="182"/>
    </row>
    <row r="11" spans="1:10" ht="15" customHeight="1">
      <c r="A11" s="50" t="s">
        <v>1061</v>
      </c>
      <c r="B11" s="50" t="s">
        <v>248</v>
      </c>
      <c r="C11" s="51" t="s">
        <v>761</v>
      </c>
      <c r="D11" s="186" t="s">
        <v>687</v>
      </c>
      <c r="E11" s="186" t="s">
        <v>704</v>
      </c>
      <c r="F11" s="51" t="s">
        <v>752</v>
      </c>
      <c r="G11" s="186" t="s">
        <v>611</v>
      </c>
      <c r="H11" s="52" t="s">
        <v>773</v>
      </c>
      <c r="I11" s="53" t="s">
        <v>2782</v>
      </c>
      <c r="J11" s="182"/>
    </row>
    <row r="12" spans="1:10" ht="15" customHeight="1">
      <c r="A12" s="50" t="s">
        <v>1062</v>
      </c>
      <c r="B12" s="50" t="s">
        <v>249</v>
      </c>
      <c r="C12" s="51" t="s">
        <v>761</v>
      </c>
      <c r="D12" s="186" t="s">
        <v>803</v>
      </c>
      <c r="E12" s="186" t="s">
        <v>804</v>
      </c>
      <c r="F12" s="51" t="s">
        <v>752</v>
      </c>
      <c r="G12" s="186" t="s">
        <v>613</v>
      </c>
      <c r="H12" s="52" t="s">
        <v>773</v>
      </c>
      <c r="I12" s="53" t="s">
        <v>2786</v>
      </c>
      <c r="J12" s="182"/>
    </row>
    <row r="13" spans="1:10" ht="15" customHeight="1">
      <c r="A13" s="50" t="s">
        <v>1063</v>
      </c>
      <c r="B13" s="50" t="s">
        <v>250</v>
      </c>
      <c r="C13" s="51" t="s">
        <v>761</v>
      </c>
      <c r="D13" s="186" t="s">
        <v>685</v>
      </c>
      <c r="E13" s="186" t="s">
        <v>686</v>
      </c>
      <c r="F13" s="51" t="s">
        <v>752</v>
      </c>
      <c r="G13" s="186" t="s">
        <v>612</v>
      </c>
      <c r="H13" s="52" t="s">
        <v>772</v>
      </c>
      <c r="I13" s="53" t="s">
        <v>2790</v>
      </c>
      <c r="J13" s="182"/>
    </row>
    <row r="14" spans="1:10" ht="15" customHeight="1">
      <c r="A14" s="50" t="s">
        <v>1064</v>
      </c>
      <c r="B14" s="50" t="s">
        <v>251</v>
      </c>
      <c r="C14" s="51" t="s">
        <v>761</v>
      </c>
      <c r="D14" s="186" t="s">
        <v>886</v>
      </c>
      <c r="E14" s="186" t="s">
        <v>887</v>
      </c>
      <c r="F14" s="51" t="s">
        <v>888</v>
      </c>
      <c r="G14" s="186" t="s">
        <v>889</v>
      </c>
      <c r="H14" s="52" t="s">
        <v>773</v>
      </c>
      <c r="I14" s="53" t="s">
        <v>2</v>
      </c>
      <c r="J14" s="182"/>
    </row>
    <row r="15" spans="1:10" ht="15" customHeight="1">
      <c r="A15" s="50" t="s">
        <v>1065</v>
      </c>
      <c r="B15" s="50" t="s">
        <v>252</v>
      </c>
      <c r="C15" s="51" t="s">
        <v>761</v>
      </c>
      <c r="D15" s="186" t="s">
        <v>923</v>
      </c>
      <c r="E15" s="186" t="s">
        <v>924</v>
      </c>
      <c r="F15" s="51" t="s">
        <v>758</v>
      </c>
      <c r="G15" s="186" t="s">
        <v>610</v>
      </c>
      <c r="H15" s="52" t="s">
        <v>773</v>
      </c>
      <c r="I15" s="53" t="s">
        <v>2794</v>
      </c>
      <c r="J15" s="182"/>
    </row>
    <row r="16" spans="1:10" ht="15" customHeight="1">
      <c r="A16" s="50" t="s">
        <v>1066</v>
      </c>
      <c r="B16" s="50" t="s">
        <v>253</v>
      </c>
      <c r="C16" s="51" t="s">
        <v>684</v>
      </c>
      <c r="D16" s="186" t="s">
        <v>808</v>
      </c>
      <c r="E16" s="186" t="s">
        <v>809</v>
      </c>
      <c r="F16" s="51" t="s">
        <v>758</v>
      </c>
      <c r="G16" s="186" t="s">
        <v>618</v>
      </c>
      <c r="H16" s="52" t="s">
        <v>688</v>
      </c>
      <c r="I16" s="53" t="s">
        <v>2797</v>
      </c>
      <c r="J16" s="182"/>
    </row>
    <row r="17" spans="1:10" ht="15" customHeight="1">
      <c r="A17" s="50" t="s">
        <v>1067</v>
      </c>
      <c r="B17" s="50" t="s">
        <v>254</v>
      </c>
      <c r="C17" s="51" t="s">
        <v>764</v>
      </c>
      <c r="D17" s="186" t="s">
        <v>805</v>
      </c>
      <c r="E17" s="186" t="s">
        <v>806</v>
      </c>
      <c r="F17" s="51" t="s">
        <v>752</v>
      </c>
      <c r="G17" s="186" t="s">
        <v>617</v>
      </c>
      <c r="H17" s="52" t="s">
        <v>779</v>
      </c>
      <c r="I17" s="53" t="s">
        <v>2801</v>
      </c>
      <c r="J17" s="182"/>
    </row>
    <row r="18" spans="1:10" ht="15" customHeight="1">
      <c r="A18" s="47"/>
      <c r="B18" s="47"/>
      <c r="C18" s="48"/>
      <c r="D18" s="187"/>
      <c r="E18" s="187"/>
      <c r="F18" s="48"/>
      <c r="G18" s="187"/>
      <c r="H18" s="49"/>
      <c r="I18" s="47"/>
      <c r="J18" s="182"/>
    </row>
    <row r="19" spans="1:10" ht="15" customHeight="1">
      <c r="A19" s="47"/>
      <c r="B19" s="47"/>
      <c r="C19" s="48"/>
      <c r="D19" s="187"/>
      <c r="E19" s="187"/>
      <c r="F19" s="48"/>
      <c r="G19" s="187"/>
      <c r="H19" s="49"/>
      <c r="I19" s="46" t="s">
        <v>255</v>
      </c>
      <c r="J19" s="182"/>
    </row>
    <row r="20" spans="1:10" s="4" customFormat="1" ht="15" customHeight="1">
      <c r="A20" s="24" t="s">
        <v>1058</v>
      </c>
      <c r="B20" s="24" t="s">
        <v>256</v>
      </c>
      <c r="C20" s="25" t="s">
        <v>762</v>
      </c>
      <c r="D20" s="188" t="s">
        <v>831</v>
      </c>
      <c r="E20" s="188" t="s">
        <v>832</v>
      </c>
      <c r="F20" s="25" t="s">
        <v>758</v>
      </c>
      <c r="G20" s="188" t="s">
        <v>610</v>
      </c>
      <c r="H20" s="29" t="s">
        <v>824</v>
      </c>
      <c r="I20" s="31" t="s">
        <v>89</v>
      </c>
      <c r="J20" s="185"/>
    </row>
    <row r="21" spans="1:10" s="32" customFormat="1" ht="15" customHeight="1">
      <c r="A21" s="42"/>
      <c r="B21" s="42"/>
      <c r="C21" s="43"/>
      <c r="D21" s="189"/>
      <c r="E21" s="189"/>
      <c r="F21" s="43"/>
      <c r="G21" s="189"/>
      <c r="H21" s="44"/>
      <c r="I21" s="45"/>
      <c r="J21" s="187"/>
    </row>
    <row r="22" spans="1:10" s="32" customFormat="1" ht="15" customHeight="1">
      <c r="A22" s="42"/>
      <c r="B22" s="42"/>
      <c r="C22" s="43"/>
      <c r="D22" s="189"/>
      <c r="E22" s="189"/>
      <c r="F22" s="43"/>
      <c r="G22" s="189"/>
      <c r="H22" s="44"/>
      <c r="I22" s="45"/>
      <c r="J22" s="187"/>
    </row>
    <row r="23" spans="1:10" ht="15" customHeight="1">
      <c r="A23" s="39"/>
      <c r="B23" s="39"/>
      <c r="C23" s="40"/>
      <c r="D23" s="190"/>
      <c r="E23" s="190"/>
      <c r="F23" s="40"/>
      <c r="G23" s="190"/>
      <c r="H23" s="41"/>
      <c r="I23" s="39"/>
      <c r="J23" s="182"/>
    </row>
    <row r="24" spans="1:10" ht="15" customHeight="1">
      <c r="A24" s="39"/>
      <c r="B24" s="39"/>
      <c r="C24" s="40"/>
      <c r="D24" s="190"/>
      <c r="E24" s="190"/>
      <c r="F24" s="40"/>
      <c r="G24" s="190"/>
      <c r="H24" s="41"/>
      <c r="I24" s="46" t="s">
        <v>257</v>
      </c>
      <c r="J24" s="182"/>
    </row>
    <row r="25" spans="1:10" s="4" customFormat="1" ht="15" customHeight="1">
      <c r="A25" s="24" t="s">
        <v>1058</v>
      </c>
      <c r="B25" s="24" t="s">
        <v>246</v>
      </c>
      <c r="C25" s="25" t="s">
        <v>761</v>
      </c>
      <c r="D25" s="188" t="s">
        <v>608</v>
      </c>
      <c r="E25" s="188" t="s">
        <v>609</v>
      </c>
      <c r="F25" s="25" t="s">
        <v>758</v>
      </c>
      <c r="G25" s="188" t="s">
        <v>881</v>
      </c>
      <c r="H25" s="29" t="s">
        <v>773</v>
      </c>
      <c r="I25" s="31" t="s">
        <v>137</v>
      </c>
      <c r="J25" s="185"/>
    </row>
    <row r="26" spans="1:10" s="32" customFormat="1" ht="15" customHeight="1">
      <c r="A26" s="42" t="s">
        <v>1059</v>
      </c>
      <c r="B26" s="42" t="s">
        <v>247</v>
      </c>
      <c r="C26" s="43" t="s">
        <v>761</v>
      </c>
      <c r="D26" s="189" t="s">
        <v>810</v>
      </c>
      <c r="E26" s="189" t="s">
        <v>811</v>
      </c>
      <c r="F26" s="43" t="s">
        <v>752</v>
      </c>
      <c r="G26" s="189" t="s">
        <v>668</v>
      </c>
      <c r="H26" s="44" t="s">
        <v>772</v>
      </c>
      <c r="I26" s="45" t="s">
        <v>258</v>
      </c>
      <c r="J26" s="187"/>
    </row>
    <row r="27" spans="1:10" s="32" customFormat="1" ht="15" customHeight="1">
      <c r="A27" s="42" t="s">
        <v>1060</v>
      </c>
      <c r="B27" s="42" t="s">
        <v>248</v>
      </c>
      <c r="C27" s="43" t="s">
        <v>761</v>
      </c>
      <c r="D27" s="189" t="s">
        <v>687</v>
      </c>
      <c r="E27" s="189" t="s">
        <v>704</v>
      </c>
      <c r="F27" s="43" t="s">
        <v>752</v>
      </c>
      <c r="G27" s="189" t="s">
        <v>611</v>
      </c>
      <c r="H27" s="44" t="s">
        <v>773</v>
      </c>
      <c r="I27" s="45" t="s">
        <v>259</v>
      </c>
      <c r="J27" s="187"/>
    </row>
    <row r="28" spans="1:10" ht="15" customHeight="1">
      <c r="A28" s="176"/>
      <c r="B28" s="176"/>
      <c r="C28" s="176"/>
      <c r="D28" s="176"/>
      <c r="E28" s="176"/>
      <c r="F28" s="176"/>
      <c r="G28" s="176"/>
      <c r="H28" s="41"/>
      <c r="I28" s="39"/>
      <c r="J28" s="182"/>
    </row>
    <row r="29" spans="1:10" ht="15" customHeight="1">
      <c r="A29" s="39"/>
      <c r="B29" s="39"/>
      <c r="C29" s="40"/>
      <c r="D29" s="190"/>
      <c r="E29" s="190"/>
      <c r="F29" s="40"/>
      <c r="G29" s="190"/>
      <c r="H29" s="41"/>
      <c r="I29" s="46" t="s">
        <v>260</v>
      </c>
      <c r="J29" s="182"/>
    </row>
    <row r="30" spans="1:10" s="4" customFormat="1" ht="15" customHeight="1">
      <c r="A30" s="24" t="s">
        <v>1058</v>
      </c>
      <c r="B30" s="24" t="s">
        <v>245</v>
      </c>
      <c r="C30" s="25" t="s">
        <v>684</v>
      </c>
      <c r="D30" s="188" t="s">
        <v>814</v>
      </c>
      <c r="E30" s="188" t="s">
        <v>815</v>
      </c>
      <c r="F30" s="25" t="s">
        <v>752</v>
      </c>
      <c r="G30" s="188" t="s">
        <v>607</v>
      </c>
      <c r="H30" s="29" t="s">
        <v>774</v>
      </c>
      <c r="I30" s="31" t="s">
        <v>2775</v>
      </c>
      <c r="J30" s="185"/>
    </row>
    <row r="31" spans="1:10" ht="15" customHeight="1">
      <c r="A31" s="42" t="s">
        <v>1059</v>
      </c>
      <c r="B31" s="42" t="s">
        <v>253</v>
      </c>
      <c r="C31" s="43" t="s">
        <v>684</v>
      </c>
      <c r="D31" s="189" t="s">
        <v>808</v>
      </c>
      <c r="E31" s="189" t="s">
        <v>809</v>
      </c>
      <c r="F31" s="43" t="s">
        <v>758</v>
      </c>
      <c r="G31" s="189" t="s">
        <v>618</v>
      </c>
      <c r="H31" s="44" t="s">
        <v>688</v>
      </c>
      <c r="I31" s="45" t="s">
        <v>2797</v>
      </c>
      <c r="J31" s="182"/>
    </row>
    <row r="32" spans="1:10" ht="15" customHeight="1">
      <c r="A32" s="42" t="s">
        <v>1060</v>
      </c>
      <c r="B32" s="42" t="s">
        <v>261</v>
      </c>
      <c r="C32" s="43" t="s">
        <v>684</v>
      </c>
      <c r="D32" s="189" t="s">
        <v>775</v>
      </c>
      <c r="E32" s="189" t="s">
        <v>776</v>
      </c>
      <c r="F32" s="43" t="s">
        <v>752</v>
      </c>
      <c r="G32" s="189" t="s">
        <v>607</v>
      </c>
      <c r="H32" s="44" t="s">
        <v>774</v>
      </c>
      <c r="I32" s="45" t="s">
        <v>2811</v>
      </c>
      <c r="J32" s="182"/>
    </row>
    <row r="33" spans="1:10" ht="15" customHeight="1">
      <c r="A33" s="39"/>
      <c r="B33" s="39"/>
      <c r="C33" s="40"/>
      <c r="D33" s="190"/>
      <c r="E33" s="190"/>
      <c r="F33" s="40"/>
      <c r="G33" s="190"/>
      <c r="H33" s="41"/>
      <c r="I33" s="39"/>
      <c r="J33" s="182"/>
    </row>
    <row r="34" spans="1:10" ht="15" customHeight="1">
      <c r="A34" s="39"/>
      <c r="B34" s="39"/>
      <c r="C34" s="40"/>
      <c r="D34" s="190"/>
      <c r="E34" s="190"/>
      <c r="F34" s="40"/>
      <c r="G34" s="190"/>
      <c r="H34" s="41"/>
      <c r="I34" s="46" t="s">
        <v>262</v>
      </c>
      <c r="J34" s="182"/>
    </row>
    <row r="35" spans="1:10" s="4" customFormat="1" ht="15" customHeight="1">
      <c r="A35" s="24" t="s">
        <v>1058</v>
      </c>
      <c r="B35" s="24" t="s">
        <v>254</v>
      </c>
      <c r="C35" s="25" t="s">
        <v>764</v>
      </c>
      <c r="D35" s="188" t="s">
        <v>805</v>
      </c>
      <c r="E35" s="188" t="s">
        <v>806</v>
      </c>
      <c r="F35" s="25" t="s">
        <v>752</v>
      </c>
      <c r="G35" s="188" t="s">
        <v>617</v>
      </c>
      <c r="H35" s="29" t="s">
        <v>779</v>
      </c>
      <c r="I35" s="31" t="s">
        <v>2800</v>
      </c>
      <c r="J35" s="185"/>
    </row>
    <row r="36" spans="1:10" ht="15" customHeight="1">
      <c r="A36" s="42" t="s">
        <v>1059</v>
      </c>
      <c r="B36" s="42" t="s">
        <v>263</v>
      </c>
      <c r="C36" s="43" t="s">
        <v>764</v>
      </c>
      <c r="D36" s="189" t="s">
        <v>893</v>
      </c>
      <c r="E36" s="189" t="s">
        <v>894</v>
      </c>
      <c r="F36" s="43" t="s">
        <v>895</v>
      </c>
      <c r="G36" s="189" t="s">
        <v>896</v>
      </c>
      <c r="H36" s="44" t="s">
        <v>772</v>
      </c>
      <c r="I36" s="45" t="s">
        <v>264</v>
      </c>
      <c r="J36" s="182"/>
    </row>
    <row r="37" spans="1:10" ht="15" customHeight="1">
      <c r="A37" s="42" t="s">
        <v>1060</v>
      </c>
      <c r="B37" s="42" t="s">
        <v>265</v>
      </c>
      <c r="C37" s="43" t="s">
        <v>764</v>
      </c>
      <c r="D37" s="189" t="s">
        <v>833</v>
      </c>
      <c r="E37" s="189" t="s">
        <v>780</v>
      </c>
      <c r="F37" s="43" t="s">
        <v>752</v>
      </c>
      <c r="G37" s="189" t="s">
        <v>611</v>
      </c>
      <c r="H37" s="44" t="s">
        <v>834</v>
      </c>
      <c r="I37" s="45" t="s">
        <v>266</v>
      </c>
      <c r="J37" s="182"/>
    </row>
    <row r="38" spans="1:10" s="32" customFormat="1" ht="15" customHeight="1">
      <c r="A38" s="39"/>
      <c r="B38" s="39"/>
      <c r="C38" s="40"/>
      <c r="D38" s="190"/>
      <c r="E38" s="190"/>
      <c r="F38" s="40"/>
      <c r="G38" s="190"/>
      <c r="H38" s="41"/>
      <c r="I38" s="39"/>
      <c r="J38" s="187"/>
    </row>
    <row r="39" spans="1:10" s="32" customFormat="1" ht="15" customHeight="1">
      <c r="A39" s="39"/>
      <c r="B39" s="39"/>
      <c r="C39" s="40"/>
      <c r="D39" s="190"/>
      <c r="E39" s="190"/>
      <c r="F39" s="40"/>
      <c r="G39" s="190"/>
      <c r="H39" s="41"/>
      <c r="I39" s="46" t="s">
        <v>267</v>
      </c>
      <c r="J39" s="187"/>
    </row>
    <row r="40" spans="1:10" s="4" customFormat="1" ht="15" customHeight="1">
      <c r="A40" s="24" t="s">
        <v>1058</v>
      </c>
      <c r="B40" s="24" t="s">
        <v>268</v>
      </c>
      <c r="C40" s="25" t="s">
        <v>763</v>
      </c>
      <c r="D40" s="188" t="s">
        <v>827</v>
      </c>
      <c r="E40" s="188" t="s">
        <v>828</v>
      </c>
      <c r="F40" s="25" t="s">
        <v>752</v>
      </c>
      <c r="G40" s="188" t="s">
        <v>614</v>
      </c>
      <c r="H40" s="29" t="s">
        <v>812</v>
      </c>
      <c r="I40" s="31" t="s">
        <v>29</v>
      </c>
      <c r="J40" s="185"/>
    </row>
    <row r="41" spans="1:10" ht="15" customHeight="1">
      <c r="A41" s="42" t="s">
        <v>1059</v>
      </c>
      <c r="B41" s="42" t="s">
        <v>269</v>
      </c>
      <c r="C41" s="43" t="s">
        <v>763</v>
      </c>
      <c r="D41" s="189" t="s">
        <v>669</v>
      </c>
      <c r="E41" s="189" t="s">
        <v>670</v>
      </c>
      <c r="F41" s="43" t="s">
        <v>758</v>
      </c>
      <c r="G41" s="189" t="s">
        <v>671</v>
      </c>
      <c r="H41" s="44" t="s">
        <v>813</v>
      </c>
      <c r="I41" s="45" t="s">
        <v>258</v>
      </c>
      <c r="J41" s="182"/>
    </row>
    <row r="42" spans="1:10" ht="15" customHeight="1">
      <c r="A42" s="42" t="s">
        <v>1060</v>
      </c>
      <c r="B42" s="42" t="s">
        <v>270</v>
      </c>
      <c r="C42" s="43" t="s">
        <v>763</v>
      </c>
      <c r="D42" s="189" t="s">
        <v>949</v>
      </c>
      <c r="E42" s="189" t="s">
        <v>950</v>
      </c>
      <c r="F42" s="43" t="s">
        <v>752</v>
      </c>
      <c r="G42" s="189" t="s">
        <v>616</v>
      </c>
      <c r="H42" s="44" t="s">
        <v>951</v>
      </c>
      <c r="I42" s="45" t="s">
        <v>271</v>
      </c>
      <c r="J42" s="182"/>
    </row>
    <row r="43" spans="1:10" s="32" customFormat="1" ht="15" customHeight="1">
      <c r="A43" s="39"/>
      <c r="B43" s="39"/>
      <c r="C43" s="40"/>
      <c r="D43" s="190"/>
      <c r="E43" s="190"/>
      <c r="F43" s="40"/>
      <c r="G43" s="190"/>
      <c r="H43" s="41"/>
      <c r="I43" s="39"/>
      <c r="J43" s="187"/>
    </row>
    <row r="44" spans="1:10" s="32" customFormat="1" ht="15" customHeight="1">
      <c r="A44" s="39"/>
      <c r="B44" s="39"/>
      <c r="C44" s="40"/>
      <c r="D44" s="190"/>
      <c r="E44" s="190"/>
      <c r="F44" s="40"/>
      <c r="G44" s="190"/>
      <c r="H44" s="41"/>
      <c r="I44" s="46" t="s">
        <v>272</v>
      </c>
      <c r="J44" s="187"/>
    </row>
    <row r="45" spans="1:10" s="4" customFormat="1" ht="15" customHeight="1">
      <c r="A45" s="24" t="s">
        <v>1058</v>
      </c>
      <c r="B45" s="24" t="s">
        <v>273</v>
      </c>
      <c r="C45" s="25" t="s">
        <v>748</v>
      </c>
      <c r="D45" s="188" t="s">
        <v>794</v>
      </c>
      <c r="E45" s="188" t="s">
        <v>795</v>
      </c>
      <c r="F45" s="25" t="s">
        <v>752</v>
      </c>
      <c r="G45" s="188" t="s">
        <v>614</v>
      </c>
      <c r="H45" s="29" t="s">
        <v>812</v>
      </c>
      <c r="I45" s="31" t="s">
        <v>162</v>
      </c>
      <c r="J45" s="185"/>
    </row>
    <row r="46" spans="1:10" ht="15" customHeight="1">
      <c r="A46" s="42" t="s">
        <v>1059</v>
      </c>
      <c r="B46" s="42" t="s">
        <v>274</v>
      </c>
      <c r="C46" s="43" t="s">
        <v>748</v>
      </c>
      <c r="D46" s="189" t="s">
        <v>652</v>
      </c>
      <c r="E46" s="189" t="s">
        <v>992</v>
      </c>
      <c r="F46" s="43" t="s">
        <v>758</v>
      </c>
      <c r="G46" s="189" t="s">
        <v>617</v>
      </c>
      <c r="H46" s="44" t="s">
        <v>826</v>
      </c>
      <c r="I46" s="45" t="s">
        <v>275</v>
      </c>
      <c r="J46" s="182"/>
    </row>
    <row r="47" spans="1:10" ht="15" customHeight="1">
      <c r="A47" s="42"/>
      <c r="B47" s="42"/>
      <c r="C47" s="43"/>
      <c r="D47" s="189"/>
      <c r="E47" s="189"/>
      <c r="F47" s="43"/>
      <c r="G47" s="189"/>
      <c r="H47" s="44"/>
      <c r="I47" s="45"/>
      <c r="J47" s="182"/>
    </row>
    <row r="48" spans="1:10" ht="15" customHeight="1">
      <c r="A48" s="39"/>
      <c r="B48" s="39"/>
      <c r="C48" s="40"/>
      <c r="D48" s="190"/>
      <c r="E48" s="190"/>
      <c r="F48" s="40"/>
      <c r="G48" s="190"/>
      <c r="H48" s="41"/>
      <c r="I48" s="39"/>
      <c r="J48" s="182"/>
    </row>
    <row r="49" spans="1:10" ht="15" customHeight="1">
      <c r="A49" s="39"/>
      <c r="B49" s="39"/>
      <c r="C49" s="40"/>
      <c r="D49" s="190"/>
      <c r="E49" s="190"/>
      <c r="F49" s="40"/>
      <c r="G49" s="190"/>
      <c r="H49" s="41"/>
      <c r="I49" s="46" t="s">
        <v>276</v>
      </c>
      <c r="J49" s="182"/>
    </row>
    <row r="50" spans="1:10" s="5" customFormat="1" ht="15" customHeight="1">
      <c r="A50" s="24" t="s">
        <v>1058</v>
      </c>
      <c r="B50" s="24" t="s">
        <v>277</v>
      </c>
      <c r="C50" s="25" t="s">
        <v>770</v>
      </c>
      <c r="D50" s="188" t="s">
        <v>971</v>
      </c>
      <c r="E50" s="188" t="s">
        <v>972</v>
      </c>
      <c r="F50" s="25" t="s">
        <v>888</v>
      </c>
      <c r="G50" s="188" t="s">
        <v>937</v>
      </c>
      <c r="H50" s="29" t="s">
        <v>938</v>
      </c>
      <c r="I50" s="31" t="s">
        <v>20</v>
      </c>
      <c r="J50" s="191"/>
    </row>
    <row r="51" spans="1:10" ht="15" customHeight="1">
      <c r="A51" s="42" t="s">
        <v>1059</v>
      </c>
      <c r="B51" s="42" t="s">
        <v>278</v>
      </c>
      <c r="C51" s="43" t="s">
        <v>770</v>
      </c>
      <c r="D51" s="189" t="s">
        <v>829</v>
      </c>
      <c r="E51" s="189" t="s">
        <v>830</v>
      </c>
      <c r="F51" s="43" t="s">
        <v>752</v>
      </c>
      <c r="G51" s="189" t="s">
        <v>626</v>
      </c>
      <c r="H51" s="44" t="s">
        <v>627</v>
      </c>
      <c r="I51" s="45" t="s">
        <v>279</v>
      </c>
      <c r="J51" s="182"/>
    </row>
    <row r="52" spans="1:10" ht="15" customHeight="1">
      <c r="A52" s="42" t="s">
        <v>1060</v>
      </c>
      <c r="B52" s="42" t="s">
        <v>280</v>
      </c>
      <c r="C52" s="43" t="s">
        <v>770</v>
      </c>
      <c r="D52" s="189" t="s">
        <v>691</v>
      </c>
      <c r="E52" s="189" t="s">
        <v>854</v>
      </c>
      <c r="F52" s="43" t="s">
        <v>752</v>
      </c>
      <c r="G52" s="189" t="s">
        <v>619</v>
      </c>
      <c r="H52" s="44" t="s">
        <v>692</v>
      </c>
      <c r="I52" s="45" t="s">
        <v>281</v>
      </c>
      <c r="J52" s="182"/>
    </row>
    <row r="53" spans="1:10" s="4" customFormat="1" ht="15" customHeight="1">
      <c r="A53" s="39"/>
      <c r="B53" s="39"/>
      <c r="C53" s="40"/>
      <c r="D53" s="190"/>
      <c r="E53" s="190"/>
      <c r="F53" s="40"/>
      <c r="G53" s="190"/>
      <c r="H53" s="41"/>
      <c r="I53" s="39"/>
      <c r="J53" s="185"/>
    </row>
    <row r="54" spans="1:10" ht="15" customHeight="1">
      <c r="A54" s="39"/>
      <c r="B54" s="39"/>
      <c r="C54" s="40"/>
      <c r="D54" s="190"/>
      <c r="E54" s="190"/>
      <c r="F54" s="40"/>
      <c r="G54" s="190"/>
      <c r="H54" s="41"/>
      <c r="I54" s="46" t="s">
        <v>276</v>
      </c>
      <c r="J54" s="182"/>
    </row>
    <row r="55" spans="1:10" s="5" customFormat="1" ht="15" customHeight="1">
      <c r="A55" s="24" t="s">
        <v>1058</v>
      </c>
      <c r="B55" s="24" t="s">
        <v>282</v>
      </c>
      <c r="C55" s="25" t="s">
        <v>765</v>
      </c>
      <c r="D55" s="188" t="s">
        <v>697</v>
      </c>
      <c r="E55" s="188" t="s">
        <v>698</v>
      </c>
      <c r="F55" s="25" t="s">
        <v>752</v>
      </c>
      <c r="G55" s="188" t="s">
        <v>625</v>
      </c>
      <c r="H55" s="29" t="s">
        <v>816</v>
      </c>
      <c r="I55" s="31" t="s">
        <v>69</v>
      </c>
      <c r="J55" s="191"/>
    </row>
    <row r="56" spans="1:10" ht="15" customHeight="1">
      <c r="A56" s="42" t="s">
        <v>1059</v>
      </c>
      <c r="B56" s="42" t="s">
        <v>283</v>
      </c>
      <c r="C56" s="43" t="s">
        <v>765</v>
      </c>
      <c r="D56" s="189" t="s">
        <v>786</v>
      </c>
      <c r="E56" s="189" t="s">
        <v>629</v>
      </c>
      <c r="F56" s="43" t="s">
        <v>752</v>
      </c>
      <c r="G56" s="189" t="s">
        <v>616</v>
      </c>
      <c r="H56" s="44" t="s">
        <v>816</v>
      </c>
      <c r="I56" s="45" t="s">
        <v>284</v>
      </c>
      <c r="J56" s="182"/>
    </row>
    <row r="57" spans="1:10" ht="15" customHeight="1">
      <c r="A57" s="42" t="s">
        <v>1060</v>
      </c>
      <c r="B57" s="42" t="s">
        <v>285</v>
      </c>
      <c r="C57" s="43" t="s">
        <v>765</v>
      </c>
      <c r="D57" s="189" t="s">
        <v>958</v>
      </c>
      <c r="E57" s="189" t="s">
        <v>959</v>
      </c>
      <c r="F57" s="43" t="s">
        <v>759</v>
      </c>
      <c r="G57" s="189" t="s">
        <v>960</v>
      </c>
      <c r="H57" s="44" t="s">
        <v>816</v>
      </c>
      <c r="I57" s="45" t="s">
        <v>286</v>
      </c>
      <c r="J57" s="182"/>
    </row>
    <row r="58" spans="1:10" s="4" customFormat="1" ht="15" customHeight="1">
      <c r="A58" s="39"/>
      <c r="B58" s="39"/>
      <c r="C58" s="40"/>
      <c r="D58" s="190"/>
      <c r="E58" s="190"/>
      <c r="F58" s="40"/>
      <c r="G58" s="190"/>
      <c r="H58" s="41"/>
      <c r="I58" s="39"/>
      <c r="J58" s="185"/>
    </row>
    <row r="59" spans="1:10" ht="15" customHeight="1">
      <c r="A59" s="39"/>
      <c r="B59" s="39"/>
      <c r="C59" s="40"/>
      <c r="D59" s="190"/>
      <c r="E59" s="190"/>
      <c r="F59" s="40"/>
      <c r="G59" s="190"/>
      <c r="H59" s="41"/>
      <c r="I59" s="46" t="s">
        <v>287</v>
      </c>
      <c r="J59" s="182"/>
    </row>
    <row r="60" spans="1:10" s="5" customFormat="1" ht="15" customHeight="1">
      <c r="A60" s="24" t="s">
        <v>1058</v>
      </c>
      <c r="B60" s="24" t="s">
        <v>288</v>
      </c>
      <c r="C60" s="25" t="s">
        <v>750</v>
      </c>
      <c r="D60" s="188" t="s">
        <v>656</v>
      </c>
      <c r="E60" s="188" t="s">
        <v>657</v>
      </c>
      <c r="F60" s="25" t="s">
        <v>752</v>
      </c>
      <c r="G60" s="188" t="s">
        <v>658</v>
      </c>
      <c r="H60" s="29" t="s">
        <v>705</v>
      </c>
      <c r="I60" s="31" t="s">
        <v>97</v>
      </c>
      <c r="J60" s="191"/>
    </row>
    <row r="61" spans="1:10" ht="15" customHeight="1">
      <c r="A61" s="42" t="s">
        <v>1059</v>
      </c>
      <c r="B61" s="42" t="s">
        <v>289</v>
      </c>
      <c r="C61" s="43" t="s">
        <v>750</v>
      </c>
      <c r="D61" s="189" t="s">
        <v>793</v>
      </c>
      <c r="E61" s="189" t="s">
        <v>875</v>
      </c>
      <c r="F61" s="43" t="s">
        <v>752</v>
      </c>
      <c r="G61" s="189" t="s">
        <v>624</v>
      </c>
      <c r="H61" s="44" t="s">
        <v>998</v>
      </c>
      <c r="I61" s="45" t="s">
        <v>290</v>
      </c>
      <c r="J61" s="182"/>
    </row>
    <row r="62" spans="1:10" s="4" customFormat="1" ht="15" customHeight="1">
      <c r="A62" s="45" t="s">
        <v>1060</v>
      </c>
      <c r="B62" s="45" t="s">
        <v>291</v>
      </c>
      <c r="C62" s="106" t="s">
        <v>750</v>
      </c>
      <c r="D62" s="192" t="s">
        <v>1009</v>
      </c>
      <c r="E62" s="192" t="s">
        <v>1010</v>
      </c>
      <c r="F62" s="106" t="s">
        <v>752</v>
      </c>
      <c r="G62" s="192" t="s">
        <v>619</v>
      </c>
      <c r="H62" s="107" t="s">
        <v>821</v>
      </c>
      <c r="I62" s="45" t="s">
        <v>292</v>
      </c>
      <c r="J62" s="185"/>
    </row>
    <row r="63" spans="1:10" s="4" customFormat="1" ht="15" customHeight="1">
      <c r="A63" s="39"/>
      <c r="B63" s="39"/>
      <c r="C63" s="40"/>
      <c r="D63" s="190"/>
      <c r="E63" s="190"/>
      <c r="F63" s="40"/>
      <c r="G63" s="190"/>
      <c r="H63" s="41"/>
      <c r="I63" s="39"/>
      <c r="J63" s="185"/>
    </row>
    <row r="64" spans="1:10" ht="15" customHeight="1">
      <c r="A64" s="39"/>
      <c r="B64" s="39"/>
      <c r="C64" s="40"/>
      <c r="D64" s="190"/>
      <c r="E64" s="190"/>
      <c r="F64" s="40"/>
      <c r="G64" s="190"/>
      <c r="H64" s="113"/>
      <c r="I64" s="114" t="s">
        <v>293</v>
      </c>
      <c r="J64" s="182"/>
    </row>
    <row r="65" spans="1:10" s="5" customFormat="1" ht="15" customHeight="1">
      <c r="A65" s="24" t="s">
        <v>1058</v>
      </c>
      <c r="B65" s="24" t="s">
        <v>294</v>
      </c>
      <c r="C65" s="25" t="s">
        <v>749</v>
      </c>
      <c r="D65" s="188" t="s">
        <v>675</v>
      </c>
      <c r="E65" s="188" t="s">
        <v>676</v>
      </c>
      <c r="F65" s="25" t="s">
        <v>752</v>
      </c>
      <c r="G65" s="189" t="s">
        <v>613</v>
      </c>
      <c r="H65" s="29" t="s">
        <v>677</v>
      </c>
      <c r="I65" s="31" t="s">
        <v>179</v>
      </c>
      <c r="J65" s="191"/>
    </row>
    <row r="66" spans="1:10" ht="15" customHeight="1">
      <c r="A66" s="42" t="s">
        <v>1059</v>
      </c>
      <c r="B66" s="42" t="s">
        <v>295</v>
      </c>
      <c r="C66" s="43" t="s">
        <v>749</v>
      </c>
      <c r="D66" s="189" t="s">
        <v>1029</v>
      </c>
      <c r="E66" s="189" t="s">
        <v>1030</v>
      </c>
      <c r="F66" s="43" t="s">
        <v>758</v>
      </c>
      <c r="G66" s="189" t="s">
        <v>661</v>
      </c>
      <c r="H66" s="44" t="s">
        <v>1031</v>
      </c>
      <c r="I66" s="45" t="s">
        <v>296</v>
      </c>
      <c r="J66" s="182"/>
    </row>
    <row r="67" spans="1:10" s="4" customFormat="1" ht="15" customHeight="1">
      <c r="A67" s="45" t="s">
        <v>1060</v>
      </c>
      <c r="B67" s="45" t="s">
        <v>297</v>
      </c>
      <c r="C67" s="106" t="s">
        <v>749</v>
      </c>
      <c r="D67" s="192" t="s">
        <v>706</v>
      </c>
      <c r="E67" s="192" t="s">
        <v>843</v>
      </c>
      <c r="F67" s="106" t="s">
        <v>752</v>
      </c>
      <c r="G67" s="192" t="s">
        <v>614</v>
      </c>
      <c r="H67" s="107" t="s">
        <v>707</v>
      </c>
      <c r="I67" s="45" t="s">
        <v>298</v>
      </c>
      <c r="J67" s="185"/>
    </row>
    <row r="68" spans="1:10" s="4" customFormat="1" ht="15" customHeight="1">
      <c r="A68" s="39"/>
      <c r="B68" s="39"/>
      <c r="C68" s="40"/>
      <c r="D68" s="190"/>
      <c r="E68" s="190"/>
      <c r="F68" s="40"/>
      <c r="G68" s="190"/>
      <c r="H68" s="41"/>
      <c r="I68" s="39"/>
      <c r="J68" s="185"/>
    </row>
    <row r="69" spans="1:10" ht="15" customHeight="1">
      <c r="A69" s="39"/>
      <c r="B69" s="39"/>
      <c r="C69" s="40"/>
      <c r="D69" s="190"/>
      <c r="E69" s="190"/>
      <c r="F69" s="40"/>
      <c r="G69" s="190"/>
      <c r="H69" s="113"/>
      <c r="I69" s="114" t="s">
        <v>299</v>
      </c>
      <c r="J69" s="182"/>
    </row>
    <row r="70" spans="1:10" s="5" customFormat="1" ht="15" customHeight="1">
      <c r="A70" s="24" t="s">
        <v>1058</v>
      </c>
      <c r="B70" s="24" t="s">
        <v>300</v>
      </c>
      <c r="C70" s="25" t="s">
        <v>712</v>
      </c>
      <c r="D70" s="188" t="s">
        <v>859</v>
      </c>
      <c r="E70" s="188" t="s">
        <v>681</v>
      </c>
      <c r="F70" s="25" t="s">
        <v>752</v>
      </c>
      <c r="G70" s="189" t="s">
        <v>680</v>
      </c>
      <c r="H70" s="29" t="s">
        <v>860</v>
      </c>
      <c r="I70" s="31" t="s">
        <v>212</v>
      </c>
      <c r="J70" s="191"/>
    </row>
    <row r="71" spans="1:10" ht="15" customHeight="1">
      <c r="A71" s="42" t="s">
        <v>1059</v>
      </c>
      <c r="B71" s="42" t="s">
        <v>301</v>
      </c>
      <c r="C71" s="43" t="s">
        <v>712</v>
      </c>
      <c r="D71" s="189" t="s">
        <v>866</v>
      </c>
      <c r="E71" s="189" t="s">
        <v>867</v>
      </c>
      <c r="F71" s="43" t="s">
        <v>752</v>
      </c>
      <c r="G71" s="189" t="s">
        <v>668</v>
      </c>
      <c r="H71" s="44" t="s">
        <v>868</v>
      </c>
      <c r="I71" s="45" t="s">
        <v>302</v>
      </c>
      <c r="J71" s="182"/>
    </row>
    <row r="72" spans="1:10" s="4" customFormat="1" ht="15" customHeight="1">
      <c r="A72" s="45" t="s">
        <v>1060</v>
      </c>
      <c r="B72" s="45" t="s">
        <v>303</v>
      </c>
      <c r="C72" s="106" t="s">
        <v>712</v>
      </c>
      <c r="D72" s="192" t="s">
        <v>869</v>
      </c>
      <c r="E72" s="192" t="s">
        <v>870</v>
      </c>
      <c r="F72" s="106" t="s">
        <v>752</v>
      </c>
      <c r="G72" s="192" t="s">
        <v>680</v>
      </c>
      <c r="H72" s="107" t="s">
        <v>860</v>
      </c>
      <c r="I72" s="45" t="s">
        <v>304</v>
      </c>
      <c r="J72" s="185"/>
    </row>
    <row r="73" spans="4:10" ht="12.75">
      <c r="D73" s="182"/>
      <c r="E73" s="182"/>
      <c r="F73" s="3"/>
      <c r="G73" s="182"/>
      <c r="J73" s="182"/>
    </row>
    <row r="74" spans="4:10" ht="12.75">
      <c r="D74" s="182"/>
      <c r="E74" s="182"/>
      <c r="F74" s="3"/>
      <c r="G74" s="182"/>
      <c r="J74" s="182"/>
    </row>
    <row r="75" spans="4:10" ht="12.75">
      <c r="D75" s="182"/>
      <c r="E75" s="182"/>
      <c r="F75" s="3"/>
      <c r="G75" s="182"/>
      <c r="J75" s="182"/>
    </row>
    <row r="76" spans="4:10" ht="12.75">
      <c r="D76" s="182"/>
      <c r="E76" s="182"/>
      <c r="F76" s="3"/>
      <c r="G76" s="182"/>
      <c r="J76" s="182"/>
    </row>
    <row r="77" spans="4:10" ht="12.75">
      <c r="D77" s="182"/>
      <c r="E77" s="182"/>
      <c r="F77" s="3"/>
      <c r="G77" s="182"/>
      <c r="J77" s="182"/>
    </row>
    <row r="78" spans="4:10" ht="12.75">
      <c r="D78" s="182"/>
      <c r="E78" s="182"/>
      <c r="F78" s="3"/>
      <c r="G78" s="182"/>
      <c r="J78" s="182"/>
    </row>
    <row r="79" spans="4:10" ht="12.75">
      <c r="D79" s="182"/>
      <c r="E79" s="182"/>
      <c r="F79" s="3"/>
      <c r="G79" s="182"/>
      <c r="J79" s="182"/>
    </row>
    <row r="80" spans="4:10" ht="12.75">
      <c r="D80" s="182"/>
      <c r="E80" s="182"/>
      <c r="F80" s="3"/>
      <c r="G80" s="182"/>
      <c r="J80" s="182"/>
    </row>
    <row r="81" spans="4:10" ht="12.75">
      <c r="D81" s="182"/>
      <c r="E81" s="182"/>
      <c r="F81" s="3"/>
      <c r="G81" s="182"/>
      <c r="J81" s="182"/>
    </row>
    <row r="82" spans="4:10" ht="12.75">
      <c r="D82" s="182"/>
      <c r="E82" s="182"/>
      <c r="F82" s="3"/>
      <c r="G82" s="182"/>
      <c r="J82" s="182"/>
    </row>
    <row r="83" spans="4:10" ht="12.75">
      <c r="D83" s="182"/>
      <c r="E83" s="182"/>
      <c r="F83" s="3"/>
      <c r="G83" s="182"/>
      <c r="J83" s="182"/>
    </row>
    <row r="84" spans="4:10" ht="12.75">
      <c r="D84" s="182"/>
      <c r="E84" s="182"/>
      <c r="F84" s="3"/>
      <c r="G84" s="182"/>
      <c r="J84" s="182"/>
    </row>
    <row r="85" spans="4:10" ht="12.75">
      <c r="D85" s="182"/>
      <c r="E85" s="182"/>
      <c r="F85" s="3"/>
      <c r="G85" s="182"/>
      <c r="J85" s="182"/>
    </row>
    <row r="86" spans="4:10" ht="12.75">
      <c r="D86" s="182"/>
      <c r="E86" s="182"/>
      <c r="F86" s="3"/>
      <c r="G86" s="182"/>
      <c r="J86" s="182"/>
    </row>
    <row r="87" spans="4:10" ht="12.75">
      <c r="D87" s="182"/>
      <c r="E87" s="182"/>
      <c r="F87" s="3"/>
      <c r="G87" s="182"/>
      <c r="J87" s="182"/>
    </row>
    <row r="88" spans="4:10" ht="12.75">
      <c r="D88" s="182"/>
      <c r="E88" s="182"/>
      <c r="F88" s="3"/>
      <c r="G88" s="182"/>
      <c r="J88" s="182"/>
    </row>
    <row r="89" spans="4:10" ht="12.75">
      <c r="D89" s="182"/>
      <c r="E89" s="182"/>
      <c r="F89" s="3"/>
      <c r="G89" s="182"/>
      <c r="J89" s="182"/>
    </row>
    <row r="90" spans="4:10" ht="12.75">
      <c r="D90" s="182"/>
      <c r="E90" s="182"/>
      <c r="F90" s="3"/>
      <c r="G90" s="182"/>
      <c r="J90" s="182"/>
    </row>
    <row r="91" spans="4:10" ht="12.75">
      <c r="D91" s="182"/>
      <c r="E91" s="182"/>
      <c r="F91" s="3"/>
      <c r="G91" s="182"/>
      <c r="J91" s="182"/>
    </row>
    <row r="92" spans="4:10" ht="12.75">
      <c r="D92" s="182"/>
      <c r="E92" s="182"/>
      <c r="F92" s="3"/>
      <c r="G92" s="182"/>
      <c r="J92" s="182"/>
    </row>
    <row r="93" spans="4:10" ht="12.75">
      <c r="D93" s="182"/>
      <c r="E93" s="182"/>
      <c r="F93" s="3"/>
      <c r="G93" s="182"/>
      <c r="J93" s="182"/>
    </row>
    <row r="94" spans="4:10" ht="12.75">
      <c r="D94" s="182"/>
      <c r="E94" s="182"/>
      <c r="F94" s="3"/>
      <c r="G94" s="182"/>
      <c r="J94" s="182"/>
    </row>
    <row r="95" spans="4:10" ht="12.75">
      <c r="D95" s="182"/>
      <c r="E95" s="182"/>
      <c r="F95" s="3"/>
      <c r="G95" s="182"/>
      <c r="J95" s="182"/>
    </row>
    <row r="96" spans="4:10" ht="12.75">
      <c r="D96" s="182"/>
      <c r="E96" s="182"/>
      <c r="F96" s="3"/>
      <c r="G96" s="182"/>
      <c r="J96" s="182"/>
    </row>
    <row r="97" spans="4:10" ht="12.75">
      <c r="D97" s="182"/>
      <c r="E97" s="182"/>
      <c r="F97" s="3"/>
      <c r="G97" s="182"/>
      <c r="J97" s="182"/>
    </row>
    <row r="98" spans="4:10" ht="12.75">
      <c r="D98" s="182"/>
      <c r="E98" s="182"/>
      <c r="F98" s="3"/>
      <c r="G98" s="182"/>
      <c r="J98" s="182"/>
    </row>
    <row r="99" spans="4:10" ht="12.75">
      <c r="D99" s="182"/>
      <c r="E99" s="182"/>
      <c r="F99" s="3"/>
      <c r="G99" s="182"/>
      <c r="J99" s="182"/>
    </row>
    <row r="100" spans="4:10" ht="12.75">
      <c r="D100" s="182"/>
      <c r="E100" s="182"/>
      <c r="F100" s="3"/>
      <c r="G100" s="182"/>
      <c r="J100" s="182"/>
    </row>
    <row r="101" spans="4:10" ht="12.75">
      <c r="D101" s="182"/>
      <c r="E101" s="182"/>
      <c r="F101" s="3"/>
      <c r="G101" s="182"/>
      <c r="J101" s="182"/>
    </row>
    <row r="102" spans="4:10" ht="12.75">
      <c r="D102" s="182"/>
      <c r="E102" s="182"/>
      <c r="F102" s="3"/>
      <c r="G102" s="182"/>
      <c r="J102" s="182"/>
    </row>
    <row r="103" spans="4:10" ht="12.75">
      <c r="D103" s="182"/>
      <c r="E103" s="182"/>
      <c r="F103" s="3"/>
      <c r="G103" s="182"/>
      <c r="J103" s="182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mergeCells count="3">
    <mergeCell ref="A2:I2"/>
    <mergeCell ref="A3:I3"/>
    <mergeCell ref="A4:I4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10" t="str">
        <f>Startlist!$F1</f>
        <v> </v>
      </c>
      <c r="E1" s="310"/>
    </row>
    <row r="2" spans="4:5" ht="15.75">
      <c r="D2" s="309" t="str">
        <f>Startlist!$F4</f>
        <v>Grossi Toidukaubad  VIRU RALLY 2014</v>
      </c>
      <c r="E2" s="309"/>
    </row>
    <row r="3" spans="4:5" ht="15">
      <c r="D3" s="310" t="str">
        <f>Startlist!$F5</f>
        <v>13-14 June 2014</v>
      </c>
      <c r="E3" s="310"/>
    </row>
    <row r="4" spans="4:5" ht="15">
      <c r="D4" s="310" t="str">
        <f>Startlist!$F6</f>
        <v>Rakvere, Lääne Virumaa</v>
      </c>
      <c r="E4" s="310"/>
    </row>
    <row r="6" ht="15">
      <c r="A6" s="11" t="s">
        <v>743</v>
      </c>
    </row>
    <row r="7" spans="1:7" ht="12.75">
      <c r="A7" s="15" t="s">
        <v>737</v>
      </c>
      <c r="B7" s="12" t="s">
        <v>720</v>
      </c>
      <c r="C7" s="13" t="s">
        <v>721</v>
      </c>
      <c r="D7" s="14" t="s">
        <v>722</v>
      </c>
      <c r="E7" s="13" t="s">
        <v>725</v>
      </c>
      <c r="F7" s="13" t="s">
        <v>742</v>
      </c>
      <c r="G7" s="71" t="s">
        <v>745</v>
      </c>
    </row>
    <row r="8" spans="1:7" ht="15" customHeight="1" hidden="1">
      <c r="A8" s="8"/>
      <c r="B8" s="9"/>
      <c r="C8" s="7"/>
      <c r="D8" s="7"/>
      <c r="E8" s="7"/>
      <c r="F8" s="72"/>
      <c r="G8" s="100"/>
    </row>
    <row r="9" spans="1:7" ht="15" customHeight="1" hidden="1">
      <c r="A9" s="8"/>
      <c r="B9" s="9"/>
      <c r="C9" s="7"/>
      <c r="D9" s="7"/>
      <c r="E9" s="7"/>
      <c r="F9" s="72"/>
      <c r="G9" s="100"/>
    </row>
    <row r="10" spans="1:7" ht="15" customHeight="1">
      <c r="A10" s="8" t="s">
        <v>305</v>
      </c>
      <c r="B10" s="9" t="s">
        <v>684</v>
      </c>
      <c r="C10" s="7" t="s">
        <v>928</v>
      </c>
      <c r="D10" s="7" t="s">
        <v>929</v>
      </c>
      <c r="E10" s="7" t="s">
        <v>773</v>
      </c>
      <c r="F10" s="72" t="s">
        <v>2490</v>
      </c>
      <c r="G10" s="100" t="s">
        <v>306</v>
      </c>
    </row>
    <row r="11" spans="1:7" ht="15" customHeight="1">
      <c r="A11" s="8" t="s">
        <v>309</v>
      </c>
      <c r="B11" s="9" t="s">
        <v>770</v>
      </c>
      <c r="C11" s="7" t="s">
        <v>696</v>
      </c>
      <c r="D11" s="7" t="s">
        <v>637</v>
      </c>
      <c r="E11" s="7" t="s">
        <v>627</v>
      </c>
      <c r="F11" s="72" t="s">
        <v>2488</v>
      </c>
      <c r="G11" s="100" t="s">
        <v>306</v>
      </c>
    </row>
    <row r="12" spans="1:7" ht="15" customHeight="1">
      <c r="A12" s="8" t="s">
        <v>310</v>
      </c>
      <c r="B12" s="9" t="s">
        <v>750</v>
      </c>
      <c r="C12" s="7" t="s">
        <v>654</v>
      </c>
      <c r="D12" s="7" t="s">
        <v>655</v>
      </c>
      <c r="E12" s="7" t="s">
        <v>705</v>
      </c>
      <c r="F12" s="72" t="s">
        <v>595</v>
      </c>
      <c r="G12" s="100" t="s">
        <v>306</v>
      </c>
    </row>
    <row r="13" spans="1:7" ht="15" customHeight="1">
      <c r="A13" s="8" t="s">
        <v>311</v>
      </c>
      <c r="B13" s="9" t="s">
        <v>750</v>
      </c>
      <c r="C13" s="7" t="s">
        <v>802</v>
      </c>
      <c r="D13" s="7" t="s">
        <v>1194</v>
      </c>
      <c r="E13" s="7" t="s">
        <v>705</v>
      </c>
      <c r="F13" s="72" t="s">
        <v>595</v>
      </c>
      <c r="G13" s="100" t="s">
        <v>306</v>
      </c>
    </row>
    <row r="14" spans="1:7" ht="15" customHeight="1">
      <c r="A14" s="8" t="s">
        <v>307</v>
      </c>
      <c r="B14" s="9" t="s">
        <v>761</v>
      </c>
      <c r="C14" s="7" t="s">
        <v>986</v>
      </c>
      <c r="D14" s="7" t="s">
        <v>987</v>
      </c>
      <c r="E14" s="7" t="s">
        <v>989</v>
      </c>
      <c r="F14" s="72" t="s">
        <v>233</v>
      </c>
      <c r="G14" s="100" t="s">
        <v>308</v>
      </c>
    </row>
    <row r="15" spans="1:7" ht="15" customHeight="1">
      <c r="A15" s="8" t="s">
        <v>312</v>
      </c>
      <c r="B15" s="9" t="s">
        <v>761</v>
      </c>
      <c r="C15" s="7" t="s">
        <v>700</v>
      </c>
      <c r="D15" s="7" t="s">
        <v>701</v>
      </c>
      <c r="E15" s="7" t="s">
        <v>773</v>
      </c>
      <c r="F15" s="72" t="s">
        <v>2761</v>
      </c>
      <c r="G15" s="100" t="s">
        <v>308</v>
      </c>
    </row>
    <row r="16" spans="1:7" ht="15" customHeight="1">
      <c r="A16" s="8" t="s">
        <v>313</v>
      </c>
      <c r="B16" s="9" t="s">
        <v>765</v>
      </c>
      <c r="C16" s="7" t="s">
        <v>850</v>
      </c>
      <c r="D16" s="7" t="s">
        <v>1101</v>
      </c>
      <c r="E16" s="7" t="s">
        <v>816</v>
      </c>
      <c r="F16" s="72" t="s">
        <v>2489</v>
      </c>
      <c r="G16" s="100" t="s">
        <v>314</v>
      </c>
    </row>
    <row r="17" spans="1:7" ht="15" customHeight="1">
      <c r="A17" s="8" t="s">
        <v>315</v>
      </c>
      <c r="B17" s="9" t="s">
        <v>748</v>
      </c>
      <c r="C17" s="7" t="s">
        <v>699</v>
      </c>
      <c r="D17" s="7" t="s">
        <v>660</v>
      </c>
      <c r="E17" s="7" t="s">
        <v>812</v>
      </c>
      <c r="F17" s="72" t="s">
        <v>2134</v>
      </c>
      <c r="G17" s="100" t="s">
        <v>314</v>
      </c>
    </row>
    <row r="18" spans="1:7" ht="15" customHeight="1">
      <c r="A18" s="8" t="s">
        <v>316</v>
      </c>
      <c r="B18" s="9" t="s">
        <v>770</v>
      </c>
      <c r="C18" s="7" t="s">
        <v>689</v>
      </c>
      <c r="D18" s="7" t="s">
        <v>783</v>
      </c>
      <c r="E18" s="7" t="s">
        <v>627</v>
      </c>
      <c r="F18" s="72" t="s">
        <v>2488</v>
      </c>
      <c r="G18" s="100" t="s">
        <v>314</v>
      </c>
    </row>
    <row r="19" spans="1:7" ht="15" customHeight="1">
      <c r="A19" s="8" t="s">
        <v>317</v>
      </c>
      <c r="B19" s="9" t="s">
        <v>764</v>
      </c>
      <c r="C19" s="7" t="s">
        <v>631</v>
      </c>
      <c r="D19" s="7" t="s">
        <v>632</v>
      </c>
      <c r="E19" s="7" t="s">
        <v>857</v>
      </c>
      <c r="F19" s="72" t="s">
        <v>2748</v>
      </c>
      <c r="G19" s="100" t="s">
        <v>318</v>
      </c>
    </row>
    <row r="20" spans="1:7" ht="15" customHeight="1">
      <c r="A20" s="8" t="s">
        <v>319</v>
      </c>
      <c r="B20" s="9" t="s">
        <v>764</v>
      </c>
      <c r="C20" s="7" t="s">
        <v>807</v>
      </c>
      <c r="D20" s="7" t="s">
        <v>784</v>
      </c>
      <c r="E20" s="7" t="s">
        <v>825</v>
      </c>
      <c r="F20" s="72" t="s">
        <v>2490</v>
      </c>
      <c r="G20" s="100" t="s">
        <v>318</v>
      </c>
    </row>
    <row r="21" spans="1:7" ht="15" customHeight="1">
      <c r="A21" s="8" t="s">
        <v>320</v>
      </c>
      <c r="B21" s="9" t="s">
        <v>763</v>
      </c>
      <c r="C21" s="7" t="s">
        <v>822</v>
      </c>
      <c r="D21" s="7" t="s">
        <v>823</v>
      </c>
      <c r="E21" s="7" t="s">
        <v>812</v>
      </c>
      <c r="F21" s="72" t="s">
        <v>595</v>
      </c>
      <c r="G21" s="100" t="s">
        <v>318</v>
      </c>
    </row>
    <row r="22" spans="1:7" ht="15" customHeight="1">
      <c r="A22" s="8" t="s">
        <v>324</v>
      </c>
      <c r="B22" s="9" t="s">
        <v>750</v>
      </c>
      <c r="C22" s="7" t="s">
        <v>1038</v>
      </c>
      <c r="D22" s="7" t="s">
        <v>1039</v>
      </c>
      <c r="E22" s="7" t="s">
        <v>998</v>
      </c>
      <c r="F22" s="72" t="s">
        <v>2484</v>
      </c>
      <c r="G22" s="100" t="s">
        <v>318</v>
      </c>
    </row>
    <row r="23" spans="1:7" ht="15" customHeight="1">
      <c r="A23" s="8" t="s">
        <v>325</v>
      </c>
      <c r="B23" s="9" t="s">
        <v>765</v>
      </c>
      <c r="C23" s="7" t="s">
        <v>1014</v>
      </c>
      <c r="D23" s="7" t="s">
        <v>1015</v>
      </c>
      <c r="E23" s="7" t="s">
        <v>840</v>
      </c>
      <c r="F23" s="72" t="s">
        <v>2756</v>
      </c>
      <c r="G23" s="100" t="s">
        <v>318</v>
      </c>
    </row>
    <row r="24" spans="1:7" ht="15" customHeight="1">
      <c r="A24" s="8" t="s">
        <v>321</v>
      </c>
      <c r="B24" s="9" t="s">
        <v>770</v>
      </c>
      <c r="C24" s="7" t="s">
        <v>781</v>
      </c>
      <c r="D24" s="7" t="s">
        <v>620</v>
      </c>
      <c r="E24" s="7" t="s">
        <v>692</v>
      </c>
      <c r="F24" s="72" t="s">
        <v>440</v>
      </c>
      <c r="G24" s="100" t="s">
        <v>322</v>
      </c>
    </row>
    <row r="25" spans="1:7" ht="15" customHeight="1">
      <c r="A25" s="8" t="s">
        <v>323</v>
      </c>
      <c r="B25" s="9" t="s">
        <v>770</v>
      </c>
      <c r="C25" s="7" t="s">
        <v>695</v>
      </c>
      <c r="D25" s="7" t="s">
        <v>979</v>
      </c>
      <c r="E25" s="7" t="s">
        <v>692</v>
      </c>
      <c r="F25" s="72" t="s">
        <v>2490</v>
      </c>
      <c r="G25" s="100" t="s">
        <v>322</v>
      </c>
    </row>
    <row r="26" spans="1:7" ht="15" customHeight="1">
      <c r="A26" s="8" t="s">
        <v>326</v>
      </c>
      <c r="B26" s="9" t="s">
        <v>712</v>
      </c>
      <c r="C26" s="7" t="s">
        <v>872</v>
      </c>
      <c r="D26" s="7" t="s">
        <v>873</v>
      </c>
      <c r="E26" s="7" t="s">
        <v>861</v>
      </c>
      <c r="F26" s="72" t="s">
        <v>2490</v>
      </c>
      <c r="G26" s="100" t="s">
        <v>322</v>
      </c>
    </row>
    <row r="27" spans="1:7" ht="15" customHeight="1">
      <c r="A27" s="8" t="s">
        <v>327</v>
      </c>
      <c r="B27" s="9" t="s">
        <v>748</v>
      </c>
      <c r="C27" s="7" t="s">
        <v>796</v>
      </c>
      <c r="D27" s="7" t="s">
        <v>664</v>
      </c>
      <c r="E27" s="7" t="s">
        <v>812</v>
      </c>
      <c r="F27" s="72" t="s">
        <v>2490</v>
      </c>
      <c r="G27" s="100" t="s">
        <v>328</v>
      </c>
    </row>
    <row r="28" spans="1:7" ht="15" customHeight="1">
      <c r="A28" s="8" t="s">
        <v>329</v>
      </c>
      <c r="B28" s="9" t="s">
        <v>761</v>
      </c>
      <c r="C28" s="7" t="s">
        <v>906</v>
      </c>
      <c r="D28" s="7" t="s">
        <v>907</v>
      </c>
      <c r="E28" s="7" t="s">
        <v>772</v>
      </c>
      <c r="F28" s="72" t="s">
        <v>2566</v>
      </c>
      <c r="G28" s="100" t="s">
        <v>328</v>
      </c>
    </row>
    <row r="29" spans="1:7" ht="15" customHeight="1">
      <c r="A29" s="8" t="s">
        <v>330</v>
      </c>
      <c r="B29" s="9" t="s">
        <v>764</v>
      </c>
      <c r="C29" s="7" t="s">
        <v>622</v>
      </c>
      <c r="D29" s="7" t="s">
        <v>623</v>
      </c>
      <c r="E29" s="7" t="s">
        <v>825</v>
      </c>
      <c r="F29" s="72" t="s">
        <v>2761</v>
      </c>
      <c r="G29" s="100" t="s">
        <v>331</v>
      </c>
    </row>
    <row r="30" spans="1:7" ht="15" customHeight="1">
      <c r="A30" s="8" t="s">
        <v>332</v>
      </c>
      <c r="B30" s="9" t="s">
        <v>765</v>
      </c>
      <c r="C30" s="7" t="s">
        <v>693</v>
      </c>
      <c r="D30" s="7" t="s">
        <v>956</v>
      </c>
      <c r="E30" s="7" t="s">
        <v>816</v>
      </c>
      <c r="F30" s="72" t="s">
        <v>2487</v>
      </c>
      <c r="G30" s="100" t="s">
        <v>331</v>
      </c>
    </row>
    <row r="31" spans="1:7" ht="15" customHeight="1">
      <c r="A31" s="8" t="s">
        <v>333</v>
      </c>
      <c r="B31" s="9" t="s">
        <v>764</v>
      </c>
      <c r="C31" s="7" t="s">
        <v>1022</v>
      </c>
      <c r="D31" s="7" t="s">
        <v>1023</v>
      </c>
      <c r="E31" s="7" t="s">
        <v>1024</v>
      </c>
      <c r="F31" s="72" t="s">
        <v>2489</v>
      </c>
      <c r="G31" s="100" t="s">
        <v>331</v>
      </c>
    </row>
    <row r="32" spans="1:7" ht="15" customHeight="1">
      <c r="A32" s="8" t="s">
        <v>334</v>
      </c>
      <c r="B32" s="9" t="s">
        <v>750</v>
      </c>
      <c r="C32" s="7" t="s">
        <v>1045</v>
      </c>
      <c r="D32" s="7" t="s">
        <v>1046</v>
      </c>
      <c r="E32" s="7" t="s">
        <v>1192</v>
      </c>
      <c r="F32" s="72" t="s">
        <v>2487</v>
      </c>
      <c r="G32" s="100" t="s">
        <v>331</v>
      </c>
    </row>
    <row r="33" spans="1:7" ht="15" customHeight="1">
      <c r="A33" s="8" t="s">
        <v>2516</v>
      </c>
      <c r="B33" s="9" t="s">
        <v>712</v>
      </c>
      <c r="C33" s="7" t="s">
        <v>864</v>
      </c>
      <c r="D33" s="7" t="s">
        <v>865</v>
      </c>
      <c r="E33" s="7" t="s">
        <v>861</v>
      </c>
      <c r="F33" s="72" t="s">
        <v>2134</v>
      </c>
      <c r="G33" s="100" t="s">
        <v>2413</v>
      </c>
    </row>
    <row r="34" spans="1:7" ht="15" customHeight="1">
      <c r="A34" s="8" t="s">
        <v>2499</v>
      </c>
      <c r="B34" s="9" t="s">
        <v>764</v>
      </c>
      <c r="C34" s="7" t="s">
        <v>909</v>
      </c>
      <c r="D34" s="7" t="s">
        <v>910</v>
      </c>
      <c r="E34" s="7" t="s">
        <v>834</v>
      </c>
      <c r="F34" s="72" t="s">
        <v>2484</v>
      </c>
      <c r="G34" s="100" t="s">
        <v>2500</v>
      </c>
    </row>
    <row r="35" spans="1:7" ht="15" customHeight="1">
      <c r="A35" s="8" t="s">
        <v>2507</v>
      </c>
      <c r="B35" s="9" t="s">
        <v>750</v>
      </c>
      <c r="C35" s="7" t="s">
        <v>787</v>
      </c>
      <c r="D35" s="7" t="s">
        <v>634</v>
      </c>
      <c r="E35" s="7" t="s">
        <v>788</v>
      </c>
      <c r="F35" s="72" t="s">
        <v>2484</v>
      </c>
      <c r="G35" s="100" t="s">
        <v>2500</v>
      </c>
    </row>
    <row r="36" spans="1:7" ht="15" customHeight="1">
      <c r="A36" s="8" t="s">
        <v>2501</v>
      </c>
      <c r="B36" s="9" t="s">
        <v>765</v>
      </c>
      <c r="C36" s="7" t="s">
        <v>785</v>
      </c>
      <c r="D36" s="7" t="s">
        <v>615</v>
      </c>
      <c r="E36" s="7" t="s">
        <v>816</v>
      </c>
      <c r="F36" s="72" t="s">
        <v>595</v>
      </c>
      <c r="G36" s="100" t="s">
        <v>2502</v>
      </c>
    </row>
    <row r="37" spans="1:7" ht="15" customHeight="1">
      <c r="A37" s="8" t="s">
        <v>2512</v>
      </c>
      <c r="B37" s="9" t="s">
        <v>749</v>
      </c>
      <c r="C37" s="7" t="s">
        <v>797</v>
      </c>
      <c r="D37" s="7" t="s">
        <v>798</v>
      </c>
      <c r="E37" s="7" t="s">
        <v>1025</v>
      </c>
      <c r="F37" s="72" t="s">
        <v>2134</v>
      </c>
      <c r="G37" s="100" t="s">
        <v>2502</v>
      </c>
    </row>
    <row r="38" spans="1:7" ht="15" customHeight="1">
      <c r="A38" s="8" t="s">
        <v>2503</v>
      </c>
      <c r="B38" s="9" t="s">
        <v>765</v>
      </c>
      <c r="C38" s="7" t="s">
        <v>817</v>
      </c>
      <c r="D38" s="7" t="s">
        <v>818</v>
      </c>
      <c r="E38" s="7" t="s">
        <v>816</v>
      </c>
      <c r="F38" s="72" t="s">
        <v>595</v>
      </c>
      <c r="G38" s="100" t="s">
        <v>2504</v>
      </c>
    </row>
    <row r="39" spans="1:7" ht="15" customHeight="1">
      <c r="A39" s="8" t="s">
        <v>2508</v>
      </c>
      <c r="B39" s="9" t="s">
        <v>762</v>
      </c>
      <c r="C39" s="7" t="s">
        <v>953</v>
      </c>
      <c r="D39" s="7" t="s">
        <v>954</v>
      </c>
      <c r="E39" s="7" t="s">
        <v>834</v>
      </c>
      <c r="F39" s="72" t="s">
        <v>2487</v>
      </c>
      <c r="G39" s="100" t="s">
        <v>2504</v>
      </c>
    </row>
    <row r="40" spans="1:7" ht="15" customHeight="1">
      <c r="A40" s="8" t="s">
        <v>2506</v>
      </c>
      <c r="B40" s="9" t="s">
        <v>764</v>
      </c>
      <c r="C40" s="7" t="s">
        <v>944</v>
      </c>
      <c r="D40" s="7" t="s">
        <v>945</v>
      </c>
      <c r="E40" s="7" t="s">
        <v>834</v>
      </c>
      <c r="F40" s="72" t="s">
        <v>2134</v>
      </c>
      <c r="G40" s="100" t="s">
        <v>2504</v>
      </c>
    </row>
    <row r="41" spans="1:7" ht="15" customHeight="1">
      <c r="A41" s="8" t="s">
        <v>2505</v>
      </c>
      <c r="B41" s="9" t="s">
        <v>770</v>
      </c>
      <c r="C41" s="7" t="s">
        <v>790</v>
      </c>
      <c r="D41" s="7" t="s">
        <v>791</v>
      </c>
      <c r="E41" s="7" t="s">
        <v>690</v>
      </c>
      <c r="F41" s="72" t="s">
        <v>2488</v>
      </c>
      <c r="G41" s="100" t="s">
        <v>2504</v>
      </c>
    </row>
    <row r="42" spans="1:7" ht="15" customHeight="1">
      <c r="A42" s="8" t="s">
        <v>2509</v>
      </c>
      <c r="B42" s="9" t="s">
        <v>748</v>
      </c>
      <c r="C42" s="7" t="s">
        <v>967</v>
      </c>
      <c r="D42" s="7" t="s">
        <v>968</v>
      </c>
      <c r="E42" s="7" t="s">
        <v>812</v>
      </c>
      <c r="F42" s="72" t="s">
        <v>595</v>
      </c>
      <c r="G42" s="100" t="s">
        <v>2504</v>
      </c>
    </row>
    <row r="43" spans="1:7" ht="15" customHeight="1">
      <c r="A43" s="8" t="s">
        <v>2513</v>
      </c>
      <c r="B43" s="9" t="s">
        <v>750</v>
      </c>
      <c r="C43" s="7" t="s">
        <v>1032</v>
      </c>
      <c r="D43" s="7" t="s">
        <v>1033</v>
      </c>
      <c r="E43" s="7" t="s">
        <v>1034</v>
      </c>
      <c r="F43" s="72" t="s">
        <v>2489</v>
      </c>
      <c r="G43" s="100" t="s">
        <v>2504</v>
      </c>
    </row>
    <row r="44" spans="1:7" ht="15" customHeight="1">
      <c r="A44" s="8" t="s">
        <v>2514</v>
      </c>
      <c r="B44" s="9" t="s">
        <v>750</v>
      </c>
      <c r="C44" s="7" t="s">
        <v>1035</v>
      </c>
      <c r="D44" s="7" t="s">
        <v>1036</v>
      </c>
      <c r="E44" s="7" t="s">
        <v>977</v>
      </c>
      <c r="F44" s="72" t="s">
        <v>2490</v>
      </c>
      <c r="G44" s="100" t="s">
        <v>2504</v>
      </c>
    </row>
    <row r="45" spans="1:7" ht="15" customHeight="1">
      <c r="A45" s="8" t="s">
        <v>2517</v>
      </c>
      <c r="B45" s="9" t="s">
        <v>712</v>
      </c>
      <c r="C45" s="7" t="s">
        <v>862</v>
      </c>
      <c r="D45" s="7" t="s">
        <v>863</v>
      </c>
      <c r="E45" s="7" t="s">
        <v>861</v>
      </c>
      <c r="F45" s="72" t="s">
        <v>2491</v>
      </c>
      <c r="G45" s="100" t="s">
        <v>2504</v>
      </c>
    </row>
    <row r="46" spans="1:7" ht="15" customHeight="1">
      <c r="A46" s="8" t="s">
        <v>2518</v>
      </c>
      <c r="B46" s="9" t="s">
        <v>712</v>
      </c>
      <c r="C46" s="7" t="s">
        <v>1047</v>
      </c>
      <c r="D46" s="7" t="s">
        <v>1048</v>
      </c>
      <c r="E46" s="7" t="s">
        <v>861</v>
      </c>
      <c r="F46" s="72" t="s">
        <v>2489</v>
      </c>
      <c r="G46" s="100" t="s">
        <v>2504</v>
      </c>
    </row>
    <row r="47" spans="1:7" ht="15" customHeight="1">
      <c r="A47" s="8" t="s">
        <v>2510</v>
      </c>
      <c r="B47" s="9" t="s">
        <v>750</v>
      </c>
      <c r="C47" s="7" t="s">
        <v>1016</v>
      </c>
      <c r="D47" s="7" t="s">
        <v>1017</v>
      </c>
      <c r="E47" s="7" t="s">
        <v>837</v>
      </c>
      <c r="F47" s="72" t="s">
        <v>2492</v>
      </c>
      <c r="G47" s="100" t="s">
        <v>2511</v>
      </c>
    </row>
    <row r="48" spans="1:7" ht="15" customHeight="1">
      <c r="A48" s="8" t="s">
        <v>2515</v>
      </c>
      <c r="B48" s="9" t="s">
        <v>749</v>
      </c>
      <c r="C48" s="7" t="s">
        <v>1042</v>
      </c>
      <c r="D48" s="7" t="s">
        <v>1043</v>
      </c>
      <c r="E48" s="7" t="s">
        <v>1044</v>
      </c>
      <c r="F48" s="72" t="s">
        <v>2487</v>
      </c>
      <c r="G48" s="100" t="s">
        <v>2419</v>
      </c>
    </row>
    <row r="49" spans="1:7" ht="15" customHeight="1">
      <c r="A49" s="8" t="s">
        <v>2497</v>
      </c>
      <c r="B49" s="9" t="s">
        <v>761</v>
      </c>
      <c r="C49" s="7" t="s">
        <v>777</v>
      </c>
      <c r="D49" s="7" t="s">
        <v>778</v>
      </c>
      <c r="E49" s="7" t="s">
        <v>773</v>
      </c>
      <c r="F49" s="72" t="s">
        <v>2134</v>
      </c>
      <c r="G49" s="100" t="s">
        <v>2498</v>
      </c>
    </row>
    <row r="50" spans="1:7" ht="15" customHeight="1">
      <c r="A50" s="8" t="s">
        <v>2298</v>
      </c>
      <c r="B50" s="9" t="s">
        <v>750</v>
      </c>
      <c r="C50" s="7" t="s">
        <v>836</v>
      </c>
      <c r="D50" s="7" t="s">
        <v>792</v>
      </c>
      <c r="E50" s="7" t="s">
        <v>837</v>
      </c>
      <c r="F50" s="72" t="s">
        <v>595</v>
      </c>
      <c r="G50" s="100" t="s">
        <v>2299</v>
      </c>
    </row>
    <row r="51" spans="1:7" ht="15" customHeight="1">
      <c r="A51" s="8" t="s">
        <v>2300</v>
      </c>
      <c r="B51" s="9" t="s">
        <v>749</v>
      </c>
      <c r="C51" s="7" t="s">
        <v>801</v>
      </c>
      <c r="D51" s="7" t="s">
        <v>708</v>
      </c>
      <c r="E51" s="7" t="s">
        <v>852</v>
      </c>
      <c r="F51" s="72" t="s">
        <v>2134</v>
      </c>
      <c r="G51" s="100" t="s">
        <v>2299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29" sqref="E29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Startlist!$F4</f>
        <v>Grossi Toidukaubad  VIRU RALLY 2014</v>
      </c>
    </row>
    <row r="2" ht="15">
      <c r="E2" s="54" t="str">
        <f>Startlist!$F5</f>
        <v>13-14 June 2014</v>
      </c>
    </row>
    <row r="3" ht="15">
      <c r="E3" s="54" t="str">
        <f>Startlist!$F6</f>
        <v>Rakvere, Lääne Virumaa</v>
      </c>
    </row>
    <row r="5" ht="15">
      <c r="A5" s="11" t="s">
        <v>744</v>
      </c>
    </row>
    <row r="6" spans="1:9" ht="12.75">
      <c r="A6" s="15" t="s">
        <v>737</v>
      </c>
      <c r="B6" s="12" t="s">
        <v>720</v>
      </c>
      <c r="C6" s="13" t="s">
        <v>721</v>
      </c>
      <c r="D6" s="14" t="s">
        <v>722</v>
      </c>
      <c r="E6" s="14" t="s">
        <v>725</v>
      </c>
      <c r="F6" s="13" t="s">
        <v>740</v>
      </c>
      <c r="G6" s="13" t="s">
        <v>741</v>
      </c>
      <c r="H6" s="16" t="s">
        <v>738</v>
      </c>
      <c r="I6" s="17" t="s">
        <v>739</v>
      </c>
    </row>
    <row r="7" spans="1:10" ht="15" customHeight="1" hidden="1">
      <c r="A7" s="177"/>
      <c r="B7" s="178"/>
      <c r="C7" s="179"/>
      <c r="D7" s="179"/>
      <c r="E7" s="179"/>
      <c r="F7" s="179"/>
      <c r="G7" s="179"/>
      <c r="H7" s="180"/>
      <c r="I7" s="181"/>
      <c r="J7" s="153"/>
    </row>
    <row r="8" spans="1:10" ht="15" customHeight="1" hidden="1">
      <c r="A8" s="177"/>
      <c r="B8" s="178"/>
      <c r="C8" s="179"/>
      <c r="D8" s="179"/>
      <c r="E8" s="179"/>
      <c r="F8" s="179"/>
      <c r="G8" s="179"/>
      <c r="H8" s="180"/>
      <c r="I8" s="181"/>
      <c r="J8" s="153"/>
    </row>
    <row r="9" spans="1:10" ht="15" customHeight="1" hidden="1">
      <c r="A9" s="177"/>
      <c r="B9" s="178"/>
      <c r="C9" s="179"/>
      <c r="D9" s="179"/>
      <c r="E9" s="179"/>
      <c r="F9" s="179"/>
      <c r="G9" s="179"/>
      <c r="H9" s="180"/>
      <c r="I9" s="181"/>
      <c r="J9" s="153"/>
    </row>
    <row r="10" spans="1:10" ht="15" customHeight="1" hidden="1">
      <c r="A10" s="177"/>
      <c r="B10" s="178"/>
      <c r="C10" s="179"/>
      <c r="D10" s="179"/>
      <c r="E10" s="179"/>
      <c r="F10" s="179"/>
      <c r="G10" s="179"/>
      <c r="H10" s="180"/>
      <c r="I10" s="181"/>
      <c r="J10" s="153"/>
    </row>
    <row r="11" spans="1:10" ht="15" customHeight="1">
      <c r="A11" s="314" t="s">
        <v>335</v>
      </c>
      <c r="B11" s="315" t="s">
        <v>684</v>
      </c>
      <c r="C11" s="316" t="s">
        <v>775</v>
      </c>
      <c r="D11" s="316" t="s">
        <v>776</v>
      </c>
      <c r="E11" s="316" t="s">
        <v>774</v>
      </c>
      <c r="F11" s="316" t="s">
        <v>336</v>
      </c>
      <c r="G11" s="316" t="s">
        <v>337</v>
      </c>
      <c r="H11" s="317" t="s">
        <v>2809</v>
      </c>
      <c r="I11" s="318" t="s">
        <v>2809</v>
      </c>
      <c r="J11" s="153"/>
    </row>
    <row r="12" spans="1:10" ht="15" customHeight="1">
      <c r="A12" s="314" t="s">
        <v>2412</v>
      </c>
      <c r="B12" s="315" t="s">
        <v>684</v>
      </c>
      <c r="C12" s="316" t="s">
        <v>928</v>
      </c>
      <c r="D12" s="316" t="s">
        <v>929</v>
      </c>
      <c r="E12" s="316" t="s">
        <v>773</v>
      </c>
      <c r="F12" s="316" t="s">
        <v>2413</v>
      </c>
      <c r="G12" s="316" t="s">
        <v>2414</v>
      </c>
      <c r="H12" s="317" t="s">
        <v>2409</v>
      </c>
      <c r="I12" s="318"/>
      <c r="J12" s="153"/>
    </row>
    <row r="13" spans="1:10" ht="15" customHeight="1">
      <c r="A13" s="326"/>
      <c r="B13" s="324"/>
      <c r="C13" s="153"/>
      <c r="D13" s="153"/>
      <c r="E13" s="153"/>
      <c r="F13" s="153" t="s">
        <v>444</v>
      </c>
      <c r="G13" s="153" t="s">
        <v>445</v>
      </c>
      <c r="H13" s="325" t="s">
        <v>446</v>
      </c>
      <c r="I13" s="327" t="s">
        <v>447</v>
      </c>
      <c r="J13" s="153"/>
    </row>
    <row r="14" spans="1:10" ht="15" customHeight="1">
      <c r="A14" s="314" t="s">
        <v>2415</v>
      </c>
      <c r="B14" s="315" t="s">
        <v>770</v>
      </c>
      <c r="C14" s="316" t="s">
        <v>689</v>
      </c>
      <c r="D14" s="316" t="s">
        <v>783</v>
      </c>
      <c r="E14" s="316" t="s">
        <v>627</v>
      </c>
      <c r="F14" s="316" t="s">
        <v>2416</v>
      </c>
      <c r="G14" s="316" t="s">
        <v>2417</v>
      </c>
      <c r="H14" s="317" t="s">
        <v>2379</v>
      </c>
      <c r="I14" s="318"/>
      <c r="J14" s="153"/>
    </row>
    <row r="15" spans="1:10" ht="15" customHeight="1">
      <c r="A15" s="319"/>
      <c r="B15" s="320"/>
      <c r="C15" s="321"/>
      <c r="D15" s="321"/>
      <c r="E15" s="321"/>
      <c r="F15" s="321" t="s">
        <v>448</v>
      </c>
      <c r="G15" s="321" t="s">
        <v>449</v>
      </c>
      <c r="H15" s="322" t="s">
        <v>2406</v>
      </c>
      <c r="I15" s="323" t="s">
        <v>450</v>
      </c>
      <c r="J15" s="153"/>
    </row>
    <row r="16" spans="1:10" ht="15" customHeight="1">
      <c r="A16" s="319" t="s">
        <v>338</v>
      </c>
      <c r="B16" s="320" t="s">
        <v>765</v>
      </c>
      <c r="C16" s="321" t="s">
        <v>819</v>
      </c>
      <c r="D16" s="321" t="s">
        <v>820</v>
      </c>
      <c r="E16" s="321" t="s">
        <v>821</v>
      </c>
      <c r="F16" s="321" t="s">
        <v>339</v>
      </c>
      <c r="G16" s="321" t="s">
        <v>2417</v>
      </c>
      <c r="H16" s="322" t="s">
        <v>2379</v>
      </c>
      <c r="I16" s="323" t="s">
        <v>2379</v>
      </c>
      <c r="J16" s="153"/>
    </row>
    <row r="17" spans="1:10" ht="15" customHeight="1">
      <c r="A17" s="177" t="s">
        <v>2628</v>
      </c>
      <c r="B17" s="178" t="s">
        <v>770</v>
      </c>
      <c r="C17" s="179" t="s">
        <v>649</v>
      </c>
      <c r="D17" s="179" t="s">
        <v>782</v>
      </c>
      <c r="E17" s="179" t="s">
        <v>692</v>
      </c>
      <c r="F17" s="179" t="s">
        <v>2629</v>
      </c>
      <c r="G17" s="179" t="s">
        <v>2630</v>
      </c>
      <c r="H17" s="180" t="s">
        <v>469</v>
      </c>
      <c r="I17" s="181" t="s">
        <v>469</v>
      </c>
      <c r="J17" s="153"/>
    </row>
    <row r="18" spans="1:10" ht="15" customHeight="1">
      <c r="A18" s="177" t="s">
        <v>2418</v>
      </c>
      <c r="B18" s="178" t="s">
        <v>765</v>
      </c>
      <c r="C18" s="179" t="s">
        <v>999</v>
      </c>
      <c r="D18" s="179" t="s">
        <v>1000</v>
      </c>
      <c r="E18" s="179" t="s">
        <v>1002</v>
      </c>
      <c r="F18" s="179" t="s">
        <v>2419</v>
      </c>
      <c r="G18" s="179" t="s">
        <v>2420</v>
      </c>
      <c r="H18" s="180" t="s">
        <v>2406</v>
      </c>
      <c r="I18" s="181" t="s">
        <v>2406</v>
      </c>
      <c r="J18" s="153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M28" sqref="M28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Startlist!$F4</f>
        <v>Grossi Toidukaubad  VIRU RALLY 2014</v>
      </c>
      <c r="I2" s="1"/>
      <c r="J2" s="1"/>
    </row>
    <row r="3" spans="4:10" ht="15">
      <c r="D3" s="54"/>
      <c r="G3" s="54" t="str">
        <f>Startlist!$F5</f>
        <v>13-14 June 2014</v>
      </c>
      <c r="I3" s="54"/>
      <c r="J3" s="54"/>
    </row>
    <row r="4" spans="4:10" ht="15">
      <c r="D4" s="54"/>
      <c r="G4" s="54" t="str">
        <f>Startlist!$F6</f>
        <v>Rakvere, Lääne Virumaa</v>
      </c>
      <c r="I4" s="54"/>
      <c r="J4" s="54"/>
    </row>
    <row r="6" spans="1:12" ht="15">
      <c r="A6" s="6" t="s">
        <v>756</v>
      </c>
      <c r="K6" s="108"/>
      <c r="L6" s="108" t="s">
        <v>340</v>
      </c>
    </row>
    <row r="7" spans="1:12" ht="12.75">
      <c r="A7" s="76" t="s">
        <v>746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77"/>
      <c r="B8" s="60" t="s">
        <v>762</v>
      </c>
      <c r="C8" s="59" t="s">
        <v>761</v>
      </c>
      <c r="D8" s="60" t="s">
        <v>684</v>
      </c>
      <c r="E8" s="59" t="s">
        <v>764</v>
      </c>
      <c r="F8" s="59" t="s">
        <v>763</v>
      </c>
      <c r="G8" s="60" t="s">
        <v>748</v>
      </c>
      <c r="H8" s="60" t="s">
        <v>770</v>
      </c>
      <c r="I8" s="60" t="s">
        <v>765</v>
      </c>
      <c r="J8" s="60" t="s">
        <v>750</v>
      </c>
      <c r="K8" s="60" t="s">
        <v>749</v>
      </c>
      <c r="L8" s="60" t="s">
        <v>712</v>
      </c>
    </row>
    <row r="9" spans="1:12" ht="12.75" customHeight="1">
      <c r="A9" s="81" t="s">
        <v>2136</v>
      </c>
      <c r="B9" s="73" t="s">
        <v>1259</v>
      </c>
      <c r="C9" s="73" t="s">
        <v>1205</v>
      </c>
      <c r="D9" s="73" t="s">
        <v>1199</v>
      </c>
      <c r="E9" s="73" t="s">
        <v>1238</v>
      </c>
      <c r="F9" s="73" t="s">
        <v>1384</v>
      </c>
      <c r="G9" s="73" t="s">
        <v>1380</v>
      </c>
      <c r="H9" s="73" t="s">
        <v>1373</v>
      </c>
      <c r="I9" s="73" t="s">
        <v>1357</v>
      </c>
      <c r="J9" s="73" t="s">
        <v>1398</v>
      </c>
      <c r="K9" s="73" t="s">
        <v>1627</v>
      </c>
      <c r="L9" s="73" t="s">
        <v>1817</v>
      </c>
    </row>
    <row r="10" spans="1:12" ht="12.75" customHeight="1">
      <c r="A10" s="82" t="s">
        <v>2137</v>
      </c>
      <c r="B10" s="75" t="s">
        <v>2138</v>
      </c>
      <c r="C10" s="75" t="s">
        <v>2139</v>
      </c>
      <c r="D10" s="75" t="s">
        <v>2140</v>
      </c>
      <c r="E10" s="75" t="s">
        <v>2141</v>
      </c>
      <c r="F10" s="75" t="s">
        <v>2142</v>
      </c>
      <c r="G10" s="75" t="s">
        <v>2143</v>
      </c>
      <c r="H10" s="75" t="s">
        <v>2144</v>
      </c>
      <c r="I10" s="75" t="s">
        <v>2145</v>
      </c>
      <c r="J10" s="75" t="s">
        <v>2146</v>
      </c>
      <c r="K10" s="75" t="s">
        <v>2147</v>
      </c>
      <c r="L10" s="75" t="s">
        <v>2148</v>
      </c>
    </row>
    <row r="11" spans="1:12" ht="12.75" customHeight="1">
      <c r="A11" s="83" t="s">
        <v>2149</v>
      </c>
      <c r="B11" s="79" t="s">
        <v>2150</v>
      </c>
      <c r="C11" s="79" t="s">
        <v>2151</v>
      </c>
      <c r="D11" s="79" t="s">
        <v>2152</v>
      </c>
      <c r="E11" s="79" t="s">
        <v>2153</v>
      </c>
      <c r="F11" s="79" t="s">
        <v>2154</v>
      </c>
      <c r="G11" s="79" t="s">
        <v>2155</v>
      </c>
      <c r="H11" s="79" t="s">
        <v>2156</v>
      </c>
      <c r="I11" s="79" t="s">
        <v>2157</v>
      </c>
      <c r="J11" s="79" t="s">
        <v>2158</v>
      </c>
      <c r="K11" s="79" t="s">
        <v>2159</v>
      </c>
      <c r="L11" s="79" t="s">
        <v>2160</v>
      </c>
    </row>
    <row r="12" spans="1:12" ht="12.75" customHeight="1">
      <c r="A12" s="81" t="s">
        <v>2161</v>
      </c>
      <c r="B12" s="73" t="s">
        <v>1260</v>
      </c>
      <c r="C12" s="73" t="s">
        <v>1200</v>
      </c>
      <c r="D12" s="73" t="s">
        <v>1200</v>
      </c>
      <c r="E12" s="73" t="s">
        <v>1239</v>
      </c>
      <c r="F12" s="73" t="s">
        <v>1448</v>
      </c>
      <c r="G12" s="73" t="s">
        <v>1381</v>
      </c>
      <c r="H12" s="73" t="s">
        <v>1403</v>
      </c>
      <c r="I12" s="73" t="s">
        <v>1350</v>
      </c>
      <c r="J12" s="73" t="s">
        <v>1399</v>
      </c>
      <c r="K12" s="73" t="s">
        <v>1473</v>
      </c>
      <c r="L12" s="73" t="s">
        <v>1818</v>
      </c>
    </row>
    <row r="13" spans="1:12" ht="12.75" customHeight="1">
      <c r="A13" s="82" t="s">
        <v>2162</v>
      </c>
      <c r="B13" s="75" t="s">
        <v>2163</v>
      </c>
      <c r="C13" s="75" t="s">
        <v>2164</v>
      </c>
      <c r="D13" s="75" t="s">
        <v>2164</v>
      </c>
      <c r="E13" s="75" t="s">
        <v>2165</v>
      </c>
      <c r="F13" s="75" t="s">
        <v>2166</v>
      </c>
      <c r="G13" s="75" t="s">
        <v>2167</v>
      </c>
      <c r="H13" s="75" t="s">
        <v>2168</v>
      </c>
      <c r="I13" s="75" t="s">
        <v>2169</v>
      </c>
      <c r="J13" s="75" t="s">
        <v>2170</v>
      </c>
      <c r="K13" s="75" t="s">
        <v>2171</v>
      </c>
      <c r="L13" s="75" t="s">
        <v>2172</v>
      </c>
    </row>
    <row r="14" spans="1:12" ht="12.75" customHeight="1">
      <c r="A14" s="83" t="s">
        <v>2149</v>
      </c>
      <c r="B14" s="79" t="s">
        <v>2150</v>
      </c>
      <c r="C14" s="79" t="s">
        <v>2151</v>
      </c>
      <c r="D14" s="79" t="s">
        <v>2152</v>
      </c>
      <c r="E14" s="79" t="s">
        <v>2153</v>
      </c>
      <c r="F14" s="79" t="s">
        <v>2173</v>
      </c>
      <c r="G14" s="79" t="s">
        <v>2155</v>
      </c>
      <c r="H14" s="79" t="s">
        <v>2174</v>
      </c>
      <c r="I14" s="79" t="s">
        <v>2157</v>
      </c>
      <c r="J14" s="79" t="s">
        <v>2158</v>
      </c>
      <c r="K14" s="79" t="s">
        <v>2159</v>
      </c>
      <c r="L14" s="79" t="s">
        <v>2160</v>
      </c>
    </row>
    <row r="15" spans="1:12" ht="12.75" customHeight="1">
      <c r="A15" s="81" t="s">
        <v>2175</v>
      </c>
      <c r="B15" s="73" t="s">
        <v>1606</v>
      </c>
      <c r="C15" s="73" t="s">
        <v>1526</v>
      </c>
      <c r="D15" s="73" t="s">
        <v>1523</v>
      </c>
      <c r="E15" s="73" t="s">
        <v>1575</v>
      </c>
      <c r="F15" s="73" t="s">
        <v>1772</v>
      </c>
      <c r="G15" s="73" t="s">
        <v>1691</v>
      </c>
      <c r="H15" s="73" t="s">
        <v>1614</v>
      </c>
      <c r="I15" s="73" t="s">
        <v>1594</v>
      </c>
      <c r="J15" s="73" t="s">
        <v>1668</v>
      </c>
      <c r="K15" s="73" t="s">
        <v>1997</v>
      </c>
      <c r="L15" s="73" t="s">
        <v>1257</v>
      </c>
    </row>
    <row r="16" spans="1:12" ht="12.75" customHeight="1">
      <c r="A16" s="82" t="s">
        <v>2176</v>
      </c>
      <c r="B16" s="75" t="s">
        <v>2177</v>
      </c>
      <c r="C16" s="75" t="s">
        <v>2178</v>
      </c>
      <c r="D16" s="75" t="s">
        <v>2179</v>
      </c>
      <c r="E16" s="75" t="s">
        <v>2180</v>
      </c>
      <c r="F16" s="75" t="s">
        <v>2181</v>
      </c>
      <c r="G16" s="75" t="s">
        <v>2182</v>
      </c>
      <c r="H16" s="75" t="s">
        <v>2183</v>
      </c>
      <c r="I16" s="75" t="s">
        <v>2184</v>
      </c>
      <c r="J16" s="75" t="s">
        <v>2185</v>
      </c>
      <c r="K16" s="75" t="s">
        <v>2186</v>
      </c>
      <c r="L16" s="75" t="s">
        <v>2187</v>
      </c>
    </row>
    <row r="17" spans="1:12" ht="12.75" customHeight="1">
      <c r="A17" s="82" t="s">
        <v>2188</v>
      </c>
      <c r="B17" s="84" t="s">
        <v>2150</v>
      </c>
      <c r="C17" s="84" t="s">
        <v>2151</v>
      </c>
      <c r="D17" s="84" t="s">
        <v>2152</v>
      </c>
      <c r="E17" s="84" t="s">
        <v>2189</v>
      </c>
      <c r="F17" s="84" t="s">
        <v>2173</v>
      </c>
      <c r="G17" s="84" t="s">
        <v>2155</v>
      </c>
      <c r="H17" s="84" t="s">
        <v>2190</v>
      </c>
      <c r="I17" s="84" t="s">
        <v>2191</v>
      </c>
      <c r="J17" s="84" t="s">
        <v>2192</v>
      </c>
      <c r="K17" s="84" t="s">
        <v>2159</v>
      </c>
      <c r="L17" s="84" t="s">
        <v>2160</v>
      </c>
    </row>
    <row r="18" spans="1:12" ht="12.75" customHeight="1">
      <c r="A18" s="83"/>
      <c r="B18" s="79"/>
      <c r="C18" s="79"/>
      <c r="D18" s="79"/>
      <c r="E18" s="79"/>
      <c r="F18" s="79"/>
      <c r="G18" s="79"/>
      <c r="H18" s="79"/>
      <c r="I18" s="79"/>
      <c r="J18" s="79" t="s">
        <v>2193</v>
      </c>
      <c r="K18" s="79"/>
      <c r="L18" s="79"/>
    </row>
    <row r="19" spans="1:12" ht="12.75" customHeight="1">
      <c r="A19" s="81" t="s">
        <v>2194</v>
      </c>
      <c r="B19" s="73" t="s">
        <v>1607</v>
      </c>
      <c r="C19" s="73" t="s">
        <v>1527</v>
      </c>
      <c r="D19" s="73" t="s">
        <v>1524</v>
      </c>
      <c r="E19" s="73" t="s">
        <v>1566</v>
      </c>
      <c r="F19" s="73" t="s">
        <v>1773</v>
      </c>
      <c r="G19" s="73" t="s">
        <v>1909</v>
      </c>
      <c r="H19" s="73" t="s">
        <v>1683</v>
      </c>
      <c r="I19" s="73" t="s">
        <v>1595</v>
      </c>
      <c r="J19" s="73" t="s">
        <v>1769</v>
      </c>
      <c r="K19" s="73" t="s">
        <v>1998</v>
      </c>
      <c r="L19" s="73" t="s">
        <v>1413</v>
      </c>
    </row>
    <row r="20" spans="1:12" ht="12.75" customHeight="1">
      <c r="A20" s="82" t="s">
        <v>2195</v>
      </c>
      <c r="B20" s="75" t="s">
        <v>2196</v>
      </c>
      <c r="C20" s="75" t="s">
        <v>2197</v>
      </c>
      <c r="D20" s="75" t="s">
        <v>2198</v>
      </c>
      <c r="E20" s="75" t="s">
        <v>2199</v>
      </c>
      <c r="F20" s="75" t="s">
        <v>2200</v>
      </c>
      <c r="G20" s="75" t="s">
        <v>2201</v>
      </c>
      <c r="H20" s="75" t="s">
        <v>2202</v>
      </c>
      <c r="I20" s="75" t="s">
        <v>2203</v>
      </c>
      <c r="J20" s="75" t="s">
        <v>2204</v>
      </c>
      <c r="K20" s="75" t="s">
        <v>2205</v>
      </c>
      <c r="L20" s="75" t="s">
        <v>2206</v>
      </c>
    </row>
    <row r="21" spans="1:12" ht="12.75" customHeight="1">
      <c r="A21" s="83" t="s">
        <v>2188</v>
      </c>
      <c r="B21" s="79" t="s">
        <v>2150</v>
      </c>
      <c r="C21" s="79" t="s">
        <v>2151</v>
      </c>
      <c r="D21" s="79" t="s">
        <v>2152</v>
      </c>
      <c r="E21" s="79" t="s">
        <v>2153</v>
      </c>
      <c r="F21" s="79" t="s">
        <v>2173</v>
      </c>
      <c r="G21" s="79" t="s">
        <v>2207</v>
      </c>
      <c r="H21" s="79" t="s">
        <v>2208</v>
      </c>
      <c r="I21" s="79" t="s">
        <v>2191</v>
      </c>
      <c r="J21" s="79" t="s">
        <v>2158</v>
      </c>
      <c r="K21" s="79" t="s">
        <v>2159</v>
      </c>
      <c r="L21" s="79" t="s">
        <v>2160</v>
      </c>
    </row>
    <row r="22" spans="1:12" ht="12.75" customHeight="1">
      <c r="A22" s="81" t="s">
        <v>2209</v>
      </c>
      <c r="B22" s="73" t="s">
        <v>2396</v>
      </c>
      <c r="C22" s="73" t="s">
        <v>2304</v>
      </c>
      <c r="D22" s="73" t="s">
        <v>2302</v>
      </c>
      <c r="E22" s="73" t="s">
        <v>2481</v>
      </c>
      <c r="F22" s="73" t="s">
        <v>2365</v>
      </c>
      <c r="G22" s="73" t="s">
        <v>2391</v>
      </c>
      <c r="H22" s="73" t="s">
        <v>2350</v>
      </c>
      <c r="I22" s="73" t="s">
        <v>2326</v>
      </c>
      <c r="J22" s="73" t="s">
        <v>2483</v>
      </c>
      <c r="K22" s="73" t="s">
        <v>2401</v>
      </c>
      <c r="L22" s="73" t="s">
        <v>2434</v>
      </c>
    </row>
    <row r="23" spans="1:12" ht="12.75" customHeight="1">
      <c r="A23" s="82" t="s">
        <v>2210</v>
      </c>
      <c r="B23" s="75" t="s">
        <v>341</v>
      </c>
      <c r="C23" s="75" t="s">
        <v>342</v>
      </c>
      <c r="D23" s="75" t="s">
        <v>343</v>
      </c>
      <c r="E23" s="75" t="s">
        <v>344</v>
      </c>
      <c r="F23" s="75" t="s">
        <v>345</v>
      </c>
      <c r="G23" s="75" t="s">
        <v>346</v>
      </c>
      <c r="H23" s="75" t="s">
        <v>347</v>
      </c>
      <c r="I23" s="75" t="s">
        <v>348</v>
      </c>
      <c r="J23" s="75" t="s">
        <v>349</v>
      </c>
      <c r="K23" s="75" t="s">
        <v>350</v>
      </c>
      <c r="L23" s="75" t="s">
        <v>351</v>
      </c>
    </row>
    <row r="24" spans="1:12" ht="12.75" customHeight="1">
      <c r="A24" s="83" t="s">
        <v>2211</v>
      </c>
      <c r="B24" s="79" t="s">
        <v>352</v>
      </c>
      <c r="C24" s="79" t="s">
        <v>2151</v>
      </c>
      <c r="D24" s="79" t="s">
        <v>2152</v>
      </c>
      <c r="E24" s="79" t="s">
        <v>2153</v>
      </c>
      <c r="F24" s="79" t="s">
        <v>2154</v>
      </c>
      <c r="G24" s="79" t="s">
        <v>353</v>
      </c>
      <c r="H24" s="79" t="s">
        <v>354</v>
      </c>
      <c r="I24" s="79" t="s">
        <v>2157</v>
      </c>
      <c r="J24" s="79" t="s">
        <v>2158</v>
      </c>
      <c r="K24" s="79" t="s">
        <v>2159</v>
      </c>
      <c r="L24" s="79" t="s">
        <v>2160</v>
      </c>
    </row>
    <row r="25" spans="1:12" ht="12.75" customHeight="1">
      <c r="A25" s="81" t="s">
        <v>2212</v>
      </c>
      <c r="B25" s="73" t="s">
        <v>2354</v>
      </c>
      <c r="C25" s="73" t="s">
        <v>2305</v>
      </c>
      <c r="D25" s="73" t="s">
        <v>2303</v>
      </c>
      <c r="E25" s="73" t="s">
        <v>2333</v>
      </c>
      <c r="F25" s="73"/>
      <c r="G25" s="73"/>
      <c r="H25" s="73"/>
      <c r="I25" s="73"/>
      <c r="J25" s="73"/>
      <c r="K25" s="73"/>
      <c r="L25" s="73"/>
    </row>
    <row r="26" spans="1:12" ht="12.75" customHeight="1">
      <c r="A26" s="82" t="s">
        <v>2213</v>
      </c>
      <c r="B26" s="75" t="s">
        <v>355</v>
      </c>
      <c r="C26" s="75" t="s">
        <v>356</v>
      </c>
      <c r="D26" s="75" t="s">
        <v>357</v>
      </c>
      <c r="E26" s="75" t="s">
        <v>358</v>
      </c>
      <c r="F26" s="75"/>
      <c r="G26" s="75"/>
      <c r="H26" s="75"/>
      <c r="I26" s="75"/>
      <c r="J26" s="75"/>
      <c r="K26" s="75"/>
      <c r="L26" s="75"/>
    </row>
    <row r="27" spans="1:12" ht="12.75" customHeight="1">
      <c r="A27" s="82" t="s">
        <v>2214</v>
      </c>
      <c r="B27" s="84" t="s">
        <v>352</v>
      </c>
      <c r="C27" s="84" t="s">
        <v>2151</v>
      </c>
      <c r="D27" s="84" t="s">
        <v>2152</v>
      </c>
      <c r="E27" s="84" t="s">
        <v>359</v>
      </c>
      <c r="F27" s="84"/>
      <c r="G27" s="84"/>
      <c r="H27" s="84"/>
      <c r="I27" s="84"/>
      <c r="J27" s="84"/>
      <c r="K27" s="84"/>
      <c r="L27" s="84"/>
    </row>
    <row r="28" spans="1:12" ht="12.75" customHeight="1">
      <c r="A28" s="83"/>
      <c r="B28" s="79"/>
      <c r="C28" s="79"/>
      <c r="D28" s="79"/>
      <c r="E28" s="79" t="s">
        <v>2154</v>
      </c>
      <c r="F28" s="79"/>
      <c r="G28" s="79"/>
      <c r="H28" s="79"/>
      <c r="I28" s="79"/>
      <c r="J28" s="79"/>
      <c r="K28" s="79"/>
      <c r="L28" s="79"/>
    </row>
    <row r="29" spans="1:12" ht="12.75" customHeight="1">
      <c r="A29" s="81" t="s">
        <v>2215</v>
      </c>
      <c r="B29" s="73" t="s">
        <v>462</v>
      </c>
      <c r="C29" s="73" t="s">
        <v>2526</v>
      </c>
      <c r="D29" s="73" t="s">
        <v>2519</v>
      </c>
      <c r="E29" s="73" t="s">
        <v>2557</v>
      </c>
      <c r="F29" s="73" t="s">
        <v>2608</v>
      </c>
      <c r="G29" s="73" t="s">
        <v>2625</v>
      </c>
      <c r="H29" s="73" t="s">
        <v>2596</v>
      </c>
      <c r="I29" s="73" t="s">
        <v>2621</v>
      </c>
      <c r="J29" s="73" t="s">
        <v>2664</v>
      </c>
      <c r="K29" s="73" t="s">
        <v>2681</v>
      </c>
      <c r="L29" s="73" t="s">
        <v>2725</v>
      </c>
    </row>
    <row r="30" spans="1:12" ht="12.75" customHeight="1">
      <c r="A30" s="82" t="s">
        <v>2216</v>
      </c>
      <c r="B30" s="75" t="s">
        <v>362</v>
      </c>
      <c r="C30" s="75" t="s">
        <v>363</v>
      </c>
      <c r="D30" s="75" t="s">
        <v>364</v>
      </c>
      <c r="E30" s="75" t="s">
        <v>365</v>
      </c>
      <c r="F30" s="75" t="s">
        <v>366</v>
      </c>
      <c r="G30" s="75" t="s">
        <v>367</v>
      </c>
      <c r="H30" s="75" t="s">
        <v>368</v>
      </c>
      <c r="I30" s="75" t="s">
        <v>369</v>
      </c>
      <c r="J30" s="75" t="s">
        <v>370</v>
      </c>
      <c r="K30" s="75" t="s">
        <v>371</v>
      </c>
      <c r="L30" s="75" t="s">
        <v>372</v>
      </c>
    </row>
    <row r="31" spans="1:12" ht="12.75" customHeight="1">
      <c r="A31" s="82" t="s">
        <v>2214</v>
      </c>
      <c r="B31" s="84" t="s">
        <v>352</v>
      </c>
      <c r="C31" s="84" t="s">
        <v>373</v>
      </c>
      <c r="D31" s="84" t="s">
        <v>2152</v>
      </c>
      <c r="E31" s="84" t="s">
        <v>374</v>
      </c>
      <c r="F31" s="84" t="s">
        <v>375</v>
      </c>
      <c r="G31" s="84" t="s">
        <v>2207</v>
      </c>
      <c r="H31" s="84" t="s">
        <v>2156</v>
      </c>
      <c r="I31" s="84" t="s">
        <v>376</v>
      </c>
      <c r="J31" s="84" t="s">
        <v>361</v>
      </c>
      <c r="K31" s="84" t="s">
        <v>2159</v>
      </c>
      <c r="L31" s="84" t="s">
        <v>2160</v>
      </c>
    </row>
    <row r="32" spans="1:12" ht="12.75" customHeight="1">
      <c r="A32" s="83"/>
      <c r="B32" s="79"/>
      <c r="C32" s="79"/>
      <c r="D32" s="79"/>
      <c r="E32" s="79"/>
      <c r="F32" s="79"/>
      <c r="G32" s="79"/>
      <c r="H32" s="79"/>
      <c r="I32" s="79"/>
      <c r="J32" s="79" t="s">
        <v>377</v>
      </c>
      <c r="K32" s="79"/>
      <c r="L32" s="79"/>
    </row>
    <row r="33" spans="1:12" ht="12.75" customHeight="1">
      <c r="A33" s="98" t="s">
        <v>2217</v>
      </c>
      <c r="B33" s="73" t="s">
        <v>463</v>
      </c>
      <c r="C33" s="73" t="s">
        <v>2524</v>
      </c>
      <c r="D33" s="73" t="s">
        <v>2520</v>
      </c>
      <c r="E33" s="73" t="s">
        <v>2747</v>
      </c>
      <c r="F33" s="73" t="s">
        <v>2751</v>
      </c>
      <c r="G33" s="73" t="s">
        <v>2626</v>
      </c>
      <c r="H33" s="73" t="s">
        <v>2597</v>
      </c>
      <c r="I33" s="73" t="s">
        <v>2606</v>
      </c>
      <c r="J33" s="73" t="s">
        <v>2665</v>
      </c>
      <c r="K33" s="73" t="s">
        <v>2692</v>
      </c>
      <c r="L33" s="73" t="s">
        <v>2726</v>
      </c>
    </row>
    <row r="34" spans="1:12" ht="12.75" customHeight="1">
      <c r="A34" s="85" t="s">
        <v>2218</v>
      </c>
      <c r="B34" s="75" t="s">
        <v>378</v>
      </c>
      <c r="C34" s="75" t="s">
        <v>379</v>
      </c>
      <c r="D34" s="75" t="s">
        <v>380</v>
      </c>
      <c r="E34" s="75" t="s">
        <v>381</v>
      </c>
      <c r="F34" s="75" t="s">
        <v>382</v>
      </c>
      <c r="G34" s="75" t="s">
        <v>383</v>
      </c>
      <c r="H34" s="75" t="s">
        <v>384</v>
      </c>
      <c r="I34" s="75" t="s">
        <v>385</v>
      </c>
      <c r="J34" s="75" t="s">
        <v>386</v>
      </c>
      <c r="K34" s="75" t="s">
        <v>387</v>
      </c>
      <c r="L34" s="75" t="s">
        <v>388</v>
      </c>
    </row>
    <row r="35" spans="1:12" ht="12.75" customHeight="1">
      <c r="A35" s="86" t="s">
        <v>2219</v>
      </c>
      <c r="B35" s="79" t="s">
        <v>352</v>
      </c>
      <c r="C35" s="79" t="s">
        <v>2151</v>
      </c>
      <c r="D35" s="79" t="s">
        <v>2152</v>
      </c>
      <c r="E35" s="79" t="s">
        <v>359</v>
      </c>
      <c r="F35" s="79" t="s">
        <v>2154</v>
      </c>
      <c r="G35" s="79" t="s">
        <v>2207</v>
      </c>
      <c r="H35" s="79" t="s">
        <v>2156</v>
      </c>
      <c r="I35" s="79" t="s">
        <v>389</v>
      </c>
      <c r="J35" s="79" t="s">
        <v>361</v>
      </c>
      <c r="K35" s="79" t="s">
        <v>377</v>
      </c>
      <c r="L35" s="79" t="s">
        <v>2160</v>
      </c>
    </row>
    <row r="36" spans="1:12" ht="12.75" customHeight="1">
      <c r="A36" s="81" t="s">
        <v>2220</v>
      </c>
      <c r="B36" s="73" t="s">
        <v>464</v>
      </c>
      <c r="C36" s="73" t="s">
        <v>2532</v>
      </c>
      <c r="D36" s="73" t="s">
        <v>2521</v>
      </c>
      <c r="E36" s="73" t="s">
        <v>2556</v>
      </c>
      <c r="F36" s="73" t="s">
        <v>2586</v>
      </c>
      <c r="G36" s="73" t="s">
        <v>2686</v>
      </c>
      <c r="H36" s="73" t="s">
        <v>2593</v>
      </c>
      <c r="I36" s="73" t="s">
        <v>2607</v>
      </c>
      <c r="J36" s="73" t="s">
        <v>2674</v>
      </c>
      <c r="K36" s="73" t="s">
        <v>2683</v>
      </c>
      <c r="L36" s="73" t="s">
        <v>2727</v>
      </c>
    </row>
    <row r="37" spans="1:12" ht="12.75" customHeight="1">
      <c r="A37" s="82" t="s">
        <v>2221</v>
      </c>
      <c r="B37" s="75" t="s">
        <v>390</v>
      </c>
      <c r="C37" s="75" t="s">
        <v>391</v>
      </c>
      <c r="D37" s="75" t="s">
        <v>392</v>
      </c>
      <c r="E37" s="75" t="s">
        <v>393</v>
      </c>
      <c r="F37" s="75" t="s">
        <v>394</v>
      </c>
      <c r="G37" s="75" t="s">
        <v>395</v>
      </c>
      <c r="H37" s="75" t="s">
        <v>396</v>
      </c>
      <c r="I37" s="75" t="s">
        <v>397</v>
      </c>
      <c r="J37" s="75" t="s">
        <v>398</v>
      </c>
      <c r="K37" s="75" t="s">
        <v>399</v>
      </c>
      <c r="L37" s="75" t="s">
        <v>400</v>
      </c>
    </row>
    <row r="38" spans="1:12" ht="12.75" customHeight="1">
      <c r="A38" s="83" t="s">
        <v>2222</v>
      </c>
      <c r="B38" s="79" t="s">
        <v>352</v>
      </c>
      <c r="C38" s="79" t="s">
        <v>401</v>
      </c>
      <c r="D38" s="79" t="s">
        <v>2152</v>
      </c>
      <c r="E38" s="79" t="s">
        <v>402</v>
      </c>
      <c r="F38" s="79" t="s">
        <v>2173</v>
      </c>
      <c r="G38" s="79" t="s">
        <v>353</v>
      </c>
      <c r="H38" s="79" t="s">
        <v>2190</v>
      </c>
      <c r="I38" s="79" t="s">
        <v>389</v>
      </c>
      <c r="J38" s="79" t="s">
        <v>403</v>
      </c>
      <c r="K38" s="79" t="s">
        <v>2159</v>
      </c>
      <c r="L38" s="79" t="s">
        <v>2160</v>
      </c>
    </row>
    <row r="39" spans="1:12" ht="12.75" customHeight="1">
      <c r="A39" s="98" t="s">
        <v>2223</v>
      </c>
      <c r="B39" s="73" t="s">
        <v>2678</v>
      </c>
      <c r="C39" s="73" t="s">
        <v>54</v>
      </c>
      <c r="D39" s="73" t="s">
        <v>2773</v>
      </c>
      <c r="E39" s="73" t="s">
        <v>2798</v>
      </c>
      <c r="F39" s="73" t="s">
        <v>37</v>
      </c>
      <c r="G39" s="73" t="s">
        <v>107</v>
      </c>
      <c r="H39" s="73" t="s">
        <v>18</v>
      </c>
      <c r="I39" s="73" t="s">
        <v>61</v>
      </c>
      <c r="J39" s="73" t="s">
        <v>236</v>
      </c>
      <c r="K39" s="73" t="s">
        <v>114</v>
      </c>
      <c r="L39" s="73" t="s">
        <v>210</v>
      </c>
    </row>
    <row r="40" spans="1:12" ht="12.75" customHeight="1">
      <c r="A40" s="85" t="s">
        <v>2224</v>
      </c>
      <c r="B40" s="75" t="s">
        <v>404</v>
      </c>
      <c r="C40" s="75" t="s">
        <v>405</v>
      </c>
      <c r="D40" s="75" t="s">
        <v>406</v>
      </c>
      <c r="E40" s="75" t="s">
        <v>407</v>
      </c>
      <c r="F40" s="75" t="s">
        <v>408</v>
      </c>
      <c r="G40" s="75" t="s">
        <v>409</v>
      </c>
      <c r="H40" s="75" t="s">
        <v>410</v>
      </c>
      <c r="I40" s="75" t="s">
        <v>411</v>
      </c>
      <c r="J40" s="75" t="s">
        <v>412</v>
      </c>
      <c r="K40" s="75" t="s">
        <v>413</v>
      </c>
      <c r="L40" s="75" t="s">
        <v>414</v>
      </c>
    </row>
    <row r="41" spans="1:12" ht="12.75" customHeight="1">
      <c r="A41" s="86" t="s">
        <v>2219</v>
      </c>
      <c r="B41" s="79" t="s">
        <v>352</v>
      </c>
      <c r="C41" s="79" t="s">
        <v>2151</v>
      </c>
      <c r="D41" s="79" t="s">
        <v>2152</v>
      </c>
      <c r="E41" s="79" t="s">
        <v>402</v>
      </c>
      <c r="F41" s="79" t="s">
        <v>415</v>
      </c>
      <c r="G41" s="79" t="s">
        <v>353</v>
      </c>
      <c r="H41" s="79" t="s">
        <v>2190</v>
      </c>
      <c r="I41" s="79" t="s">
        <v>416</v>
      </c>
      <c r="J41" s="79" t="s">
        <v>2193</v>
      </c>
      <c r="K41" s="79" t="s">
        <v>377</v>
      </c>
      <c r="L41" s="79" t="s">
        <v>417</v>
      </c>
    </row>
    <row r="42" spans="1:12" ht="12.75" customHeight="1">
      <c r="A42" s="81" t="s">
        <v>2225</v>
      </c>
      <c r="B42" s="73" t="s">
        <v>88</v>
      </c>
      <c r="C42" s="73" t="s">
        <v>136</v>
      </c>
      <c r="D42" s="73" t="s">
        <v>2774</v>
      </c>
      <c r="E42" s="73" t="s">
        <v>2799</v>
      </c>
      <c r="F42" s="73" t="s">
        <v>28</v>
      </c>
      <c r="G42" s="73" t="s">
        <v>108</v>
      </c>
      <c r="H42" s="73" t="s">
        <v>42</v>
      </c>
      <c r="I42" s="73" t="s">
        <v>128</v>
      </c>
      <c r="J42" s="73" t="s">
        <v>104</v>
      </c>
      <c r="K42" s="73" t="s">
        <v>178</v>
      </c>
      <c r="L42" s="73" t="s">
        <v>211</v>
      </c>
    </row>
    <row r="43" spans="1:12" ht="12.75" customHeight="1">
      <c r="A43" s="82" t="s">
        <v>2226</v>
      </c>
      <c r="B43" s="75" t="s">
        <v>418</v>
      </c>
      <c r="C43" s="75" t="s">
        <v>419</v>
      </c>
      <c r="D43" s="75" t="s">
        <v>420</v>
      </c>
      <c r="E43" s="75" t="s">
        <v>421</v>
      </c>
      <c r="F43" s="75" t="s">
        <v>422</v>
      </c>
      <c r="G43" s="75" t="s">
        <v>423</v>
      </c>
      <c r="H43" s="75" t="s">
        <v>424</v>
      </c>
      <c r="I43" s="75" t="s">
        <v>425</v>
      </c>
      <c r="J43" s="75" t="s">
        <v>426</v>
      </c>
      <c r="K43" s="75" t="s">
        <v>427</v>
      </c>
      <c r="L43" s="75" t="s">
        <v>428</v>
      </c>
    </row>
    <row r="44" spans="1:12" ht="12.75" customHeight="1">
      <c r="A44" s="83" t="s">
        <v>2227</v>
      </c>
      <c r="B44" s="79" t="s">
        <v>352</v>
      </c>
      <c r="C44" s="79" t="s">
        <v>2151</v>
      </c>
      <c r="D44" s="79" t="s">
        <v>2152</v>
      </c>
      <c r="E44" s="79" t="s">
        <v>402</v>
      </c>
      <c r="F44" s="79" t="s">
        <v>2173</v>
      </c>
      <c r="G44" s="79" t="s">
        <v>353</v>
      </c>
      <c r="H44" s="79" t="s">
        <v>2156</v>
      </c>
      <c r="I44" s="79" t="s">
        <v>360</v>
      </c>
      <c r="J44" s="79" t="s">
        <v>403</v>
      </c>
      <c r="K44" s="79" t="s">
        <v>2159</v>
      </c>
      <c r="L44" s="79" t="s">
        <v>2160</v>
      </c>
    </row>
    <row r="45" spans="1:12" ht="12.75">
      <c r="A45" s="10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103" t="s">
        <v>2228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8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2014-06-14T16:36:04Z</cp:lastPrinted>
  <dcterms:created xsi:type="dcterms:W3CDTF">2004-09-28T13:23:33Z</dcterms:created>
  <dcterms:modified xsi:type="dcterms:W3CDTF">2014-06-14T16:46:34Z</dcterms:modified>
  <cp:category/>
  <cp:version/>
  <cp:contentType/>
  <cp:contentStatus/>
</cp:coreProperties>
</file>