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89" firstSheet="3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Overall result" sheetId="10" r:id="rId10"/>
    <sheet name="EE Powerstage" sheetId="11" r:id="rId11"/>
    <sheet name="Dmack Trophy" sheetId="12" r:id="rId12"/>
    <sheet name="EE Champ Teams" sheetId="13" r:id="rId13"/>
  </sheets>
  <definedNames>
    <definedName name="_xlnm._FilterDatabase" localSheetId="10" hidden="1">'EE Powerstage'!$A$7:$H$39</definedName>
    <definedName name="_xlnm._FilterDatabase" localSheetId="9" hidden="1">'Overall result'!$A$7:$H$71</definedName>
    <definedName name="_xlnm._FilterDatabase" localSheetId="0" hidden="1">'Startlist'!$A$9:$I$80</definedName>
    <definedName name="_xlnm._FilterDatabase" localSheetId="1" hidden="1">'Startlist 2.Day'!$A$9:$I$75</definedName>
    <definedName name="EXCKLASS" localSheetId="8">'Classes'!$C$8:$F$17</definedName>
    <definedName name="EXCPENAL" localSheetId="6">'Penalt'!$A$13:$J$23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'Retired'!$A$12:$H$35</definedName>
    <definedName name="EXCSTART" localSheetId="10">'EE Powerstage'!$A$8:$I$39</definedName>
    <definedName name="EXCSTART" localSheetId="9">'Overall result'!$A$8:$J$61</definedName>
    <definedName name="EXCSTART" localSheetId="0">'Startlist'!$A$10:$J$80</definedName>
    <definedName name="EXCSTART" localSheetId="1">'Startlist 2.Day'!$A$10:$J$75</definedName>
    <definedName name="EXCSTART_1" localSheetId="9">'Overall result'!$A$8:$J$61</definedName>
    <definedName name="GGG" localSheetId="3">'Results'!$A$8:$P$149</definedName>
    <definedName name="GGG" localSheetId="2">'Results Day 1'!$A$8:$J$149</definedName>
    <definedName name="_xlnm.Print_Area" localSheetId="8">'Classes'!$A$1:$G$23</definedName>
    <definedName name="_xlnm.Print_Area" localSheetId="11">'Dmack Trophy'!$A$2:$O$25</definedName>
    <definedName name="_xlnm.Print_Area" localSheetId="12">'EE Champ Teams'!$A$1:$H$106</definedName>
    <definedName name="_xlnm.Print_Area" localSheetId="10">'EE Powerstage'!$A$1:$H$39</definedName>
    <definedName name="_xlnm.Print_Area" localSheetId="9">'Overall result'!$A$1:$H$61</definedName>
    <definedName name="_xlnm.Print_Area" localSheetId="6">'Penalt'!$A$1:$I$23</definedName>
    <definedName name="_xlnm.Print_Area" localSheetId="3">'Results'!$A$2:$O$150</definedName>
    <definedName name="_xlnm.Print_Area" localSheetId="2">'Results Day 1'!$A$1:$I$149</definedName>
    <definedName name="_xlnm.Print_Area" localSheetId="5">'Retired'!$A$1:$G$36</definedName>
    <definedName name="_xlnm.Print_Area" localSheetId="7">'Speed'!$A$1:$K$42</definedName>
    <definedName name="_xlnm.Print_Area" localSheetId="0">'Startlist'!$A$3:$I$80</definedName>
    <definedName name="_xlnm.Print_Area" localSheetId="1">'Startlist 2.Day'!$A$3:$I$75</definedName>
    <definedName name="_xlnm.Print_Area" localSheetId="4">'Winners'!$A$1:$I$63</definedName>
  </definedNames>
  <calcPr fullCalcOnLoad="1"/>
</workbook>
</file>

<file path=xl/sharedStrings.xml><?xml version="1.0" encoding="utf-8"?>
<sst xmlns="http://schemas.openxmlformats.org/spreadsheetml/2006/main" count="5001" uniqueCount="1997">
  <si>
    <t>NESTE HARJU RALLY</t>
  </si>
  <si>
    <t>26-27 May 2017</t>
  </si>
  <si>
    <t xml:space="preserve"> 17:54</t>
  </si>
  <si>
    <t>Georg Gross</t>
  </si>
  <si>
    <t>Raigo Mōlder</t>
  </si>
  <si>
    <t>Ford Fiesta WRC</t>
  </si>
  <si>
    <t>Jukka Hiltunen</t>
  </si>
  <si>
    <t>Jarkko Kalliolepo</t>
  </si>
  <si>
    <t>JUKKA HILTUNEN</t>
  </si>
  <si>
    <t>Volkswagen Polo</t>
  </si>
  <si>
    <t>Olaf Suuder</t>
  </si>
  <si>
    <t>ALKO1000 MOTORSPORT</t>
  </si>
  <si>
    <t>Saku Vierimaa</t>
  </si>
  <si>
    <t>Duncan McNiven</t>
  </si>
  <si>
    <t>FIN / GB</t>
  </si>
  <si>
    <t>BALTICRALLYRENT.COM</t>
  </si>
  <si>
    <t>Citroen DS3 R5</t>
  </si>
  <si>
    <t>Aleksey Semenov</t>
  </si>
  <si>
    <t>Sergei Iakimenko</t>
  </si>
  <si>
    <t>RALLY CLUB</t>
  </si>
  <si>
    <t>Rünno Ubinhain</t>
  </si>
  <si>
    <t>Einar Laipaik</t>
  </si>
  <si>
    <t>Dmitry Nikonchuk</t>
  </si>
  <si>
    <t>Elena Nikonchuk</t>
  </si>
  <si>
    <t>Allan Popov</t>
  </si>
  <si>
    <t>Aleksei Krylov</t>
  </si>
  <si>
    <t>EST / RUS</t>
  </si>
  <si>
    <t>OK TEHNIKASPORDIKLUBI</t>
  </si>
  <si>
    <t>RR ESTONIA MOTORSPORT</t>
  </si>
  <si>
    <t>Mait Madik</t>
  </si>
  <si>
    <t>Toomas Tauk</t>
  </si>
  <si>
    <t>William Butler</t>
  </si>
  <si>
    <t>Aaron Johnston</t>
  </si>
  <si>
    <t>GB</t>
  </si>
  <si>
    <t>CRC RALLY TEAM</t>
  </si>
  <si>
    <t>Ford Fiesta</t>
  </si>
  <si>
    <t>Volodymir Korsia</t>
  </si>
  <si>
    <t>RUS / UKR</t>
  </si>
  <si>
    <t>Taisko Lario</t>
  </si>
  <si>
    <t>Tatu Hämäläinen</t>
  </si>
  <si>
    <t>TAISKO LARIO</t>
  </si>
  <si>
    <t>Martins Sesks</t>
  </si>
  <si>
    <t>Andris Malnieks</t>
  </si>
  <si>
    <t>LMT AUTOSPORTA AKADEMIJA</t>
  </si>
  <si>
    <t>Citroen C2</t>
  </si>
  <si>
    <t>19:10</t>
  </si>
  <si>
    <t>19:12</t>
  </si>
  <si>
    <t>19:14</t>
  </si>
  <si>
    <t>Karl Koosa</t>
  </si>
  <si>
    <t>19:16</t>
  </si>
  <si>
    <t>19:18</t>
  </si>
  <si>
    <t>Vadim Kuznetsov</t>
  </si>
  <si>
    <t>Roman Kapustin</t>
  </si>
  <si>
    <t>19:20</t>
  </si>
  <si>
    <t>19:22</t>
  </si>
  <si>
    <t>MV9</t>
  </si>
  <si>
    <t>19:24</t>
  </si>
  <si>
    <t>19:26</t>
  </si>
  <si>
    <t>19:28</t>
  </si>
  <si>
    <t>Martin Saar</t>
  </si>
  <si>
    <t>VW Golf 2</t>
  </si>
  <si>
    <t>19:30</t>
  </si>
  <si>
    <t>Aivo Rahu</t>
  </si>
  <si>
    <t>19:32</t>
  </si>
  <si>
    <t>19:34</t>
  </si>
  <si>
    <t>19:36</t>
  </si>
  <si>
    <t>LADA SAMARA</t>
  </si>
  <si>
    <t>19:38</t>
  </si>
  <si>
    <t>19:40</t>
  </si>
  <si>
    <t>LADA 2105</t>
  </si>
  <si>
    <t>19:42</t>
  </si>
  <si>
    <t>19:44</t>
  </si>
  <si>
    <t>19:46</t>
  </si>
  <si>
    <t>19:48</t>
  </si>
  <si>
    <t>Valev Vähi</t>
  </si>
  <si>
    <t>19:50</t>
  </si>
  <si>
    <t>19:52</t>
  </si>
  <si>
    <t>19:54</t>
  </si>
  <si>
    <t>Tiina Ehrbach</t>
  </si>
  <si>
    <t>19:56</t>
  </si>
  <si>
    <t>Aleks Lesk</t>
  </si>
  <si>
    <t>19:58</t>
  </si>
  <si>
    <t>20:00</t>
  </si>
  <si>
    <t>20:02</t>
  </si>
  <si>
    <t>Andres Ditmann</t>
  </si>
  <si>
    <t>Carl Terras</t>
  </si>
  <si>
    <t>20:04</t>
  </si>
  <si>
    <t>Rait Raidma</t>
  </si>
  <si>
    <t>Rainis Raidma</t>
  </si>
  <si>
    <t>20:06</t>
  </si>
  <si>
    <t>20:08</t>
  </si>
  <si>
    <t>Ronald Jürgenson</t>
  </si>
  <si>
    <t>Marko Kaasik</t>
  </si>
  <si>
    <t>Peugeot 205</t>
  </si>
  <si>
    <t>20:10</t>
  </si>
  <si>
    <t>MVX</t>
  </si>
  <si>
    <t>GAZ 51A</t>
  </si>
  <si>
    <t>20:12</t>
  </si>
  <si>
    <t>Raido Vetesina</t>
  </si>
  <si>
    <t>GAZ 51</t>
  </si>
  <si>
    <t>20:14</t>
  </si>
  <si>
    <t>20:16</t>
  </si>
  <si>
    <t>GAZ 51 RS</t>
  </si>
  <si>
    <t>20:18</t>
  </si>
  <si>
    <t>20:20</t>
  </si>
  <si>
    <t>Kaido Vilu</t>
  </si>
  <si>
    <t>Erik Vaasa</t>
  </si>
  <si>
    <t>Stardiprotokoll  / Startlist for Day 2 ,  TC4B</t>
  </si>
  <si>
    <t xml:space="preserve"> 7:54</t>
  </si>
  <si>
    <t>Class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</si>
  <si>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</si>
  <si>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</si>
  <si>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</si>
  <si>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</si>
  <si>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</si>
  <si>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</si>
  <si>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</si>
  <si>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</si>
  <si>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</si>
  <si>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</si>
  <si>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</si>
  <si>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</si>
  <si>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</si>
  <si>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</si>
  <si>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</si>
  <si>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</si>
  <si>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</si>
  <si>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</si>
  <si>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</si>
  <si>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</si>
  <si>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</si>
  <si>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</si>
  <si>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</si>
  <si>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</si>
  <si>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</si>
  <si>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</si>
  <si>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</si>
  <si>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</si>
  <si>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</si>
  <si>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</si>
  <si>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</si>
  <si>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</si>
  <si>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</si>
  <si>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</si>
  <si>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</si>
  <si>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</si>
  <si>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</si>
  <si>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</si>
  <si>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</si>
  <si>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</si>
  <si>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</si>
  <si>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</si>
  <si>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</si>
  <si>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</si>
  <si>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</si>
  <si>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</si>
  <si>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</si>
  <si>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</si>
  <si>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</si>
  <si>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</si>
  <si>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Results for  Dmack Trophy</t>
  </si>
  <si>
    <t>MV8</t>
  </si>
  <si>
    <t>FIN</t>
  </si>
  <si>
    <t>Skoda Fabia R5</t>
  </si>
  <si>
    <t>EST</t>
  </si>
  <si>
    <t>KAUR MOTORSPORT</t>
  </si>
  <si>
    <t>Mitsubishi Lancer Evo 9</t>
  </si>
  <si>
    <t>Rainer Aus</t>
  </si>
  <si>
    <t>Simo Koskinen</t>
  </si>
  <si>
    <t>ALM MOTORSPORT</t>
  </si>
  <si>
    <t>Ranno Bundsen</t>
  </si>
  <si>
    <t>Robert Loshtshenikov</t>
  </si>
  <si>
    <t>TIKKRI MOTORSPORT</t>
  </si>
  <si>
    <t>Mitsubishi Lancer Evo 8</t>
  </si>
  <si>
    <t>PROREHV RALLY TEAM</t>
  </si>
  <si>
    <t>Mitsubishi Lancer Evo 10</t>
  </si>
  <si>
    <t>Kaspar Koitla</t>
  </si>
  <si>
    <t>Andres Ots</t>
  </si>
  <si>
    <t>Mait Maarend</t>
  </si>
  <si>
    <t>Mihkel Kapp</t>
  </si>
  <si>
    <t>Aiko Aigro</t>
  </si>
  <si>
    <t>Kermo Kärtmann</t>
  </si>
  <si>
    <t>Mitsubishi Lancer Evo 6</t>
  </si>
  <si>
    <t>Anre Saks</t>
  </si>
  <si>
    <t>Rainer Maasik</t>
  </si>
  <si>
    <t>Mitsubishi Lancer Evo 7</t>
  </si>
  <si>
    <t>Mario Jürimäe</t>
  </si>
  <si>
    <t>Rauno Rohtmets</t>
  </si>
  <si>
    <t>CUEKS RACING</t>
  </si>
  <si>
    <t>BMW M3</t>
  </si>
  <si>
    <t>Marko Ringenberg</t>
  </si>
  <si>
    <t>Allar Heina</t>
  </si>
  <si>
    <t>Madis Vanaselja</t>
  </si>
  <si>
    <t>Jaanus Hōbemägi</t>
  </si>
  <si>
    <t>MS RACING</t>
  </si>
  <si>
    <t>Kristo Subi</t>
  </si>
  <si>
    <t>Raido Subi</t>
  </si>
  <si>
    <t>ECOM MOTORSPORT</t>
  </si>
  <si>
    <t>Honda Civic Type-R</t>
  </si>
  <si>
    <t>Karel Tölp</t>
  </si>
  <si>
    <t>Martin Vihmann</t>
  </si>
  <si>
    <t>Kaspar Kasari</t>
  </si>
  <si>
    <t>Hannes Kuusmaa</t>
  </si>
  <si>
    <t>Janar Tänak</t>
  </si>
  <si>
    <t>OT RACING</t>
  </si>
  <si>
    <t>Honda Civic</t>
  </si>
  <si>
    <t>GAZ RALLIKLUBI</t>
  </si>
  <si>
    <t>Steven Viilo</t>
  </si>
  <si>
    <t>Jakko Viilo</t>
  </si>
  <si>
    <t>Toyota Starlet</t>
  </si>
  <si>
    <t>Henri Franke</t>
  </si>
  <si>
    <t>Subaru Impreza</t>
  </si>
  <si>
    <t>Siim Liivamägi</t>
  </si>
  <si>
    <t>Edvin Parisalu</t>
  </si>
  <si>
    <t>Raiko Aru</t>
  </si>
  <si>
    <t>Veiko Kullamäe</t>
  </si>
  <si>
    <t>RUS</t>
  </si>
  <si>
    <t>Tauri Pihlas</t>
  </si>
  <si>
    <t>Ott Kiil</t>
  </si>
  <si>
    <t>SAR-TECH MOTORSPORT</t>
  </si>
  <si>
    <t>Lauri Peegel</t>
  </si>
  <si>
    <t>Andres Tammel</t>
  </si>
  <si>
    <t>Klim Baikov</t>
  </si>
  <si>
    <t>Andrey Kleshchev</t>
  </si>
  <si>
    <t>KLIM BAIKOV</t>
  </si>
  <si>
    <t>Alari Sillaste</t>
  </si>
  <si>
    <t>Arvo Liimann</t>
  </si>
  <si>
    <t>AZLK 2140</t>
  </si>
  <si>
    <t>VW Golf</t>
  </si>
  <si>
    <t>LAT</t>
  </si>
  <si>
    <t>BMW Compact</t>
  </si>
  <si>
    <t>Taavi Niinemets</t>
  </si>
  <si>
    <t>Esko Allika</t>
  </si>
  <si>
    <t>Rainer Tuberik</t>
  </si>
  <si>
    <t>Meelis Hirsnik</t>
  </si>
  <si>
    <t>Kaido Oru</t>
  </si>
  <si>
    <t>Kristo Laadre</t>
  </si>
  <si>
    <t>Andres Lichtfeldt</t>
  </si>
  <si>
    <t>Veiko Liukanen</t>
  </si>
  <si>
    <t>Toivo Liukanen</t>
  </si>
  <si>
    <t>Indrek Tulp</t>
  </si>
  <si>
    <t>Janno Kamp</t>
  </si>
  <si>
    <t>Silver Raudmägi</t>
  </si>
  <si>
    <t>Ford Fiesta R2</t>
  </si>
  <si>
    <t>Roland Poom</t>
  </si>
  <si>
    <t>Oliver Ojaperv</t>
  </si>
  <si>
    <t>Jarno Talve</t>
  </si>
  <si>
    <t>Kenneth Sepp</t>
  </si>
  <si>
    <t>Tanel Kasesalu</t>
  </si>
  <si>
    <t>18:00</t>
  </si>
  <si>
    <t>Ken Järveoja</t>
  </si>
  <si>
    <t>Ken Torn</t>
  </si>
  <si>
    <t>Kuldar Sikk</t>
  </si>
  <si>
    <t>18:02</t>
  </si>
  <si>
    <t>Miko Niinemäe</t>
  </si>
  <si>
    <t>Martin Valter</t>
  </si>
  <si>
    <t>ASRT RALLY TEAM</t>
  </si>
  <si>
    <t>18:04</t>
  </si>
  <si>
    <t>Karl-Martin Volver</t>
  </si>
  <si>
    <t>Janno ōunpuu</t>
  </si>
  <si>
    <t>Siim Plangi</t>
  </si>
  <si>
    <t>Kalle Ahu</t>
  </si>
  <si>
    <t>Lembit Soe</t>
  </si>
  <si>
    <t>Dmitry Feofanov</t>
  </si>
  <si>
    <t>Normunds Kokins</t>
  </si>
  <si>
    <t>RUS / LAT</t>
  </si>
  <si>
    <t>Petri Pesu</t>
  </si>
  <si>
    <t>Niko Sorsa</t>
  </si>
  <si>
    <t>PETRI PESU</t>
  </si>
  <si>
    <t>Lada S1600</t>
  </si>
  <si>
    <t>Raido Laulik</t>
  </si>
  <si>
    <t>Tōnis Viidas</t>
  </si>
  <si>
    <t>Nissan Sunny</t>
  </si>
  <si>
    <t>Janar Lehtniit</t>
  </si>
  <si>
    <t>Rauno Orupōld</t>
  </si>
  <si>
    <t>ERKI SPORT</t>
  </si>
  <si>
    <t>Ford Escort RS</t>
  </si>
  <si>
    <t>Karl Jalakas</t>
  </si>
  <si>
    <t>Rando Tark</t>
  </si>
  <si>
    <t>18:06</t>
  </si>
  <si>
    <t>18:08</t>
  </si>
  <si>
    <t>Sven Andevei</t>
  </si>
  <si>
    <t>18:10</t>
  </si>
  <si>
    <t>18:12</t>
  </si>
  <si>
    <t>18:14</t>
  </si>
  <si>
    <t>18:16</t>
  </si>
  <si>
    <t>18:18</t>
  </si>
  <si>
    <t>Raigo Vilbiks</t>
  </si>
  <si>
    <t>Hellu Smorodin</t>
  </si>
  <si>
    <t>18:20</t>
  </si>
  <si>
    <t>18:22</t>
  </si>
  <si>
    <t>18:24</t>
  </si>
  <si>
    <t>18:26</t>
  </si>
  <si>
    <t>18:28</t>
  </si>
  <si>
    <t>Priit Piir</t>
  </si>
  <si>
    <t>18:30</t>
  </si>
  <si>
    <t>Karl Küttim</t>
  </si>
  <si>
    <t>Nissan Sunny GTI</t>
  </si>
  <si>
    <t>18:32</t>
  </si>
  <si>
    <t>18:34</t>
  </si>
  <si>
    <t>18:36</t>
  </si>
  <si>
    <t>Priit Estermaa</t>
  </si>
  <si>
    <t>Raino Friedemann</t>
  </si>
  <si>
    <t>18:38</t>
  </si>
  <si>
    <t>Gert Virves</t>
  </si>
  <si>
    <t>Opel Astra</t>
  </si>
  <si>
    <t>18:40</t>
  </si>
  <si>
    <t>Chrislin Sepp</t>
  </si>
  <si>
    <t>Vaido Tali</t>
  </si>
  <si>
    <t>18:42</t>
  </si>
  <si>
    <t>Jan Nōlvak</t>
  </si>
  <si>
    <t>18:44</t>
  </si>
  <si>
    <t>Karmo Karelson</t>
  </si>
  <si>
    <t>Karol Pert</t>
  </si>
  <si>
    <t>Priit Guljajev</t>
  </si>
  <si>
    <t>Janek Ojala</t>
  </si>
  <si>
    <t>18:46</t>
  </si>
  <si>
    <t>Rico Rodi</t>
  </si>
  <si>
    <t>Ilmar Pukk</t>
  </si>
  <si>
    <t>18:48</t>
  </si>
  <si>
    <t>18:50</t>
  </si>
  <si>
    <t>18:52</t>
  </si>
  <si>
    <t>18:54</t>
  </si>
  <si>
    <t>18:56</t>
  </si>
  <si>
    <t>18:58</t>
  </si>
  <si>
    <t>Peugeot 208 R2</t>
  </si>
  <si>
    <t>19:00</t>
  </si>
  <si>
    <t>19:02</t>
  </si>
  <si>
    <t>19:04</t>
  </si>
  <si>
    <t>Ford Fiesta R2T</t>
  </si>
  <si>
    <t>19:06</t>
  </si>
  <si>
    <t>Kristen Kelement</t>
  </si>
  <si>
    <t>Timo Kasesalu</t>
  </si>
  <si>
    <t>RS RACING TEAM</t>
  </si>
  <si>
    <t>19:08</t>
  </si>
  <si>
    <t>Aleksander Kudryavtsev</t>
  </si>
  <si>
    <t>Official final classification</t>
  </si>
  <si>
    <t>Doc No 5.6</t>
  </si>
  <si>
    <t>EE Championship Power Stage - Special Stage 9</t>
  </si>
  <si>
    <t xml:space="preserve">00 </t>
  </si>
  <si>
    <t xml:space="preserve">0 </t>
  </si>
  <si>
    <t>Raigo Reimal</t>
  </si>
  <si>
    <t>Magnus Lepp</t>
  </si>
  <si>
    <t>sort K I J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</si>
  <si>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</si>
  <si>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</si>
  <si>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</si>
  <si>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</si>
  <si>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</si>
  <si>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</si>
  <si>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</si>
  <si>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</si>
  <si>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</si>
  <si>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</si>
  <si>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</si>
  <si>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</si>
  <si>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</si>
  <si>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</si>
  <si>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</si>
  <si>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</si>
  <si>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</si>
  <si>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</si>
  <si>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</si>
  <si>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</si>
  <si>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</si>
  <si>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</si>
  <si>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</si>
  <si>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</si>
  <si>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</si>
  <si>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</si>
  <si>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</si>
  <si>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</si>
  <si>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</si>
  <si>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</si>
  <si>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</si>
  <si>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</si>
  <si>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</si>
  <si>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</si>
  <si>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</si>
  <si>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</si>
  <si>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</si>
  <si>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</si>
  <si>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</si>
  <si>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</si>
  <si>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</si>
  <si>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</si>
  <si>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</si>
  <si>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</si>
  <si>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</si>
  <si>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</si>
  <si>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</si>
  <si>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</si>
  <si>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</si>
  <si>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</si>
  <si>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</si>
  <si>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</si>
  <si>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</si>
  <si>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</si>
  <si>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</si>
  <si>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</si>
  <si>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</si>
  <si>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</si>
  <si>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>Tarmo Mägi</t>
  </si>
  <si>
    <t xml:space="preserve"> 59.</t>
  </si>
  <si>
    <t xml:space="preserve"> 60.</t>
  </si>
  <si>
    <t xml:space="preserve"> 61.</t>
  </si>
  <si>
    <t>Suzuki Baleno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</si>
  <si>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</si>
  <si>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</si>
  <si>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</si>
  <si>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</si>
  <si>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</si>
  <si>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</si>
  <si>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</si>
  <si>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</si>
  <si>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</si>
  <si>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</si>
  <si>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>Marten Madissoo</t>
  </si>
  <si>
    <t>BMW 316i</t>
  </si>
  <si>
    <t xml:space="preserve">Safety 3  </t>
  </si>
  <si>
    <t xml:space="preserve">Safety 2  </t>
  </si>
  <si>
    <t xml:space="preserve">Safety 1  </t>
  </si>
  <si>
    <t xml:space="preserve"> 17:56</t>
  </si>
  <si>
    <t xml:space="preserve"> 7:56</t>
  </si>
  <si>
    <t>MV2</t>
  </si>
  <si>
    <t xml:space="preserve"> 17:48</t>
  </si>
  <si>
    <t xml:space="preserve"> 17:51</t>
  </si>
  <si>
    <t xml:space="preserve"> 17:45</t>
  </si>
  <si>
    <t xml:space="preserve"> 7:45</t>
  </si>
  <si>
    <t xml:space="preserve"> 7:48</t>
  </si>
  <si>
    <t xml:space="preserve"> 7:51</t>
  </si>
  <si>
    <t>SS1</t>
  </si>
  <si>
    <t>SS2</t>
  </si>
  <si>
    <t>SS3</t>
  </si>
  <si>
    <t>SS4</t>
  </si>
  <si>
    <t>OFF</t>
  </si>
  <si>
    <t>Superrally</t>
  </si>
  <si>
    <t xml:space="preserve">  1/1</t>
  </si>
  <si>
    <t>Gross/Mōlder</t>
  </si>
  <si>
    <t xml:space="preserve"> 4.39,7</t>
  </si>
  <si>
    <t xml:space="preserve"> 4.34,5</t>
  </si>
  <si>
    <t xml:space="preserve">   1/1</t>
  </si>
  <si>
    <t>+ 0.00,0</t>
  </si>
  <si>
    <t xml:space="preserve">  2/1</t>
  </si>
  <si>
    <t>Plangi/Suuder</t>
  </si>
  <si>
    <t xml:space="preserve"> 4.47,8</t>
  </si>
  <si>
    <t xml:space="preserve"> 4.39,9</t>
  </si>
  <si>
    <t xml:space="preserve">   3/1</t>
  </si>
  <si>
    <t xml:space="preserve">  3/1</t>
  </si>
  <si>
    <t>Bundsen/Loshtshenikov</t>
  </si>
  <si>
    <t xml:space="preserve"> 4.47,5</t>
  </si>
  <si>
    <t xml:space="preserve"> 4.42,4</t>
  </si>
  <si>
    <t xml:space="preserve">   2/1</t>
  </si>
  <si>
    <t xml:space="preserve">   4/2</t>
  </si>
  <si>
    <t xml:space="preserve">  4/2</t>
  </si>
  <si>
    <t>Koitla/Ots</t>
  </si>
  <si>
    <t xml:space="preserve"> 4.52,6</t>
  </si>
  <si>
    <t xml:space="preserve">  5/2</t>
  </si>
  <si>
    <t>Hiltunen/Kalliolepo</t>
  </si>
  <si>
    <t xml:space="preserve"> 4.52,9</t>
  </si>
  <si>
    <t xml:space="preserve"> 4.50,4</t>
  </si>
  <si>
    <t xml:space="preserve">   5/2</t>
  </si>
  <si>
    <t xml:space="preserve">   6/2</t>
  </si>
  <si>
    <t xml:space="preserve">  6/3</t>
  </si>
  <si>
    <t>Aigro/Kärtmann</t>
  </si>
  <si>
    <t xml:space="preserve"> 4.56,2</t>
  </si>
  <si>
    <t xml:space="preserve"> 4.49,5</t>
  </si>
  <si>
    <t xml:space="preserve">   6/3</t>
  </si>
  <si>
    <t xml:space="preserve">   5/3</t>
  </si>
  <si>
    <t xml:space="preserve">  7/2</t>
  </si>
  <si>
    <t>Viilo/Viilo</t>
  </si>
  <si>
    <t xml:space="preserve"> 5.02,6</t>
  </si>
  <si>
    <t xml:space="preserve"> 4.51,8</t>
  </si>
  <si>
    <t xml:space="preserve">  11/3</t>
  </si>
  <si>
    <t xml:space="preserve">   7/2</t>
  </si>
  <si>
    <t>Feofanov/Kokins</t>
  </si>
  <si>
    <t xml:space="preserve"> 5.00,4</t>
  </si>
  <si>
    <t xml:space="preserve"> 4.57,2</t>
  </si>
  <si>
    <t xml:space="preserve">   8/2</t>
  </si>
  <si>
    <t xml:space="preserve">  10/4</t>
  </si>
  <si>
    <t>Liivamägi/Parisalu</t>
  </si>
  <si>
    <t xml:space="preserve"> 5.02,4</t>
  </si>
  <si>
    <t xml:space="preserve"> 4.57,1</t>
  </si>
  <si>
    <t xml:space="preserve">  10/5</t>
  </si>
  <si>
    <t xml:space="preserve">   9/4</t>
  </si>
  <si>
    <t xml:space="preserve"> 10/1</t>
  </si>
  <si>
    <t>Torn/Sikk</t>
  </si>
  <si>
    <t xml:space="preserve"> 5.04,3</t>
  </si>
  <si>
    <t xml:space="preserve"> 5.01,0</t>
  </si>
  <si>
    <t xml:space="preserve">  13/2</t>
  </si>
  <si>
    <t xml:space="preserve">  13/1</t>
  </si>
  <si>
    <t>Vanaselja/Hōbemägi</t>
  </si>
  <si>
    <t xml:space="preserve"> 5.05,5</t>
  </si>
  <si>
    <t xml:space="preserve"> 5.03,3</t>
  </si>
  <si>
    <t xml:space="preserve">  15/1</t>
  </si>
  <si>
    <t xml:space="preserve"> 12/5</t>
  </si>
  <si>
    <t>Saks/Maasik</t>
  </si>
  <si>
    <t xml:space="preserve"> 5.00,6</t>
  </si>
  <si>
    <t xml:space="preserve"> 5.08,8</t>
  </si>
  <si>
    <t xml:space="preserve">  22/6</t>
  </si>
  <si>
    <t>Ubinhain/Tulp</t>
  </si>
  <si>
    <t xml:space="preserve"> 5.07,2</t>
  </si>
  <si>
    <t xml:space="preserve"> 5.02,2</t>
  </si>
  <si>
    <t xml:space="preserve">  17/6</t>
  </si>
  <si>
    <t xml:space="preserve">  14/5</t>
  </si>
  <si>
    <t>Poom/Järveoja</t>
  </si>
  <si>
    <t xml:space="preserve"> 5.06,1</t>
  </si>
  <si>
    <t xml:space="preserve"> 5.04,4</t>
  </si>
  <si>
    <t xml:space="preserve">  16/3</t>
  </si>
  <si>
    <t xml:space="preserve">  17/2</t>
  </si>
  <si>
    <t>Maarend/Kapp</t>
  </si>
  <si>
    <t xml:space="preserve"> 4.58,0</t>
  </si>
  <si>
    <t xml:space="preserve"> 5.13,2</t>
  </si>
  <si>
    <t xml:space="preserve">   7/3</t>
  </si>
  <si>
    <t xml:space="preserve">  25/3</t>
  </si>
  <si>
    <t>Semenov/Iakimenko</t>
  </si>
  <si>
    <t xml:space="preserve"> 5.17,7</t>
  </si>
  <si>
    <t xml:space="preserve"> 4.53,8</t>
  </si>
  <si>
    <t xml:space="preserve">   8/3</t>
  </si>
  <si>
    <t>Subi/Subi</t>
  </si>
  <si>
    <t xml:space="preserve"> 5.12,1</t>
  </si>
  <si>
    <t xml:space="preserve"> 5.00,0</t>
  </si>
  <si>
    <t xml:space="preserve">  11/1</t>
  </si>
  <si>
    <t xml:space="preserve"> 18/1</t>
  </si>
  <si>
    <t>Lario/Hämäläinen</t>
  </si>
  <si>
    <t xml:space="preserve"> 5.05,3</t>
  </si>
  <si>
    <t xml:space="preserve"> 5.07,0</t>
  </si>
  <si>
    <t xml:space="preserve">  14/1</t>
  </si>
  <si>
    <t xml:space="preserve">  21/1</t>
  </si>
  <si>
    <t>Popov/Krylov</t>
  </si>
  <si>
    <t xml:space="preserve"> 5.11,7</t>
  </si>
  <si>
    <t xml:space="preserve"> 5.00,8</t>
  </si>
  <si>
    <t xml:space="preserve">  19/4</t>
  </si>
  <si>
    <t xml:space="preserve">  12/5</t>
  </si>
  <si>
    <t>Ojaperv/Talve</t>
  </si>
  <si>
    <t xml:space="preserve"> 5.08,4</t>
  </si>
  <si>
    <t xml:space="preserve"> 5.05,7</t>
  </si>
  <si>
    <t xml:space="preserve">  18/4</t>
  </si>
  <si>
    <t xml:space="preserve">  19/3</t>
  </si>
  <si>
    <t>Nikonchuk/Nikonchuk</t>
  </si>
  <si>
    <t xml:space="preserve"> 5.14,0</t>
  </si>
  <si>
    <t xml:space="preserve">  18/2</t>
  </si>
  <si>
    <t>Niinemäe/Valter</t>
  </si>
  <si>
    <t xml:space="preserve"> 5.16,5</t>
  </si>
  <si>
    <t xml:space="preserve"> 5.05,8</t>
  </si>
  <si>
    <t xml:space="preserve">  20/4</t>
  </si>
  <si>
    <t>Tölp/Vihmann</t>
  </si>
  <si>
    <t xml:space="preserve"> 5.18,4</t>
  </si>
  <si>
    <t xml:space="preserve"> 5.04,0</t>
  </si>
  <si>
    <t xml:space="preserve">  26/3</t>
  </si>
  <si>
    <t xml:space="preserve">  16/2</t>
  </si>
  <si>
    <t>Madik/Tauk</t>
  </si>
  <si>
    <t xml:space="preserve"> 5.16,3</t>
  </si>
  <si>
    <t xml:space="preserve"> 5.10,0</t>
  </si>
  <si>
    <t xml:space="preserve">  23/2</t>
  </si>
  <si>
    <t xml:space="preserve">  23/3</t>
  </si>
  <si>
    <t>Sesks/Malnieks</t>
  </si>
  <si>
    <t xml:space="preserve"> 5.04,1</t>
  </si>
  <si>
    <t xml:space="preserve"> 5.23,2</t>
  </si>
  <si>
    <t xml:space="preserve">  12/1</t>
  </si>
  <si>
    <t xml:space="preserve"> 26/6</t>
  </si>
  <si>
    <t>Sepp/Kasesalu</t>
  </si>
  <si>
    <t xml:space="preserve"> 5.15,6</t>
  </si>
  <si>
    <t xml:space="preserve"> 5.13,1</t>
  </si>
  <si>
    <t xml:space="preserve">  24/5</t>
  </si>
  <si>
    <t>Aru/Kullamäe</t>
  </si>
  <si>
    <t xml:space="preserve"> 5.20,7</t>
  </si>
  <si>
    <t xml:space="preserve"> 5.19,5</t>
  </si>
  <si>
    <t xml:space="preserve">  28/3</t>
  </si>
  <si>
    <t xml:space="preserve"> 28/7</t>
  </si>
  <si>
    <t>Kasari/Kuusmaa</t>
  </si>
  <si>
    <t xml:space="preserve"> 5.26,2</t>
  </si>
  <si>
    <t xml:space="preserve">  28/7</t>
  </si>
  <si>
    <t xml:space="preserve">  26/6</t>
  </si>
  <si>
    <t xml:space="preserve"> 29/1</t>
  </si>
  <si>
    <t>Soe/Ahu</t>
  </si>
  <si>
    <t xml:space="preserve">  28/1</t>
  </si>
  <si>
    <t xml:space="preserve">  27/1</t>
  </si>
  <si>
    <t>Butler/Johnston</t>
  </si>
  <si>
    <t xml:space="preserve"> 5.27,7</t>
  </si>
  <si>
    <t xml:space="preserve"> 5.34,1</t>
  </si>
  <si>
    <t>Kudryavtsev/Korsia</t>
  </si>
  <si>
    <t xml:space="preserve"> 5.33,5</t>
  </si>
  <si>
    <t xml:space="preserve"> 5.32,5</t>
  </si>
  <si>
    <t>Aus/Koskinen</t>
  </si>
  <si>
    <t>Vierimaa/McNiven</t>
  </si>
  <si>
    <t>Ringenberg/Heina</t>
  </si>
  <si>
    <t>Jürimäe/Rohtmets</t>
  </si>
  <si>
    <t>Laipaik/Piir</t>
  </si>
  <si>
    <t>Kelement/Kasesalu</t>
  </si>
  <si>
    <t>Volver/Madissoo</t>
  </si>
  <si>
    <t>Franke/Koosa</t>
  </si>
  <si>
    <t>Pesu/Sorsa</t>
  </si>
  <si>
    <t>Kuznetsov/Kapustin</t>
  </si>
  <si>
    <t>Reimal/Lepp</t>
  </si>
  <si>
    <t>Tänak/ōunpuu</t>
  </si>
  <si>
    <t>Laulik/Viidas</t>
  </si>
  <si>
    <t>Lehtniit/Orupōld</t>
  </si>
  <si>
    <t>Saar/Nōlvak</t>
  </si>
  <si>
    <t>Virves/Rahu</t>
  </si>
  <si>
    <t>Baikov/Kleshchev</t>
  </si>
  <si>
    <t>Pihlas/Kiil</t>
  </si>
  <si>
    <t>Vilbiks/Smorodin</t>
  </si>
  <si>
    <t>Jalakas/Tark</t>
  </si>
  <si>
    <t>Sillaste/Liimann</t>
  </si>
  <si>
    <t>Rodi/Pukk</t>
  </si>
  <si>
    <t>Peegel/Tammel</t>
  </si>
  <si>
    <t>Vähi/Friedemann</t>
  </si>
  <si>
    <t>Kamp/Raudmägi</t>
  </si>
  <si>
    <t>Guljajev/Ojala</t>
  </si>
  <si>
    <t>Küttim/Ehrbach</t>
  </si>
  <si>
    <t>Sepp/Lesk</t>
  </si>
  <si>
    <t>Tali/Mägi</t>
  </si>
  <si>
    <t>Estermaa/Andevei</t>
  </si>
  <si>
    <t>Ditmann/Terras</t>
  </si>
  <si>
    <t>Raidma/Raidma</t>
  </si>
  <si>
    <t>Karelson/Pert</t>
  </si>
  <si>
    <t>Jürgenson/Kaasik</t>
  </si>
  <si>
    <t>Niinemets/Allika</t>
  </si>
  <si>
    <t>Tuberik/Vetesina</t>
  </si>
  <si>
    <t>Liukanen/Liukanen</t>
  </si>
  <si>
    <t>Hirsnik/Oru</t>
  </si>
  <si>
    <t>Laadre/Lichtfeldt</t>
  </si>
  <si>
    <t>Vilu/Vaasa</t>
  </si>
  <si>
    <t xml:space="preserve">  31/7</t>
  </si>
  <si>
    <t xml:space="preserve"> 27/1</t>
  </si>
  <si>
    <t xml:space="preserve"> 5.20,8</t>
  </si>
  <si>
    <t xml:space="preserve"> 5.14,5</t>
  </si>
  <si>
    <t xml:space="preserve">  29/3</t>
  </si>
  <si>
    <t xml:space="preserve">  30/1</t>
  </si>
  <si>
    <t xml:space="preserve"> 31/4</t>
  </si>
  <si>
    <t xml:space="preserve"> 5.27,5</t>
  </si>
  <si>
    <t xml:space="preserve"> 5.20,9</t>
  </si>
  <si>
    <t xml:space="preserve">  32/4</t>
  </si>
  <si>
    <t xml:space="preserve">  30/4</t>
  </si>
  <si>
    <t xml:space="preserve"> 32/2</t>
  </si>
  <si>
    <t xml:space="preserve"> 5.33,9</t>
  </si>
  <si>
    <t xml:space="preserve"> 5.24,2</t>
  </si>
  <si>
    <t xml:space="preserve">  37/2</t>
  </si>
  <si>
    <t xml:space="preserve">  32/2</t>
  </si>
  <si>
    <t xml:space="preserve"> 33/8</t>
  </si>
  <si>
    <t xml:space="preserve">  35/8</t>
  </si>
  <si>
    <t xml:space="preserve"> 5.31,3</t>
  </si>
  <si>
    <t xml:space="preserve">  33/2</t>
  </si>
  <si>
    <t xml:space="preserve"> 5.29,5</t>
  </si>
  <si>
    <t xml:space="preserve"> 5.36,3</t>
  </si>
  <si>
    <t xml:space="preserve">  37/7</t>
  </si>
  <si>
    <t xml:space="preserve"> 36/2</t>
  </si>
  <si>
    <t xml:space="preserve">  36/2</t>
  </si>
  <si>
    <t xml:space="preserve">  34/2</t>
  </si>
  <si>
    <t xml:space="preserve"> 5.36,6</t>
  </si>
  <si>
    <t xml:space="preserve"> 5.36,5</t>
  </si>
  <si>
    <t xml:space="preserve">  39/4</t>
  </si>
  <si>
    <t xml:space="preserve">  38/4</t>
  </si>
  <si>
    <t xml:space="preserve"> 38/3</t>
  </si>
  <si>
    <t xml:space="preserve"> 5.34,4</t>
  </si>
  <si>
    <t xml:space="preserve"> 5.40,1</t>
  </si>
  <si>
    <t xml:space="preserve">  38/3</t>
  </si>
  <si>
    <t xml:space="preserve">  40/3</t>
  </si>
  <si>
    <t xml:space="preserve"> 39/3</t>
  </si>
  <si>
    <t xml:space="preserve"> 5.41,7</t>
  </si>
  <si>
    <t xml:space="preserve"> 5.39,7</t>
  </si>
  <si>
    <t xml:space="preserve">  41/4</t>
  </si>
  <si>
    <t xml:space="preserve"> 40/4</t>
  </si>
  <si>
    <t xml:space="preserve"> 5.45,8</t>
  </si>
  <si>
    <t xml:space="preserve"> 5.40,5</t>
  </si>
  <si>
    <t xml:space="preserve"> 41/4</t>
  </si>
  <si>
    <t xml:space="preserve"> 5.52,7</t>
  </si>
  <si>
    <t xml:space="preserve"> 5.36,2</t>
  </si>
  <si>
    <t xml:space="preserve">  36/3</t>
  </si>
  <si>
    <t xml:space="preserve"> 42/5</t>
  </si>
  <si>
    <t xml:space="preserve"> 5.55,8</t>
  </si>
  <si>
    <t xml:space="preserve"> 5.53,5</t>
  </si>
  <si>
    <t xml:space="preserve">  43/5</t>
  </si>
  <si>
    <t xml:space="preserve"> 43/4</t>
  </si>
  <si>
    <t xml:space="preserve"> 6.05,0</t>
  </si>
  <si>
    <t xml:space="preserve"> 5.45,1</t>
  </si>
  <si>
    <t xml:space="preserve">  42/4</t>
  </si>
  <si>
    <t xml:space="preserve"> 5.38,8</t>
  </si>
  <si>
    <t xml:space="preserve"> 6.28,9</t>
  </si>
  <si>
    <t xml:space="preserve">  48/7</t>
  </si>
  <si>
    <t xml:space="preserve"> 6.18,1</t>
  </si>
  <si>
    <t xml:space="preserve"> 6.02,9</t>
  </si>
  <si>
    <t xml:space="preserve">  45/6</t>
  </si>
  <si>
    <t xml:space="preserve"> 6.16,9</t>
  </si>
  <si>
    <t xml:space="preserve"> 6.06,8</t>
  </si>
  <si>
    <t xml:space="preserve">  48/6</t>
  </si>
  <si>
    <t xml:space="preserve">  46/6</t>
  </si>
  <si>
    <t xml:space="preserve"> 6.24,8</t>
  </si>
  <si>
    <t xml:space="preserve"> 6.07,8</t>
  </si>
  <si>
    <t xml:space="preserve"> 6.26,2</t>
  </si>
  <si>
    <t xml:space="preserve"> 6.02,5</t>
  </si>
  <si>
    <t xml:space="preserve"> 0.20</t>
  </si>
  <si>
    <t xml:space="preserve">  44/5</t>
  </si>
  <si>
    <t xml:space="preserve"> 6.34,5</t>
  </si>
  <si>
    <t xml:space="preserve"> 6.33,5</t>
  </si>
  <si>
    <t xml:space="preserve"> 5.52,3</t>
  </si>
  <si>
    <t xml:space="preserve"> 7.25,1</t>
  </si>
  <si>
    <t xml:space="preserve"> 51/7</t>
  </si>
  <si>
    <t xml:space="preserve"> 5.56,2</t>
  </si>
  <si>
    <t>12.30,1</t>
  </si>
  <si>
    <t xml:space="preserve"> 5.13,5</t>
  </si>
  <si>
    <t xml:space="preserve"> 0.55,1</t>
  </si>
  <si>
    <t xml:space="preserve"> 0.53,5</t>
  </si>
  <si>
    <t>11.02,8</t>
  </si>
  <si>
    <t xml:space="preserve"> 0.55,6</t>
  </si>
  <si>
    <t xml:space="preserve"> 0.52,9</t>
  </si>
  <si>
    <t>11.18,4</t>
  </si>
  <si>
    <t>+ 0.15,6</t>
  </si>
  <si>
    <t xml:space="preserve"> 0.57,0</t>
  </si>
  <si>
    <t xml:space="preserve"> 0.55,3</t>
  </si>
  <si>
    <t>11.20,0</t>
  </si>
  <si>
    <t xml:space="preserve">   6/1</t>
  </si>
  <si>
    <t>+ 0.17,2</t>
  </si>
  <si>
    <t xml:space="preserve"> 0.56,1</t>
  </si>
  <si>
    <t>11.23,5</t>
  </si>
  <si>
    <t xml:space="preserve">   3/2</t>
  </si>
  <si>
    <t>+ 0.20,7</t>
  </si>
  <si>
    <t xml:space="preserve"> 0.58,2</t>
  </si>
  <si>
    <t xml:space="preserve"> 0.54,8</t>
  </si>
  <si>
    <t>11.36,3</t>
  </si>
  <si>
    <t xml:space="preserve">   9/2</t>
  </si>
  <si>
    <t>+ 0.33,5</t>
  </si>
  <si>
    <t xml:space="preserve"> 1.01,3</t>
  </si>
  <si>
    <t>11.44,0</t>
  </si>
  <si>
    <t xml:space="preserve">  11/4</t>
  </si>
  <si>
    <t>+ 0.41,2</t>
  </si>
  <si>
    <t xml:space="preserve"> 0.58,7</t>
  </si>
  <si>
    <t xml:space="preserve"> 0.58,3</t>
  </si>
  <si>
    <t>11.51,4</t>
  </si>
  <si>
    <t xml:space="preserve">  13/5</t>
  </si>
  <si>
    <t xml:space="preserve">  22/4</t>
  </si>
  <si>
    <t>+ 0.48,6</t>
  </si>
  <si>
    <t xml:space="preserve">  8/4</t>
  </si>
  <si>
    <t xml:space="preserve"> 0.58,9</t>
  </si>
  <si>
    <t xml:space="preserve"> 0.57,1</t>
  </si>
  <si>
    <t>11.55,5</t>
  </si>
  <si>
    <t xml:space="preserve">  14/3</t>
  </si>
  <si>
    <t>+ 0.52,7</t>
  </si>
  <si>
    <t xml:space="preserve">  9/3</t>
  </si>
  <si>
    <t xml:space="preserve"> 0.58,5</t>
  </si>
  <si>
    <t xml:space="preserve"> 1.02,0</t>
  </si>
  <si>
    <t>11.58,1</t>
  </si>
  <si>
    <t xml:space="preserve">  12/4</t>
  </si>
  <si>
    <t>+ 0.55,3</t>
  </si>
  <si>
    <t xml:space="preserve"> 0.59,6</t>
  </si>
  <si>
    <t xml:space="preserve"> 0.58,4</t>
  </si>
  <si>
    <t>12.03,3</t>
  </si>
  <si>
    <t>+ 1.00,5</t>
  </si>
  <si>
    <t xml:space="preserve"> 11/4</t>
  </si>
  <si>
    <t xml:space="preserve"> 0.55,5</t>
  </si>
  <si>
    <t>12.04,1</t>
  </si>
  <si>
    <t xml:space="preserve">  27/5</t>
  </si>
  <si>
    <t>+ 1.01,3</t>
  </si>
  <si>
    <t xml:space="preserve"> 0.56,4</t>
  </si>
  <si>
    <t xml:space="preserve"> 0.56,6</t>
  </si>
  <si>
    <t>12.05,5</t>
  </si>
  <si>
    <t xml:space="preserve">   4/1</t>
  </si>
  <si>
    <t xml:space="preserve">  10/3</t>
  </si>
  <si>
    <t>+ 1.02,7</t>
  </si>
  <si>
    <t xml:space="preserve"> 13/5</t>
  </si>
  <si>
    <t xml:space="preserve"> 1.00,2</t>
  </si>
  <si>
    <t xml:space="preserve"> 0.56,5</t>
  </si>
  <si>
    <t>12.06,1</t>
  </si>
  <si>
    <t xml:space="preserve">   9/3</t>
  </si>
  <si>
    <t>+ 1.03,3</t>
  </si>
  <si>
    <t xml:space="preserve"> 14/1</t>
  </si>
  <si>
    <t>12.06,6</t>
  </si>
  <si>
    <t xml:space="preserve">   9/1</t>
  </si>
  <si>
    <t xml:space="preserve">   8/1</t>
  </si>
  <si>
    <t>+ 1.03,8</t>
  </si>
  <si>
    <t xml:space="preserve"> 15/2</t>
  </si>
  <si>
    <t xml:space="preserve"> 0.59,2</t>
  </si>
  <si>
    <t xml:space="preserve"> 0.57,7</t>
  </si>
  <si>
    <t>12.07,4</t>
  </si>
  <si>
    <t>+ 1.04,6</t>
  </si>
  <si>
    <t xml:space="preserve"> 16/3</t>
  </si>
  <si>
    <t xml:space="preserve"> 0.57,5</t>
  </si>
  <si>
    <t>12.07,6</t>
  </si>
  <si>
    <t xml:space="preserve">  15/3</t>
  </si>
  <si>
    <t>+ 1.04,8</t>
  </si>
  <si>
    <t xml:space="preserve"> 17/3</t>
  </si>
  <si>
    <t xml:space="preserve"> 0.57,8</t>
  </si>
  <si>
    <t>12.09,4</t>
  </si>
  <si>
    <t>+ 1.06,6</t>
  </si>
  <si>
    <t xml:space="preserve">  14/2</t>
  </si>
  <si>
    <t xml:space="preserve">  25/2</t>
  </si>
  <si>
    <t xml:space="preserve"> 19/1</t>
  </si>
  <si>
    <t xml:space="preserve"> 1.02,9</t>
  </si>
  <si>
    <t xml:space="preserve"> 1.01,7</t>
  </si>
  <si>
    <t>12.13,4</t>
  </si>
  <si>
    <t>+ 1.10,6</t>
  </si>
  <si>
    <t xml:space="preserve"> 20/6</t>
  </si>
  <si>
    <t xml:space="preserve"> 1.01,9</t>
  </si>
  <si>
    <t xml:space="preserve"> 1.03,4</t>
  </si>
  <si>
    <t>12.14,7</t>
  </si>
  <si>
    <t xml:space="preserve">  35/7</t>
  </si>
  <si>
    <t>+ 1.11,9</t>
  </si>
  <si>
    <t xml:space="preserve"> 21/4</t>
  </si>
  <si>
    <t xml:space="preserve"> 0.59,3</t>
  </si>
  <si>
    <t>12.18,7</t>
  </si>
  <si>
    <t xml:space="preserve">  19/5</t>
  </si>
  <si>
    <t xml:space="preserve">  12/2</t>
  </si>
  <si>
    <t>+ 1.15,9</t>
  </si>
  <si>
    <t xml:space="preserve"> 22/2</t>
  </si>
  <si>
    <t xml:space="preserve"> 0.58,0</t>
  </si>
  <si>
    <t xml:space="preserve">  19/1</t>
  </si>
  <si>
    <t xml:space="preserve"> 23/5</t>
  </si>
  <si>
    <t>12.19,4</t>
  </si>
  <si>
    <t xml:space="preserve">   5/1</t>
  </si>
  <si>
    <t>+ 1.16,6</t>
  </si>
  <si>
    <t xml:space="preserve"> 24/2</t>
  </si>
  <si>
    <t xml:space="preserve"> 1.01,2</t>
  </si>
  <si>
    <t xml:space="preserve"> 0.59,7</t>
  </si>
  <si>
    <t>12.20,2</t>
  </si>
  <si>
    <t xml:space="preserve">  32/1</t>
  </si>
  <si>
    <t>+ 1.17,4</t>
  </si>
  <si>
    <t xml:space="preserve"> 25/3</t>
  </si>
  <si>
    <t>12.25,8</t>
  </si>
  <si>
    <t>+ 1.23,0</t>
  </si>
  <si>
    <t xml:space="preserve"> 1.00,0</t>
  </si>
  <si>
    <t xml:space="preserve"> 0.58,6</t>
  </si>
  <si>
    <t>12.27,3</t>
  </si>
  <si>
    <t xml:space="preserve">  25/7</t>
  </si>
  <si>
    <t>+ 1.24,5</t>
  </si>
  <si>
    <t xml:space="preserve"> 0.59,5</t>
  </si>
  <si>
    <t xml:space="preserve"> 0.57,9</t>
  </si>
  <si>
    <t>12.32,7</t>
  </si>
  <si>
    <t>+ 1.29,9</t>
  </si>
  <si>
    <t>12.37,3</t>
  </si>
  <si>
    <t>+ 1.34,5</t>
  </si>
  <si>
    <t xml:space="preserve"> 0.59,8</t>
  </si>
  <si>
    <t>12.42,7</t>
  </si>
  <si>
    <t xml:space="preserve">  31/1</t>
  </si>
  <si>
    <t xml:space="preserve">  24/1</t>
  </si>
  <si>
    <t>+ 1.39,9</t>
  </si>
  <si>
    <t xml:space="preserve"> 30/3</t>
  </si>
  <si>
    <t xml:space="preserve"> 1.00,6</t>
  </si>
  <si>
    <t xml:space="preserve"> 1.04,8</t>
  </si>
  <si>
    <t>12.45,6</t>
  </si>
  <si>
    <t xml:space="preserve">  29/4</t>
  </si>
  <si>
    <t>+ 1.42,8</t>
  </si>
  <si>
    <t>12.46,2</t>
  </si>
  <si>
    <t xml:space="preserve">  33/5</t>
  </si>
  <si>
    <t>+ 1.43,4</t>
  </si>
  <si>
    <t xml:space="preserve"> 1.00,5</t>
  </si>
  <si>
    <t>12.57,2</t>
  </si>
  <si>
    <t xml:space="preserve">  39/2</t>
  </si>
  <si>
    <t xml:space="preserve">  28/2</t>
  </si>
  <si>
    <t>+ 1.54,4</t>
  </si>
  <si>
    <t>13.02,3</t>
  </si>
  <si>
    <t xml:space="preserve">  34/8</t>
  </si>
  <si>
    <t>+ 1.59,5</t>
  </si>
  <si>
    <t xml:space="preserve"> 34/7</t>
  </si>
  <si>
    <t xml:space="preserve"> 0.57,4</t>
  </si>
  <si>
    <t>13.03,2</t>
  </si>
  <si>
    <t xml:space="preserve">  25/4</t>
  </si>
  <si>
    <t xml:space="preserve">  14/6</t>
  </si>
  <si>
    <t>+ 2.00,4</t>
  </si>
  <si>
    <t xml:space="preserve"> 1.08,6</t>
  </si>
  <si>
    <t>13.12,9</t>
  </si>
  <si>
    <t xml:space="preserve">  22/2</t>
  </si>
  <si>
    <t>+ 2.10,1</t>
  </si>
  <si>
    <t xml:space="preserve"> 1.02,6</t>
  </si>
  <si>
    <t>13.18,3</t>
  </si>
  <si>
    <t xml:space="preserve">  40/4</t>
  </si>
  <si>
    <t>+ 2.15,5</t>
  </si>
  <si>
    <t xml:space="preserve"> 1.01,6</t>
  </si>
  <si>
    <t>13.30,0</t>
  </si>
  <si>
    <t xml:space="preserve">  47/6</t>
  </si>
  <si>
    <t xml:space="preserve">  30/3</t>
  </si>
  <si>
    <t>+ 2.27,2</t>
  </si>
  <si>
    <t xml:space="preserve"> 1.27,2</t>
  </si>
  <si>
    <t xml:space="preserve"> 1.00,3</t>
  </si>
  <si>
    <t>13.49,2</t>
  </si>
  <si>
    <t xml:space="preserve">  45/5</t>
  </si>
  <si>
    <t>+ 2.46,4</t>
  </si>
  <si>
    <t xml:space="preserve"> 1.03,0</t>
  </si>
  <si>
    <t xml:space="preserve"> 1.01,4</t>
  </si>
  <si>
    <t>13.54,5</t>
  </si>
  <si>
    <t xml:space="preserve">  51/6</t>
  </si>
  <si>
    <t>+ 2.51,7</t>
  </si>
  <si>
    <t xml:space="preserve"> 1.00,8</t>
  </si>
  <si>
    <t>14.09,7</t>
  </si>
  <si>
    <t xml:space="preserve">  42/3</t>
  </si>
  <si>
    <t xml:space="preserve">  57/8</t>
  </si>
  <si>
    <t>+ 3.06,9</t>
  </si>
  <si>
    <t xml:space="preserve">  44/4</t>
  </si>
  <si>
    <t xml:space="preserve"> 6.02,1</t>
  </si>
  <si>
    <t xml:space="preserve">  50/1</t>
  </si>
  <si>
    <t xml:space="preserve">  44/1</t>
  </si>
  <si>
    <t xml:space="preserve"> 6.13,5</t>
  </si>
  <si>
    <t xml:space="preserve"> 5.48,1</t>
  </si>
  <si>
    <t xml:space="preserve">  54/7</t>
  </si>
  <si>
    <t xml:space="preserve"> 6.05,8</t>
  </si>
  <si>
    <t xml:space="preserve"> 6.05,5</t>
  </si>
  <si>
    <t xml:space="preserve">  52/2</t>
  </si>
  <si>
    <t xml:space="preserve">  49/3</t>
  </si>
  <si>
    <t xml:space="preserve"> 6.13,0</t>
  </si>
  <si>
    <t xml:space="preserve">  53/3</t>
  </si>
  <si>
    <t xml:space="preserve">  46/2</t>
  </si>
  <si>
    <t xml:space="preserve">  58/8</t>
  </si>
  <si>
    <t xml:space="preserve">  56/8</t>
  </si>
  <si>
    <t xml:space="preserve">  50/7</t>
  </si>
  <si>
    <t xml:space="preserve"> 6.14,3</t>
  </si>
  <si>
    <t xml:space="preserve"> 6.11,7</t>
  </si>
  <si>
    <t xml:space="preserve">  55/4</t>
  </si>
  <si>
    <t xml:space="preserve">  54/5</t>
  </si>
  <si>
    <t xml:space="preserve"> 6.17,8</t>
  </si>
  <si>
    <t xml:space="preserve"> 6.09,5</t>
  </si>
  <si>
    <t xml:space="preserve">  57/5</t>
  </si>
  <si>
    <t xml:space="preserve">  52/4</t>
  </si>
  <si>
    <t xml:space="preserve">  62/10</t>
  </si>
  <si>
    <t xml:space="preserve">  61/5</t>
  </si>
  <si>
    <t xml:space="preserve">  51/5</t>
  </si>
  <si>
    <t xml:space="preserve"> 6.23,0</t>
  </si>
  <si>
    <t xml:space="preserve"> 6.12,8</t>
  </si>
  <si>
    <t xml:space="preserve">  60/9</t>
  </si>
  <si>
    <t xml:space="preserve">  55/8</t>
  </si>
  <si>
    <t xml:space="preserve"> 6.22,4</t>
  </si>
  <si>
    <t xml:space="preserve"> 6.17,7</t>
  </si>
  <si>
    <t xml:space="preserve">  59/6</t>
  </si>
  <si>
    <t xml:space="preserve">  56/6</t>
  </si>
  <si>
    <t xml:space="preserve"> 6.33,3</t>
  </si>
  <si>
    <t xml:space="preserve"> 6.11,6</t>
  </si>
  <si>
    <t xml:space="preserve">  63/9</t>
  </si>
  <si>
    <t xml:space="preserve">  53/7</t>
  </si>
  <si>
    <t xml:space="preserve">  64/10</t>
  </si>
  <si>
    <t xml:space="preserve">  58/9</t>
  </si>
  <si>
    <t xml:space="preserve">  46/5</t>
  </si>
  <si>
    <t xml:space="preserve">  59/10</t>
  </si>
  <si>
    <t xml:space="preserve"> 6.40,5</t>
  </si>
  <si>
    <t>11.35,6</t>
  </si>
  <si>
    <t xml:space="preserve">  65/7</t>
  </si>
  <si>
    <t xml:space="preserve">  49/5</t>
  </si>
  <si>
    <t xml:space="preserve"> 5.11,6</t>
  </si>
  <si>
    <t>ALTERNATOR</t>
  </si>
  <si>
    <t xml:space="preserve">  37/3</t>
  </si>
  <si>
    <t xml:space="preserve">  43/8</t>
  </si>
  <si>
    <t>ENGINE</t>
  </si>
  <si>
    <t xml:space="preserve">  35/6</t>
  </si>
  <si>
    <t xml:space="preserve">  23/4</t>
  </si>
  <si>
    <t xml:space="preserve">  44/3</t>
  </si>
  <si>
    <t xml:space="preserve">  42/2</t>
  </si>
  <si>
    <t xml:space="preserve">  38/7</t>
  </si>
  <si>
    <t xml:space="preserve">  46/7</t>
  </si>
  <si>
    <t xml:space="preserve">  20/2</t>
  </si>
  <si>
    <t xml:space="preserve">  34/1</t>
  </si>
  <si>
    <t xml:space="preserve">  35/4</t>
  </si>
  <si>
    <t xml:space="preserve">  29/8</t>
  </si>
  <si>
    <t xml:space="preserve">  21/5</t>
  </si>
  <si>
    <t xml:space="preserve">  23/1</t>
  </si>
  <si>
    <t xml:space="preserve">  47/3</t>
  </si>
  <si>
    <t xml:space="preserve">  21/4</t>
  </si>
  <si>
    <t xml:space="preserve">  29/2</t>
  </si>
  <si>
    <t xml:space="preserve">  39/8</t>
  </si>
  <si>
    <t xml:space="preserve"> 35/4</t>
  </si>
  <si>
    <t xml:space="preserve"> 1.00,4</t>
  </si>
  <si>
    <t>13.11,2</t>
  </si>
  <si>
    <t xml:space="preserve">  16/1</t>
  </si>
  <si>
    <t>+ 2.08,4</t>
  </si>
  <si>
    <t xml:space="preserve"> 37/2</t>
  </si>
  <si>
    <t xml:space="preserve"> 0.59,1</t>
  </si>
  <si>
    <t>13.21,0</t>
  </si>
  <si>
    <t xml:space="preserve">  31/3</t>
  </si>
  <si>
    <t>+ 2.18,2</t>
  </si>
  <si>
    <t xml:space="preserve">  36/6</t>
  </si>
  <si>
    <t xml:space="preserve"> 1.06,0</t>
  </si>
  <si>
    <t>13.37,1</t>
  </si>
  <si>
    <t xml:space="preserve">  50/4</t>
  </si>
  <si>
    <t>+ 2.34,3</t>
  </si>
  <si>
    <t xml:space="preserve"> 44/5</t>
  </si>
  <si>
    <t xml:space="preserve"> 1.03,1</t>
  </si>
  <si>
    <t xml:space="preserve"> 1.02,2</t>
  </si>
  <si>
    <t>14.06,9</t>
  </si>
  <si>
    <t xml:space="preserve">  47/7</t>
  </si>
  <si>
    <t>+ 3.04,1</t>
  </si>
  <si>
    <t xml:space="preserve"> 45/6</t>
  </si>
  <si>
    <t xml:space="preserve"> 46/1</t>
  </si>
  <si>
    <t xml:space="preserve"> 1.10,9</t>
  </si>
  <si>
    <t xml:space="preserve"> 1.05,4</t>
  </si>
  <si>
    <t>14.11,1</t>
  </si>
  <si>
    <t>+ 3.08,3</t>
  </si>
  <si>
    <t xml:space="preserve"> 47/2</t>
  </si>
  <si>
    <t xml:space="preserve"> 1.08,1</t>
  </si>
  <si>
    <t xml:space="preserve"> 1.08,7</t>
  </si>
  <si>
    <t>14.28,1</t>
  </si>
  <si>
    <t>+ 3.25,3</t>
  </si>
  <si>
    <t xml:space="preserve"> 1.05,3</t>
  </si>
  <si>
    <t>14.33,8</t>
  </si>
  <si>
    <t xml:space="preserve">  49/9</t>
  </si>
  <si>
    <t xml:space="preserve">  49/7</t>
  </si>
  <si>
    <t>+ 3.31,0</t>
  </si>
  <si>
    <t xml:space="preserve"> 1.07,7</t>
  </si>
  <si>
    <t xml:space="preserve"> 1.05,7</t>
  </si>
  <si>
    <t>14.34,4</t>
  </si>
  <si>
    <t xml:space="preserve">  51/9</t>
  </si>
  <si>
    <t>+ 3.31,6</t>
  </si>
  <si>
    <t xml:space="preserve"> 50/7</t>
  </si>
  <si>
    <t xml:space="preserve"> 1.00,7</t>
  </si>
  <si>
    <t>14.38,5</t>
  </si>
  <si>
    <t>+ 3.35,7</t>
  </si>
  <si>
    <t xml:space="preserve"> 1.07,4</t>
  </si>
  <si>
    <t xml:space="preserve"> 1.07,8</t>
  </si>
  <si>
    <t>14.47,8</t>
  </si>
  <si>
    <t>+ 3.45,0</t>
  </si>
  <si>
    <t xml:space="preserve"> 1.02,7</t>
  </si>
  <si>
    <t>14.48,8</t>
  </si>
  <si>
    <t>+ 3.46,0</t>
  </si>
  <si>
    <t xml:space="preserve"> 1.25,8</t>
  </si>
  <si>
    <t>15.17,4</t>
  </si>
  <si>
    <t>+ 4.14,6</t>
  </si>
  <si>
    <t>15.19,7</t>
  </si>
  <si>
    <t>+ 4.16,9</t>
  </si>
  <si>
    <t xml:space="preserve"> 1.09,3</t>
  </si>
  <si>
    <t xml:space="preserve"> 1.08,0</t>
  </si>
  <si>
    <t>15.25,3</t>
  </si>
  <si>
    <t xml:space="preserve">  55/10</t>
  </si>
  <si>
    <t>+ 4.22,5</t>
  </si>
  <si>
    <t xml:space="preserve"> 1.03,6</t>
  </si>
  <si>
    <t xml:space="preserve"> 1.02,3</t>
  </si>
  <si>
    <t>20.32,2</t>
  </si>
  <si>
    <t xml:space="preserve">  48/8</t>
  </si>
  <si>
    <t>+ 9.29,4</t>
  </si>
  <si>
    <t>Aela1</t>
  </si>
  <si>
    <t xml:space="preserve"> 109.40 km/h</t>
  </si>
  <si>
    <t xml:space="preserve"> 106.32 km/h</t>
  </si>
  <si>
    <t xml:space="preserve"> 106.43 km/h</t>
  </si>
  <si>
    <t xml:space="preserve">  98.05 km/h</t>
  </si>
  <si>
    <t xml:space="preserve"> 100.62 km/h</t>
  </si>
  <si>
    <t xml:space="preserve"> 100.16 km/h</t>
  </si>
  <si>
    <t xml:space="preserve">  93.81 km/h</t>
  </si>
  <si>
    <t xml:space="preserve">  95.39 km/h</t>
  </si>
  <si>
    <t xml:space="preserve">  84.51 km/h</t>
  </si>
  <si>
    <t xml:space="preserve"> 100.23 km/h</t>
  </si>
  <si>
    <t xml:space="preserve"> 8.50 km</t>
  </si>
  <si>
    <t xml:space="preserve">  1 Gross/Mōlder</t>
  </si>
  <si>
    <t xml:space="preserve">  5 Plangi/Suuder</t>
  </si>
  <si>
    <t xml:space="preserve">  6 Bundsen/Loshtshenikov</t>
  </si>
  <si>
    <t xml:space="preserve"> 23 Subi/Subi</t>
  </si>
  <si>
    <t xml:space="preserve"> 31 Sesks/Malnieks</t>
  </si>
  <si>
    <t xml:space="preserve"> 18 Vanaselja/Hōbemägi</t>
  </si>
  <si>
    <t xml:space="preserve"> 25 Soe/Ahu</t>
  </si>
  <si>
    <t xml:space="preserve"> 75 Volver/Madissoo</t>
  </si>
  <si>
    <t xml:space="preserve"> 68 Niinemets/Allika</t>
  </si>
  <si>
    <t xml:space="preserve"> 30 Lario/Hämäläinen</t>
  </si>
  <si>
    <t>Aela2</t>
  </si>
  <si>
    <t xml:space="preserve"> 111.48 km/h</t>
  </si>
  <si>
    <t xml:space="preserve"> 109.32 km/h</t>
  </si>
  <si>
    <t xml:space="preserve"> 102.00 km/h</t>
  </si>
  <si>
    <t xml:space="preserve"> 101.66 km/h</t>
  </si>
  <si>
    <t xml:space="preserve"> 100.89 km/h</t>
  </si>
  <si>
    <t xml:space="preserve">  96.11 km/h</t>
  </si>
  <si>
    <t xml:space="preserve">  97.30 km/h</t>
  </si>
  <si>
    <t xml:space="preserve">  86.76 km/h</t>
  </si>
  <si>
    <t xml:space="preserve">  99.67 km/h</t>
  </si>
  <si>
    <t xml:space="preserve">  4 Koitla/Ots</t>
  </si>
  <si>
    <t xml:space="preserve"> 38 Torn/Sikk</t>
  </si>
  <si>
    <t>ÜlemisteCity1</t>
  </si>
  <si>
    <t xml:space="preserve">  47.70 km/h</t>
  </si>
  <si>
    <t xml:space="preserve">  46.60 km/h</t>
  </si>
  <si>
    <t xml:space="preserve">  47.27 km/h</t>
  </si>
  <si>
    <t xml:space="preserve">  45.08 km/h</t>
  </si>
  <si>
    <t xml:space="preserve">  46.11 km/h</t>
  </si>
  <si>
    <t xml:space="preserve">  43.37 km/h</t>
  </si>
  <si>
    <t xml:space="preserve">  43.95 km/h</t>
  </si>
  <si>
    <t xml:space="preserve">  44.17 km/h</t>
  </si>
  <si>
    <t xml:space="preserve">  45.15 km/h</t>
  </si>
  <si>
    <t xml:space="preserve"> 0.73 km</t>
  </si>
  <si>
    <t xml:space="preserve"> 20 Popov/Krylov</t>
  </si>
  <si>
    <t xml:space="preserve"> 24 Tölp/Vihmann</t>
  </si>
  <si>
    <t xml:space="preserve"> 26 Aru/Kullamäe</t>
  </si>
  <si>
    <t>ÜlemisteCity2</t>
  </si>
  <si>
    <t xml:space="preserve">  49.12 km/h</t>
  </si>
  <si>
    <t xml:space="preserve">  47.52 km/h</t>
  </si>
  <si>
    <t xml:space="preserve">  49.68 km/h</t>
  </si>
  <si>
    <t xml:space="preserve">  45.55 km/h</t>
  </si>
  <si>
    <t xml:space="preserve">  44.02 km/h</t>
  </si>
  <si>
    <t xml:space="preserve">  45.39 km/h</t>
  </si>
  <si>
    <t xml:space="preserve">  40.18 km/h</t>
  </si>
  <si>
    <t xml:space="preserve">  46.84 km/h</t>
  </si>
  <si>
    <t xml:space="preserve"> 55 Rodi/Pukk</t>
  </si>
  <si>
    <t xml:space="preserve"> 19 Nikonchuk/Nikonchuk</t>
  </si>
  <si>
    <t xml:space="preserve">  57/2</t>
  </si>
  <si>
    <t xml:space="preserve"> 5.26,8</t>
  </si>
  <si>
    <t>13.27,3</t>
  </si>
  <si>
    <t>+ 2.24,5</t>
  </si>
  <si>
    <t xml:space="preserve">  60/6</t>
  </si>
  <si>
    <t xml:space="preserve">  55/3</t>
  </si>
  <si>
    <t xml:space="preserve">  58/6</t>
  </si>
  <si>
    <t xml:space="preserve"> 48/3</t>
  </si>
  <si>
    <t xml:space="preserve"> 1.08,3</t>
  </si>
  <si>
    <t>14.32,0</t>
  </si>
  <si>
    <t xml:space="preserve">  56/4</t>
  </si>
  <si>
    <t>+ 3.29,2</t>
  </si>
  <si>
    <t xml:space="preserve"> 49/6</t>
  </si>
  <si>
    <t xml:space="preserve">  54/9</t>
  </si>
  <si>
    <t xml:space="preserve"> 52/4</t>
  </si>
  <si>
    <t xml:space="preserve"> 1.06,6</t>
  </si>
  <si>
    <t xml:space="preserve"> 1.06,4</t>
  </si>
  <si>
    <t>14.39,0</t>
  </si>
  <si>
    <t xml:space="preserve">  51/1</t>
  </si>
  <si>
    <t>+ 3.36,2</t>
  </si>
  <si>
    <t xml:space="preserve"> 53/5</t>
  </si>
  <si>
    <t xml:space="preserve"> 1.10,4</t>
  </si>
  <si>
    <t xml:space="preserve"> 1.08,2</t>
  </si>
  <si>
    <t>14.45,9</t>
  </si>
  <si>
    <t xml:space="preserve">  59/5</t>
  </si>
  <si>
    <t>+ 3.43,1</t>
  </si>
  <si>
    <t xml:space="preserve"> 54/5</t>
  </si>
  <si>
    <t xml:space="preserve">  53/5</t>
  </si>
  <si>
    <t xml:space="preserve"> 55/8</t>
  </si>
  <si>
    <t xml:space="preserve"> 56/6</t>
  </si>
  <si>
    <t xml:space="preserve"> 1.07,3</t>
  </si>
  <si>
    <t xml:space="preserve"> 1.06,3</t>
  </si>
  <si>
    <t>14.53,7</t>
  </si>
  <si>
    <t>+ 3.50,9</t>
  </si>
  <si>
    <t xml:space="preserve"> 57/8</t>
  </si>
  <si>
    <t xml:space="preserve">  59/8</t>
  </si>
  <si>
    <t xml:space="preserve"> 58/9</t>
  </si>
  <si>
    <t xml:space="preserve"> 59/10</t>
  </si>
  <si>
    <t xml:space="preserve">  58/10</t>
  </si>
  <si>
    <t xml:space="preserve"> 60/9</t>
  </si>
  <si>
    <t xml:space="preserve">  68/12</t>
  </si>
  <si>
    <t xml:space="preserve"> 61/8</t>
  </si>
  <si>
    <t xml:space="preserve"> 9.39,7</t>
  </si>
  <si>
    <t xml:space="preserve"> 3.55,6</t>
  </si>
  <si>
    <t xml:space="preserve"> 3.52,9</t>
  </si>
  <si>
    <t>23.08,3</t>
  </si>
  <si>
    <t xml:space="preserve">  60/8</t>
  </si>
  <si>
    <t xml:space="preserve">  61/8</t>
  </si>
  <si>
    <t>+12.05,5</t>
  </si>
  <si>
    <t xml:space="preserve"> 62/5</t>
  </si>
  <si>
    <t>10.03,3</t>
  </si>
  <si>
    <t xml:space="preserve"> 4.00,6</t>
  </si>
  <si>
    <t xml:space="preserve"> 3.59,7</t>
  </si>
  <si>
    <t>23.17,1</t>
  </si>
  <si>
    <t xml:space="preserve">  65/5</t>
  </si>
  <si>
    <t>+12.14,3</t>
  </si>
  <si>
    <t xml:space="preserve"> 63/10</t>
  </si>
  <si>
    <t>10.18,4</t>
  </si>
  <si>
    <t xml:space="preserve"> 3.59,8</t>
  </si>
  <si>
    <t xml:space="preserve"> 3.58,3</t>
  </si>
  <si>
    <t>23.50,0</t>
  </si>
  <si>
    <t xml:space="preserve">  64/9</t>
  </si>
  <si>
    <t>+12.47,2</t>
  </si>
  <si>
    <t xml:space="preserve"> 64/6</t>
  </si>
  <si>
    <t>10.05,5</t>
  </si>
  <si>
    <t>28.09,1</t>
  </si>
  <si>
    <t xml:space="preserve">  66/6</t>
  </si>
  <si>
    <t>+17.06,3</t>
  </si>
  <si>
    <t xml:space="preserve"> 65/7</t>
  </si>
  <si>
    <t xml:space="preserve"> 66/11</t>
  </si>
  <si>
    <t>10.26,2</t>
  </si>
  <si>
    <t>28.42,7</t>
  </si>
  <si>
    <t xml:space="preserve">  68/11</t>
  </si>
  <si>
    <t>+17.39,9</t>
  </si>
  <si>
    <t xml:space="preserve"> 67/12</t>
  </si>
  <si>
    <t>TECHNICAL</t>
  </si>
  <si>
    <t xml:space="preserve">  67/7</t>
  </si>
  <si>
    <t xml:space="preserve"> 8:00</t>
  </si>
  <si>
    <t xml:space="preserve"> 8:02</t>
  </si>
  <si>
    <t xml:space="preserve"> 8:04</t>
  </si>
  <si>
    <t xml:space="preserve"> 8:06</t>
  </si>
  <si>
    <t xml:space="preserve"> 8:08</t>
  </si>
  <si>
    <t xml:space="preserve"> 8:10</t>
  </si>
  <si>
    <t xml:space="preserve"> 8:12</t>
  </si>
  <si>
    <t xml:space="preserve"> 8:14</t>
  </si>
  <si>
    <t xml:space="preserve"> 8:16</t>
  </si>
  <si>
    <t xml:space="preserve"> 8:18</t>
  </si>
  <si>
    <t xml:space="preserve"> 8:20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</si>
  <si>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</si>
  <si>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</si>
  <si>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</si>
  <si>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</si>
  <si>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</si>
  <si>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</si>
  <si>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</si>
  <si>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</si>
  <si>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</si>
  <si>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</si>
  <si>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</si>
  <si>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</si>
  <si>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</si>
  <si>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</si>
  <si>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</si>
  <si>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</si>
  <si>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</si>
  <si>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</si>
  <si>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</si>
  <si>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</si>
  <si>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</si>
  <si>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</si>
  <si>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</si>
  <si>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</si>
  <si>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</si>
  <si>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</si>
  <si>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</si>
  <si>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</si>
  <si>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</si>
  <si>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</si>
  <si>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</si>
  <si>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</si>
  <si>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</si>
  <si>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</si>
  <si>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</si>
  <si>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</si>
  <si>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</si>
  <si>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</si>
  <si>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</si>
  <si>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9:03</t>
  </si>
  <si>
    <t xml:space="preserve"> 9:04</t>
  </si>
  <si>
    <t xml:space="preserve"> 9:05</t>
  </si>
  <si>
    <t xml:space="preserve">   2</t>
  </si>
  <si>
    <t>MEDICAL REASON</t>
  </si>
  <si>
    <t>SS4F</t>
  </si>
  <si>
    <t xml:space="preserve">   3</t>
  </si>
  <si>
    <t>SS1S</t>
  </si>
  <si>
    <t xml:space="preserve">   7</t>
  </si>
  <si>
    <t>SS1F</t>
  </si>
  <si>
    <t xml:space="preserve">  32</t>
  </si>
  <si>
    <t xml:space="preserve">  74</t>
  </si>
  <si>
    <t>TC2A</t>
  </si>
  <si>
    <t xml:space="preserve"> 9:06</t>
  </si>
  <si>
    <t xml:space="preserve"> 9:07</t>
  </si>
  <si>
    <t xml:space="preserve"> 60</t>
  </si>
  <si>
    <t>TC2</t>
  </si>
  <si>
    <t>2 min. late</t>
  </si>
  <si>
    <t xml:space="preserve"> 9:08</t>
  </si>
  <si>
    <t xml:space="preserve"> 9:01</t>
  </si>
  <si>
    <t xml:space="preserve"> 9:02</t>
  </si>
  <si>
    <t xml:space="preserve"> 9:09</t>
  </si>
  <si>
    <t xml:space="preserve"> 9:10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</si>
  <si>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</si>
  <si>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</si>
  <si>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</si>
  <si>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</si>
  <si>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</si>
  <si>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</si>
  <si>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7.10,6</t>
  </si>
  <si>
    <t xml:space="preserve"> 5.03,0</t>
  </si>
  <si>
    <t xml:space="preserve"> 8.16,6</t>
  </si>
  <si>
    <t xml:space="preserve"> 7.15,2</t>
  </si>
  <si>
    <t xml:space="preserve"> 5.06,8</t>
  </si>
  <si>
    <t xml:space="preserve"> 8.12,8</t>
  </si>
  <si>
    <t xml:space="preserve"> 8.14,9</t>
  </si>
  <si>
    <t xml:space="preserve"> 7.13,8</t>
  </si>
  <si>
    <t xml:space="preserve"> 5.16,1</t>
  </si>
  <si>
    <t xml:space="preserve"> 8.38,8</t>
  </si>
  <si>
    <t xml:space="preserve">  5/3</t>
  </si>
  <si>
    <t xml:space="preserve"> 7.28,8</t>
  </si>
  <si>
    <t xml:space="preserve"> 8.42,5</t>
  </si>
  <si>
    <t xml:space="preserve">  6/2</t>
  </si>
  <si>
    <t xml:space="preserve"> 7.45,2</t>
  </si>
  <si>
    <t xml:space="preserve"> 5.26,3</t>
  </si>
  <si>
    <t xml:space="preserve"> 8.52,8</t>
  </si>
  <si>
    <t xml:space="preserve"> 7.39,1</t>
  </si>
  <si>
    <t xml:space="preserve"> 5.23,0</t>
  </si>
  <si>
    <t xml:space="preserve"> 9.34,5</t>
  </si>
  <si>
    <t xml:space="preserve"> 7.39,8</t>
  </si>
  <si>
    <t>12.05,7</t>
  </si>
  <si>
    <t>12.59,6</t>
  </si>
  <si>
    <t xml:space="preserve"> 8.46,5</t>
  </si>
  <si>
    <t>18.07,0</t>
  </si>
  <si>
    <t xml:space="preserve"> 5.31,7</t>
  </si>
  <si>
    <t xml:space="preserve"> 9.01,6</t>
  </si>
  <si>
    <t xml:space="preserve"> 0.10</t>
  </si>
  <si>
    <t xml:space="preserve"> 7.55,2</t>
  </si>
  <si>
    <t xml:space="preserve">  27</t>
  </si>
  <si>
    <t>SS5F</t>
  </si>
  <si>
    <t xml:space="preserve">  46</t>
  </si>
  <si>
    <t>TC4A</t>
  </si>
  <si>
    <t xml:space="preserve">  54</t>
  </si>
  <si>
    <t>TC4D</t>
  </si>
  <si>
    <t xml:space="preserve"> 15</t>
  </si>
  <si>
    <t>TC5</t>
  </si>
  <si>
    <t>1 min. late</t>
  </si>
  <si>
    <t xml:space="preserve"> 20</t>
  </si>
  <si>
    <t xml:space="preserve"> 5.23,9</t>
  </si>
  <si>
    <t xml:space="preserve"> 7.41,1</t>
  </si>
  <si>
    <t xml:space="preserve"> 5.30,7</t>
  </si>
  <si>
    <t xml:space="preserve">  10/1</t>
  </si>
  <si>
    <t xml:space="preserve">  15/4</t>
  </si>
  <si>
    <t xml:space="preserve">  8/1</t>
  </si>
  <si>
    <t xml:space="preserve"> 7.43,4</t>
  </si>
  <si>
    <t xml:space="preserve"> 5.24,7</t>
  </si>
  <si>
    <t xml:space="preserve"> 8.58,2</t>
  </si>
  <si>
    <t xml:space="preserve">  9/2</t>
  </si>
  <si>
    <t xml:space="preserve"> 7.45,6</t>
  </si>
  <si>
    <t xml:space="preserve"> 8.51,3</t>
  </si>
  <si>
    <t xml:space="preserve"> 7.44,1</t>
  </si>
  <si>
    <t xml:space="preserve"> 5.31,1</t>
  </si>
  <si>
    <t xml:space="preserve"> 8.59,8</t>
  </si>
  <si>
    <t xml:space="preserve">  14/4</t>
  </si>
  <si>
    <t xml:space="preserve"> 11/3</t>
  </si>
  <si>
    <t xml:space="preserve"> 7.49,4</t>
  </si>
  <si>
    <t xml:space="preserve"> 8.47,6</t>
  </si>
  <si>
    <t xml:space="preserve">  20/5</t>
  </si>
  <si>
    <t xml:space="preserve"> 7.33,7</t>
  </si>
  <si>
    <t xml:space="preserve"> 5.28,4</t>
  </si>
  <si>
    <t xml:space="preserve"> 9.08,3</t>
  </si>
  <si>
    <t xml:space="preserve">  13/4</t>
  </si>
  <si>
    <t xml:space="preserve">  26/4</t>
  </si>
  <si>
    <t xml:space="preserve"> 14/4</t>
  </si>
  <si>
    <t xml:space="preserve"> 7.47,9</t>
  </si>
  <si>
    <t xml:space="preserve"> 8.53,9</t>
  </si>
  <si>
    <t xml:space="preserve"> 7.42,8</t>
  </si>
  <si>
    <t xml:space="preserve"> 5.34,9</t>
  </si>
  <si>
    <t xml:space="preserve"> 9.02,9</t>
  </si>
  <si>
    <t xml:space="preserve"> 16/1</t>
  </si>
  <si>
    <t xml:space="preserve"> 7.55,6</t>
  </si>
  <si>
    <t xml:space="preserve"> 5.37,3</t>
  </si>
  <si>
    <t xml:space="preserve"> 9.09,2</t>
  </si>
  <si>
    <t xml:space="preserve">  22/1</t>
  </si>
  <si>
    <t xml:space="preserve"> 8.12,0</t>
  </si>
  <si>
    <t xml:space="preserve"> 5.35,5</t>
  </si>
  <si>
    <t xml:space="preserve"> 8.55,5</t>
  </si>
  <si>
    <t xml:space="preserve">  27/8</t>
  </si>
  <si>
    <t xml:space="preserve">  23/5</t>
  </si>
  <si>
    <t xml:space="preserve"> 7.56,1</t>
  </si>
  <si>
    <t xml:space="preserve"> 9.10,5</t>
  </si>
  <si>
    <t xml:space="preserve"> 7.59,3</t>
  </si>
  <si>
    <t xml:space="preserve"> 5.37,8</t>
  </si>
  <si>
    <t xml:space="preserve"> 9.09,6</t>
  </si>
  <si>
    <t xml:space="preserve"> 8.01,5</t>
  </si>
  <si>
    <t xml:space="preserve"> 5.42,8</t>
  </si>
  <si>
    <t xml:space="preserve"> 9.15,4</t>
  </si>
  <si>
    <t xml:space="preserve">  26/1</t>
  </si>
  <si>
    <t xml:space="preserve"> 8.08,2</t>
  </si>
  <si>
    <t xml:space="preserve"> 5.52,8</t>
  </si>
  <si>
    <t xml:space="preserve"> 9.25,9</t>
  </si>
  <si>
    <t xml:space="preserve"> 7.45,8</t>
  </si>
  <si>
    <t xml:space="preserve"> 7.42,0</t>
  </si>
  <si>
    <t xml:space="preserve"> 9.00,7</t>
  </si>
  <si>
    <t xml:space="preserve">  17/3</t>
  </si>
  <si>
    <t xml:space="preserve">  28/5</t>
  </si>
  <si>
    <t xml:space="preserve"> 8.29,2</t>
  </si>
  <si>
    <t xml:space="preserve"> 6.51,3</t>
  </si>
  <si>
    <t>10.00,7</t>
  </si>
  <si>
    <t xml:space="preserve">  30/6</t>
  </si>
  <si>
    <t xml:space="preserve">  16/5</t>
  </si>
  <si>
    <t xml:space="preserve"> 5.32,0</t>
  </si>
  <si>
    <t>12.12,7</t>
  </si>
  <si>
    <t xml:space="preserve"> 7.37,2</t>
  </si>
  <si>
    <t xml:space="preserve"> 9.10,4</t>
  </si>
  <si>
    <t xml:space="preserve">   7/1</t>
  </si>
  <si>
    <t xml:space="preserve"> 7.42,5</t>
  </si>
  <si>
    <t xml:space="preserve"> 5.31,5</t>
  </si>
  <si>
    <t xml:space="preserve"> 9.21,2</t>
  </si>
  <si>
    <t xml:space="preserve">  11/2</t>
  </si>
  <si>
    <t xml:space="preserve">  21/3</t>
  </si>
  <si>
    <t xml:space="preserve">  17/4</t>
  </si>
  <si>
    <t xml:space="preserve">  15/2</t>
  </si>
  <si>
    <t xml:space="preserve">  18/5</t>
  </si>
  <si>
    <t xml:space="preserve">   7/4</t>
  </si>
  <si>
    <t xml:space="preserve">  19/6</t>
  </si>
  <si>
    <t xml:space="preserve">  22/3</t>
  </si>
  <si>
    <t xml:space="preserve">  26/2</t>
  </si>
  <si>
    <t xml:space="preserve">  20/1</t>
  </si>
  <si>
    <t xml:space="preserve"> 18/2</t>
  </si>
  <si>
    <t xml:space="preserve"> 7.45,9</t>
  </si>
  <si>
    <t xml:space="preserve"> 5.27,3</t>
  </si>
  <si>
    <t xml:space="preserve"> 9.00,5</t>
  </si>
  <si>
    <t xml:space="preserve">  20/3</t>
  </si>
  <si>
    <t xml:space="preserve">  13/3</t>
  </si>
  <si>
    <t xml:space="preserve">  27/6</t>
  </si>
  <si>
    <t xml:space="preserve"> 7.40,4</t>
  </si>
  <si>
    <t xml:space="preserve"> 5.39,0</t>
  </si>
  <si>
    <t xml:space="preserve"> 9.36,6</t>
  </si>
  <si>
    <t>FUEL TANK</t>
  </si>
  <si>
    <t xml:space="preserve">  31/5</t>
  </si>
  <si>
    <t xml:space="preserve">  28/6</t>
  </si>
  <si>
    <t xml:space="preserve">  29/6</t>
  </si>
  <si>
    <t xml:space="preserve">  21/7</t>
  </si>
  <si>
    <t xml:space="preserve"> 7.50,8</t>
  </si>
  <si>
    <t xml:space="preserve"> 5.29,9</t>
  </si>
  <si>
    <t xml:space="preserve"> 9.20,2</t>
  </si>
  <si>
    <t xml:space="preserve">  29/1</t>
  </si>
  <si>
    <t xml:space="preserve"> 8.11,5</t>
  </si>
  <si>
    <t xml:space="preserve"> 5.42,6</t>
  </si>
  <si>
    <t xml:space="preserve"> 9.41,3</t>
  </si>
  <si>
    <t xml:space="preserve">  33/6</t>
  </si>
  <si>
    <t xml:space="preserve">  31/8</t>
  </si>
  <si>
    <t xml:space="preserve">  33/7</t>
  </si>
  <si>
    <t xml:space="preserve"> 8.18,3</t>
  </si>
  <si>
    <t xml:space="preserve"> 5.49,3</t>
  </si>
  <si>
    <t xml:space="preserve"> 9.38,7</t>
  </si>
  <si>
    <t xml:space="preserve"> 8.11,3</t>
  </si>
  <si>
    <t xml:space="preserve"> 5.57,0</t>
  </si>
  <si>
    <t xml:space="preserve"> 9.32,9</t>
  </si>
  <si>
    <t xml:space="preserve">  41/3</t>
  </si>
  <si>
    <t xml:space="preserve">  16/6</t>
  </si>
  <si>
    <t xml:space="preserve"> 8.17,0</t>
  </si>
  <si>
    <t xml:space="preserve"> 5.52,9</t>
  </si>
  <si>
    <t xml:space="preserve"> 9.49,9</t>
  </si>
  <si>
    <t xml:space="preserve">  37/4</t>
  </si>
  <si>
    <t xml:space="preserve">  55/5</t>
  </si>
  <si>
    <t xml:space="preserve"> 8.18,2</t>
  </si>
  <si>
    <t xml:space="preserve"> 5.53,7</t>
  </si>
  <si>
    <t xml:space="preserve"> 9.51,7</t>
  </si>
  <si>
    <t xml:space="preserve">  39/7</t>
  </si>
  <si>
    <t xml:space="preserve">  38/6</t>
  </si>
  <si>
    <t xml:space="preserve"> 8.20,9</t>
  </si>
  <si>
    <t xml:space="preserve"> 5.56,5</t>
  </si>
  <si>
    <t xml:space="preserve"> 9.46,6</t>
  </si>
  <si>
    <t xml:space="preserve">  39/3</t>
  </si>
  <si>
    <t xml:space="preserve"> 8.44,4</t>
  </si>
  <si>
    <t xml:space="preserve"> 5.58,6</t>
  </si>
  <si>
    <t xml:space="preserve"> 9.47,3</t>
  </si>
  <si>
    <t xml:space="preserve">  42/5</t>
  </si>
  <si>
    <t xml:space="preserve"> 8.45,1</t>
  </si>
  <si>
    <t xml:space="preserve"> 6.09,7</t>
  </si>
  <si>
    <t>10.15,2</t>
  </si>
  <si>
    <t xml:space="preserve">  45/7</t>
  </si>
  <si>
    <t xml:space="preserve">  42/6</t>
  </si>
  <si>
    <t xml:space="preserve"> 36/1</t>
  </si>
  <si>
    <t xml:space="preserve"> 8.47,0</t>
  </si>
  <si>
    <t xml:space="preserve"> 6.13,3</t>
  </si>
  <si>
    <t>10.08,0</t>
  </si>
  <si>
    <t xml:space="preserve">  46/1</t>
  </si>
  <si>
    <t xml:space="preserve">  47/1</t>
  </si>
  <si>
    <t xml:space="preserve">  41/1</t>
  </si>
  <si>
    <t xml:space="preserve"> 8.26,3</t>
  </si>
  <si>
    <t xml:space="preserve"> 6.02,0</t>
  </si>
  <si>
    <t xml:space="preserve"> 9.58,5</t>
  </si>
  <si>
    <t xml:space="preserve">  43/6</t>
  </si>
  <si>
    <t xml:space="preserve">  39/5</t>
  </si>
  <si>
    <t xml:space="preserve"> 9.00,1</t>
  </si>
  <si>
    <t xml:space="preserve"> 6.21,2</t>
  </si>
  <si>
    <t>10.24,9</t>
  </si>
  <si>
    <t xml:space="preserve">  48/2</t>
  </si>
  <si>
    <t xml:space="preserve">  45/2</t>
  </si>
  <si>
    <t xml:space="preserve"> 9.12,9</t>
  </si>
  <si>
    <t xml:space="preserve"> 6.10,0</t>
  </si>
  <si>
    <t>10.18,2</t>
  </si>
  <si>
    <t xml:space="preserve">  46/4</t>
  </si>
  <si>
    <t xml:space="preserve">  43/4</t>
  </si>
  <si>
    <t xml:space="preserve"> 9.04,2</t>
  </si>
  <si>
    <t xml:space="preserve"> 5.48,6</t>
  </si>
  <si>
    <t>10.41,2</t>
  </si>
  <si>
    <t xml:space="preserve">  35/2</t>
  </si>
  <si>
    <t xml:space="preserve">  52/9</t>
  </si>
  <si>
    <t xml:space="preserve"> 9.00,0</t>
  </si>
  <si>
    <t xml:space="preserve"> 6.17,4</t>
  </si>
  <si>
    <t>10.43,6</t>
  </si>
  <si>
    <t xml:space="preserve">  47/5</t>
  </si>
  <si>
    <t xml:space="preserve">  53/6</t>
  </si>
  <si>
    <t xml:space="preserve"> 6.24,5</t>
  </si>
  <si>
    <t>10.31,0</t>
  </si>
  <si>
    <t xml:space="preserve">  49/6</t>
  </si>
  <si>
    <t xml:space="preserve"> 9.22,1</t>
  </si>
  <si>
    <t xml:space="preserve"> 6.36,0</t>
  </si>
  <si>
    <t>10.25,0</t>
  </si>
  <si>
    <t xml:space="preserve">  46/3</t>
  </si>
  <si>
    <t xml:space="preserve"> 9.21,3</t>
  </si>
  <si>
    <t xml:space="preserve"> 6.33,4</t>
  </si>
  <si>
    <t>10.27,2</t>
  </si>
  <si>
    <t xml:space="preserve">  58/5</t>
  </si>
  <si>
    <t xml:space="preserve">  48/5</t>
  </si>
  <si>
    <t xml:space="preserve"> 9.14,1</t>
  </si>
  <si>
    <t xml:space="preserve"> 6.44,6</t>
  </si>
  <si>
    <t>10.50,1</t>
  </si>
  <si>
    <t xml:space="preserve">  54/6</t>
  </si>
  <si>
    <t xml:space="preserve"> 9.16,4</t>
  </si>
  <si>
    <t xml:space="preserve"> 6.35,3</t>
  </si>
  <si>
    <t>10.40,7</t>
  </si>
  <si>
    <t xml:space="preserve">  57/9</t>
  </si>
  <si>
    <t xml:space="preserve">  56/9</t>
  </si>
  <si>
    <t xml:space="preserve">  51/8</t>
  </si>
  <si>
    <t xml:space="preserve"> 9.15,8</t>
  </si>
  <si>
    <t xml:space="preserve"> 6.33,1</t>
  </si>
  <si>
    <t>10.26,8</t>
  </si>
  <si>
    <t xml:space="preserve">  54/3</t>
  </si>
  <si>
    <t xml:space="preserve">  47/4</t>
  </si>
  <si>
    <t xml:space="preserve"> 9.05,8</t>
  </si>
  <si>
    <t xml:space="preserve"> 6.20,4</t>
  </si>
  <si>
    <t>10.31,2</t>
  </si>
  <si>
    <t xml:space="preserve"> 2.10</t>
  </si>
  <si>
    <t xml:space="preserve"> 8.45,0</t>
  </si>
  <si>
    <t xml:space="preserve"> 6.07,7</t>
  </si>
  <si>
    <t>15.33,7</t>
  </si>
  <si>
    <t xml:space="preserve">  44/2</t>
  </si>
  <si>
    <t xml:space="preserve">  62/8</t>
  </si>
  <si>
    <t xml:space="preserve">  20/6</t>
  </si>
  <si>
    <t xml:space="preserve">  17/5</t>
  </si>
  <si>
    <t xml:space="preserve"> 8.22,7</t>
  </si>
  <si>
    <t xml:space="preserve"> 5.32,9</t>
  </si>
  <si>
    <t xml:space="preserve"> 9.47,1</t>
  </si>
  <si>
    <t xml:space="preserve">  40/7</t>
  </si>
  <si>
    <t xml:space="preserve">  23/7</t>
  </si>
  <si>
    <t xml:space="preserve">  56/7</t>
  </si>
  <si>
    <t xml:space="preserve"> 8.12,4</t>
  </si>
  <si>
    <t xml:space="preserve"> 5.47,2</t>
  </si>
  <si>
    <t>23.06,0</t>
  </si>
  <si>
    <t xml:space="preserve">  58/7</t>
  </si>
  <si>
    <t xml:space="preserve"> 8.06,7</t>
  </si>
  <si>
    <t xml:space="preserve"> 5.43,5</t>
  </si>
  <si>
    <t xml:space="preserve"> 9.35,8</t>
  </si>
  <si>
    <t xml:space="preserve">  33/1</t>
  </si>
  <si>
    <t xml:space="preserve"> 9.10,2</t>
  </si>
  <si>
    <t xml:space="preserve"> 6.16,3</t>
  </si>
  <si>
    <t>10.20,5</t>
  </si>
  <si>
    <t xml:space="preserve">  53/8</t>
  </si>
  <si>
    <t xml:space="preserve">  48/4</t>
  </si>
  <si>
    <t xml:space="preserve"> 9.08,5</t>
  </si>
  <si>
    <t xml:space="preserve"> 6.19,8</t>
  </si>
  <si>
    <t>31.46,7</t>
  </si>
  <si>
    <t xml:space="preserve"> 1.30</t>
  </si>
  <si>
    <t xml:space="preserve">  52/7</t>
  </si>
  <si>
    <t xml:space="preserve">  50/6</t>
  </si>
  <si>
    <t xml:space="preserve"> 5.19,7</t>
  </si>
  <si>
    <t xml:space="preserve"> 9.35,5</t>
  </si>
  <si>
    <t>AXLE</t>
  </si>
  <si>
    <t>EARBOX</t>
  </si>
  <si>
    <t xml:space="preserve"> 29</t>
  </si>
  <si>
    <t>TC7A</t>
  </si>
  <si>
    <t xml:space="preserve"> 44</t>
  </si>
  <si>
    <t>5 min. late</t>
  </si>
  <si>
    <t xml:space="preserve"> 0.50</t>
  </si>
  <si>
    <t xml:space="preserve"> 47</t>
  </si>
  <si>
    <t xml:space="preserve"> 48</t>
  </si>
  <si>
    <t>7 min. late</t>
  </si>
  <si>
    <t xml:space="preserve"> 1.10</t>
  </si>
  <si>
    <t xml:space="preserve"> 62</t>
  </si>
  <si>
    <t>13 min. late</t>
  </si>
  <si>
    <t xml:space="preserve">   8</t>
  </si>
  <si>
    <t>SS7S</t>
  </si>
  <si>
    <t xml:space="preserve">  18</t>
  </si>
  <si>
    <t>SS7F</t>
  </si>
  <si>
    <t xml:space="preserve">  43</t>
  </si>
  <si>
    <t xml:space="preserve">  44</t>
  </si>
  <si>
    <t>TC7B</t>
  </si>
  <si>
    <t xml:space="preserve">  65</t>
  </si>
  <si>
    <t>SS5S</t>
  </si>
  <si>
    <t xml:space="preserve">  66</t>
  </si>
  <si>
    <t xml:space="preserve"> 6.54,9</t>
  </si>
  <si>
    <t xml:space="preserve"> 4.55,2</t>
  </si>
  <si>
    <t xml:space="preserve"> 8.11,2</t>
  </si>
  <si>
    <t>51.34,3</t>
  </si>
  <si>
    <t xml:space="preserve"> 7.04,8</t>
  </si>
  <si>
    <t xml:space="preserve"> 8.07,2</t>
  </si>
  <si>
    <t>52.07,8</t>
  </si>
  <si>
    <t xml:space="preserve"> 7.00,3</t>
  </si>
  <si>
    <t xml:space="preserve"> 5.00,9</t>
  </si>
  <si>
    <t xml:space="preserve"> 8.12,2</t>
  </si>
  <si>
    <t>52.09,6</t>
  </si>
  <si>
    <t>+ 0.35,3</t>
  </si>
  <si>
    <t xml:space="preserve"> 7.21,1</t>
  </si>
  <si>
    <t xml:space="preserve"> 5.21,1</t>
  </si>
  <si>
    <t xml:space="preserve"> 8.43,7</t>
  </si>
  <si>
    <t>54.39,6</t>
  </si>
  <si>
    <t>+ 3.05,3</t>
  </si>
  <si>
    <t xml:space="preserve"> 7.33,6</t>
  </si>
  <si>
    <t xml:space="preserve"> 5.22,8</t>
  </si>
  <si>
    <t xml:space="preserve"> 8.53,7</t>
  </si>
  <si>
    <t>55.52,5</t>
  </si>
  <si>
    <t>+ 4.18,2</t>
  </si>
  <si>
    <t xml:space="preserve"> 5.21,4</t>
  </si>
  <si>
    <t xml:space="preserve"> 9.11,0</t>
  </si>
  <si>
    <t>56.34,1</t>
  </si>
  <si>
    <t>+ 4.59,8</t>
  </si>
  <si>
    <t xml:space="preserve"> 7.25,8</t>
  </si>
  <si>
    <t xml:space="preserve"> 5.19,0</t>
  </si>
  <si>
    <t xml:space="preserve"> 8.53,0</t>
  </si>
  <si>
    <t>59.15,0</t>
  </si>
  <si>
    <t>+ 7.40,7</t>
  </si>
  <si>
    <t xml:space="preserve"> 7.31,0</t>
  </si>
  <si>
    <t xml:space="preserve"> 5.19,4</t>
  </si>
  <si>
    <t xml:space="preserve"> 8.43,8</t>
  </si>
  <si>
    <t xml:space="preserve"> 1:00.48,3</t>
  </si>
  <si>
    <t>+ 9.14,0</t>
  </si>
  <si>
    <t xml:space="preserve"> 7.39,7</t>
  </si>
  <si>
    <t xml:space="preserve"> 5.25,1</t>
  </si>
  <si>
    <t xml:space="preserve"> 8.56,3</t>
  </si>
  <si>
    <t xml:space="preserve"> 1:06.46,9</t>
  </si>
  <si>
    <t>+15.12,6</t>
  </si>
  <si>
    <t>ELECTRICAL</t>
  </si>
  <si>
    <t>SS8</t>
  </si>
  <si>
    <t>Jump start</t>
  </si>
  <si>
    <t>0.10</t>
  </si>
  <si>
    <t xml:space="preserve"> 12</t>
  </si>
  <si>
    <t xml:space="preserve"> 7.21,3</t>
  </si>
  <si>
    <t xml:space="preserve"> 5.19,1</t>
  </si>
  <si>
    <t xml:space="preserve"> 8.44,8</t>
  </si>
  <si>
    <t>55.46,3</t>
  </si>
  <si>
    <t>+ 4.12,0</t>
  </si>
  <si>
    <t xml:space="preserve">  7/1</t>
  </si>
  <si>
    <t xml:space="preserve"> 7.27,5</t>
  </si>
  <si>
    <t xml:space="preserve"> 5.18,9</t>
  </si>
  <si>
    <t xml:space="preserve"> 8.51,1</t>
  </si>
  <si>
    <t>55.53,2</t>
  </si>
  <si>
    <t>+ 4.18,9</t>
  </si>
  <si>
    <t xml:space="preserve"> 7.48,5</t>
  </si>
  <si>
    <t xml:space="preserve"> 8.43,2</t>
  </si>
  <si>
    <t>55.57,2</t>
  </si>
  <si>
    <t>+ 4.22,9</t>
  </si>
  <si>
    <t xml:space="preserve"> 7.36,5</t>
  </si>
  <si>
    <t xml:space="preserve"> 5.28,6</t>
  </si>
  <si>
    <t xml:space="preserve"> 9.01,0</t>
  </si>
  <si>
    <t>56.26,8</t>
  </si>
  <si>
    <t>+ 4.52,5</t>
  </si>
  <si>
    <t xml:space="preserve"> 10/3</t>
  </si>
  <si>
    <t xml:space="preserve"> 7.42,1</t>
  </si>
  <si>
    <t xml:space="preserve"> 5.30,0</t>
  </si>
  <si>
    <t xml:space="preserve"> 8.49,2</t>
  </si>
  <si>
    <t>56.51,7</t>
  </si>
  <si>
    <t>+ 5.17,4</t>
  </si>
  <si>
    <t xml:space="preserve"> 12/2</t>
  </si>
  <si>
    <t xml:space="preserve"> 7.49,2</t>
  </si>
  <si>
    <t xml:space="preserve"> 5.29,8</t>
  </si>
  <si>
    <t>57.19,6</t>
  </si>
  <si>
    <t>+ 5.45,3</t>
  </si>
  <si>
    <t xml:space="preserve"> 7.31,8</t>
  </si>
  <si>
    <t xml:space="preserve"> 5.55,6</t>
  </si>
  <si>
    <t xml:space="preserve"> 9.22,7</t>
  </si>
  <si>
    <t>57.25,2</t>
  </si>
  <si>
    <t>+ 5.50,9</t>
  </si>
  <si>
    <t xml:space="preserve"> 7.44,7</t>
  </si>
  <si>
    <t xml:space="preserve"> 5.35,7</t>
  </si>
  <si>
    <t xml:space="preserve"> 9.18,4</t>
  </si>
  <si>
    <t>57.39,5</t>
  </si>
  <si>
    <t>+ 6.05,2</t>
  </si>
  <si>
    <t xml:space="preserve"> 15/1</t>
  </si>
  <si>
    <t xml:space="preserve"> 7.57,3</t>
  </si>
  <si>
    <t xml:space="preserve"> 5.42,7</t>
  </si>
  <si>
    <t xml:space="preserve"> 9.05,4</t>
  </si>
  <si>
    <t>58.17,8</t>
  </si>
  <si>
    <t>+ 6.43,5</t>
  </si>
  <si>
    <t xml:space="preserve"> 7.42,3</t>
  </si>
  <si>
    <t xml:space="preserve"> 5.29,6</t>
  </si>
  <si>
    <t xml:space="preserve"> 9.47,9</t>
  </si>
  <si>
    <t>58.23,8</t>
  </si>
  <si>
    <t>+ 6.49,5</t>
  </si>
  <si>
    <t xml:space="preserve"> 8.00,6</t>
  </si>
  <si>
    <t xml:space="preserve"> 5.43,1</t>
  </si>
  <si>
    <t xml:space="preserve"> 7.39,2</t>
  </si>
  <si>
    <t xml:space="preserve"> 5.32,4</t>
  </si>
  <si>
    <t xml:space="preserve"> 9.41,7</t>
  </si>
  <si>
    <t>59.49,1</t>
  </si>
  <si>
    <t>+ 8.14,8</t>
  </si>
  <si>
    <t xml:space="preserve"> 20/5</t>
  </si>
  <si>
    <t xml:space="preserve"> 7.32,3</t>
  </si>
  <si>
    <t xml:space="preserve"> 9.25,6</t>
  </si>
  <si>
    <t xml:space="preserve"> 1:11.19,6</t>
  </si>
  <si>
    <t>+19.45,3</t>
  </si>
  <si>
    <t xml:space="preserve"> 5.27,0</t>
  </si>
  <si>
    <t xml:space="preserve"> 9.14,3</t>
  </si>
  <si>
    <t xml:space="preserve"> 1:12.53,3</t>
  </si>
  <si>
    <t>+21.19,0</t>
  </si>
  <si>
    <t xml:space="preserve"> 7.36,1</t>
  </si>
  <si>
    <t xml:space="preserve"> 5.29,1</t>
  </si>
  <si>
    <t xml:space="preserve"> 1:12.59,1</t>
  </si>
  <si>
    <t>+21.24,8</t>
  </si>
  <si>
    <t xml:space="preserve"> 7.44,4</t>
  </si>
  <si>
    <t xml:space="preserve"> 5.26,7</t>
  </si>
  <si>
    <t xml:space="preserve"> 8.56,7</t>
  </si>
  <si>
    <t>57.07,7</t>
  </si>
  <si>
    <t>+ 5.33,4</t>
  </si>
  <si>
    <t xml:space="preserve"> 13/2</t>
  </si>
  <si>
    <t xml:space="preserve">  21/2</t>
  </si>
  <si>
    <t xml:space="preserve">  24/4</t>
  </si>
  <si>
    <t xml:space="preserve"> 17/4</t>
  </si>
  <si>
    <t xml:space="preserve"> 7.41,7</t>
  </si>
  <si>
    <t xml:space="preserve"> 9.40,6</t>
  </si>
  <si>
    <t>58.24,5</t>
  </si>
  <si>
    <t>+ 6.50,2</t>
  </si>
  <si>
    <t xml:space="preserve"> 21/6</t>
  </si>
  <si>
    <t xml:space="preserve"> 22/5</t>
  </si>
  <si>
    <t xml:space="preserve"> 8.10,7</t>
  </si>
  <si>
    <t xml:space="preserve"> 9.51,4</t>
  </si>
  <si>
    <t xml:space="preserve"> 1:00.27,9</t>
  </si>
  <si>
    <t>+ 8.53,6</t>
  </si>
  <si>
    <t xml:space="preserve"> 23/2</t>
  </si>
  <si>
    <t xml:space="preserve"> 8.12,6</t>
  </si>
  <si>
    <t xml:space="preserve"> 5.50,9</t>
  </si>
  <si>
    <t xml:space="preserve"> 9.41,1</t>
  </si>
  <si>
    <t xml:space="preserve"> 1:00.28,1</t>
  </si>
  <si>
    <t>+ 8.53,8</t>
  </si>
  <si>
    <t xml:space="preserve"> 24/5</t>
  </si>
  <si>
    <t xml:space="preserve"> 8.23,5</t>
  </si>
  <si>
    <t xml:space="preserve"> 6.03,3</t>
  </si>
  <si>
    <t>10.00,3</t>
  </si>
  <si>
    <t xml:space="preserve"> 1:01.56,9</t>
  </si>
  <si>
    <t xml:space="preserve">  33/3</t>
  </si>
  <si>
    <t>+10.22,6</t>
  </si>
  <si>
    <t xml:space="preserve"> 26/4</t>
  </si>
  <si>
    <t xml:space="preserve"> 8.36,9</t>
  </si>
  <si>
    <t xml:space="preserve"> 5.08,3</t>
  </si>
  <si>
    <t xml:space="preserve"> 1:02.14,7</t>
  </si>
  <si>
    <t>+10.40,4</t>
  </si>
  <si>
    <t xml:space="preserve"> 8.34,6</t>
  </si>
  <si>
    <t xml:space="preserve"> 5.59,3</t>
  </si>
  <si>
    <t>10.03,5</t>
  </si>
  <si>
    <t xml:space="preserve"> 1:02.35,9</t>
  </si>
  <si>
    <t>+11.01,6</t>
  </si>
  <si>
    <t xml:space="preserve"> 28/5</t>
  </si>
  <si>
    <t xml:space="preserve"> 8.30,6</t>
  </si>
  <si>
    <t>10.05,2</t>
  </si>
  <si>
    <t xml:space="preserve">  35/5</t>
  </si>
  <si>
    <t xml:space="preserve"> 29/3</t>
  </si>
  <si>
    <t xml:space="preserve"> 8.32,9</t>
  </si>
  <si>
    <t xml:space="preserve"> 6.59,0</t>
  </si>
  <si>
    <t>10.26,1</t>
  </si>
  <si>
    <t xml:space="preserve"> 1:03.38,7</t>
  </si>
  <si>
    <t xml:space="preserve">  41/6</t>
  </si>
  <si>
    <t>+12.04,4</t>
  </si>
  <si>
    <t xml:space="preserve"> 30/7</t>
  </si>
  <si>
    <t xml:space="preserve"> 7.39,5</t>
  </si>
  <si>
    <t xml:space="preserve"> 5.27,2</t>
  </si>
  <si>
    <t>11.31,5</t>
  </si>
  <si>
    <t xml:space="preserve"> 4.50</t>
  </si>
  <si>
    <t xml:space="preserve"> 1:04.01,2</t>
  </si>
  <si>
    <t>+12.26,9</t>
  </si>
  <si>
    <t xml:space="preserve"> 31/6</t>
  </si>
  <si>
    <t xml:space="preserve"> 8.28,5</t>
  </si>
  <si>
    <t xml:space="preserve"> 5.56,7</t>
  </si>
  <si>
    <t>10.05,3</t>
  </si>
  <si>
    <t xml:space="preserve"> 1:04.17,0</t>
  </si>
  <si>
    <t xml:space="preserve">  33/4</t>
  </si>
  <si>
    <t>+12.42,7</t>
  </si>
  <si>
    <t xml:space="preserve"> 32/3</t>
  </si>
  <si>
    <t xml:space="preserve"> 8.50,8</t>
  </si>
  <si>
    <t>10.53,7</t>
  </si>
  <si>
    <t xml:space="preserve"> 1:06.26,2</t>
  </si>
  <si>
    <t>+14.51,9</t>
  </si>
  <si>
    <t xml:space="preserve"> 33/2</t>
  </si>
  <si>
    <t xml:space="preserve"> 9.02,4</t>
  </si>
  <si>
    <t xml:space="preserve"> 6.13,4</t>
  </si>
  <si>
    <t>10.39,7</t>
  </si>
  <si>
    <t xml:space="preserve"> 1:06.30,3</t>
  </si>
  <si>
    <t>+14.56,0</t>
  </si>
  <si>
    <t xml:space="preserve"> 34/6</t>
  </si>
  <si>
    <t xml:space="preserve"> 35/3</t>
  </si>
  <si>
    <t xml:space="preserve"> 9.09,4</t>
  </si>
  <si>
    <t xml:space="preserve"> 6.29,8</t>
  </si>
  <si>
    <t>10.50,0</t>
  </si>
  <si>
    <t xml:space="preserve"> 1:07.04,8</t>
  </si>
  <si>
    <t xml:space="preserve">  40/5</t>
  </si>
  <si>
    <t>+15.30,5</t>
  </si>
  <si>
    <t xml:space="preserve"> 8.22,8</t>
  </si>
  <si>
    <t xml:space="preserve"> 5.42,1</t>
  </si>
  <si>
    <t xml:space="preserve"> 9.49,3</t>
  </si>
  <si>
    <t xml:space="preserve"> 1:10.45,2</t>
  </si>
  <si>
    <t>+19.10,9</t>
  </si>
  <si>
    <t xml:space="preserve">  19/2</t>
  </si>
  <si>
    <t xml:space="preserve">  17/1</t>
  </si>
  <si>
    <t xml:space="preserve"> 7.54,7</t>
  </si>
  <si>
    <t xml:space="preserve"> 5.43,4</t>
  </si>
  <si>
    <t xml:space="preserve"> 9.46,8</t>
  </si>
  <si>
    <t xml:space="preserve"> 1:15.43,6</t>
  </si>
  <si>
    <t>+24.09,3</t>
  </si>
  <si>
    <t xml:space="preserve"> 8.14,5</t>
  </si>
  <si>
    <t xml:space="preserve"> 1:19.28,2</t>
  </si>
  <si>
    <t xml:space="preserve">  31/2</t>
  </si>
  <si>
    <t>+27.53,9</t>
  </si>
  <si>
    <t xml:space="preserve"> 19/4</t>
  </si>
  <si>
    <t xml:space="preserve"> 9.16,8</t>
  </si>
  <si>
    <t>59.29,7</t>
  </si>
  <si>
    <t>+ 7.55,4</t>
  </si>
  <si>
    <t xml:space="preserve">  39/6</t>
  </si>
  <si>
    <t xml:space="preserve"> 6.14,5</t>
  </si>
  <si>
    <t xml:space="preserve"> 1:03.09,8</t>
  </si>
  <si>
    <t>+11.35,5</t>
  </si>
  <si>
    <t xml:space="preserve">  29/7</t>
  </si>
  <si>
    <t xml:space="preserve">  25/5</t>
  </si>
  <si>
    <t xml:space="preserve">  30/8</t>
  </si>
  <si>
    <t xml:space="preserve">  24/7</t>
  </si>
  <si>
    <t xml:space="preserve">  31/6</t>
  </si>
  <si>
    <t xml:space="preserve">  32/6</t>
  </si>
  <si>
    <t xml:space="preserve">  34/3</t>
  </si>
  <si>
    <t xml:space="preserve">  32/3</t>
  </si>
  <si>
    <t xml:space="preserve">  38/5</t>
  </si>
  <si>
    <t xml:space="preserve">  40/6</t>
  </si>
  <si>
    <t xml:space="preserve">  47/8</t>
  </si>
  <si>
    <t xml:space="preserve">  36/4</t>
  </si>
  <si>
    <t xml:space="preserve">  45/3</t>
  </si>
  <si>
    <t xml:space="preserve">  44/7</t>
  </si>
  <si>
    <t xml:space="preserve"> 9.12,6</t>
  </si>
  <si>
    <t xml:space="preserve"> 6.31,5</t>
  </si>
  <si>
    <t>10.19,4</t>
  </si>
  <si>
    <t xml:space="preserve"> 1:07.05,6</t>
  </si>
  <si>
    <t xml:space="preserve">  50/3</t>
  </si>
  <si>
    <t xml:space="preserve">  38/2</t>
  </si>
  <si>
    <t>+15.31,3</t>
  </si>
  <si>
    <t xml:space="preserve"> 9.12,8</t>
  </si>
  <si>
    <t xml:space="preserve"> 6.30,3</t>
  </si>
  <si>
    <t>10.38,9</t>
  </si>
  <si>
    <t xml:space="preserve">  51/4</t>
  </si>
  <si>
    <t xml:space="preserve">  45/1</t>
  </si>
  <si>
    <t xml:space="preserve"> 9.19,8</t>
  </si>
  <si>
    <t xml:space="preserve"> 6.32,7</t>
  </si>
  <si>
    <t>10.18,0</t>
  </si>
  <si>
    <t xml:space="preserve"> 1:07.31,3</t>
  </si>
  <si>
    <t xml:space="preserve">  52/5</t>
  </si>
  <si>
    <t xml:space="preserve">  37/1</t>
  </si>
  <si>
    <t>+15.57,0</t>
  </si>
  <si>
    <t xml:space="preserve"> 9.20,1</t>
  </si>
  <si>
    <t>10.44,3</t>
  </si>
  <si>
    <t xml:space="preserve"> 1:08.00,5</t>
  </si>
  <si>
    <t xml:space="preserve">  50/5</t>
  </si>
  <si>
    <t>+16.26,2</t>
  </si>
  <si>
    <t xml:space="preserve"> 40/7</t>
  </si>
  <si>
    <t xml:space="preserve"> 9.07,9</t>
  </si>
  <si>
    <t xml:space="preserve"> 6.33,7</t>
  </si>
  <si>
    <t>11.01,3</t>
  </si>
  <si>
    <t xml:space="preserve"> 1:08.40,6</t>
  </si>
  <si>
    <t xml:space="preserve"> 5.57,3</t>
  </si>
  <si>
    <t>10.22,5</t>
  </si>
  <si>
    <t xml:space="preserve"> 1:19.57,4</t>
  </si>
  <si>
    <t>+28.23,1</t>
  </si>
  <si>
    <t xml:space="preserve"> 7.31,2</t>
  </si>
  <si>
    <t xml:space="preserve"> 5.21,6</t>
  </si>
  <si>
    <t xml:space="preserve"> 8.48,3</t>
  </si>
  <si>
    <t>RADIATOR</t>
  </si>
  <si>
    <t xml:space="preserve"> 8.01,8</t>
  </si>
  <si>
    <t xml:space="preserve"> 5.49,7</t>
  </si>
  <si>
    <t>13.34,7</t>
  </si>
  <si>
    <t>FUEL PUMP</t>
  </si>
  <si>
    <t xml:space="preserve"> 8.13,1</t>
  </si>
  <si>
    <t xml:space="preserve"> 9.00,2</t>
  </si>
  <si>
    <t xml:space="preserve"> 6.31,2</t>
  </si>
  <si>
    <t xml:space="preserve"> 8.55,4</t>
  </si>
  <si>
    <t xml:space="preserve">  43/1</t>
  </si>
  <si>
    <t xml:space="preserve"> 9.09,5</t>
  </si>
  <si>
    <t>ELECTRICITY</t>
  </si>
  <si>
    <t xml:space="preserve">  49/8</t>
  </si>
  <si>
    <t>GEARBOX</t>
  </si>
  <si>
    <t xml:space="preserve">  31</t>
  </si>
  <si>
    <t>SS10F</t>
  </si>
  <si>
    <t xml:space="preserve">  55</t>
  </si>
  <si>
    <t xml:space="preserve">  25</t>
  </si>
  <si>
    <t>SS10S</t>
  </si>
  <si>
    <t xml:space="preserve">  69</t>
  </si>
  <si>
    <t xml:space="preserve">  68</t>
  </si>
  <si>
    <t>SS9S</t>
  </si>
  <si>
    <t xml:space="preserve">  62</t>
  </si>
  <si>
    <t>SS8F</t>
  </si>
  <si>
    <t xml:space="preserve">   6</t>
  </si>
  <si>
    <t>SS8S</t>
  </si>
  <si>
    <t xml:space="preserve">  30</t>
  </si>
  <si>
    <t>TC7C</t>
  </si>
  <si>
    <t xml:space="preserve">  29</t>
  </si>
  <si>
    <t xml:space="preserve">  60</t>
  </si>
  <si>
    <t xml:space="preserve"> 14</t>
  </si>
  <si>
    <t>TC10A</t>
  </si>
  <si>
    <t xml:space="preserve"> 39</t>
  </si>
  <si>
    <t>29 min. late</t>
  </si>
  <si>
    <t>Avg.speed of winner  107.20 km/h</t>
  </si>
  <si>
    <t xml:space="preserve">  39.46 km/h</t>
  </si>
  <si>
    <t xml:space="preserve"> 73 Vilu/Vaasa</t>
  </si>
  <si>
    <t>SS5</t>
  </si>
  <si>
    <t>Aruküla1</t>
  </si>
  <si>
    <t xml:space="preserve"> 117.38 km/h</t>
  </si>
  <si>
    <t xml:space="preserve"> 116.14 km/h</t>
  </si>
  <si>
    <t xml:space="preserve"> 109.21 km/h</t>
  </si>
  <si>
    <t xml:space="preserve"> 109.62 km/h</t>
  </si>
  <si>
    <t xml:space="preserve"> 110.55 km/h</t>
  </si>
  <si>
    <t xml:space="preserve"> 103.85 km/h</t>
  </si>
  <si>
    <t xml:space="preserve"> 104.97 km/h</t>
  </si>
  <si>
    <t xml:space="preserve">  95.91 km/h</t>
  </si>
  <si>
    <t xml:space="preserve"> 106.27 km/h</t>
  </si>
  <si>
    <t>14.04 km</t>
  </si>
  <si>
    <t xml:space="preserve"> 12 Jürimäe/Rohtmets</t>
  </si>
  <si>
    <t xml:space="preserve"> 47 Saar/Nōlvak</t>
  </si>
  <si>
    <t>SS6</t>
  </si>
  <si>
    <t>Arava1</t>
  </si>
  <si>
    <t xml:space="preserve"> 112.28 km/h</t>
  </si>
  <si>
    <t xml:space="preserve"> 110.89 km/h</t>
  </si>
  <si>
    <t xml:space="preserve"> 110.74 km/h</t>
  </si>
  <si>
    <t xml:space="preserve"> 104.77 km/h</t>
  </si>
  <si>
    <t xml:space="preserve"> 103.88 km/h</t>
  </si>
  <si>
    <t xml:space="preserve"> 104.29 km/h</t>
  </si>
  <si>
    <t xml:space="preserve">  99.04 km/h</t>
  </si>
  <si>
    <t xml:space="preserve">  99.24 km/h</t>
  </si>
  <si>
    <t xml:space="preserve">  91.13 km/h</t>
  </si>
  <si>
    <t xml:space="preserve"> 100.86 km/h</t>
  </si>
  <si>
    <t xml:space="preserve"> 9.45 km</t>
  </si>
  <si>
    <t>SS7</t>
  </si>
  <si>
    <t>Voose1</t>
  </si>
  <si>
    <t xml:space="preserve">  96.78 km/h</t>
  </si>
  <si>
    <t xml:space="preserve">  97.52 km/h</t>
  </si>
  <si>
    <t xml:space="preserve">  97.11 km/h</t>
  </si>
  <si>
    <t xml:space="preserve">  89.30 km/h</t>
  </si>
  <si>
    <t xml:space="preserve">  91.28 km/h</t>
  </si>
  <si>
    <t xml:space="preserve">  87.32 km/h</t>
  </si>
  <si>
    <t xml:space="preserve">  83.47 km/h</t>
  </si>
  <si>
    <t xml:space="preserve">  86.53 km/h</t>
  </si>
  <si>
    <t xml:space="preserve">  79.05 km/h</t>
  </si>
  <si>
    <t xml:space="preserve">  87.51 km/h</t>
  </si>
  <si>
    <t>13.35 km</t>
  </si>
  <si>
    <t>Aruküla2</t>
  </si>
  <si>
    <t xml:space="preserve"> 121.82 km/h</t>
  </si>
  <si>
    <t xml:space="preserve"> 118.98 km/h</t>
  </si>
  <si>
    <t xml:space="preserve"> 120.26 km/h</t>
  </si>
  <si>
    <t xml:space="preserve"> 112.95 km/h</t>
  </si>
  <si>
    <t xml:space="preserve"> 112.02 km/h</t>
  </si>
  <si>
    <t xml:space="preserve"> 111.75 km/h</t>
  </si>
  <si>
    <t xml:space="preserve"> 106.48 km/h</t>
  </si>
  <si>
    <t xml:space="preserve"> 105.90 km/h</t>
  </si>
  <si>
    <t xml:space="preserve">  94.40 km/h</t>
  </si>
  <si>
    <t xml:space="preserve"> 17 Laipaik/Piir</t>
  </si>
  <si>
    <t>SS9</t>
  </si>
  <si>
    <t>Arava2</t>
  </si>
  <si>
    <t xml:space="preserve"> 115.24 km/h</t>
  </si>
  <si>
    <t xml:space="preserve"> 113.02 km/h</t>
  </si>
  <si>
    <t xml:space="preserve"> 113.06 km/h</t>
  </si>
  <si>
    <t xml:space="preserve"> 106.68 km/h</t>
  </si>
  <si>
    <t xml:space="preserve"> 105.78 km/h</t>
  </si>
  <si>
    <t xml:space="preserve"> 104.04 km/h</t>
  </si>
  <si>
    <t xml:space="preserve">  99.56 km/h</t>
  </si>
  <si>
    <t xml:space="preserve"> 110.35 km/h</t>
  </si>
  <si>
    <t xml:space="preserve">  87.16 km/h</t>
  </si>
  <si>
    <t xml:space="preserve"> 59 Guljajev/Ojala</t>
  </si>
  <si>
    <t xml:space="preserve"> 71 Hirsnik/Oru</t>
  </si>
  <si>
    <t>SS10</t>
  </si>
  <si>
    <t>Voose2</t>
  </si>
  <si>
    <t xml:space="preserve">  97.84 km/h</t>
  </si>
  <si>
    <t xml:space="preserve">  98.65 km/h</t>
  </si>
  <si>
    <t xml:space="preserve">  97.64 km/h</t>
  </si>
  <si>
    <t xml:space="preserve">  90.49 km/h</t>
  </si>
  <si>
    <t xml:space="preserve">  91.86 km/h</t>
  </si>
  <si>
    <t xml:space="preserve">  87.45 km/h</t>
  </si>
  <si>
    <t xml:space="preserve">  81.90 km/h</t>
  </si>
  <si>
    <t xml:space="preserve">  88.12 km/h</t>
  </si>
  <si>
    <t xml:space="preserve">  77.77 km/h</t>
  </si>
  <si>
    <t xml:space="preserve"> 11 Ringenberg/Heina</t>
  </si>
  <si>
    <t xml:space="preserve"> 70 Liukanen/Liukanen</t>
  </si>
  <si>
    <t>Total 92.14 km</t>
  </si>
  <si>
    <t>Retired</t>
  </si>
  <si>
    <t xml:space="preserve">EMV võistkonnad </t>
  </si>
  <si>
    <t>Started   71 /  Finished   47</t>
  </si>
  <si>
    <t xml:space="preserve">   1</t>
  </si>
  <si>
    <t xml:space="preserve">   5</t>
  </si>
  <si>
    <t xml:space="preserve">   4</t>
  </si>
  <si>
    <t xml:space="preserve">   9</t>
  </si>
  <si>
    <t xml:space="preserve">  16</t>
  </si>
  <si>
    <t xml:space="preserve">  22</t>
  </si>
  <si>
    <t xml:space="preserve">  23</t>
  </si>
  <si>
    <t xml:space="preserve">  38</t>
  </si>
  <si>
    <t xml:space="preserve">  36</t>
  </si>
  <si>
    <t xml:space="preserve">  21</t>
  </si>
  <si>
    <t>Started    6 /  Finished    2</t>
  </si>
  <si>
    <t xml:space="preserve">  41</t>
  </si>
  <si>
    <t>Started    5 /  Finished    5</t>
  </si>
  <si>
    <t>+ 3.44,7</t>
  </si>
  <si>
    <t>+ 4.26,3</t>
  </si>
  <si>
    <t>Started    8 /  Finished    7</t>
  </si>
  <si>
    <t>+ 2.30,0</t>
  </si>
  <si>
    <t>+ 3.36,7</t>
  </si>
  <si>
    <t>Started    5 /  Finished    3</t>
  </si>
  <si>
    <t xml:space="preserve">  24</t>
  </si>
  <si>
    <t>+ 1.26,4</t>
  </si>
  <si>
    <t xml:space="preserve">  61</t>
  </si>
  <si>
    <t>+10.33,0</t>
  </si>
  <si>
    <t>Started    9 /  Finished    7</t>
  </si>
  <si>
    <t>+ 0.29,6</t>
  </si>
  <si>
    <t xml:space="preserve">  35</t>
  </si>
  <si>
    <t>+ 0.54,5</t>
  </si>
  <si>
    <t>Started    7 /  Finished    6</t>
  </si>
  <si>
    <t xml:space="preserve">  19</t>
  </si>
  <si>
    <t xml:space="preserve">  26</t>
  </si>
  <si>
    <t>+ 0.45,0</t>
  </si>
  <si>
    <t xml:space="preserve">  57</t>
  </si>
  <si>
    <t>+ 5.59,2</t>
  </si>
  <si>
    <t>Started   12 /  Finished    6</t>
  </si>
  <si>
    <t xml:space="preserve">  52</t>
  </si>
  <si>
    <t xml:space="preserve">  63</t>
  </si>
  <si>
    <t>+ 3.54,4</t>
  </si>
  <si>
    <t xml:space="preserve">  64</t>
  </si>
  <si>
    <t>+ 4.28,9</t>
  </si>
  <si>
    <t>Started   10 /  Finished    7</t>
  </si>
  <si>
    <t>+ 2.10,3</t>
  </si>
  <si>
    <t xml:space="preserve">  50</t>
  </si>
  <si>
    <t>+ 3.39,1</t>
  </si>
  <si>
    <t>Started    7 /  Finished    4</t>
  </si>
  <si>
    <t xml:space="preserve">  73</t>
  </si>
  <si>
    <t xml:space="preserve">  70</t>
  </si>
  <si>
    <t>+ 0.25,7</t>
  </si>
  <si>
    <t>*</t>
  </si>
  <si>
    <t>sõltuvalt tehnilise järelkontrolli tulemustest</t>
  </si>
  <si>
    <t>75*</t>
  </si>
  <si>
    <t>45*</t>
  </si>
  <si>
    <t xml:space="preserve"> 39/7</t>
  </si>
  <si>
    <t xml:space="preserve"> 43/6</t>
  </si>
  <si>
    <t xml:space="preserve"> 44/4</t>
  </si>
  <si>
    <t xml:space="preserve"> 45/5</t>
  </si>
  <si>
    <t xml:space="preserve"> 46/6</t>
  </si>
  <si>
    <t xml:space="preserve"> 47/4</t>
  </si>
  <si>
    <t xml:space="preserve"> 1:27.23,6</t>
  </si>
  <si>
    <t>20.00</t>
  </si>
  <si>
    <t>+35.49,3</t>
  </si>
  <si>
    <t xml:space="preserve">  72</t>
  </si>
  <si>
    <t>+ 0.54,9</t>
  </si>
  <si>
    <t xml:space="preserve"> 71</t>
  </si>
  <si>
    <t>Trucks tech.regulations Art.2</t>
  </si>
  <si>
    <t xml:space="preserve">  75*</t>
  </si>
  <si>
    <t xml:space="preserve">  45*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</si>
</sst>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i/>
      <sz val="9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sz val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23" borderId="3" applyNumberFormat="0" applyAlignment="0" applyProtection="0"/>
    <xf numFmtId="0" fontId="11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0" fillId="24" borderId="5" applyNumberFormat="0" applyFont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20" borderId="9" applyNumberFormat="0" applyAlignment="0" applyProtection="0"/>
  </cellStyleXfs>
  <cellXfs count="29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6" borderId="0" xfId="0" applyNumberFormat="1" applyFill="1" applyAlignment="1">
      <alignment/>
    </xf>
    <xf numFmtId="0" fontId="25" fillId="0" borderId="0" xfId="0" applyNumberFormat="1" applyFont="1" applyAlignment="1">
      <alignment/>
    </xf>
    <xf numFmtId="49" fontId="29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0" fillId="35" borderId="19" xfId="0" applyNumberFormat="1" applyFont="1" applyFill="1" applyBorder="1" applyAlignment="1">
      <alignment horizontal="center"/>
    </xf>
    <xf numFmtId="49" fontId="30" fillId="35" borderId="15" xfId="0" applyNumberFormat="1" applyFont="1" applyFill="1" applyBorder="1" applyAlignment="1">
      <alignment horizontal="center"/>
    </xf>
    <xf numFmtId="0" fontId="30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7" borderId="12" xfId="0" applyFont="1" applyFill="1" applyBorder="1" applyAlignment="1">
      <alignment/>
    </xf>
    <xf numFmtId="2" fontId="33" fillId="37" borderId="14" xfId="0" applyNumberFormat="1" applyFont="1" applyFill="1" applyBorder="1" applyAlignment="1">
      <alignment horizontal="center"/>
    </xf>
    <xf numFmtId="1" fontId="32" fillId="37" borderId="13" xfId="0" applyNumberFormat="1" applyFont="1" applyFill="1" applyBorder="1" applyAlignment="1">
      <alignment horizontal="right"/>
    </xf>
    <xf numFmtId="0" fontId="32" fillId="37" borderId="12" xfId="0" applyFont="1" applyFill="1" applyBorder="1" applyAlignment="1">
      <alignment horizontal="center"/>
    </xf>
    <xf numFmtId="0" fontId="32" fillId="37" borderId="12" xfId="0" applyFont="1" applyFill="1" applyBorder="1" applyAlignment="1">
      <alignment horizontal="left"/>
    </xf>
    <xf numFmtId="49" fontId="32" fillId="37" borderId="12" xfId="0" applyNumberFormat="1" applyFont="1" applyFill="1" applyBorder="1" applyAlignment="1">
      <alignment horizontal="left"/>
    </xf>
    <xf numFmtId="0" fontId="34" fillId="36" borderId="11" xfId="0" applyNumberFormat="1" applyFont="1" applyFill="1" applyBorder="1" applyAlignment="1">
      <alignment horizontal="right"/>
    </xf>
    <xf numFmtId="0" fontId="34" fillId="36" borderId="10" xfId="0" applyNumberFormat="1" applyFont="1" applyFill="1" applyBorder="1" applyAlignment="1">
      <alignment horizontal="center"/>
    </xf>
    <xf numFmtId="0" fontId="34" fillId="36" borderId="10" xfId="0" applyFont="1" applyFill="1" applyBorder="1" applyAlignment="1">
      <alignment/>
    </xf>
    <xf numFmtId="0" fontId="34" fillId="36" borderId="10" xfId="0" applyFont="1" applyFill="1" applyBorder="1" applyAlignment="1">
      <alignment horizontal="center"/>
    </xf>
    <xf numFmtId="2" fontId="33" fillId="36" borderId="19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49" fontId="28" fillId="34" borderId="0" xfId="0" applyNumberFormat="1" applyFont="1" applyFill="1" applyAlignment="1">
      <alignment horizontal="right"/>
    </xf>
    <xf numFmtId="49" fontId="28" fillId="34" borderId="0" xfId="0" applyNumberFormat="1" applyFont="1" applyFill="1" applyAlignment="1">
      <alignment horizontal="center"/>
    </xf>
    <xf numFmtId="49" fontId="28" fillId="34" borderId="0" xfId="0" applyNumberFormat="1" applyFont="1" applyFill="1" applyAlignment="1">
      <alignment/>
    </xf>
    <xf numFmtId="49" fontId="28" fillId="34" borderId="0" xfId="0" applyNumberFormat="1" applyFont="1" applyFill="1" applyAlignment="1">
      <alignment horizontal="left"/>
    </xf>
    <xf numFmtId="0" fontId="28" fillId="34" borderId="0" xfId="0" applyFont="1" applyFill="1" applyAlignment="1">
      <alignment horizontal="right"/>
    </xf>
    <xf numFmtId="49" fontId="27" fillId="34" borderId="0" xfId="0" applyNumberFormat="1" applyFont="1" applyFill="1" applyAlignment="1">
      <alignment horizontal="right"/>
    </xf>
    <xf numFmtId="49" fontId="27" fillId="34" borderId="0" xfId="0" applyNumberFormat="1" applyFont="1" applyFill="1" applyAlignment="1">
      <alignment horizontal="center"/>
    </xf>
    <xf numFmtId="49" fontId="27" fillId="34" borderId="0" xfId="0" applyNumberFormat="1" applyFont="1" applyFill="1" applyAlignment="1">
      <alignment/>
    </xf>
    <xf numFmtId="49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right"/>
    </xf>
    <xf numFmtId="49" fontId="28" fillId="35" borderId="0" xfId="0" applyNumberFormat="1" applyFont="1" applyFill="1" applyAlignment="1">
      <alignment horizontal="right"/>
    </xf>
    <xf numFmtId="49" fontId="28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/>
    </xf>
    <xf numFmtId="49" fontId="28" fillId="35" borderId="0" xfId="0" applyNumberFormat="1" applyFont="1" applyFill="1" applyAlignment="1">
      <alignment horizontal="left"/>
    </xf>
    <xf numFmtId="0" fontId="28" fillId="35" borderId="0" xfId="0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/>
    </xf>
    <xf numFmtId="49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36" fillId="0" borderId="0" xfId="0" applyFont="1" applyAlignment="1" quotePrefix="1">
      <alignment horizontal="left"/>
    </xf>
    <xf numFmtId="0" fontId="33" fillId="35" borderId="11" xfId="0" applyFont="1" applyFill="1" applyBorder="1" applyAlignment="1">
      <alignment horizontal="right"/>
    </xf>
    <xf numFmtId="0" fontId="33" fillId="35" borderId="10" xfId="0" applyFont="1" applyFill="1" applyBorder="1" applyAlignment="1">
      <alignment horizontal="right"/>
    </xf>
    <xf numFmtId="0" fontId="33" fillId="35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/>
    </xf>
    <xf numFmtId="49" fontId="33" fillId="35" borderId="10" xfId="0" applyNumberFormat="1" applyFont="1" applyFill="1" applyBorder="1" applyAlignment="1">
      <alignment horizontal="center"/>
    </xf>
    <xf numFmtId="0" fontId="33" fillId="35" borderId="10" xfId="0" applyFont="1" applyFill="1" applyBorder="1" applyAlignment="1">
      <alignment horizontal="left"/>
    </xf>
    <xf numFmtId="0" fontId="33" fillId="35" borderId="19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3" fillId="37" borderId="13" xfId="0" applyNumberFormat="1" applyFont="1" applyFill="1" applyBorder="1" applyAlignment="1">
      <alignment horizontal="right"/>
    </xf>
    <xf numFmtId="0" fontId="33" fillId="37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left"/>
    </xf>
    <xf numFmtId="49" fontId="33" fillId="37" borderId="12" xfId="0" applyNumberFormat="1" applyFont="1" applyFill="1" applyBorder="1" applyAlignment="1">
      <alignment horizontal="left"/>
    </xf>
    <xf numFmtId="0" fontId="33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3" borderId="19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>
      <alignment/>
    </xf>
    <xf numFmtId="0" fontId="27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44" fillId="34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0" fillId="36" borderId="0" xfId="0" applyFont="1" applyFill="1" applyAlignment="1">
      <alignment/>
    </xf>
    <xf numFmtId="0" fontId="40" fillId="36" borderId="0" xfId="0" applyFont="1" applyFill="1" applyAlignment="1">
      <alignment horizontal="right"/>
    </xf>
    <xf numFmtId="0" fontId="39" fillId="36" borderId="0" xfId="0" applyFont="1" applyFill="1" applyAlignment="1">
      <alignment horizontal="left"/>
    </xf>
    <xf numFmtId="0" fontId="5" fillId="36" borderId="0" xfId="0" applyFont="1" applyFill="1" applyAlignment="1">
      <alignment horizontal="left"/>
    </xf>
    <xf numFmtId="0" fontId="42" fillId="36" borderId="0" xfId="0" applyFont="1" applyFill="1" applyAlignment="1">
      <alignment/>
    </xf>
    <xf numFmtId="0" fontId="43" fillId="36" borderId="0" xfId="0" applyNumberFormat="1" applyFont="1" applyFill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45" fillId="34" borderId="0" xfId="0" applyNumberFormat="1" applyFont="1" applyFill="1" applyAlignment="1">
      <alignment horizontal="left"/>
    </xf>
    <xf numFmtId="0" fontId="36" fillId="34" borderId="0" xfId="0" applyFont="1" applyFill="1" applyAlignment="1">
      <alignment horizontal="center"/>
    </xf>
    <xf numFmtId="0" fontId="36" fillId="34" borderId="0" xfId="0" applyFont="1" applyFill="1" applyAlignment="1">
      <alignment/>
    </xf>
    <xf numFmtId="0" fontId="45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36" fillId="0" borderId="0" xfId="0" applyFont="1" applyAlignment="1">
      <alignment/>
    </xf>
    <xf numFmtId="0" fontId="28" fillId="36" borderId="0" xfId="0" applyNumberFormat="1" applyFont="1" applyFill="1" applyAlignment="1">
      <alignment horizontal="right"/>
    </xf>
    <xf numFmtId="0" fontId="27" fillId="36" borderId="0" xfId="0" applyFont="1" applyFill="1" applyAlignment="1">
      <alignment horizontal="center"/>
    </xf>
    <xf numFmtId="0" fontId="42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41" fillId="36" borderId="0" xfId="0" applyNumberFormat="1" applyFont="1" applyFill="1" applyAlignment="1">
      <alignment horizontal="center"/>
    </xf>
    <xf numFmtId="0" fontId="41" fillId="36" borderId="0" xfId="0" applyFont="1" applyFill="1" applyAlignment="1">
      <alignment horizontal="center"/>
    </xf>
    <xf numFmtId="189" fontId="37" fillId="34" borderId="0" xfId="0" applyNumberFormat="1" applyFont="1" applyFill="1" applyAlignment="1">
      <alignment horizontal="center"/>
    </xf>
    <xf numFmtId="189" fontId="41" fillId="36" borderId="0" xfId="0" applyNumberFormat="1" applyFont="1" applyFill="1" applyAlignment="1" quotePrefix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189" fontId="36" fillId="35" borderId="0" xfId="0" applyNumberFormat="1" applyFont="1" applyFill="1" applyAlignment="1">
      <alignment horizontal="center"/>
    </xf>
    <xf numFmtId="189" fontId="27" fillId="35" borderId="0" xfId="0" applyNumberFormat="1" applyFont="1" applyFill="1" applyAlignment="1">
      <alignment horizontal="center"/>
    </xf>
    <xf numFmtId="0" fontId="42" fillId="36" borderId="0" xfId="0" applyFont="1" applyFill="1" applyBorder="1" applyAlignment="1">
      <alignment/>
    </xf>
    <xf numFmtId="0" fontId="28" fillId="36" borderId="0" xfId="0" applyNumberFormat="1" applyFont="1" applyFill="1" applyBorder="1" applyAlignment="1">
      <alignment horizontal="right"/>
    </xf>
    <xf numFmtId="0" fontId="27" fillId="36" borderId="0" xfId="0" applyFont="1" applyFill="1" applyBorder="1" applyAlignment="1">
      <alignment horizontal="center"/>
    </xf>
    <xf numFmtId="0" fontId="27" fillId="36" borderId="0" xfId="0" applyFont="1" applyFill="1" applyBorder="1" applyAlignment="1">
      <alignment/>
    </xf>
    <xf numFmtId="0" fontId="27" fillId="36" borderId="0" xfId="0" applyFont="1" applyFill="1" applyBorder="1" applyAlignment="1">
      <alignment horizontal="left"/>
    </xf>
    <xf numFmtId="0" fontId="41" fillId="36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7" fillId="36" borderId="13" xfId="0" applyNumberFormat="1" applyFont="1" applyFill="1" applyBorder="1" applyAlignment="1">
      <alignment horizontal="left" indent="1"/>
    </xf>
    <xf numFmtId="0" fontId="17" fillId="36" borderId="22" xfId="0" applyFont="1" applyFill="1" applyBorder="1" applyAlignment="1">
      <alignment horizontal="left" indent="1"/>
    </xf>
    <xf numFmtId="0" fontId="47" fillId="0" borderId="0" xfId="0" applyFont="1" applyAlignment="1">
      <alignment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49" fontId="2" fillId="36" borderId="22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right"/>
    </xf>
    <xf numFmtId="49" fontId="2" fillId="36" borderId="18" xfId="0" applyNumberFormat="1" applyFont="1" applyFill="1" applyBorder="1" applyAlignment="1">
      <alignment horizontal="right"/>
    </xf>
    <xf numFmtId="2" fontId="48" fillId="36" borderId="19" xfId="0" applyNumberFormat="1" applyFont="1" applyFill="1" applyBorder="1" applyAlignment="1">
      <alignment horizontal="center"/>
    </xf>
    <xf numFmtId="0" fontId="49" fillId="36" borderId="12" xfId="0" applyNumberFormat="1" applyFont="1" applyFill="1" applyBorder="1" applyAlignment="1">
      <alignment horizontal="right"/>
    </xf>
    <xf numFmtId="49" fontId="50" fillId="35" borderId="0" xfId="0" applyNumberFormat="1" applyFont="1" applyFill="1" applyAlignment="1">
      <alignment horizontal="right"/>
    </xf>
    <xf numFmtId="49" fontId="51" fillId="36" borderId="10" xfId="0" applyNumberFormat="1" applyFont="1" applyFill="1" applyBorder="1" applyAlignment="1">
      <alignment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30" fillId="35" borderId="19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49" fontId="24" fillId="36" borderId="0" xfId="0" applyNumberFormat="1" applyFont="1" applyFill="1" applyAlignment="1">
      <alignment horizontal="center"/>
    </xf>
    <xf numFmtId="0" fontId="24" fillId="36" borderId="0" xfId="0" applyNumberFormat="1" applyFont="1" applyFill="1" applyAlignment="1">
      <alignment horizontal="center"/>
    </xf>
    <xf numFmtId="0" fontId="46" fillId="34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4"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pane ySplit="9" topLeftCell="A70" activePane="bottomLeft" state="frozen"/>
      <selection pane="topLeft" activeCell="A1" sqref="A1"/>
      <selection pane="bottomLeft" activeCell="H77" activeCellId="1" sqref="B77:E77 H77"/>
    </sheetView>
  </sheetViews>
  <sheetFormatPr defaultColWidth="9.140625" defaultRowHeight="12.75"/>
  <cols>
    <col min="1" max="1" width="5.421875" style="88" customWidth="1"/>
    <col min="2" max="2" width="5.140625" style="95" customWidth="1"/>
    <col min="3" max="3" width="9.140625" style="96" customWidth="1"/>
    <col min="4" max="4" width="22.7109375" style="83" bestFit="1" customWidth="1"/>
    <col min="5" max="5" width="20.421875" style="83" bestFit="1" customWidth="1"/>
    <col min="6" max="6" width="10.28125" style="83" customWidth="1"/>
    <col min="7" max="7" width="34.57421875" style="83" customWidth="1"/>
    <col min="8" max="8" width="23.28125" style="83" customWidth="1"/>
    <col min="9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148</v>
      </c>
      <c r="G1" s="81"/>
      <c r="H1" s="81"/>
      <c r="I1" s="81"/>
    </row>
    <row r="2" spans="1:9" ht="9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7" ht="15">
      <c r="A3" s="78"/>
      <c r="B3" s="79"/>
      <c r="C3" s="80"/>
      <c r="D3" s="81"/>
      <c r="E3" s="81"/>
      <c r="F3" s="82"/>
      <c r="G3" s="81"/>
    </row>
    <row r="4" spans="1:9" ht="15.75">
      <c r="A4" s="84"/>
      <c r="B4" s="85"/>
      <c r="C4" s="80"/>
      <c r="D4" s="81"/>
      <c r="E4" s="102"/>
      <c r="F4" s="101" t="s">
        <v>0</v>
      </c>
      <c r="G4" s="102"/>
      <c r="H4" s="213" t="s">
        <v>419</v>
      </c>
      <c r="I4" s="185" t="s">
        <v>427</v>
      </c>
    </row>
    <row r="5" spans="1:9" ht="15.75">
      <c r="A5" s="86"/>
      <c r="B5" s="85"/>
      <c r="C5" s="80"/>
      <c r="D5" s="81"/>
      <c r="E5" s="102"/>
      <c r="F5" s="101" t="s">
        <v>1</v>
      </c>
      <c r="G5" s="102"/>
      <c r="H5" s="213" t="s">
        <v>420</v>
      </c>
      <c r="I5" s="185" t="s">
        <v>425</v>
      </c>
    </row>
    <row r="6" spans="1:9" ht="15.75">
      <c r="A6" s="87"/>
      <c r="B6" s="85"/>
      <c r="C6" s="80"/>
      <c r="D6" s="81"/>
      <c r="E6" s="102"/>
      <c r="F6" s="101" t="s">
        <v>148</v>
      </c>
      <c r="G6" s="102"/>
      <c r="H6" s="213" t="s">
        <v>421</v>
      </c>
      <c r="I6" s="185" t="s">
        <v>426</v>
      </c>
    </row>
    <row r="7" spans="1:9" ht="15" customHeight="1">
      <c r="A7" s="87"/>
      <c r="B7" s="79"/>
      <c r="C7" s="80"/>
      <c r="D7" s="81"/>
      <c r="E7" s="81"/>
      <c r="F7" s="81"/>
      <c r="G7" s="81"/>
      <c r="H7" s="97" t="s">
        <v>339</v>
      </c>
      <c r="I7" s="94" t="s">
        <v>2</v>
      </c>
    </row>
    <row r="8" spans="1:9" ht="15.75" customHeight="1">
      <c r="A8" s="87"/>
      <c r="B8" s="98" t="s">
        <v>113</v>
      </c>
      <c r="C8" s="99"/>
      <c r="D8" s="100"/>
      <c r="E8" s="81"/>
      <c r="F8" s="81"/>
      <c r="G8" s="81"/>
      <c r="H8" s="97" t="s">
        <v>340</v>
      </c>
      <c r="I8" s="94" t="s">
        <v>422</v>
      </c>
    </row>
    <row r="9" spans="2:9" ht="12.75">
      <c r="B9" s="89" t="s">
        <v>114</v>
      </c>
      <c r="C9" s="90" t="s">
        <v>115</v>
      </c>
      <c r="D9" s="91" t="s">
        <v>116</v>
      </c>
      <c r="E9" s="92" t="s">
        <v>117</v>
      </c>
      <c r="F9" s="90" t="s">
        <v>118</v>
      </c>
      <c r="G9" s="91" t="s">
        <v>119</v>
      </c>
      <c r="H9" s="91" t="s">
        <v>120</v>
      </c>
      <c r="I9" s="93" t="s">
        <v>121</v>
      </c>
    </row>
    <row r="10" spans="1:9" ht="15" customHeight="1">
      <c r="A10" s="109" t="s">
        <v>344</v>
      </c>
      <c r="B10" s="110">
        <v>1</v>
      </c>
      <c r="C10" s="111" t="s">
        <v>157</v>
      </c>
      <c r="D10" s="112" t="s">
        <v>3</v>
      </c>
      <c r="E10" s="112" t="s">
        <v>4</v>
      </c>
      <c r="F10" s="111" t="s">
        <v>164</v>
      </c>
      <c r="G10" s="112" t="s">
        <v>204</v>
      </c>
      <c r="H10" s="112" t="s">
        <v>5</v>
      </c>
      <c r="I10" s="113" t="s">
        <v>249</v>
      </c>
    </row>
    <row r="11" spans="1:9" ht="15" customHeight="1">
      <c r="A11" s="109" t="s">
        <v>345</v>
      </c>
      <c r="B11" s="110">
        <v>2</v>
      </c>
      <c r="C11" s="111" t="s">
        <v>157</v>
      </c>
      <c r="D11" s="112" t="s">
        <v>6</v>
      </c>
      <c r="E11" s="112" t="s">
        <v>7</v>
      </c>
      <c r="F11" s="111" t="s">
        <v>162</v>
      </c>
      <c r="G11" s="112" t="s">
        <v>8</v>
      </c>
      <c r="H11" s="112" t="s">
        <v>163</v>
      </c>
      <c r="I11" s="113" t="s">
        <v>253</v>
      </c>
    </row>
    <row r="12" spans="1:9" ht="15" customHeight="1">
      <c r="A12" s="109" t="s">
        <v>346</v>
      </c>
      <c r="B12" s="110">
        <v>3</v>
      </c>
      <c r="C12" s="111" t="s">
        <v>157</v>
      </c>
      <c r="D12" s="112" t="s">
        <v>167</v>
      </c>
      <c r="E12" s="112" t="s">
        <v>168</v>
      </c>
      <c r="F12" s="111" t="s">
        <v>164</v>
      </c>
      <c r="G12" s="112" t="s">
        <v>169</v>
      </c>
      <c r="H12" s="112" t="s">
        <v>9</v>
      </c>
      <c r="I12" s="113" t="s">
        <v>257</v>
      </c>
    </row>
    <row r="13" spans="1:9" ht="15" customHeight="1">
      <c r="A13" s="109" t="s">
        <v>347</v>
      </c>
      <c r="B13" s="110">
        <v>4</v>
      </c>
      <c r="C13" s="111" t="s">
        <v>151</v>
      </c>
      <c r="D13" s="112" t="s">
        <v>176</v>
      </c>
      <c r="E13" s="112" t="s">
        <v>177</v>
      </c>
      <c r="F13" s="111" t="s">
        <v>164</v>
      </c>
      <c r="G13" s="112" t="s">
        <v>174</v>
      </c>
      <c r="H13" s="112" t="s">
        <v>166</v>
      </c>
      <c r="I13" s="113" t="s">
        <v>279</v>
      </c>
    </row>
    <row r="14" spans="1:9" ht="15" customHeight="1">
      <c r="A14" s="109" t="s">
        <v>348</v>
      </c>
      <c r="B14" s="110">
        <v>5</v>
      </c>
      <c r="C14" s="111" t="s">
        <v>154</v>
      </c>
      <c r="D14" s="112" t="s">
        <v>260</v>
      </c>
      <c r="E14" s="112" t="s">
        <v>10</v>
      </c>
      <c r="F14" s="111" t="s">
        <v>164</v>
      </c>
      <c r="G14" s="112" t="s">
        <v>11</v>
      </c>
      <c r="H14" s="112" t="s">
        <v>175</v>
      </c>
      <c r="I14" s="113" t="s">
        <v>280</v>
      </c>
    </row>
    <row r="15" spans="1:9" ht="15" customHeight="1">
      <c r="A15" s="109" t="s">
        <v>349</v>
      </c>
      <c r="B15" s="110">
        <v>6</v>
      </c>
      <c r="C15" s="111" t="s">
        <v>151</v>
      </c>
      <c r="D15" s="112" t="s">
        <v>170</v>
      </c>
      <c r="E15" s="112" t="s">
        <v>171</v>
      </c>
      <c r="F15" s="111" t="s">
        <v>164</v>
      </c>
      <c r="G15" s="112" t="s">
        <v>11</v>
      </c>
      <c r="H15" s="112" t="s">
        <v>173</v>
      </c>
      <c r="I15" s="113" t="s">
        <v>282</v>
      </c>
    </row>
    <row r="16" spans="1:9" ht="15" customHeight="1">
      <c r="A16" s="109" t="s">
        <v>350</v>
      </c>
      <c r="B16" s="110">
        <v>7</v>
      </c>
      <c r="C16" s="111" t="s">
        <v>157</v>
      </c>
      <c r="D16" s="112" t="s">
        <v>12</v>
      </c>
      <c r="E16" s="112" t="s">
        <v>13</v>
      </c>
      <c r="F16" s="111" t="s">
        <v>14</v>
      </c>
      <c r="G16" s="112" t="s">
        <v>15</v>
      </c>
      <c r="H16" s="112" t="s">
        <v>16</v>
      </c>
      <c r="I16" s="113" t="s">
        <v>283</v>
      </c>
    </row>
    <row r="17" spans="1:9" ht="15" customHeight="1">
      <c r="A17" s="109" t="s">
        <v>351</v>
      </c>
      <c r="B17" s="110">
        <v>8</v>
      </c>
      <c r="C17" s="111" t="s">
        <v>157</v>
      </c>
      <c r="D17" s="112" t="s">
        <v>178</v>
      </c>
      <c r="E17" s="112" t="s">
        <v>179</v>
      </c>
      <c r="F17" s="111" t="s">
        <v>164</v>
      </c>
      <c r="G17" s="112" t="s">
        <v>169</v>
      </c>
      <c r="H17" s="112" t="s">
        <v>163</v>
      </c>
      <c r="I17" s="113" t="s">
        <v>284</v>
      </c>
    </row>
    <row r="18" spans="1:9" ht="15" customHeight="1">
      <c r="A18" s="109" t="s">
        <v>352</v>
      </c>
      <c r="B18" s="110">
        <v>9</v>
      </c>
      <c r="C18" s="111" t="s">
        <v>151</v>
      </c>
      <c r="D18" s="112" t="s">
        <v>180</v>
      </c>
      <c r="E18" s="112" t="s">
        <v>181</v>
      </c>
      <c r="F18" s="111" t="s">
        <v>164</v>
      </c>
      <c r="G18" s="112" t="s">
        <v>172</v>
      </c>
      <c r="H18" s="112" t="s">
        <v>182</v>
      </c>
      <c r="I18" s="113" t="s">
        <v>285</v>
      </c>
    </row>
    <row r="19" spans="1:9" ht="15" customHeight="1">
      <c r="A19" s="109" t="s">
        <v>353</v>
      </c>
      <c r="B19" s="110">
        <v>10</v>
      </c>
      <c r="C19" s="111" t="s">
        <v>154</v>
      </c>
      <c r="D19" s="112" t="s">
        <v>17</v>
      </c>
      <c r="E19" s="112" t="s">
        <v>18</v>
      </c>
      <c r="F19" s="111" t="s">
        <v>216</v>
      </c>
      <c r="G19" s="112" t="s">
        <v>19</v>
      </c>
      <c r="H19" s="112" t="s">
        <v>175</v>
      </c>
      <c r="I19" s="113" t="s">
        <v>286</v>
      </c>
    </row>
    <row r="20" spans="1:9" ht="15" customHeight="1">
      <c r="A20" s="109" t="s">
        <v>354</v>
      </c>
      <c r="B20" s="110">
        <v>11</v>
      </c>
      <c r="C20" s="111" t="s">
        <v>152</v>
      </c>
      <c r="D20" s="112" t="s">
        <v>190</v>
      </c>
      <c r="E20" s="112" t="s">
        <v>191</v>
      </c>
      <c r="F20" s="111" t="s">
        <v>164</v>
      </c>
      <c r="G20" s="112" t="s">
        <v>188</v>
      </c>
      <c r="H20" s="112" t="s">
        <v>189</v>
      </c>
      <c r="I20" s="113" t="s">
        <v>289</v>
      </c>
    </row>
    <row r="21" spans="1:9" ht="15" customHeight="1">
      <c r="A21" s="109" t="s">
        <v>355</v>
      </c>
      <c r="B21" s="110">
        <v>12</v>
      </c>
      <c r="C21" s="111" t="s">
        <v>152</v>
      </c>
      <c r="D21" s="112" t="s">
        <v>186</v>
      </c>
      <c r="E21" s="112" t="s">
        <v>187</v>
      </c>
      <c r="F21" s="111" t="s">
        <v>164</v>
      </c>
      <c r="G21" s="112" t="s">
        <v>188</v>
      </c>
      <c r="H21" s="112" t="s">
        <v>189</v>
      </c>
      <c r="I21" s="113" t="s">
        <v>290</v>
      </c>
    </row>
    <row r="22" spans="1:9" ht="15" customHeight="1">
      <c r="A22" s="109" t="s">
        <v>356</v>
      </c>
      <c r="B22" s="110">
        <v>14</v>
      </c>
      <c r="C22" s="111" t="s">
        <v>151</v>
      </c>
      <c r="D22" s="112" t="s">
        <v>20</v>
      </c>
      <c r="E22" s="112" t="s">
        <v>240</v>
      </c>
      <c r="F22" s="111" t="s">
        <v>164</v>
      </c>
      <c r="G22" s="112" t="s">
        <v>206</v>
      </c>
      <c r="H22" s="112" t="s">
        <v>211</v>
      </c>
      <c r="I22" s="113" t="s">
        <v>291</v>
      </c>
    </row>
    <row r="23" spans="1:9" ht="15" customHeight="1">
      <c r="A23" s="109" t="s">
        <v>357</v>
      </c>
      <c r="B23" s="110">
        <v>15</v>
      </c>
      <c r="C23" s="111" t="s">
        <v>151</v>
      </c>
      <c r="D23" s="112" t="s">
        <v>212</v>
      </c>
      <c r="E23" s="112" t="s">
        <v>213</v>
      </c>
      <c r="F23" s="111" t="s">
        <v>164</v>
      </c>
      <c r="G23" s="112" t="s">
        <v>194</v>
      </c>
      <c r="H23" s="112" t="s">
        <v>182</v>
      </c>
      <c r="I23" s="113" t="s">
        <v>292</v>
      </c>
    </row>
    <row r="24" spans="1:9" ht="15" customHeight="1">
      <c r="A24" s="109" t="s">
        <v>358</v>
      </c>
      <c r="B24" s="110">
        <v>16</v>
      </c>
      <c r="C24" s="111" t="s">
        <v>151</v>
      </c>
      <c r="D24" s="112" t="s">
        <v>183</v>
      </c>
      <c r="E24" s="112" t="s">
        <v>184</v>
      </c>
      <c r="F24" s="111" t="s">
        <v>164</v>
      </c>
      <c r="G24" s="112" t="s">
        <v>169</v>
      </c>
      <c r="H24" s="112" t="s">
        <v>185</v>
      </c>
      <c r="I24" s="113" t="s">
        <v>293</v>
      </c>
    </row>
    <row r="25" spans="1:9" ht="15" customHeight="1">
      <c r="A25" s="109" t="s">
        <v>359</v>
      </c>
      <c r="B25" s="110">
        <v>17</v>
      </c>
      <c r="C25" s="111" t="s">
        <v>152</v>
      </c>
      <c r="D25" s="112" t="s">
        <v>21</v>
      </c>
      <c r="E25" s="112" t="s">
        <v>294</v>
      </c>
      <c r="F25" s="111" t="s">
        <v>164</v>
      </c>
      <c r="G25" s="112" t="s">
        <v>194</v>
      </c>
      <c r="H25" s="112" t="s">
        <v>189</v>
      </c>
      <c r="I25" s="113" t="s">
        <v>295</v>
      </c>
    </row>
    <row r="26" spans="1:9" ht="15" customHeight="1">
      <c r="A26" s="109" t="s">
        <v>360</v>
      </c>
      <c r="B26" s="110">
        <v>18</v>
      </c>
      <c r="C26" s="111" t="s">
        <v>152</v>
      </c>
      <c r="D26" s="112" t="s">
        <v>192</v>
      </c>
      <c r="E26" s="112" t="s">
        <v>193</v>
      </c>
      <c r="F26" s="111" t="s">
        <v>164</v>
      </c>
      <c r="G26" s="112" t="s">
        <v>194</v>
      </c>
      <c r="H26" s="112" t="s">
        <v>189</v>
      </c>
      <c r="I26" s="113" t="s">
        <v>298</v>
      </c>
    </row>
    <row r="27" spans="1:9" ht="15" customHeight="1">
      <c r="A27" s="109" t="s">
        <v>361</v>
      </c>
      <c r="B27" s="110">
        <v>19</v>
      </c>
      <c r="C27" s="111" t="s">
        <v>152</v>
      </c>
      <c r="D27" s="112" t="s">
        <v>22</v>
      </c>
      <c r="E27" s="112" t="s">
        <v>23</v>
      </c>
      <c r="F27" s="111" t="s">
        <v>216</v>
      </c>
      <c r="G27" s="112" t="s">
        <v>188</v>
      </c>
      <c r="H27" s="112" t="s">
        <v>189</v>
      </c>
      <c r="I27" s="113" t="s">
        <v>299</v>
      </c>
    </row>
    <row r="28" spans="1:9" ht="15" customHeight="1">
      <c r="A28" s="109" t="s">
        <v>362</v>
      </c>
      <c r="B28" s="110">
        <v>20</v>
      </c>
      <c r="C28" s="111" t="s">
        <v>154</v>
      </c>
      <c r="D28" s="112" t="s">
        <v>24</v>
      </c>
      <c r="E28" s="112" t="s">
        <v>25</v>
      </c>
      <c r="F28" s="111" t="s">
        <v>26</v>
      </c>
      <c r="G28" s="112" t="s">
        <v>27</v>
      </c>
      <c r="H28" s="112" t="s">
        <v>166</v>
      </c>
      <c r="I28" s="113" t="s">
        <v>300</v>
      </c>
    </row>
    <row r="29" spans="1:9" ht="15" customHeight="1">
      <c r="A29" s="109" t="s">
        <v>363</v>
      </c>
      <c r="B29" s="110">
        <v>21</v>
      </c>
      <c r="C29" s="111" t="s">
        <v>154</v>
      </c>
      <c r="D29" s="112" t="s">
        <v>207</v>
      </c>
      <c r="E29" s="112" t="s">
        <v>208</v>
      </c>
      <c r="F29" s="111" t="s">
        <v>164</v>
      </c>
      <c r="G29" s="112" t="s">
        <v>28</v>
      </c>
      <c r="H29" s="112" t="s">
        <v>166</v>
      </c>
      <c r="I29" s="113" t="s">
        <v>303</v>
      </c>
    </row>
    <row r="30" spans="1:9" ht="15" customHeight="1">
      <c r="A30" s="109" t="s">
        <v>364</v>
      </c>
      <c r="B30" s="110">
        <v>22</v>
      </c>
      <c r="C30" s="111" t="s">
        <v>154</v>
      </c>
      <c r="D30" s="112" t="s">
        <v>263</v>
      </c>
      <c r="E30" s="112" t="s">
        <v>264</v>
      </c>
      <c r="F30" s="111" t="s">
        <v>265</v>
      </c>
      <c r="G30" s="112" t="s">
        <v>256</v>
      </c>
      <c r="H30" s="112" t="s">
        <v>166</v>
      </c>
      <c r="I30" s="113" t="s">
        <v>306</v>
      </c>
    </row>
    <row r="31" spans="1:9" ht="15" customHeight="1">
      <c r="A31" s="109" t="s">
        <v>365</v>
      </c>
      <c r="B31" s="110">
        <v>23</v>
      </c>
      <c r="C31" s="111" t="s">
        <v>153</v>
      </c>
      <c r="D31" s="112" t="s">
        <v>195</v>
      </c>
      <c r="E31" s="112" t="s">
        <v>196</v>
      </c>
      <c r="F31" s="111" t="s">
        <v>164</v>
      </c>
      <c r="G31" s="112" t="s">
        <v>197</v>
      </c>
      <c r="H31" s="112" t="s">
        <v>198</v>
      </c>
      <c r="I31" s="113" t="s">
        <v>309</v>
      </c>
    </row>
    <row r="32" spans="1:9" ht="15" customHeight="1">
      <c r="A32" s="109" t="s">
        <v>366</v>
      </c>
      <c r="B32" s="110">
        <v>24</v>
      </c>
      <c r="C32" s="111" t="s">
        <v>153</v>
      </c>
      <c r="D32" s="112" t="s">
        <v>199</v>
      </c>
      <c r="E32" s="112" t="s">
        <v>200</v>
      </c>
      <c r="F32" s="111" t="s">
        <v>164</v>
      </c>
      <c r="G32" s="112" t="s">
        <v>197</v>
      </c>
      <c r="H32" s="112" t="s">
        <v>198</v>
      </c>
      <c r="I32" s="113" t="s">
        <v>311</v>
      </c>
    </row>
    <row r="33" spans="1:9" ht="15" customHeight="1">
      <c r="A33" s="109" t="s">
        <v>367</v>
      </c>
      <c r="B33" s="110">
        <v>25</v>
      </c>
      <c r="C33" s="111" t="s">
        <v>161</v>
      </c>
      <c r="D33" s="112" t="s">
        <v>262</v>
      </c>
      <c r="E33" s="112" t="s">
        <v>261</v>
      </c>
      <c r="F33" s="111" t="s">
        <v>164</v>
      </c>
      <c r="G33" s="112" t="s">
        <v>219</v>
      </c>
      <c r="H33" s="112" t="s">
        <v>209</v>
      </c>
      <c r="I33" s="113" t="s">
        <v>316</v>
      </c>
    </row>
    <row r="34" spans="1:9" ht="15" customHeight="1">
      <c r="A34" s="109" t="s">
        <v>368</v>
      </c>
      <c r="B34" s="110">
        <v>26</v>
      </c>
      <c r="C34" s="111" t="s">
        <v>152</v>
      </c>
      <c r="D34" s="112" t="s">
        <v>214</v>
      </c>
      <c r="E34" s="112" t="s">
        <v>215</v>
      </c>
      <c r="F34" s="111" t="s">
        <v>164</v>
      </c>
      <c r="G34" s="112" t="s">
        <v>197</v>
      </c>
      <c r="H34" s="112" t="s">
        <v>189</v>
      </c>
      <c r="I34" s="113" t="s">
        <v>319</v>
      </c>
    </row>
    <row r="35" spans="1:9" ht="15" customHeight="1">
      <c r="A35" s="109" t="s">
        <v>369</v>
      </c>
      <c r="B35" s="110">
        <v>27</v>
      </c>
      <c r="C35" s="111" t="s">
        <v>153</v>
      </c>
      <c r="D35" s="112" t="s">
        <v>29</v>
      </c>
      <c r="E35" s="112" t="s">
        <v>30</v>
      </c>
      <c r="F35" s="111" t="s">
        <v>164</v>
      </c>
      <c r="G35" s="112" t="s">
        <v>174</v>
      </c>
      <c r="H35" s="112" t="s">
        <v>198</v>
      </c>
      <c r="I35" s="113" t="s">
        <v>320</v>
      </c>
    </row>
    <row r="36" spans="1:9" ht="15" customHeight="1">
      <c r="A36" s="109" t="s">
        <v>370</v>
      </c>
      <c r="B36" s="110">
        <v>39</v>
      </c>
      <c r="C36" s="111" t="s">
        <v>150</v>
      </c>
      <c r="D36" s="112" t="s">
        <v>254</v>
      </c>
      <c r="E36" s="112" t="s">
        <v>255</v>
      </c>
      <c r="F36" s="111" t="s">
        <v>164</v>
      </c>
      <c r="G36" s="112" t="s">
        <v>188</v>
      </c>
      <c r="H36" s="112" t="s">
        <v>35</v>
      </c>
      <c r="I36" s="113" t="s">
        <v>321</v>
      </c>
    </row>
    <row r="37" spans="1:9" ht="15" customHeight="1">
      <c r="A37" s="109" t="s">
        <v>371</v>
      </c>
      <c r="B37" s="110">
        <v>31</v>
      </c>
      <c r="C37" s="111" t="s">
        <v>150</v>
      </c>
      <c r="D37" s="112" t="s">
        <v>41</v>
      </c>
      <c r="E37" s="112" t="s">
        <v>42</v>
      </c>
      <c r="F37" s="111" t="s">
        <v>229</v>
      </c>
      <c r="G37" s="112" t="s">
        <v>43</v>
      </c>
      <c r="H37" s="112" t="s">
        <v>325</v>
      </c>
      <c r="I37" s="113" t="s">
        <v>322</v>
      </c>
    </row>
    <row r="38" spans="1:9" ht="15" customHeight="1">
      <c r="A38" s="109" t="s">
        <v>372</v>
      </c>
      <c r="B38" s="110">
        <v>38</v>
      </c>
      <c r="C38" s="111" t="s">
        <v>150</v>
      </c>
      <c r="D38" s="112" t="s">
        <v>251</v>
      </c>
      <c r="E38" s="112" t="s">
        <v>252</v>
      </c>
      <c r="F38" s="111" t="s">
        <v>164</v>
      </c>
      <c r="G38" s="112" t="s">
        <v>204</v>
      </c>
      <c r="H38" s="112" t="s">
        <v>329</v>
      </c>
      <c r="I38" s="113" t="s">
        <v>323</v>
      </c>
    </row>
    <row r="39" spans="1:9" ht="15" customHeight="1">
      <c r="A39" s="109" t="s">
        <v>373</v>
      </c>
      <c r="B39" s="110">
        <v>37</v>
      </c>
      <c r="C39" s="111" t="s">
        <v>150</v>
      </c>
      <c r="D39" s="112" t="s">
        <v>247</v>
      </c>
      <c r="E39" s="112" t="s">
        <v>248</v>
      </c>
      <c r="F39" s="111" t="s">
        <v>164</v>
      </c>
      <c r="G39" s="112" t="s">
        <v>219</v>
      </c>
      <c r="H39" s="112" t="s">
        <v>329</v>
      </c>
      <c r="I39" s="113" t="s">
        <v>324</v>
      </c>
    </row>
    <row r="40" spans="1:9" ht="15" customHeight="1">
      <c r="A40" s="109" t="s">
        <v>374</v>
      </c>
      <c r="B40" s="110">
        <v>36</v>
      </c>
      <c r="C40" s="111" t="s">
        <v>150</v>
      </c>
      <c r="D40" s="112" t="s">
        <v>245</v>
      </c>
      <c r="E40" s="112" t="s">
        <v>246</v>
      </c>
      <c r="F40" s="111" t="s">
        <v>164</v>
      </c>
      <c r="G40" s="112" t="s">
        <v>204</v>
      </c>
      <c r="H40" s="112" t="s">
        <v>243</v>
      </c>
      <c r="I40" s="113" t="s">
        <v>326</v>
      </c>
    </row>
    <row r="41" spans="1:9" ht="15" customHeight="1">
      <c r="A41" s="109" t="s">
        <v>375</v>
      </c>
      <c r="B41" s="110">
        <v>35</v>
      </c>
      <c r="C41" s="111" t="s">
        <v>150</v>
      </c>
      <c r="D41" s="112" t="s">
        <v>244</v>
      </c>
      <c r="E41" s="112" t="s">
        <v>250</v>
      </c>
      <c r="F41" s="111" t="s">
        <v>164</v>
      </c>
      <c r="G41" s="112" t="s">
        <v>34</v>
      </c>
      <c r="H41" s="112" t="s">
        <v>243</v>
      </c>
      <c r="I41" s="113" t="s">
        <v>327</v>
      </c>
    </row>
    <row r="42" spans="1:9" ht="15" customHeight="1">
      <c r="A42" s="109" t="s">
        <v>376</v>
      </c>
      <c r="B42" s="110">
        <v>33</v>
      </c>
      <c r="C42" s="111" t="s">
        <v>150</v>
      </c>
      <c r="D42" s="112" t="s">
        <v>201</v>
      </c>
      <c r="E42" s="112" t="s">
        <v>202</v>
      </c>
      <c r="F42" s="111" t="s">
        <v>164</v>
      </c>
      <c r="G42" s="112" t="s">
        <v>188</v>
      </c>
      <c r="H42" s="112" t="s">
        <v>325</v>
      </c>
      <c r="I42" s="113" t="s">
        <v>328</v>
      </c>
    </row>
    <row r="43" spans="1:9" ht="15" customHeight="1">
      <c r="A43" s="109" t="s">
        <v>377</v>
      </c>
      <c r="B43" s="110">
        <v>32</v>
      </c>
      <c r="C43" s="111" t="s">
        <v>150</v>
      </c>
      <c r="D43" s="112" t="s">
        <v>331</v>
      </c>
      <c r="E43" s="112" t="s">
        <v>332</v>
      </c>
      <c r="F43" s="111" t="s">
        <v>164</v>
      </c>
      <c r="G43" s="112" t="s">
        <v>333</v>
      </c>
      <c r="H43" s="112" t="s">
        <v>44</v>
      </c>
      <c r="I43" s="113" t="s">
        <v>330</v>
      </c>
    </row>
    <row r="44" spans="1:9" ht="15" customHeight="1">
      <c r="A44" s="109" t="s">
        <v>378</v>
      </c>
      <c r="B44" s="110">
        <v>28</v>
      </c>
      <c r="C44" s="111" t="s">
        <v>150</v>
      </c>
      <c r="D44" s="112" t="s">
        <v>31</v>
      </c>
      <c r="E44" s="112" t="s">
        <v>32</v>
      </c>
      <c r="F44" s="111" t="s">
        <v>33</v>
      </c>
      <c r="G44" s="112" t="s">
        <v>34</v>
      </c>
      <c r="H44" s="112" t="s">
        <v>35</v>
      </c>
      <c r="I44" s="113" t="s">
        <v>334</v>
      </c>
    </row>
    <row r="45" spans="1:9" ht="15" customHeight="1">
      <c r="A45" s="109" t="s">
        <v>379</v>
      </c>
      <c r="B45" s="110">
        <v>30</v>
      </c>
      <c r="C45" s="111" t="s">
        <v>424</v>
      </c>
      <c r="D45" s="112" t="s">
        <v>38</v>
      </c>
      <c r="E45" s="112" t="s">
        <v>39</v>
      </c>
      <c r="F45" s="111" t="s">
        <v>162</v>
      </c>
      <c r="G45" s="112" t="s">
        <v>40</v>
      </c>
      <c r="H45" s="112" t="s">
        <v>325</v>
      </c>
      <c r="I45" s="113" t="s">
        <v>45</v>
      </c>
    </row>
    <row r="46" spans="1:9" ht="15" customHeight="1">
      <c r="A46" s="109" t="s">
        <v>380</v>
      </c>
      <c r="B46" s="110">
        <v>29</v>
      </c>
      <c r="C46" s="111" t="s">
        <v>424</v>
      </c>
      <c r="D46" s="112" t="s">
        <v>335</v>
      </c>
      <c r="E46" s="112" t="s">
        <v>36</v>
      </c>
      <c r="F46" s="111" t="s">
        <v>37</v>
      </c>
      <c r="G46" s="112" t="s">
        <v>169</v>
      </c>
      <c r="H46" s="112" t="s">
        <v>325</v>
      </c>
      <c r="I46" s="113" t="s">
        <v>46</v>
      </c>
    </row>
    <row r="47" spans="1:9" ht="15" customHeight="1">
      <c r="A47" s="109" t="s">
        <v>381</v>
      </c>
      <c r="B47" s="110">
        <v>40</v>
      </c>
      <c r="C47" s="111" t="s">
        <v>151</v>
      </c>
      <c r="D47" s="112" t="s">
        <v>210</v>
      </c>
      <c r="E47" s="112" t="s">
        <v>48</v>
      </c>
      <c r="F47" s="111" t="s">
        <v>164</v>
      </c>
      <c r="G47" s="112" t="s">
        <v>197</v>
      </c>
      <c r="H47" s="112" t="s">
        <v>211</v>
      </c>
      <c r="I47" s="113" t="s">
        <v>47</v>
      </c>
    </row>
    <row r="48" spans="1:9" ht="15" customHeight="1">
      <c r="A48" s="109" t="s">
        <v>382</v>
      </c>
      <c r="B48" s="110">
        <v>41</v>
      </c>
      <c r="C48" s="111" t="s">
        <v>157</v>
      </c>
      <c r="D48" s="112" t="s">
        <v>266</v>
      </c>
      <c r="E48" s="112" t="s">
        <v>267</v>
      </c>
      <c r="F48" s="111" t="s">
        <v>162</v>
      </c>
      <c r="G48" s="112" t="s">
        <v>268</v>
      </c>
      <c r="H48" s="112" t="s">
        <v>166</v>
      </c>
      <c r="I48" s="113" t="s">
        <v>49</v>
      </c>
    </row>
    <row r="49" spans="1:9" ht="15" customHeight="1">
      <c r="A49" s="109" t="s">
        <v>383</v>
      </c>
      <c r="B49" s="110">
        <v>42</v>
      </c>
      <c r="C49" s="111" t="s">
        <v>151</v>
      </c>
      <c r="D49" s="112" t="s">
        <v>51</v>
      </c>
      <c r="E49" s="112" t="s">
        <v>52</v>
      </c>
      <c r="F49" s="111" t="s">
        <v>216</v>
      </c>
      <c r="G49" s="112" t="s">
        <v>172</v>
      </c>
      <c r="H49" s="112" t="s">
        <v>173</v>
      </c>
      <c r="I49" s="113" t="s">
        <v>50</v>
      </c>
    </row>
    <row r="50" spans="1:9" ht="15" customHeight="1">
      <c r="A50" s="109" t="s">
        <v>384</v>
      </c>
      <c r="B50" s="110">
        <v>43</v>
      </c>
      <c r="C50" s="111" t="s">
        <v>161</v>
      </c>
      <c r="D50" s="112" t="s">
        <v>341</v>
      </c>
      <c r="E50" s="112" t="s">
        <v>342</v>
      </c>
      <c r="F50" s="111" t="s">
        <v>164</v>
      </c>
      <c r="G50" s="112" t="s">
        <v>219</v>
      </c>
      <c r="H50" s="112" t="s">
        <v>228</v>
      </c>
      <c r="I50" s="113" t="s">
        <v>53</v>
      </c>
    </row>
    <row r="51" spans="1:9" ht="15" customHeight="1">
      <c r="A51" s="109" t="s">
        <v>385</v>
      </c>
      <c r="B51" s="110">
        <v>75</v>
      </c>
      <c r="C51" s="111" t="s">
        <v>55</v>
      </c>
      <c r="D51" s="112" t="s">
        <v>258</v>
      </c>
      <c r="E51" s="112" t="s">
        <v>417</v>
      </c>
      <c r="F51" s="111" t="s">
        <v>164</v>
      </c>
      <c r="G51" s="112" t="s">
        <v>256</v>
      </c>
      <c r="H51" s="112" t="s">
        <v>418</v>
      </c>
      <c r="I51" s="113" t="s">
        <v>54</v>
      </c>
    </row>
    <row r="52" spans="1:9" ht="15" customHeight="1">
      <c r="A52" s="109" t="s">
        <v>386</v>
      </c>
      <c r="B52" s="110">
        <v>44</v>
      </c>
      <c r="C52" s="111" t="s">
        <v>55</v>
      </c>
      <c r="D52" s="112" t="s">
        <v>203</v>
      </c>
      <c r="E52" s="112" t="s">
        <v>259</v>
      </c>
      <c r="F52" s="111" t="s">
        <v>164</v>
      </c>
      <c r="G52" s="112" t="s">
        <v>204</v>
      </c>
      <c r="H52" s="112" t="s">
        <v>269</v>
      </c>
      <c r="I52" s="113" t="s">
        <v>56</v>
      </c>
    </row>
    <row r="53" spans="1:9" ht="15" customHeight="1">
      <c r="A53" s="109" t="s">
        <v>387</v>
      </c>
      <c r="B53" s="110">
        <v>45</v>
      </c>
      <c r="C53" s="111" t="s">
        <v>55</v>
      </c>
      <c r="D53" s="112" t="s">
        <v>270</v>
      </c>
      <c r="E53" s="112" t="s">
        <v>271</v>
      </c>
      <c r="F53" s="111" t="s">
        <v>164</v>
      </c>
      <c r="G53" s="112" t="s">
        <v>219</v>
      </c>
      <c r="H53" s="112" t="s">
        <v>272</v>
      </c>
      <c r="I53" s="113" t="s">
        <v>57</v>
      </c>
    </row>
    <row r="54" spans="1:9" ht="15" customHeight="1">
      <c r="A54" s="109" t="s">
        <v>388</v>
      </c>
      <c r="B54" s="110">
        <v>46</v>
      </c>
      <c r="C54" s="111" t="s">
        <v>161</v>
      </c>
      <c r="D54" s="112" t="s">
        <v>273</v>
      </c>
      <c r="E54" s="112" t="s">
        <v>274</v>
      </c>
      <c r="F54" s="111" t="s">
        <v>164</v>
      </c>
      <c r="G54" s="112" t="s">
        <v>275</v>
      </c>
      <c r="H54" s="112" t="s">
        <v>276</v>
      </c>
      <c r="I54" s="113" t="s">
        <v>58</v>
      </c>
    </row>
    <row r="55" spans="1:9" ht="15" customHeight="1">
      <c r="A55" s="109" t="s">
        <v>389</v>
      </c>
      <c r="B55" s="110">
        <v>47</v>
      </c>
      <c r="C55" s="111" t="s">
        <v>161</v>
      </c>
      <c r="D55" s="112" t="s">
        <v>59</v>
      </c>
      <c r="E55" s="112" t="s">
        <v>310</v>
      </c>
      <c r="F55" s="111" t="s">
        <v>164</v>
      </c>
      <c r="G55" s="112" t="s">
        <v>165</v>
      </c>
      <c r="H55" s="112" t="s">
        <v>60</v>
      </c>
      <c r="I55" s="113" t="s">
        <v>61</v>
      </c>
    </row>
    <row r="56" spans="1:9" ht="15" customHeight="1">
      <c r="A56" s="109" t="s">
        <v>390</v>
      </c>
      <c r="B56" s="110">
        <v>48</v>
      </c>
      <c r="C56" s="111" t="s">
        <v>161</v>
      </c>
      <c r="D56" s="112" t="s">
        <v>304</v>
      </c>
      <c r="E56" s="112" t="s">
        <v>62</v>
      </c>
      <c r="F56" s="111" t="s">
        <v>164</v>
      </c>
      <c r="G56" s="112" t="s">
        <v>219</v>
      </c>
      <c r="H56" s="112" t="s">
        <v>305</v>
      </c>
      <c r="I56" s="113" t="s">
        <v>63</v>
      </c>
    </row>
    <row r="57" spans="1:9" ht="15" customHeight="1">
      <c r="A57" s="109" t="s">
        <v>391</v>
      </c>
      <c r="B57" s="110">
        <v>50</v>
      </c>
      <c r="C57" s="111" t="s">
        <v>55</v>
      </c>
      <c r="D57" s="112" t="s">
        <v>217</v>
      </c>
      <c r="E57" s="112" t="s">
        <v>218</v>
      </c>
      <c r="F57" s="111" t="s">
        <v>164</v>
      </c>
      <c r="G57" s="112" t="s">
        <v>219</v>
      </c>
      <c r="H57" s="112" t="s">
        <v>209</v>
      </c>
      <c r="I57" s="113" t="s">
        <v>64</v>
      </c>
    </row>
    <row r="58" spans="1:9" ht="15" customHeight="1">
      <c r="A58" s="109" t="s">
        <v>392</v>
      </c>
      <c r="B58" s="110">
        <v>51</v>
      </c>
      <c r="C58" s="111" t="s">
        <v>55</v>
      </c>
      <c r="D58" s="112" t="s">
        <v>287</v>
      </c>
      <c r="E58" s="112" t="s">
        <v>288</v>
      </c>
      <c r="F58" s="111" t="s">
        <v>164</v>
      </c>
      <c r="G58" s="112" t="s">
        <v>197</v>
      </c>
      <c r="H58" s="112" t="s">
        <v>66</v>
      </c>
      <c r="I58" s="113" t="s">
        <v>65</v>
      </c>
    </row>
    <row r="59" spans="1:9" ht="15" customHeight="1">
      <c r="A59" s="109" t="s">
        <v>393</v>
      </c>
      <c r="B59" s="110">
        <v>52</v>
      </c>
      <c r="C59" s="111" t="s">
        <v>161</v>
      </c>
      <c r="D59" s="112" t="s">
        <v>277</v>
      </c>
      <c r="E59" s="112" t="s">
        <v>278</v>
      </c>
      <c r="F59" s="111" t="s">
        <v>164</v>
      </c>
      <c r="G59" s="112" t="s">
        <v>219</v>
      </c>
      <c r="H59" s="112" t="s">
        <v>230</v>
      </c>
      <c r="I59" s="113" t="s">
        <v>67</v>
      </c>
    </row>
    <row r="60" spans="1:9" ht="15" customHeight="1">
      <c r="A60" s="109" t="s">
        <v>394</v>
      </c>
      <c r="B60" s="110">
        <v>53</v>
      </c>
      <c r="C60" s="111" t="s">
        <v>55</v>
      </c>
      <c r="D60" s="112" t="s">
        <v>222</v>
      </c>
      <c r="E60" s="112" t="s">
        <v>223</v>
      </c>
      <c r="F60" s="111" t="s">
        <v>216</v>
      </c>
      <c r="G60" s="112" t="s">
        <v>224</v>
      </c>
      <c r="H60" s="112" t="s">
        <v>69</v>
      </c>
      <c r="I60" s="113" t="s">
        <v>68</v>
      </c>
    </row>
    <row r="61" spans="1:9" ht="15" customHeight="1">
      <c r="A61" s="109" t="s">
        <v>395</v>
      </c>
      <c r="B61" s="110">
        <v>54</v>
      </c>
      <c r="C61" s="111" t="s">
        <v>161</v>
      </c>
      <c r="D61" s="112" t="s">
        <v>225</v>
      </c>
      <c r="E61" s="112" t="s">
        <v>226</v>
      </c>
      <c r="F61" s="111" t="s">
        <v>164</v>
      </c>
      <c r="G61" s="112" t="s">
        <v>197</v>
      </c>
      <c r="H61" s="112" t="s">
        <v>227</v>
      </c>
      <c r="I61" s="113" t="s">
        <v>70</v>
      </c>
    </row>
    <row r="62" spans="1:9" ht="15" customHeight="1">
      <c r="A62" s="109" t="s">
        <v>396</v>
      </c>
      <c r="B62" s="110">
        <v>55</v>
      </c>
      <c r="C62" s="111" t="s">
        <v>153</v>
      </c>
      <c r="D62" s="112" t="s">
        <v>317</v>
      </c>
      <c r="E62" s="112" t="s">
        <v>318</v>
      </c>
      <c r="F62" s="111" t="s">
        <v>164</v>
      </c>
      <c r="G62" s="112" t="s">
        <v>172</v>
      </c>
      <c r="H62" s="112" t="s">
        <v>198</v>
      </c>
      <c r="I62" s="113" t="s">
        <v>71</v>
      </c>
    </row>
    <row r="63" spans="1:9" ht="15" customHeight="1">
      <c r="A63" s="109" t="s">
        <v>397</v>
      </c>
      <c r="B63" s="110">
        <v>56</v>
      </c>
      <c r="C63" s="111" t="s">
        <v>55</v>
      </c>
      <c r="D63" s="112" t="s">
        <v>220</v>
      </c>
      <c r="E63" s="112" t="s">
        <v>221</v>
      </c>
      <c r="F63" s="111" t="s">
        <v>164</v>
      </c>
      <c r="G63" s="112" t="s">
        <v>219</v>
      </c>
      <c r="H63" s="112" t="s">
        <v>205</v>
      </c>
      <c r="I63" s="113" t="s">
        <v>72</v>
      </c>
    </row>
    <row r="64" spans="1:9" ht="15">
      <c r="A64" s="109" t="s">
        <v>398</v>
      </c>
      <c r="B64" s="110">
        <v>57</v>
      </c>
      <c r="C64" s="111" t="s">
        <v>152</v>
      </c>
      <c r="D64" s="112" t="s">
        <v>74</v>
      </c>
      <c r="E64" s="112" t="s">
        <v>302</v>
      </c>
      <c r="F64" s="111" t="s">
        <v>164</v>
      </c>
      <c r="G64" s="112" t="s">
        <v>165</v>
      </c>
      <c r="H64" s="112" t="s">
        <v>230</v>
      </c>
      <c r="I64" s="113" t="s">
        <v>73</v>
      </c>
    </row>
    <row r="65" spans="1:9" ht="15">
      <c r="A65" s="109" t="s">
        <v>399</v>
      </c>
      <c r="B65" s="110">
        <v>59</v>
      </c>
      <c r="C65" s="111" t="s">
        <v>55</v>
      </c>
      <c r="D65" s="112" t="s">
        <v>314</v>
      </c>
      <c r="E65" s="112" t="s">
        <v>315</v>
      </c>
      <c r="F65" s="111" t="s">
        <v>164</v>
      </c>
      <c r="G65" s="112" t="s">
        <v>197</v>
      </c>
      <c r="H65" s="112" t="s">
        <v>272</v>
      </c>
      <c r="I65" s="113" t="s">
        <v>75</v>
      </c>
    </row>
    <row r="66" spans="1:9" ht="15">
      <c r="A66" s="109" t="s">
        <v>400</v>
      </c>
      <c r="B66" s="110">
        <v>60</v>
      </c>
      <c r="C66" s="111" t="s">
        <v>161</v>
      </c>
      <c r="D66" s="112" t="s">
        <v>296</v>
      </c>
      <c r="E66" s="112" t="s">
        <v>78</v>
      </c>
      <c r="F66" s="111" t="s">
        <v>164</v>
      </c>
      <c r="G66" s="112" t="s">
        <v>197</v>
      </c>
      <c r="H66" s="112" t="s">
        <v>297</v>
      </c>
      <c r="I66" s="113" t="s">
        <v>76</v>
      </c>
    </row>
    <row r="67" spans="1:9" ht="15">
      <c r="A67" s="109" t="s">
        <v>401</v>
      </c>
      <c r="B67" s="110">
        <v>61</v>
      </c>
      <c r="C67" s="111" t="s">
        <v>153</v>
      </c>
      <c r="D67" s="112" t="s">
        <v>307</v>
      </c>
      <c r="E67" s="112" t="s">
        <v>80</v>
      </c>
      <c r="F67" s="111" t="s">
        <v>164</v>
      </c>
      <c r="G67" s="112" t="s">
        <v>174</v>
      </c>
      <c r="H67" s="112" t="s">
        <v>198</v>
      </c>
      <c r="I67" s="113" t="s">
        <v>77</v>
      </c>
    </row>
    <row r="68" spans="1:9" ht="15">
      <c r="A68" s="109" t="s">
        <v>403</v>
      </c>
      <c r="B68" s="110">
        <v>62</v>
      </c>
      <c r="C68" s="111" t="s">
        <v>55</v>
      </c>
      <c r="D68" s="112" t="s">
        <v>308</v>
      </c>
      <c r="E68" s="112" t="s">
        <v>402</v>
      </c>
      <c r="F68" s="111" t="s">
        <v>164</v>
      </c>
      <c r="G68" s="112" t="s">
        <v>197</v>
      </c>
      <c r="H68" s="112" t="s">
        <v>69</v>
      </c>
      <c r="I68" s="113" t="s">
        <v>79</v>
      </c>
    </row>
    <row r="69" spans="1:9" ht="15">
      <c r="A69" s="109" t="s">
        <v>404</v>
      </c>
      <c r="B69" s="110">
        <v>63</v>
      </c>
      <c r="C69" s="111" t="s">
        <v>161</v>
      </c>
      <c r="D69" s="112" t="s">
        <v>301</v>
      </c>
      <c r="E69" s="112" t="s">
        <v>281</v>
      </c>
      <c r="F69" s="111" t="s">
        <v>164</v>
      </c>
      <c r="G69" s="112" t="s">
        <v>165</v>
      </c>
      <c r="H69" s="112" t="s">
        <v>272</v>
      </c>
      <c r="I69" s="113" t="s">
        <v>81</v>
      </c>
    </row>
    <row r="70" spans="1:9" ht="15">
      <c r="A70" s="109" t="s">
        <v>405</v>
      </c>
      <c r="B70" s="110">
        <v>64</v>
      </c>
      <c r="C70" s="111" t="s">
        <v>161</v>
      </c>
      <c r="D70" s="112" t="s">
        <v>84</v>
      </c>
      <c r="E70" s="112" t="s">
        <v>85</v>
      </c>
      <c r="F70" s="111" t="s">
        <v>164</v>
      </c>
      <c r="G70" s="112" t="s">
        <v>333</v>
      </c>
      <c r="H70" s="112" t="s">
        <v>60</v>
      </c>
      <c r="I70" s="113" t="s">
        <v>82</v>
      </c>
    </row>
    <row r="71" spans="1:9" ht="15">
      <c r="A71" s="109" t="s">
        <v>407</v>
      </c>
      <c r="B71" s="110">
        <v>65</v>
      </c>
      <c r="C71" s="111" t="s">
        <v>55</v>
      </c>
      <c r="D71" s="112" t="s">
        <v>87</v>
      </c>
      <c r="E71" s="112" t="s">
        <v>88</v>
      </c>
      <c r="F71" s="111" t="s">
        <v>164</v>
      </c>
      <c r="G71" s="112" t="s">
        <v>275</v>
      </c>
      <c r="H71" s="112" t="s">
        <v>406</v>
      </c>
      <c r="I71" s="113" t="s">
        <v>83</v>
      </c>
    </row>
    <row r="72" spans="1:9" ht="15">
      <c r="A72" s="109" t="s">
        <v>408</v>
      </c>
      <c r="B72" s="110">
        <v>66</v>
      </c>
      <c r="C72" s="111" t="s">
        <v>161</v>
      </c>
      <c r="D72" s="112" t="s">
        <v>312</v>
      </c>
      <c r="E72" s="112" t="s">
        <v>313</v>
      </c>
      <c r="F72" s="111" t="s">
        <v>164</v>
      </c>
      <c r="G72" s="112" t="s">
        <v>197</v>
      </c>
      <c r="H72" s="112" t="s">
        <v>228</v>
      </c>
      <c r="I72" s="113" t="s">
        <v>86</v>
      </c>
    </row>
    <row r="73" spans="1:9" ht="15">
      <c r="A73" s="109" t="s">
        <v>409</v>
      </c>
      <c r="B73" s="110">
        <v>67</v>
      </c>
      <c r="C73" s="111" t="s">
        <v>161</v>
      </c>
      <c r="D73" s="112" t="s">
        <v>91</v>
      </c>
      <c r="E73" s="112" t="s">
        <v>92</v>
      </c>
      <c r="F73" s="111" t="s">
        <v>164</v>
      </c>
      <c r="G73" s="112" t="s">
        <v>172</v>
      </c>
      <c r="H73" s="112" t="s">
        <v>93</v>
      </c>
      <c r="I73" s="113" t="s">
        <v>89</v>
      </c>
    </row>
    <row r="74" spans="1:9" ht="15">
      <c r="A74" s="109" t="s">
        <v>410</v>
      </c>
      <c r="B74" s="110">
        <v>68</v>
      </c>
      <c r="C74" s="111" t="s">
        <v>95</v>
      </c>
      <c r="D74" s="112" t="s">
        <v>231</v>
      </c>
      <c r="E74" s="112" t="s">
        <v>232</v>
      </c>
      <c r="F74" s="111" t="s">
        <v>164</v>
      </c>
      <c r="G74" s="112" t="s">
        <v>206</v>
      </c>
      <c r="H74" s="112" t="s">
        <v>96</v>
      </c>
      <c r="I74" s="113" t="s">
        <v>90</v>
      </c>
    </row>
    <row r="75" spans="1:9" ht="15">
      <c r="A75" s="109" t="s">
        <v>411</v>
      </c>
      <c r="B75" s="110">
        <v>69</v>
      </c>
      <c r="C75" s="111" t="s">
        <v>95</v>
      </c>
      <c r="D75" s="112" t="s">
        <v>233</v>
      </c>
      <c r="E75" s="112" t="s">
        <v>98</v>
      </c>
      <c r="F75" s="111" t="s">
        <v>164</v>
      </c>
      <c r="G75" s="112" t="s">
        <v>206</v>
      </c>
      <c r="H75" s="112" t="s">
        <v>99</v>
      </c>
      <c r="I75" s="113" t="s">
        <v>94</v>
      </c>
    </row>
    <row r="76" spans="1:9" ht="15">
      <c r="A76" s="109" t="s">
        <v>412</v>
      </c>
      <c r="B76" s="110">
        <v>70</v>
      </c>
      <c r="C76" s="111" t="s">
        <v>95</v>
      </c>
      <c r="D76" s="112" t="s">
        <v>238</v>
      </c>
      <c r="E76" s="112" t="s">
        <v>239</v>
      </c>
      <c r="F76" s="111" t="s">
        <v>164</v>
      </c>
      <c r="G76" s="112" t="s">
        <v>197</v>
      </c>
      <c r="H76" s="112" t="s">
        <v>99</v>
      </c>
      <c r="I76" s="113" t="s">
        <v>97</v>
      </c>
    </row>
    <row r="77" spans="1:9" ht="15">
      <c r="A77" s="109" t="s">
        <v>413</v>
      </c>
      <c r="B77" s="110">
        <v>71</v>
      </c>
      <c r="C77" s="111" t="s">
        <v>95</v>
      </c>
      <c r="D77" s="112" t="s">
        <v>234</v>
      </c>
      <c r="E77" s="112" t="s">
        <v>235</v>
      </c>
      <c r="F77" s="111" t="s">
        <v>164</v>
      </c>
      <c r="G77" s="112" t="s">
        <v>174</v>
      </c>
      <c r="H77" s="112" t="s">
        <v>102</v>
      </c>
      <c r="I77" s="113" t="s">
        <v>100</v>
      </c>
    </row>
    <row r="78" spans="1:9" ht="15">
      <c r="A78" s="109" t="s">
        <v>414</v>
      </c>
      <c r="B78" s="110">
        <v>72</v>
      </c>
      <c r="C78" s="111" t="s">
        <v>95</v>
      </c>
      <c r="D78" s="112" t="s">
        <v>236</v>
      </c>
      <c r="E78" s="112" t="s">
        <v>237</v>
      </c>
      <c r="F78" s="111" t="s">
        <v>164</v>
      </c>
      <c r="G78" s="112" t="s">
        <v>206</v>
      </c>
      <c r="H78" s="112" t="s">
        <v>99</v>
      </c>
      <c r="I78" s="113" t="s">
        <v>101</v>
      </c>
    </row>
    <row r="79" spans="1:9" ht="15">
      <c r="A79" s="109" t="s">
        <v>415</v>
      </c>
      <c r="B79" s="110">
        <v>73</v>
      </c>
      <c r="C79" s="111" t="s">
        <v>95</v>
      </c>
      <c r="D79" s="112" t="s">
        <v>105</v>
      </c>
      <c r="E79" s="112" t="s">
        <v>106</v>
      </c>
      <c r="F79" s="111" t="s">
        <v>164</v>
      </c>
      <c r="G79" s="112" t="s">
        <v>206</v>
      </c>
      <c r="H79" s="112" t="s">
        <v>99</v>
      </c>
      <c r="I79" s="113" t="s">
        <v>103</v>
      </c>
    </row>
    <row r="80" spans="1:9" ht="15">
      <c r="A80" s="109" t="s">
        <v>416</v>
      </c>
      <c r="B80" s="110">
        <v>74</v>
      </c>
      <c r="C80" s="111" t="s">
        <v>95</v>
      </c>
      <c r="D80" s="112" t="s">
        <v>241</v>
      </c>
      <c r="E80" s="112" t="s">
        <v>242</v>
      </c>
      <c r="F80" s="111" t="s">
        <v>164</v>
      </c>
      <c r="G80" s="112" t="s">
        <v>197</v>
      </c>
      <c r="H80" s="112" t="s">
        <v>99</v>
      </c>
      <c r="I80" s="113" t="s">
        <v>104</v>
      </c>
    </row>
    <row r="81" ht="12.75">
      <c r="B81" s="217"/>
    </row>
    <row r="82" ht="12.75">
      <c r="B82" s="217"/>
    </row>
    <row r="83" ht="12.75">
      <c r="B83" s="217"/>
    </row>
    <row r="84" ht="12.75">
      <c r="B84" s="217"/>
    </row>
    <row r="85" ht="12.75">
      <c r="B85" s="217"/>
    </row>
    <row r="86" ht="12.75">
      <c r="B86" s="217"/>
    </row>
    <row r="87" ht="12.75">
      <c r="B87" s="217"/>
    </row>
    <row r="88" ht="12.75">
      <c r="B88" s="217"/>
    </row>
    <row r="89" ht="12.75">
      <c r="B89" s="217"/>
    </row>
    <row r="90" ht="12.75">
      <c r="B90" s="217"/>
    </row>
    <row r="91" ht="12.75">
      <c r="B91" s="217"/>
    </row>
    <row r="92" ht="12.75">
      <c r="B92" s="217"/>
    </row>
    <row r="93" ht="12.75">
      <c r="B93" s="217"/>
    </row>
    <row r="94" ht="12.75">
      <c r="B94" s="217"/>
    </row>
    <row r="95" ht="12.75">
      <c r="B95" s="217"/>
    </row>
    <row r="96" ht="12.75">
      <c r="B96" s="217"/>
    </row>
    <row r="97" ht="12.75">
      <c r="B97" s="217"/>
    </row>
    <row r="98" ht="12.75">
      <c r="B98" s="217"/>
    </row>
  </sheetData>
  <sheetProtection/>
  <autoFilter ref="A9:I80"/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7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C2" s="3"/>
      <c r="E2" s="1" t="str">
        <f>Startlist!$F4</f>
        <v>NESTE HARJU RALLY</v>
      </c>
      <c r="H2" s="65"/>
    </row>
    <row r="3" spans="2:8" ht="15">
      <c r="B3" s="2"/>
      <c r="C3" s="3"/>
      <c r="E3" s="24" t="str">
        <f>Startlist!$F5</f>
        <v>26-27 May 2017</v>
      </c>
      <c r="H3" s="65"/>
    </row>
    <row r="4" spans="2:8" ht="15">
      <c r="B4" s="2"/>
      <c r="C4" s="3"/>
      <c r="E4" s="24" t="str">
        <f>Startlist!$F6</f>
        <v> </v>
      </c>
      <c r="H4" s="65"/>
    </row>
    <row r="5" spans="3:8" ht="15" customHeight="1">
      <c r="C5" s="3"/>
      <c r="H5" s="65"/>
    </row>
    <row r="6" spans="1:9" ht="15.75" customHeight="1">
      <c r="A6" s="114"/>
      <c r="B6" s="119" t="s">
        <v>111</v>
      </c>
      <c r="C6" s="116"/>
      <c r="D6" s="114"/>
      <c r="E6" s="114"/>
      <c r="F6" s="114"/>
      <c r="G6" s="114"/>
      <c r="H6" s="115"/>
      <c r="I6" s="114"/>
    </row>
    <row r="7" spans="1:9" ht="12.75">
      <c r="A7" s="114"/>
      <c r="B7" s="134" t="s">
        <v>123</v>
      </c>
      <c r="C7" s="135" t="s">
        <v>109</v>
      </c>
      <c r="D7" s="136" t="s">
        <v>110</v>
      </c>
      <c r="E7" s="135"/>
      <c r="F7" s="137" t="s">
        <v>120</v>
      </c>
      <c r="G7" s="132" t="s">
        <v>119</v>
      </c>
      <c r="H7" s="133" t="s">
        <v>112</v>
      </c>
      <c r="I7" s="114"/>
    </row>
    <row r="8" spans="1:9" ht="15" customHeight="1">
      <c r="A8" s="138">
        <v>1</v>
      </c>
      <c r="B8" s="110">
        <v>1</v>
      </c>
      <c r="C8" s="139" t="str">
        <f>VLOOKUP(B8,Startlist!B:F,2,FALSE)</f>
        <v>MV1</v>
      </c>
      <c r="D8" s="140" t="str">
        <f>CONCATENATE(VLOOKUP(B8,Startlist!B:H,3,FALSE)," / ",VLOOKUP(B8,Startlist!B:H,4,FALSE))</f>
        <v>Georg Gross / Raigo Mōlder</v>
      </c>
      <c r="E8" s="141" t="str">
        <f>VLOOKUP(B8,Startlist!B:F,5,FALSE)</f>
        <v>EST</v>
      </c>
      <c r="F8" s="140" t="str">
        <f>VLOOKUP(B8,Startlist!B:H,7,FALSE)</f>
        <v>Ford Fiesta WRC</v>
      </c>
      <c r="G8" s="140" t="str">
        <f>VLOOKUP(B8,Startlist!B:H,6,FALSE)</f>
        <v>OT RACING</v>
      </c>
      <c r="H8" s="142" t="str">
        <f>VLOOKUP(B8,Results!B:O,14,FALSE)</f>
        <v>51.34,3</v>
      </c>
      <c r="I8" s="186"/>
    </row>
    <row r="9" spans="1:9" ht="15" customHeight="1">
      <c r="A9" s="138">
        <f>A8+1</f>
        <v>2</v>
      </c>
      <c r="B9" s="110">
        <v>5</v>
      </c>
      <c r="C9" s="139" t="str">
        <f>VLOOKUP(B9,Startlist!B:F,2,FALSE)</f>
        <v>MV3</v>
      </c>
      <c r="D9" s="140" t="str">
        <f>CONCATENATE(VLOOKUP(B9,Startlist!B:H,3,FALSE)," / ",VLOOKUP(B9,Startlist!B:H,4,FALSE))</f>
        <v>Siim Plangi / Olaf Suuder</v>
      </c>
      <c r="E9" s="141" t="str">
        <f>VLOOKUP(B9,Startlist!B:F,5,FALSE)</f>
        <v>EST</v>
      </c>
      <c r="F9" s="140" t="str">
        <f>VLOOKUP(B9,Startlist!B:H,7,FALSE)</f>
        <v>Mitsubishi Lancer Evo 10</v>
      </c>
      <c r="G9" s="140" t="str">
        <f>VLOOKUP(B9,Startlist!B:H,6,FALSE)</f>
        <v>ALKO1000 MOTORSPORT</v>
      </c>
      <c r="H9" s="142" t="str">
        <f>VLOOKUP(B9,Results!B:O,14,FALSE)</f>
        <v>52.07,8</v>
      </c>
      <c r="I9" s="186"/>
    </row>
    <row r="10" spans="1:9" ht="15" customHeight="1">
      <c r="A10" s="138">
        <f aca="true" t="shared" si="0" ref="A10:A54">A9+1</f>
        <v>3</v>
      </c>
      <c r="B10" s="110">
        <v>4</v>
      </c>
      <c r="C10" s="139" t="str">
        <f>VLOOKUP(B10,Startlist!B:F,2,FALSE)</f>
        <v>MV4</v>
      </c>
      <c r="D10" s="140" t="str">
        <f>CONCATENATE(VLOOKUP(B10,Startlist!B:H,3,FALSE)," / ",VLOOKUP(B10,Startlist!B:H,4,FALSE))</f>
        <v>Kaspar Koitla / Andres Ots</v>
      </c>
      <c r="E10" s="141" t="str">
        <f>VLOOKUP(B10,Startlist!B:F,5,FALSE)</f>
        <v>EST</v>
      </c>
      <c r="F10" s="140" t="str">
        <f>VLOOKUP(B10,Startlist!B:H,7,FALSE)</f>
        <v>Mitsubishi Lancer Evo 9</v>
      </c>
      <c r="G10" s="140" t="str">
        <f>VLOOKUP(B10,Startlist!B:H,6,FALSE)</f>
        <v>PROREHV RALLY TEAM</v>
      </c>
      <c r="H10" s="142" t="str">
        <f>VLOOKUP(B10,Results!B:O,14,FALSE)</f>
        <v>52.09,6</v>
      </c>
      <c r="I10" s="186"/>
    </row>
    <row r="11" spans="1:9" ht="15" customHeight="1">
      <c r="A11" s="138">
        <f t="shared" si="0"/>
        <v>4</v>
      </c>
      <c r="B11" s="110">
        <v>9</v>
      </c>
      <c r="C11" s="139" t="str">
        <f>VLOOKUP(B11,Startlist!B:F,2,FALSE)</f>
        <v>MV4</v>
      </c>
      <c r="D11" s="140" t="str">
        <f>CONCATENATE(VLOOKUP(B11,Startlist!B:H,3,FALSE)," / ",VLOOKUP(B11,Startlist!B:H,4,FALSE))</f>
        <v>Aiko Aigro / Kermo Kärtmann</v>
      </c>
      <c r="E11" s="141" t="str">
        <f>VLOOKUP(B11,Startlist!B:F,5,FALSE)</f>
        <v>EST</v>
      </c>
      <c r="F11" s="140" t="str">
        <f>VLOOKUP(B11,Startlist!B:H,7,FALSE)</f>
        <v>Mitsubishi Lancer Evo 6</v>
      </c>
      <c r="G11" s="140" t="str">
        <f>VLOOKUP(B11,Startlist!B:H,6,FALSE)</f>
        <v>TIKKRI MOTORSPORT</v>
      </c>
      <c r="H11" s="142" t="str">
        <f>VLOOKUP(B11,Results!B:O,14,FALSE)</f>
        <v>54.39,6</v>
      </c>
      <c r="I11" s="186"/>
    </row>
    <row r="12" spans="1:9" ht="15" customHeight="1">
      <c r="A12" s="138">
        <f t="shared" si="0"/>
        <v>5</v>
      </c>
      <c r="B12" s="110">
        <v>16</v>
      </c>
      <c r="C12" s="139" t="str">
        <f>VLOOKUP(B12,Startlist!B:F,2,FALSE)</f>
        <v>MV4</v>
      </c>
      <c r="D12" s="140" t="str">
        <f>CONCATENATE(VLOOKUP(B12,Startlist!B:H,3,FALSE)," / ",VLOOKUP(B12,Startlist!B:H,4,FALSE))</f>
        <v>Anre Saks / Rainer Maasik</v>
      </c>
      <c r="E12" s="141" t="str">
        <f>VLOOKUP(B12,Startlist!B:F,5,FALSE)</f>
        <v>EST</v>
      </c>
      <c r="F12" s="140" t="str">
        <f>VLOOKUP(B12,Startlist!B:H,7,FALSE)</f>
        <v>Mitsubishi Lancer Evo 7</v>
      </c>
      <c r="G12" s="140" t="str">
        <f>VLOOKUP(B12,Startlist!B:H,6,FALSE)</f>
        <v>ALM MOTORSPORT</v>
      </c>
      <c r="H12" s="142" t="str">
        <f>VLOOKUP(B12,Results!B:O,14,FALSE)</f>
        <v>55.46,3</v>
      </c>
      <c r="I12" s="186"/>
    </row>
    <row r="13" spans="1:9" ht="15" customHeight="1">
      <c r="A13" s="138">
        <f t="shared" si="0"/>
        <v>6</v>
      </c>
      <c r="B13" s="110">
        <v>22</v>
      </c>
      <c r="C13" s="139" t="str">
        <f>VLOOKUP(B13,Startlist!B:F,2,FALSE)</f>
        <v>MV3</v>
      </c>
      <c r="D13" s="140" t="str">
        <f>CONCATENATE(VLOOKUP(B13,Startlist!B:H,3,FALSE)," / ",VLOOKUP(B13,Startlist!B:H,4,FALSE))</f>
        <v>Dmitry Feofanov / Normunds Kokins</v>
      </c>
      <c r="E13" s="141" t="str">
        <f>VLOOKUP(B13,Startlist!B:F,5,FALSE)</f>
        <v>RUS / LAT</v>
      </c>
      <c r="F13" s="140" t="str">
        <f>VLOOKUP(B13,Startlist!B:H,7,FALSE)</f>
        <v>Mitsubishi Lancer Evo 9</v>
      </c>
      <c r="G13" s="140" t="str">
        <f>VLOOKUP(B13,Startlist!B:H,6,FALSE)</f>
        <v>ASRT RALLY TEAM</v>
      </c>
      <c r="H13" s="142" t="str">
        <f>VLOOKUP(B13,Results!B:O,14,FALSE)</f>
        <v>55.52,5</v>
      </c>
      <c r="I13" s="186"/>
    </row>
    <row r="14" spans="1:9" ht="15" customHeight="1">
      <c r="A14" s="138">
        <f t="shared" si="0"/>
        <v>7</v>
      </c>
      <c r="B14" s="110">
        <v>23</v>
      </c>
      <c r="C14" s="139" t="str">
        <f>VLOOKUP(B14,Startlist!B:F,2,FALSE)</f>
        <v>MV5</v>
      </c>
      <c r="D14" s="140" t="str">
        <f>CONCATENATE(VLOOKUP(B14,Startlist!B:H,3,FALSE)," / ",VLOOKUP(B14,Startlist!B:H,4,FALSE))</f>
        <v>Kristo Subi / Raido Subi</v>
      </c>
      <c r="E14" s="141" t="str">
        <f>VLOOKUP(B14,Startlist!B:F,5,FALSE)</f>
        <v>EST</v>
      </c>
      <c r="F14" s="140" t="str">
        <f>VLOOKUP(B14,Startlist!B:H,7,FALSE)</f>
        <v>Honda Civic Type-R</v>
      </c>
      <c r="G14" s="140" t="str">
        <f>VLOOKUP(B14,Startlist!B:H,6,FALSE)</f>
        <v>ECOM MOTORSPORT</v>
      </c>
      <c r="H14" s="142" t="str">
        <f>VLOOKUP(B14,Results!B:O,14,FALSE)</f>
        <v>55.53,2</v>
      </c>
      <c r="I14" s="186"/>
    </row>
    <row r="15" spans="1:9" ht="15" customHeight="1">
      <c r="A15" s="138">
        <f t="shared" si="0"/>
        <v>8</v>
      </c>
      <c r="B15" s="110">
        <v>38</v>
      </c>
      <c r="C15" s="139" t="str">
        <f>VLOOKUP(B15,Startlist!B:F,2,FALSE)</f>
        <v>MV6</v>
      </c>
      <c r="D15" s="140" t="str">
        <f>CONCATENATE(VLOOKUP(B15,Startlist!B:H,3,FALSE)," / ",VLOOKUP(B15,Startlist!B:H,4,FALSE))</f>
        <v>Ken Torn / Kuldar Sikk</v>
      </c>
      <c r="E15" s="141" t="str">
        <f>VLOOKUP(B15,Startlist!B:F,5,FALSE)</f>
        <v>EST</v>
      </c>
      <c r="F15" s="140" t="str">
        <f>VLOOKUP(B15,Startlist!B:H,7,FALSE)</f>
        <v>Ford Fiesta R2T</v>
      </c>
      <c r="G15" s="140" t="str">
        <f>VLOOKUP(B15,Startlist!B:H,6,FALSE)</f>
        <v>OT RACING</v>
      </c>
      <c r="H15" s="142" t="str">
        <f>VLOOKUP(B15,Results!B:O,14,FALSE)</f>
        <v>55.57,2</v>
      </c>
      <c r="I15" s="186"/>
    </row>
    <row r="16" spans="1:9" ht="15" customHeight="1">
      <c r="A16" s="138">
        <f t="shared" si="0"/>
        <v>9</v>
      </c>
      <c r="B16" s="110">
        <v>36</v>
      </c>
      <c r="C16" s="139" t="str">
        <f>VLOOKUP(B16,Startlist!B:F,2,FALSE)</f>
        <v>MV6</v>
      </c>
      <c r="D16" s="140" t="str">
        <f>CONCATENATE(VLOOKUP(B16,Startlist!B:H,3,FALSE)," / ",VLOOKUP(B16,Startlist!B:H,4,FALSE))</f>
        <v>Oliver Ojaperv / Jarno Talve</v>
      </c>
      <c r="E16" s="141" t="str">
        <f>VLOOKUP(B16,Startlist!B:F,5,FALSE)</f>
        <v>EST</v>
      </c>
      <c r="F16" s="140" t="str">
        <f>VLOOKUP(B16,Startlist!B:H,7,FALSE)</f>
        <v>Ford Fiesta R2</v>
      </c>
      <c r="G16" s="140" t="str">
        <f>VLOOKUP(B16,Startlist!B:H,6,FALSE)</f>
        <v>OT RACING</v>
      </c>
      <c r="H16" s="142" t="str">
        <f>VLOOKUP(B16,Results!B:O,14,FALSE)</f>
        <v>56.26,8</v>
      </c>
      <c r="I16" s="186"/>
    </row>
    <row r="17" spans="1:9" ht="15" customHeight="1">
      <c r="A17" s="138">
        <f t="shared" si="0"/>
        <v>10</v>
      </c>
      <c r="B17" s="110">
        <v>21</v>
      </c>
      <c r="C17" s="139" t="str">
        <f>VLOOKUP(B17,Startlist!B:F,2,FALSE)</f>
        <v>MV3</v>
      </c>
      <c r="D17" s="140" t="str">
        <f>CONCATENATE(VLOOKUP(B17,Startlist!B:H,3,FALSE)," / ",VLOOKUP(B17,Startlist!B:H,4,FALSE))</f>
        <v>Steven Viilo / Jakko Viilo</v>
      </c>
      <c r="E17" s="141" t="str">
        <f>VLOOKUP(B17,Startlist!B:F,5,FALSE)</f>
        <v>EST</v>
      </c>
      <c r="F17" s="140" t="str">
        <f>VLOOKUP(B17,Startlist!B:H,7,FALSE)</f>
        <v>Mitsubishi Lancer Evo 9</v>
      </c>
      <c r="G17" s="140" t="str">
        <f>VLOOKUP(B17,Startlist!B:H,6,FALSE)</f>
        <v>RR ESTONIA MOTORSPORT</v>
      </c>
      <c r="H17" s="142" t="str">
        <f>VLOOKUP(B17,Results!B:O,14,FALSE)</f>
        <v>56.34,1</v>
      </c>
      <c r="I17" s="186"/>
    </row>
    <row r="18" spans="1:9" ht="15" customHeight="1">
      <c r="A18" s="138">
        <f t="shared" si="0"/>
        <v>11</v>
      </c>
      <c r="B18" s="110">
        <v>35</v>
      </c>
      <c r="C18" s="139" t="str">
        <f>VLOOKUP(B18,Startlist!B:F,2,FALSE)</f>
        <v>MV6</v>
      </c>
      <c r="D18" s="140" t="str">
        <f>CONCATENATE(VLOOKUP(B18,Startlist!B:H,3,FALSE)," / ",VLOOKUP(B18,Startlist!B:H,4,FALSE))</f>
        <v>Roland Poom / Ken Järveoja</v>
      </c>
      <c r="E18" s="141" t="str">
        <f>VLOOKUP(B18,Startlist!B:F,5,FALSE)</f>
        <v>EST</v>
      </c>
      <c r="F18" s="140" t="str">
        <f>VLOOKUP(B18,Startlist!B:H,7,FALSE)</f>
        <v>Ford Fiesta R2</v>
      </c>
      <c r="G18" s="140" t="str">
        <f>VLOOKUP(B18,Startlist!B:H,6,FALSE)</f>
        <v>CRC RALLY TEAM</v>
      </c>
      <c r="H18" s="142" t="str">
        <f>VLOOKUP(B18,Results!B:O,14,FALSE)</f>
        <v>56.51,7</v>
      </c>
      <c r="I18" s="186"/>
    </row>
    <row r="19" spans="1:9" ht="15" customHeight="1">
      <c r="A19" s="138">
        <f t="shared" si="0"/>
        <v>12</v>
      </c>
      <c r="B19" s="110">
        <v>41</v>
      </c>
      <c r="C19" s="139" t="str">
        <f>VLOOKUP(B19,Startlist!B:F,2,FALSE)</f>
        <v>MV1</v>
      </c>
      <c r="D19" s="140" t="str">
        <f>CONCATENATE(VLOOKUP(B19,Startlist!B:H,3,FALSE)," / ",VLOOKUP(B19,Startlist!B:H,4,FALSE))</f>
        <v>Petri Pesu / Niko Sorsa</v>
      </c>
      <c r="E19" s="141" t="str">
        <f>VLOOKUP(B19,Startlist!B:F,5,FALSE)</f>
        <v>FIN</v>
      </c>
      <c r="F19" s="140" t="str">
        <f>VLOOKUP(B19,Startlist!B:H,7,FALSE)</f>
        <v>Mitsubishi Lancer Evo 9</v>
      </c>
      <c r="G19" s="140" t="str">
        <f>VLOOKUP(B19,Startlist!B:H,6,FALSE)</f>
        <v>PETRI PESU</v>
      </c>
      <c r="H19" s="142" t="str">
        <f>VLOOKUP(B19,Results!B:O,14,FALSE)</f>
        <v>57.07,7</v>
      </c>
      <c r="I19" s="186"/>
    </row>
    <row r="20" spans="1:9" ht="15" customHeight="1">
      <c r="A20" s="138">
        <f t="shared" si="0"/>
        <v>13</v>
      </c>
      <c r="B20" s="110">
        <v>24</v>
      </c>
      <c r="C20" s="139" t="str">
        <f>VLOOKUP(B20,Startlist!B:F,2,FALSE)</f>
        <v>MV5</v>
      </c>
      <c r="D20" s="140" t="str">
        <f>CONCATENATE(VLOOKUP(B20,Startlist!B:H,3,FALSE)," / ",VLOOKUP(B20,Startlist!B:H,4,FALSE))</f>
        <v>Karel Tölp / Martin Vihmann</v>
      </c>
      <c r="E20" s="141" t="str">
        <f>VLOOKUP(B20,Startlist!B:F,5,FALSE)</f>
        <v>EST</v>
      </c>
      <c r="F20" s="140" t="str">
        <f>VLOOKUP(B20,Startlist!B:H,7,FALSE)</f>
        <v>Honda Civic Type-R</v>
      </c>
      <c r="G20" s="140" t="str">
        <f>VLOOKUP(B20,Startlist!B:H,6,FALSE)</f>
        <v>ECOM MOTORSPORT</v>
      </c>
      <c r="H20" s="142" t="str">
        <f>VLOOKUP(B20,Results!B:O,14,FALSE)</f>
        <v>57.19,6</v>
      </c>
      <c r="I20" s="186"/>
    </row>
    <row r="21" spans="1:9" ht="15" customHeight="1">
      <c r="A21" s="138">
        <f t="shared" si="0"/>
        <v>14</v>
      </c>
      <c r="B21" s="110">
        <v>14</v>
      </c>
      <c r="C21" s="139" t="str">
        <f>VLOOKUP(B21,Startlist!B:F,2,FALSE)</f>
        <v>MV4</v>
      </c>
      <c r="D21" s="140" t="str">
        <f>CONCATENATE(VLOOKUP(B21,Startlist!B:H,3,FALSE)," / ",VLOOKUP(B21,Startlist!B:H,4,FALSE))</f>
        <v>Rünno Ubinhain / Indrek Tulp</v>
      </c>
      <c r="E21" s="141" t="str">
        <f>VLOOKUP(B21,Startlist!B:F,5,FALSE)</f>
        <v>EST</v>
      </c>
      <c r="F21" s="140" t="str">
        <f>VLOOKUP(B21,Startlist!B:H,7,FALSE)</f>
        <v>Subaru Impreza</v>
      </c>
      <c r="G21" s="140" t="str">
        <f>VLOOKUP(B21,Startlist!B:H,6,FALSE)</f>
        <v>GAZ RALLIKLUBI</v>
      </c>
      <c r="H21" s="142" t="str">
        <f>VLOOKUP(B21,Results!B:O,14,FALSE)</f>
        <v>57.25,2</v>
      </c>
      <c r="I21" s="186"/>
    </row>
    <row r="22" spans="1:9" ht="15" customHeight="1">
      <c r="A22" s="138">
        <f t="shared" si="0"/>
        <v>15</v>
      </c>
      <c r="B22" s="110">
        <v>19</v>
      </c>
      <c r="C22" s="139" t="str">
        <f>VLOOKUP(B22,Startlist!B:F,2,FALSE)</f>
        <v>MV7</v>
      </c>
      <c r="D22" s="140" t="str">
        <f>CONCATENATE(VLOOKUP(B22,Startlist!B:H,3,FALSE)," / ",VLOOKUP(B22,Startlist!B:H,4,FALSE))</f>
        <v>Dmitry Nikonchuk / Elena Nikonchuk</v>
      </c>
      <c r="E22" s="141" t="str">
        <f>VLOOKUP(B22,Startlist!B:F,5,FALSE)</f>
        <v>RUS</v>
      </c>
      <c r="F22" s="140" t="str">
        <f>VLOOKUP(B22,Startlist!B:H,7,FALSE)</f>
        <v>BMW M3</v>
      </c>
      <c r="G22" s="140" t="str">
        <f>VLOOKUP(B22,Startlist!B:H,6,FALSE)</f>
        <v>CUEKS RACING</v>
      </c>
      <c r="H22" s="142" t="str">
        <f>VLOOKUP(B22,Results!B:O,14,FALSE)</f>
        <v>57.39,5</v>
      </c>
      <c r="I22" s="186"/>
    </row>
    <row r="23" spans="1:9" ht="15" customHeight="1">
      <c r="A23" s="138">
        <f t="shared" si="0"/>
        <v>16</v>
      </c>
      <c r="B23" s="110">
        <v>75</v>
      </c>
      <c r="C23" s="139" t="str">
        <f>VLOOKUP(B23,Startlist!B:F,2,FALSE)</f>
        <v>MV9</v>
      </c>
      <c r="D23" s="140" t="str">
        <f>CONCATENATE(VLOOKUP(B23,Startlist!B:H,3,FALSE)," / ",VLOOKUP(B23,Startlist!B:H,4,FALSE))</f>
        <v>Karl-Martin Volver / Marten Madissoo</v>
      </c>
      <c r="E23" s="141" t="str">
        <f>VLOOKUP(B23,Startlist!B:F,5,FALSE)</f>
        <v>EST</v>
      </c>
      <c r="F23" s="140" t="str">
        <f>VLOOKUP(B23,Startlist!B:H,7,FALSE)</f>
        <v>BMW 316i</v>
      </c>
      <c r="G23" s="140" t="str">
        <f>VLOOKUP(B23,Startlist!B:H,6,FALSE)</f>
        <v>ASRT RALLY TEAM</v>
      </c>
      <c r="H23" s="142" t="e">
        <f>VLOOKUP(B23,Results!B:O,14,FALSE)</f>
        <v>#N/A</v>
      </c>
      <c r="I23" s="186"/>
    </row>
    <row r="24" spans="1:9" ht="15" customHeight="1">
      <c r="A24" s="138">
        <f t="shared" si="0"/>
        <v>17</v>
      </c>
      <c r="B24" s="110">
        <v>33</v>
      </c>
      <c r="C24" s="139" t="str">
        <f>VLOOKUP(B24,Startlist!B:F,2,FALSE)</f>
        <v>MV6</v>
      </c>
      <c r="D24" s="140" t="str">
        <f>CONCATENATE(VLOOKUP(B24,Startlist!B:H,3,FALSE)," / ",VLOOKUP(B24,Startlist!B:H,4,FALSE))</f>
        <v>Kaspar Kasari / Hannes Kuusmaa</v>
      </c>
      <c r="E24" s="141" t="str">
        <f>VLOOKUP(B24,Startlist!B:F,5,FALSE)</f>
        <v>EST</v>
      </c>
      <c r="F24" s="140" t="str">
        <f>VLOOKUP(B24,Startlist!B:H,7,FALSE)</f>
        <v>Peugeot 208 R2</v>
      </c>
      <c r="G24" s="140" t="str">
        <f>VLOOKUP(B24,Startlist!B:H,6,FALSE)</f>
        <v>CUEKS RACING</v>
      </c>
      <c r="H24" s="142" t="str">
        <f>VLOOKUP(B24,Results!B:O,14,FALSE)</f>
        <v>58.23,8</v>
      </c>
      <c r="I24" s="186"/>
    </row>
    <row r="25" spans="1:9" ht="15" customHeight="1">
      <c r="A25" s="138">
        <f t="shared" si="0"/>
        <v>18</v>
      </c>
      <c r="B25" s="110">
        <v>26</v>
      </c>
      <c r="C25" s="139" t="str">
        <f>VLOOKUP(B25,Startlist!B:F,2,FALSE)</f>
        <v>MV7</v>
      </c>
      <c r="D25" s="140" t="str">
        <f>CONCATENATE(VLOOKUP(B25,Startlist!B:H,3,FALSE)," / ",VLOOKUP(B25,Startlist!B:H,4,FALSE))</f>
        <v>Raiko Aru / Veiko Kullamäe</v>
      </c>
      <c r="E25" s="141" t="str">
        <f>VLOOKUP(B25,Startlist!B:F,5,FALSE)</f>
        <v>EST</v>
      </c>
      <c r="F25" s="140" t="str">
        <f>VLOOKUP(B25,Startlist!B:H,7,FALSE)</f>
        <v>BMW M3</v>
      </c>
      <c r="G25" s="140" t="str">
        <f>VLOOKUP(B25,Startlist!B:H,6,FALSE)</f>
        <v>ECOM MOTORSPORT</v>
      </c>
      <c r="H25" s="142" t="str">
        <f>VLOOKUP(B25,Results!B:O,14,FALSE)</f>
        <v>58.24,5</v>
      </c>
      <c r="I25" s="186"/>
    </row>
    <row r="26" spans="1:9" ht="15" customHeight="1">
      <c r="A26" s="138">
        <f t="shared" si="0"/>
        <v>19</v>
      </c>
      <c r="B26" s="110">
        <v>20</v>
      </c>
      <c r="C26" s="139" t="str">
        <f>VLOOKUP(B26,Startlist!B:F,2,FALSE)</f>
        <v>MV3</v>
      </c>
      <c r="D26" s="140" t="str">
        <f>CONCATENATE(VLOOKUP(B26,Startlist!B:H,3,FALSE)," / ",VLOOKUP(B26,Startlist!B:H,4,FALSE))</f>
        <v>Allan Popov / Aleksei Krylov</v>
      </c>
      <c r="E26" s="141" t="str">
        <f>VLOOKUP(B26,Startlist!B:F,5,FALSE)</f>
        <v>EST / RUS</v>
      </c>
      <c r="F26" s="140" t="str">
        <f>VLOOKUP(B26,Startlist!B:H,7,FALSE)</f>
        <v>Mitsubishi Lancer Evo 9</v>
      </c>
      <c r="G26" s="140" t="str">
        <f>VLOOKUP(B26,Startlist!B:H,6,FALSE)</f>
        <v>OK TEHNIKASPORDIKLUBI</v>
      </c>
      <c r="H26" s="142" t="str">
        <f>VLOOKUP(B26,Results!B:O,14,FALSE)</f>
        <v>59.15,0</v>
      </c>
      <c r="I26" s="186"/>
    </row>
    <row r="27" spans="1:9" ht="15" customHeight="1">
      <c r="A27" s="138">
        <f t="shared" si="0"/>
        <v>20</v>
      </c>
      <c r="B27" s="110">
        <v>28</v>
      </c>
      <c r="C27" s="139" t="str">
        <f>VLOOKUP(B27,Startlist!B:F,2,FALSE)</f>
        <v>MV6</v>
      </c>
      <c r="D27" s="140" t="str">
        <f>CONCATENATE(VLOOKUP(B27,Startlist!B:H,3,FALSE)," / ",VLOOKUP(B27,Startlist!B:H,4,FALSE))</f>
        <v>William Butler / Aaron Johnston</v>
      </c>
      <c r="E27" s="141" t="str">
        <f>VLOOKUP(B27,Startlist!B:F,5,FALSE)</f>
        <v>GB</v>
      </c>
      <c r="F27" s="140" t="str">
        <f>VLOOKUP(B27,Startlist!B:H,7,FALSE)</f>
        <v>Ford Fiesta</v>
      </c>
      <c r="G27" s="140" t="str">
        <f>VLOOKUP(B27,Startlist!B:H,6,FALSE)</f>
        <v>CRC RALLY TEAM</v>
      </c>
      <c r="H27" s="142" t="str">
        <f>VLOOKUP(B27,Results!B:O,14,FALSE)</f>
        <v>59.29,7</v>
      </c>
      <c r="I27" s="186"/>
    </row>
    <row r="28" spans="1:9" ht="15" customHeight="1">
      <c r="A28" s="138">
        <f t="shared" si="0"/>
        <v>21</v>
      </c>
      <c r="B28" s="110">
        <v>37</v>
      </c>
      <c r="C28" s="139" t="str">
        <f>VLOOKUP(B28,Startlist!B:F,2,FALSE)</f>
        <v>MV6</v>
      </c>
      <c r="D28" s="140" t="str">
        <f>CONCATENATE(VLOOKUP(B28,Startlist!B:H,3,FALSE)," / ",VLOOKUP(B28,Startlist!B:H,4,FALSE))</f>
        <v>Kenneth Sepp / Tanel Kasesalu</v>
      </c>
      <c r="E28" s="141" t="str">
        <f>VLOOKUP(B28,Startlist!B:F,5,FALSE)</f>
        <v>EST</v>
      </c>
      <c r="F28" s="140" t="str">
        <f>VLOOKUP(B28,Startlist!B:H,7,FALSE)</f>
        <v>Ford Fiesta R2T</v>
      </c>
      <c r="G28" s="140" t="str">
        <f>VLOOKUP(B28,Startlist!B:H,6,FALSE)</f>
        <v>SAR-TECH MOTORSPORT</v>
      </c>
      <c r="H28" s="142" t="str">
        <f>VLOOKUP(B28,Results!B:O,14,FALSE)</f>
        <v>59.49,1</v>
      </c>
      <c r="I28" s="186"/>
    </row>
    <row r="29" spans="1:9" ht="15" customHeight="1">
      <c r="A29" s="138">
        <f t="shared" si="0"/>
        <v>22</v>
      </c>
      <c r="B29" s="110">
        <v>42</v>
      </c>
      <c r="C29" s="139" t="str">
        <f>VLOOKUP(B29,Startlist!B:F,2,FALSE)</f>
        <v>MV4</v>
      </c>
      <c r="D29" s="140" t="str">
        <f>CONCATENATE(VLOOKUP(B29,Startlist!B:H,3,FALSE)," / ",VLOOKUP(B29,Startlist!B:H,4,FALSE))</f>
        <v>Vadim Kuznetsov / Roman Kapustin</v>
      </c>
      <c r="E29" s="141" t="str">
        <f>VLOOKUP(B29,Startlist!B:F,5,FALSE)</f>
        <v>RUS</v>
      </c>
      <c r="F29" s="140" t="str">
        <f>VLOOKUP(B29,Startlist!B:H,7,FALSE)</f>
        <v>Mitsubishi Lancer Evo 8</v>
      </c>
      <c r="G29" s="140" t="str">
        <f>VLOOKUP(B29,Startlist!B:H,6,FALSE)</f>
        <v>TIKKRI MOTORSPORT</v>
      </c>
      <c r="H29" s="142" t="str">
        <f>VLOOKUP(B29,Results!B:O,14,FALSE)</f>
        <v> 1:00.27,9</v>
      </c>
      <c r="I29" s="186"/>
    </row>
    <row r="30" spans="1:9" ht="15" customHeight="1">
      <c r="A30" s="138">
        <f t="shared" si="0"/>
        <v>23</v>
      </c>
      <c r="B30" s="110">
        <v>45</v>
      </c>
      <c r="C30" s="139" t="str">
        <f>VLOOKUP(B30,Startlist!B:F,2,FALSE)</f>
        <v>MV9</v>
      </c>
      <c r="D30" s="140" t="str">
        <f>CONCATENATE(VLOOKUP(B30,Startlist!B:H,3,FALSE)," / ",VLOOKUP(B30,Startlist!B:H,4,FALSE))</f>
        <v>Raido Laulik / Tōnis Viidas</v>
      </c>
      <c r="E30" s="141" t="str">
        <f>VLOOKUP(B30,Startlist!B:F,5,FALSE)</f>
        <v>EST</v>
      </c>
      <c r="F30" s="140" t="str">
        <f>VLOOKUP(B30,Startlist!B:H,7,FALSE)</f>
        <v>Nissan Sunny</v>
      </c>
      <c r="G30" s="140" t="str">
        <f>VLOOKUP(B30,Startlist!B:H,6,FALSE)</f>
        <v>SAR-TECH MOTORSPORT</v>
      </c>
      <c r="H30" s="142" t="e">
        <f>VLOOKUP(B30,Results!B:O,14,FALSE)</f>
        <v>#N/A</v>
      </c>
      <c r="I30" s="186"/>
    </row>
    <row r="31" spans="1:9" ht="15" customHeight="1">
      <c r="A31" s="138">
        <f t="shared" si="0"/>
        <v>24</v>
      </c>
      <c r="B31" s="110">
        <v>10</v>
      </c>
      <c r="C31" s="139" t="str">
        <f>VLOOKUP(B31,Startlist!B:F,2,FALSE)</f>
        <v>MV3</v>
      </c>
      <c r="D31" s="140" t="str">
        <f>CONCATENATE(VLOOKUP(B31,Startlist!B:H,3,FALSE)," / ",VLOOKUP(B31,Startlist!B:H,4,FALSE))</f>
        <v>Aleksey Semenov / Sergei Iakimenko</v>
      </c>
      <c r="E31" s="141" t="str">
        <f>VLOOKUP(B31,Startlist!B:F,5,FALSE)</f>
        <v>RUS</v>
      </c>
      <c r="F31" s="140" t="str">
        <f>VLOOKUP(B31,Startlist!B:H,7,FALSE)</f>
        <v>Mitsubishi Lancer Evo 10</v>
      </c>
      <c r="G31" s="140" t="str">
        <f>VLOOKUP(B31,Startlist!B:H,6,FALSE)</f>
        <v>RALLY CLUB</v>
      </c>
      <c r="H31" s="142" t="str">
        <f>VLOOKUP(B31,Results!B:O,14,FALSE)</f>
        <v> 1:00.48,3</v>
      </c>
      <c r="I31" s="186"/>
    </row>
    <row r="32" spans="1:9" ht="15" customHeight="1">
      <c r="A32" s="138">
        <f t="shared" si="0"/>
        <v>25</v>
      </c>
      <c r="B32" s="110">
        <v>50</v>
      </c>
      <c r="C32" s="139" t="str">
        <f>VLOOKUP(B32,Startlist!B:F,2,FALSE)</f>
        <v>MV9</v>
      </c>
      <c r="D32" s="140" t="str">
        <f>CONCATENATE(VLOOKUP(B32,Startlist!B:H,3,FALSE)," / ",VLOOKUP(B32,Startlist!B:H,4,FALSE))</f>
        <v>Tauri Pihlas / Ott Kiil</v>
      </c>
      <c r="E32" s="141" t="str">
        <f>VLOOKUP(B32,Startlist!B:F,5,FALSE)</f>
        <v>EST</v>
      </c>
      <c r="F32" s="140" t="str">
        <f>VLOOKUP(B32,Startlist!B:H,7,FALSE)</f>
        <v>Toyota Starlet</v>
      </c>
      <c r="G32" s="140" t="str">
        <f>VLOOKUP(B32,Startlist!B:H,6,FALSE)</f>
        <v>SAR-TECH MOTORSPORT</v>
      </c>
      <c r="H32" s="142" t="str">
        <f>VLOOKUP(B32,Results!B:O,14,FALSE)</f>
        <v> 1:01.56,9</v>
      </c>
      <c r="I32" s="186"/>
    </row>
    <row r="33" spans="1:9" ht="15" customHeight="1">
      <c r="A33" s="138">
        <f t="shared" si="0"/>
        <v>26</v>
      </c>
      <c r="B33" s="110">
        <v>59</v>
      </c>
      <c r="C33" s="139" t="str">
        <f>VLOOKUP(B33,Startlist!B:F,2,FALSE)</f>
        <v>MV9</v>
      </c>
      <c r="D33" s="140" t="str">
        <f>CONCATENATE(VLOOKUP(B33,Startlist!B:H,3,FALSE)," / ",VLOOKUP(B33,Startlist!B:H,4,FALSE))</f>
        <v>Priit Guljajev / Janek Ojala</v>
      </c>
      <c r="E33" s="141" t="str">
        <f>VLOOKUP(B33,Startlist!B:F,5,FALSE)</f>
        <v>EST</v>
      </c>
      <c r="F33" s="140" t="str">
        <f>VLOOKUP(B33,Startlist!B:H,7,FALSE)</f>
        <v>Nissan Sunny</v>
      </c>
      <c r="G33" s="140" t="str">
        <f>VLOOKUP(B33,Startlist!B:H,6,FALSE)</f>
        <v>ECOM MOTORSPORT</v>
      </c>
      <c r="H33" s="142" t="str">
        <f>VLOOKUP(B33,Results!B:O,14,FALSE)</f>
        <v> 1:02.14,7</v>
      </c>
      <c r="I33" s="186"/>
    </row>
    <row r="34" spans="1:9" ht="15" customHeight="1">
      <c r="A34" s="138">
        <f t="shared" si="0"/>
        <v>27</v>
      </c>
      <c r="B34" s="110">
        <v>52</v>
      </c>
      <c r="C34" s="139" t="str">
        <f>VLOOKUP(B34,Startlist!B:F,2,FALSE)</f>
        <v>MV8</v>
      </c>
      <c r="D34" s="140" t="str">
        <f>CONCATENATE(VLOOKUP(B34,Startlist!B:H,3,FALSE)," / ",VLOOKUP(B34,Startlist!B:H,4,FALSE))</f>
        <v>Karl Jalakas / Rando Tark</v>
      </c>
      <c r="E34" s="141" t="str">
        <f>VLOOKUP(B34,Startlist!B:F,5,FALSE)</f>
        <v>EST</v>
      </c>
      <c r="F34" s="140" t="str">
        <f>VLOOKUP(B34,Startlist!B:H,7,FALSE)</f>
        <v>BMW Compact</v>
      </c>
      <c r="G34" s="140" t="str">
        <f>VLOOKUP(B34,Startlist!B:H,6,FALSE)</f>
        <v>SAR-TECH MOTORSPORT</v>
      </c>
      <c r="H34" s="142" t="str">
        <f>VLOOKUP(B34,Results!B:O,14,FALSE)</f>
        <v> 1:02.35,9</v>
      </c>
      <c r="I34" s="186"/>
    </row>
    <row r="35" spans="1:9" ht="15" customHeight="1">
      <c r="A35" s="138">
        <f t="shared" si="0"/>
        <v>28</v>
      </c>
      <c r="B35" s="110">
        <v>51</v>
      </c>
      <c r="C35" s="139" t="str">
        <f>VLOOKUP(B35,Startlist!B:F,2,FALSE)</f>
        <v>MV9</v>
      </c>
      <c r="D35" s="140" t="str">
        <f>CONCATENATE(VLOOKUP(B35,Startlist!B:H,3,FALSE)," / ",VLOOKUP(B35,Startlist!B:H,4,FALSE))</f>
        <v>Raigo Vilbiks / Hellu Smorodin</v>
      </c>
      <c r="E35" s="141" t="str">
        <f>VLOOKUP(B35,Startlist!B:F,5,FALSE)</f>
        <v>EST</v>
      </c>
      <c r="F35" s="140" t="str">
        <f>VLOOKUP(B35,Startlist!B:H,7,FALSE)</f>
        <v>LADA SAMARA</v>
      </c>
      <c r="G35" s="140" t="str">
        <f>VLOOKUP(B35,Startlist!B:H,6,FALSE)</f>
        <v>ECOM MOTORSPORT</v>
      </c>
      <c r="H35" s="142" t="str">
        <f>VLOOKUP(B35,Results!B:O,14,FALSE)</f>
        <v> 1:03.09,8</v>
      </c>
      <c r="I35" s="186"/>
    </row>
    <row r="36" spans="1:9" ht="15" customHeight="1">
      <c r="A36" s="138">
        <f t="shared" si="0"/>
        <v>29</v>
      </c>
      <c r="B36" s="110">
        <v>57</v>
      </c>
      <c r="C36" s="139" t="str">
        <f>VLOOKUP(B36,Startlist!B:F,2,FALSE)</f>
        <v>MV7</v>
      </c>
      <c r="D36" s="140" t="str">
        <f>CONCATENATE(VLOOKUP(B36,Startlist!B:H,3,FALSE)," / ",VLOOKUP(B36,Startlist!B:H,4,FALSE))</f>
        <v>Valev Vähi / Raino Friedemann</v>
      </c>
      <c r="E36" s="141" t="str">
        <f>VLOOKUP(B36,Startlist!B:F,5,FALSE)</f>
        <v>EST</v>
      </c>
      <c r="F36" s="140" t="str">
        <f>VLOOKUP(B36,Startlist!B:H,7,FALSE)</f>
        <v>BMW Compact</v>
      </c>
      <c r="G36" s="140" t="str">
        <f>VLOOKUP(B36,Startlist!B:H,6,FALSE)</f>
        <v>KAUR MOTORSPORT</v>
      </c>
      <c r="H36" s="142" t="str">
        <f>VLOOKUP(B36,Results!B:O,14,FALSE)</f>
        <v> 1:03.38,7</v>
      </c>
      <c r="I36" s="186"/>
    </row>
    <row r="37" spans="1:9" ht="15" customHeight="1">
      <c r="A37" s="138">
        <f t="shared" si="0"/>
        <v>30</v>
      </c>
      <c r="B37" s="110">
        <v>39</v>
      </c>
      <c r="C37" s="139" t="str">
        <f>VLOOKUP(B37,Startlist!B:F,2,FALSE)</f>
        <v>MV6</v>
      </c>
      <c r="D37" s="140" t="str">
        <f>CONCATENATE(VLOOKUP(B37,Startlist!B:H,3,FALSE)," / ",VLOOKUP(B37,Startlist!B:H,4,FALSE))</f>
        <v>Miko Niinemäe / Martin Valter</v>
      </c>
      <c r="E37" s="141" t="str">
        <f>VLOOKUP(B37,Startlist!B:F,5,FALSE)</f>
        <v>EST</v>
      </c>
      <c r="F37" s="140" t="str">
        <f>VLOOKUP(B37,Startlist!B:H,7,FALSE)</f>
        <v>Ford Fiesta</v>
      </c>
      <c r="G37" s="140" t="str">
        <f>VLOOKUP(B37,Startlist!B:H,6,FALSE)</f>
        <v>CUEKS RACING</v>
      </c>
      <c r="H37" s="142" t="str">
        <f>VLOOKUP(B37,Results!B:O,14,FALSE)</f>
        <v> 1:04.01,2</v>
      </c>
      <c r="I37" s="186"/>
    </row>
    <row r="38" spans="1:9" ht="15" customHeight="1">
      <c r="A38" s="138">
        <f t="shared" si="0"/>
        <v>31</v>
      </c>
      <c r="B38" s="110">
        <v>53</v>
      </c>
      <c r="C38" s="139" t="str">
        <f>VLOOKUP(B38,Startlist!B:F,2,FALSE)</f>
        <v>MV9</v>
      </c>
      <c r="D38" s="140" t="str">
        <f>CONCATENATE(VLOOKUP(B38,Startlist!B:H,3,FALSE)," / ",VLOOKUP(B38,Startlist!B:H,4,FALSE))</f>
        <v>Klim Baikov / Andrey Kleshchev</v>
      </c>
      <c r="E38" s="141" t="str">
        <f>VLOOKUP(B38,Startlist!B:F,5,FALSE)</f>
        <v>RUS</v>
      </c>
      <c r="F38" s="140" t="str">
        <f>VLOOKUP(B38,Startlist!B:H,7,FALSE)</f>
        <v>LADA 2105</v>
      </c>
      <c r="G38" s="140" t="str">
        <f>VLOOKUP(B38,Startlist!B:H,6,FALSE)</f>
        <v>KLIM BAIKOV</v>
      </c>
      <c r="H38" s="142" t="str">
        <f>VLOOKUP(B38,Results!B:O,14,FALSE)</f>
        <v> 1:04.17,0</v>
      </c>
      <c r="I38" s="186"/>
    </row>
    <row r="39" spans="1:9" ht="15" customHeight="1">
      <c r="A39" s="138">
        <f t="shared" si="0"/>
        <v>32</v>
      </c>
      <c r="B39" s="110">
        <v>61</v>
      </c>
      <c r="C39" s="139" t="str">
        <f>VLOOKUP(B39,Startlist!B:F,2,FALSE)</f>
        <v>MV5</v>
      </c>
      <c r="D39" s="140" t="str">
        <f>CONCATENATE(VLOOKUP(B39,Startlist!B:H,3,FALSE)," / ",VLOOKUP(B39,Startlist!B:H,4,FALSE))</f>
        <v>Chrislin Sepp / Aleks Lesk</v>
      </c>
      <c r="E39" s="141" t="str">
        <f>VLOOKUP(B39,Startlist!B:F,5,FALSE)</f>
        <v>EST</v>
      </c>
      <c r="F39" s="140" t="str">
        <f>VLOOKUP(B39,Startlist!B:H,7,FALSE)</f>
        <v>Honda Civic Type-R</v>
      </c>
      <c r="G39" s="140" t="str">
        <f>VLOOKUP(B39,Startlist!B:H,6,FALSE)</f>
        <v>PROREHV RALLY TEAM</v>
      </c>
      <c r="H39" s="142" t="str">
        <f>VLOOKUP(B39,Results!B:O,14,FALSE)</f>
        <v> 1:06.26,2</v>
      </c>
      <c r="I39" s="186"/>
    </row>
    <row r="40" spans="1:9" ht="15" customHeight="1">
      <c r="A40" s="138">
        <f t="shared" si="0"/>
        <v>33</v>
      </c>
      <c r="B40" s="110">
        <v>63</v>
      </c>
      <c r="C40" s="139" t="str">
        <f>VLOOKUP(B40,Startlist!B:F,2,FALSE)</f>
        <v>MV8</v>
      </c>
      <c r="D40" s="140" t="str">
        <f>CONCATENATE(VLOOKUP(B40,Startlist!B:H,3,FALSE)," / ",VLOOKUP(B40,Startlist!B:H,4,FALSE))</f>
        <v>Priit Estermaa / Sven Andevei</v>
      </c>
      <c r="E40" s="141" t="str">
        <f>VLOOKUP(B40,Startlist!B:F,5,FALSE)</f>
        <v>EST</v>
      </c>
      <c r="F40" s="140" t="str">
        <f>VLOOKUP(B40,Startlist!B:H,7,FALSE)</f>
        <v>Nissan Sunny</v>
      </c>
      <c r="G40" s="140" t="str">
        <f>VLOOKUP(B40,Startlist!B:H,6,FALSE)</f>
        <v>KAUR MOTORSPORT</v>
      </c>
      <c r="H40" s="142" t="str">
        <f>VLOOKUP(B40,Results!B:O,14,FALSE)</f>
        <v> 1:06.30,3</v>
      </c>
      <c r="I40" s="186"/>
    </row>
    <row r="41" spans="1:9" ht="15" customHeight="1">
      <c r="A41" s="138">
        <f t="shared" si="0"/>
        <v>34</v>
      </c>
      <c r="B41" s="110">
        <v>15</v>
      </c>
      <c r="C41" s="139" t="str">
        <f>VLOOKUP(B41,Startlist!B:F,2,FALSE)</f>
        <v>MV4</v>
      </c>
      <c r="D41" s="140" t="str">
        <f>CONCATENATE(VLOOKUP(B41,Startlist!B:H,3,FALSE)," / ",VLOOKUP(B41,Startlist!B:H,4,FALSE))</f>
        <v>Siim Liivamägi / Edvin Parisalu</v>
      </c>
      <c r="E41" s="141" t="str">
        <f>VLOOKUP(B41,Startlist!B:F,5,FALSE)</f>
        <v>EST</v>
      </c>
      <c r="F41" s="140" t="str">
        <f>VLOOKUP(B41,Startlist!B:H,7,FALSE)</f>
        <v>Mitsubishi Lancer Evo 6</v>
      </c>
      <c r="G41" s="140" t="str">
        <f>VLOOKUP(B41,Startlist!B:H,6,FALSE)</f>
        <v>MS RACING</v>
      </c>
      <c r="H41" s="142" t="str">
        <f>VLOOKUP(B41,Results!B:O,14,FALSE)</f>
        <v> 1:06.46,9</v>
      </c>
      <c r="I41" s="186"/>
    </row>
    <row r="42" spans="1:9" ht="15" customHeight="1">
      <c r="A42" s="138">
        <f t="shared" si="0"/>
        <v>35</v>
      </c>
      <c r="B42" s="110">
        <v>64</v>
      </c>
      <c r="C42" s="139" t="str">
        <f>VLOOKUP(B42,Startlist!B:F,2,FALSE)</f>
        <v>MV8</v>
      </c>
      <c r="D42" s="140" t="str">
        <f>CONCATENATE(VLOOKUP(B42,Startlist!B:H,3,FALSE)," / ",VLOOKUP(B42,Startlist!B:H,4,FALSE))</f>
        <v>Andres Ditmann / Carl Terras</v>
      </c>
      <c r="E42" s="141" t="str">
        <f>VLOOKUP(B42,Startlist!B:F,5,FALSE)</f>
        <v>EST</v>
      </c>
      <c r="F42" s="140" t="str">
        <f>VLOOKUP(B42,Startlist!B:H,7,FALSE)</f>
        <v>VW Golf 2</v>
      </c>
      <c r="G42" s="140" t="str">
        <f>VLOOKUP(B42,Startlist!B:H,6,FALSE)</f>
        <v>RS RACING TEAM</v>
      </c>
      <c r="H42" s="142" t="str">
        <f>VLOOKUP(B42,Results!B:O,14,FALSE)</f>
        <v> 1:07.04,8</v>
      </c>
      <c r="I42" s="186"/>
    </row>
    <row r="43" spans="1:9" ht="15" customHeight="1">
      <c r="A43" s="138">
        <f t="shared" si="0"/>
        <v>36</v>
      </c>
      <c r="B43" s="110">
        <v>73</v>
      </c>
      <c r="C43" s="139" t="str">
        <f>VLOOKUP(B43,Startlist!B:F,2,FALSE)</f>
        <v>MVX</v>
      </c>
      <c r="D43" s="140" t="str">
        <f>CONCATENATE(VLOOKUP(B43,Startlist!B:H,3,FALSE)," / ",VLOOKUP(B43,Startlist!B:H,4,FALSE))</f>
        <v>Kaido Vilu / Erik Vaasa</v>
      </c>
      <c r="E43" s="141" t="str">
        <f>VLOOKUP(B43,Startlist!B:F,5,FALSE)</f>
        <v>EST</v>
      </c>
      <c r="F43" s="140" t="str">
        <f>VLOOKUP(B43,Startlist!B:H,7,FALSE)</f>
        <v>GAZ 51</v>
      </c>
      <c r="G43" s="140" t="str">
        <f>VLOOKUP(B43,Startlist!B:H,6,FALSE)</f>
        <v>GAZ RALLIKLUBI</v>
      </c>
      <c r="H43" s="142" t="str">
        <f>VLOOKUP(B43,Results!B:O,14,FALSE)</f>
        <v> 1:07.05,6</v>
      </c>
      <c r="I43" s="186"/>
    </row>
    <row r="44" spans="1:9" ht="15" customHeight="1">
      <c r="A44" s="138">
        <f t="shared" si="0"/>
        <v>37</v>
      </c>
      <c r="B44" s="110">
        <v>70</v>
      </c>
      <c r="C44" s="139" t="str">
        <f>VLOOKUP(B44,Startlist!B:F,2,FALSE)</f>
        <v>MVX</v>
      </c>
      <c r="D44" s="140" t="str">
        <f>CONCATENATE(VLOOKUP(B44,Startlist!B:H,3,FALSE)," / ",VLOOKUP(B44,Startlist!B:H,4,FALSE))</f>
        <v>Veiko Liukanen / Toivo Liukanen</v>
      </c>
      <c r="E44" s="141" t="str">
        <f>VLOOKUP(B44,Startlist!B:F,5,FALSE)</f>
        <v>EST</v>
      </c>
      <c r="F44" s="140" t="str">
        <f>VLOOKUP(B44,Startlist!B:H,7,FALSE)</f>
        <v>GAZ 51</v>
      </c>
      <c r="G44" s="140" t="str">
        <f>VLOOKUP(B44,Startlist!B:H,6,FALSE)</f>
        <v>ECOM MOTORSPORT</v>
      </c>
      <c r="H44" s="142" t="str">
        <f>VLOOKUP(B44,Results!B:O,14,FALSE)</f>
        <v> 1:07.31,3</v>
      </c>
      <c r="I44" s="186"/>
    </row>
    <row r="45" spans="1:9" ht="15" customHeight="1">
      <c r="A45" s="138">
        <f t="shared" si="0"/>
        <v>38</v>
      </c>
      <c r="B45" s="110">
        <v>72</v>
      </c>
      <c r="C45" s="139" t="str">
        <f>VLOOKUP(B45,Startlist!B:F,2,FALSE)</f>
        <v>MVX</v>
      </c>
      <c r="D45" s="140" t="str">
        <f>CONCATENATE(VLOOKUP(B45,Startlist!B:H,3,FALSE)," / ",VLOOKUP(B45,Startlist!B:H,4,FALSE))</f>
        <v>Kristo Laadre / Andres Lichtfeldt</v>
      </c>
      <c r="E45" s="141" t="str">
        <f>VLOOKUP(B45,Startlist!B:F,5,FALSE)</f>
        <v>EST</v>
      </c>
      <c r="F45" s="140" t="str">
        <f>VLOOKUP(B45,Startlist!B:H,7,FALSE)</f>
        <v>GAZ 51</v>
      </c>
      <c r="G45" s="140" t="str">
        <f>VLOOKUP(B45,Startlist!B:H,6,FALSE)</f>
        <v>GAZ RALLIKLUBI</v>
      </c>
      <c r="H45" s="142" t="str">
        <f>VLOOKUP(B45,Results!B:O,14,FALSE)</f>
        <v> 1:08.00,5</v>
      </c>
      <c r="I45" s="186"/>
    </row>
    <row r="46" spans="1:9" ht="15" customHeight="1">
      <c r="A46" s="138">
        <f t="shared" si="0"/>
        <v>39</v>
      </c>
      <c r="B46" s="110">
        <v>56</v>
      </c>
      <c r="C46" s="139" t="str">
        <f>VLOOKUP(B46,Startlist!B:F,2,FALSE)</f>
        <v>MV9</v>
      </c>
      <c r="D46" s="140" t="str">
        <f>CONCATENATE(VLOOKUP(B46,Startlist!B:H,3,FALSE)," / ",VLOOKUP(B46,Startlist!B:H,4,FALSE))</f>
        <v>Lauri Peegel / Andres Tammel</v>
      </c>
      <c r="E46" s="141" t="str">
        <f>VLOOKUP(B46,Startlist!B:F,5,FALSE)</f>
        <v>EST</v>
      </c>
      <c r="F46" s="140" t="str">
        <f>VLOOKUP(B46,Startlist!B:H,7,FALSE)</f>
        <v>Honda Civic</v>
      </c>
      <c r="G46" s="140" t="str">
        <f>VLOOKUP(B46,Startlist!B:H,6,FALSE)</f>
        <v>SAR-TECH MOTORSPORT</v>
      </c>
      <c r="H46" s="142" t="str">
        <f>VLOOKUP(B46,Results!B:O,14,FALSE)</f>
        <v> 1:08.40,6</v>
      </c>
      <c r="I46" s="186"/>
    </row>
    <row r="47" spans="1:9" ht="15" customHeight="1">
      <c r="A47" s="138">
        <f t="shared" si="0"/>
        <v>40</v>
      </c>
      <c r="B47" s="110">
        <v>40</v>
      </c>
      <c r="C47" s="139" t="str">
        <f>VLOOKUP(B47,Startlist!B:F,2,FALSE)</f>
        <v>MV4</v>
      </c>
      <c r="D47" s="140" t="str">
        <f>CONCATENATE(VLOOKUP(B47,Startlist!B:H,3,FALSE)," / ",VLOOKUP(B47,Startlist!B:H,4,FALSE))</f>
        <v>Henri Franke / Karl Koosa</v>
      </c>
      <c r="E47" s="141" t="str">
        <f>VLOOKUP(B47,Startlist!B:F,5,FALSE)</f>
        <v>EST</v>
      </c>
      <c r="F47" s="140" t="str">
        <f>VLOOKUP(B47,Startlist!B:H,7,FALSE)</f>
        <v>Subaru Impreza</v>
      </c>
      <c r="G47" s="140" t="str">
        <f>VLOOKUP(B47,Startlist!B:H,6,FALSE)</f>
        <v>ECOM MOTORSPORT</v>
      </c>
      <c r="H47" s="142" t="str">
        <f>VLOOKUP(B47,Results!B:O,14,FALSE)</f>
        <v> 1:10.45,2</v>
      </c>
      <c r="I47" s="186"/>
    </row>
    <row r="48" spans="1:9" ht="15" customHeight="1">
      <c r="A48" s="138">
        <f t="shared" si="0"/>
        <v>41</v>
      </c>
      <c r="B48" s="110">
        <v>17</v>
      </c>
      <c r="C48" s="139" t="str">
        <f>VLOOKUP(B48,Startlist!B:F,2,FALSE)</f>
        <v>MV7</v>
      </c>
      <c r="D48" s="140" t="str">
        <f>CONCATENATE(VLOOKUP(B48,Startlist!B:H,3,FALSE)," / ",VLOOKUP(B48,Startlist!B:H,4,FALSE))</f>
        <v>Einar Laipaik / Priit Piir</v>
      </c>
      <c r="E48" s="141" t="str">
        <f>VLOOKUP(B48,Startlist!B:F,5,FALSE)</f>
        <v>EST</v>
      </c>
      <c r="F48" s="140" t="str">
        <f>VLOOKUP(B48,Startlist!B:H,7,FALSE)</f>
        <v>BMW M3</v>
      </c>
      <c r="G48" s="140" t="str">
        <f>VLOOKUP(B48,Startlist!B:H,6,FALSE)</f>
        <v>MS RACING</v>
      </c>
      <c r="H48" s="142" t="str">
        <f>VLOOKUP(B48,Results!B:O,14,FALSE)</f>
        <v> 1:11.19,6</v>
      </c>
      <c r="I48" s="186"/>
    </row>
    <row r="49" spans="1:9" ht="15" customHeight="1">
      <c r="A49" s="138">
        <f t="shared" si="0"/>
        <v>42</v>
      </c>
      <c r="B49" s="110">
        <v>12</v>
      </c>
      <c r="C49" s="139" t="str">
        <f>VLOOKUP(B49,Startlist!B:F,2,FALSE)</f>
        <v>MV7</v>
      </c>
      <c r="D49" s="140" t="str">
        <f>CONCATENATE(VLOOKUP(B49,Startlist!B:H,3,FALSE)," / ",VLOOKUP(B49,Startlist!B:H,4,FALSE))</f>
        <v>Mario Jürimäe / Rauno Rohtmets</v>
      </c>
      <c r="E49" s="141" t="str">
        <f>VLOOKUP(B49,Startlist!B:F,5,FALSE)</f>
        <v>EST</v>
      </c>
      <c r="F49" s="140" t="str">
        <f>VLOOKUP(B49,Startlist!B:H,7,FALSE)</f>
        <v>BMW M3</v>
      </c>
      <c r="G49" s="140" t="str">
        <f>VLOOKUP(B49,Startlist!B:H,6,FALSE)</f>
        <v>CUEKS RACING</v>
      </c>
      <c r="H49" s="142" t="str">
        <f>VLOOKUP(B49,Results!B:O,14,FALSE)</f>
        <v> 1:12.53,3</v>
      </c>
      <c r="I49" s="186"/>
    </row>
    <row r="50" spans="1:9" ht="15" customHeight="1">
      <c r="A50" s="138">
        <f t="shared" si="0"/>
        <v>43</v>
      </c>
      <c r="B50" s="110">
        <v>11</v>
      </c>
      <c r="C50" s="139" t="str">
        <f>VLOOKUP(B50,Startlist!B:F,2,FALSE)</f>
        <v>MV7</v>
      </c>
      <c r="D50" s="140" t="str">
        <f>CONCATENATE(VLOOKUP(B50,Startlist!B:H,3,FALSE)," / ",VLOOKUP(B50,Startlist!B:H,4,FALSE))</f>
        <v>Marko Ringenberg / Allar Heina</v>
      </c>
      <c r="E50" s="141" t="str">
        <f>VLOOKUP(B50,Startlist!B:F,5,FALSE)</f>
        <v>EST</v>
      </c>
      <c r="F50" s="140" t="str">
        <f>VLOOKUP(B50,Startlist!B:H,7,FALSE)</f>
        <v>BMW M3</v>
      </c>
      <c r="G50" s="140" t="str">
        <f>VLOOKUP(B50,Startlist!B:H,6,FALSE)</f>
        <v>CUEKS RACING</v>
      </c>
      <c r="H50" s="142" t="str">
        <f>VLOOKUP(B50,Results!B:O,14,FALSE)</f>
        <v> 1:12.59,1</v>
      </c>
      <c r="I50" s="186"/>
    </row>
    <row r="51" spans="1:9" ht="15" customHeight="1">
      <c r="A51" s="138">
        <f t="shared" si="0"/>
        <v>44</v>
      </c>
      <c r="B51" s="110">
        <v>47</v>
      </c>
      <c r="C51" s="139" t="str">
        <f>VLOOKUP(B51,Startlist!B:F,2,FALSE)</f>
        <v>MV8</v>
      </c>
      <c r="D51" s="140" t="str">
        <f>CONCATENATE(VLOOKUP(B51,Startlist!B:H,3,FALSE)," / ",VLOOKUP(B51,Startlist!B:H,4,FALSE))</f>
        <v>Martin Saar / Jan Nōlvak</v>
      </c>
      <c r="E51" s="141" t="str">
        <f>VLOOKUP(B51,Startlist!B:F,5,FALSE)</f>
        <v>EST</v>
      </c>
      <c r="F51" s="140" t="str">
        <f>VLOOKUP(B51,Startlist!B:H,7,FALSE)</f>
        <v>VW Golf 2</v>
      </c>
      <c r="G51" s="140" t="str">
        <f>VLOOKUP(B51,Startlist!B:H,6,FALSE)</f>
        <v>KAUR MOTORSPORT</v>
      </c>
      <c r="H51" s="142" t="str">
        <f>VLOOKUP(B51,Results!B:O,14,FALSE)</f>
        <v> 1:15.43,6</v>
      </c>
      <c r="I51" s="186"/>
    </row>
    <row r="52" spans="1:9" ht="15" customHeight="1">
      <c r="A52" s="138">
        <f t="shared" si="0"/>
        <v>45</v>
      </c>
      <c r="B52" s="110">
        <v>48</v>
      </c>
      <c r="C52" s="139" t="str">
        <f>VLOOKUP(B52,Startlist!B:F,2,FALSE)</f>
        <v>MV8</v>
      </c>
      <c r="D52" s="140" t="str">
        <f>CONCATENATE(VLOOKUP(B52,Startlist!B:H,3,FALSE)," / ",VLOOKUP(B52,Startlist!B:H,4,FALSE))</f>
        <v>Gert Virves / Aivo Rahu</v>
      </c>
      <c r="E52" s="141" t="str">
        <f>VLOOKUP(B52,Startlist!B:F,5,FALSE)</f>
        <v>EST</v>
      </c>
      <c r="F52" s="140" t="str">
        <f>VLOOKUP(B52,Startlist!B:H,7,FALSE)</f>
        <v>Opel Astra</v>
      </c>
      <c r="G52" s="140" t="str">
        <f>VLOOKUP(B52,Startlist!B:H,6,FALSE)</f>
        <v>SAR-TECH MOTORSPORT</v>
      </c>
      <c r="H52" s="142" t="str">
        <f>VLOOKUP(B52,Results!B:O,14,FALSE)</f>
        <v> 1:19.28,2</v>
      </c>
      <c r="I52" s="186"/>
    </row>
    <row r="53" spans="1:9" ht="15" customHeight="1">
      <c r="A53" s="138">
        <f t="shared" si="0"/>
        <v>46</v>
      </c>
      <c r="B53" s="110">
        <v>67</v>
      </c>
      <c r="C53" s="139" t="str">
        <f>VLOOKUP(B53,Startlist!B:F,2,FALSE)</f>
        <v>MV8</v>
      </c>
      <c r="D53" s="140" t="str">
        <f>CONCATENATE(VLOOKUP(B53,Startlist!B:H,3,FALSE)," / ",VLOOKUP(B53,Startlist!B:H,4,FALSE))</f>
        <v>Ronald Jürgenson / Marko Kaasik</v>
      </c>
      <c r="E53" s="141" t="str">
        <f>VLOOKUP(B53,Startlist!B:F,5,FALSE)</f>
        <v>EST</v>
      </c>
      <c r="F53" s="140" t="str">
        <f>VLOOKUP(B53,Startlist!B:H,7,FALSE)</f>
        <v>Peugeot 205</v>
      </c>
      <c r="G53" s="140" t="str">
        <f>VLOOKUP(B53,Startlist!B:H,6,FALSE)</f>
        <v>TIKKRI MOTORSPORT</v>
      </c>
      <c r="H53" s="142" t="str">
        <f>VLOOKUP(B53,Results!B:O,14,FALSE)</f>
        <v> 1:19.57,4</v>
      </c>
      <c r="I53" s="186"/>
    </row>
    <row r="54" spans="1:9" ht="15" customHeight="1">
      <c r="A54" s="138">
        <f t="shared" si="0"/>
        <v>47</v>
      </c>
      <c r="B54" s="110">
        <v>71</v>
      </c>
      <c r="C54" s="139" t="str">
        <f>VLOOKUP(B54,Startlist!B:F,2,FALSE)</f>
        <v>MVX</v>
      </c>
      <c r="D54" s="140" t="str">
        <f>CONCATENATE(VLOOKUP(B54,Startlist!B:H,3,FALSE)," / ",VLOOKUP(B54,Startlist!B:H,4,FALSE))</f>
        <v>Meelis Hirsnik / Kaido Oru</v>
      </c>
      <c r="E54" s="141" t="str">
        <f>VLOOKUP(B54,Startlist!B:F,5,FALSE)</f>
        <v>EST</v>
      </c>
      <c r="F54" s="140" t="str">
        <f>VLOOKUP(B54,Startlist!B:H,7,FALSE)</f>
        <v>GAZ 51 RS</v>
      </c>
      <c r="G54" s="140" t="str">
        <f>VLOOKUP(B54,Startlist!B:H,6,FALSE)</f>
        <v>PROREHV RALLY TEAM</v>
      </c>
      <c r="H54" s="142" t="str">
        <f>VLOOKUP(B54,Results!B:O,14,FALSE)</f>
        <v> 1:27.23,6</v>
      </c>
      <c r="I54" s="186"/>
    </row>
    <row r="55" spans="1:9" ht="15" customHeight="1">
      <c r="A55" s="138"/>
      <c r="B55" s="110">
        <v>2</v>
      </c>
      <c r="C55" s="139" t="str">
        <f>VLOOKUP(B55,Startlist!B:F,2,FALSE)</f>
        <v>MV1</v>
      </c>
      <c r="D55" s="140" t="str">
        <f>CONCATENATE(VLOOKUP(B55,Startlist!B:H,3,FALSE)," / ",VLOOKUP(B55,Startlist!B:H,4,FALSE))</f>
        <v>Jukka Hiltunen / Jarkko Kalliolepo</v>
      </c>
      <c r="E55" s="141" t="str">
        <f>VLOOKUP(B55,Startlist!B:F,5,FALSE)</f>
        <v>FIN</v>
      </c>
      <c r="F55" s="140" t="str">
        <f>VLOOKUP(B55,Startlist!B:H,7,FALSE)</f>
        <v>Skoda Fabia R5</v>
      </c>
      <c r="G55" s="140" t="str">
        <f>VLOOKUP(B55,Startlist!B:H,6,FALSE)</f>
        <v>JUKKA HILTUNEN</v>
      </c>
      <c r="H55" s="279" t="s">
        <v>1928</v>
      </c>
      <c r="I55" s="186"/>
    </row>
    <row r="56" spans="1:9" ht="15" customHeight="1">
      <c r="A56" s="138"/>
      <c r="B56" s="110">
        <v>3</v>
      </c>
      <c r="C56" s="139" t="str">
        <f>VLOOKUP(B56,Startlist!B:F,2,FALSE)</f>
        <v>MV1</v>
      </c>
      <c r="D56" s="140" t="str">
        <f>CONCATENATE(VLOOKUP(B56,Startlist!B:H,3,FALSE)," / ",VLOOKUP(B56,Startlist!B:H,4,FALSE))</f>
        <v>Rainer Aus / Simo Koskinen</v>
      </c>
      <c r="E56" s="141" t="str">
        <f>VLOOKUP(B56,Startlist!B:F,5,FALSE)</f>
        <v>EST</v>
      </c>
      <c r="F56" s="140" t="str">
        <f>VLOOKUP(B56,Startlist!B:H,7,FALSE)</f>
        <v>Volkswagen Polo</v>
      </c>
      <c r="G56" s="140" t="str">
        <f>VLOOKUP(B56,Startlist!B:H,6,FALSE)</f>
        <v>ALM MOTORSPORT</v>
      </c>
      <c r="H56" s="279" t="s">
        <v>1928</v>
      </c>
      <c r="I56" s="186"/>
    </row>
    <row r="57" spans="1:9" ht="15" customHeight="1">
      <c r="A57" s="138"/>
      <c r="B57" s="110">
        <v>6</v>
      </c>
      <c r="C57" s="139" t="str">
        <f>VLOOKUP(B57,Startlist!B:F,2,FALSE)</f>
        <v>MV4</v>
      </c>
      <c r="D57" s="140" t="str">
        <f>CONCATENATE(VLOOKUP(B57,Startlist!B:H,3,FALSE)," / ",VLOOKUP(B57,Startlist!B:H,4,FALSE))</f>
        <v>Ranno Bundsen / Robert Loshtshenikov</v>
      </c>
      <c r="E57" s="141" t="str">
        <f>VLOOKUP(B57,Startlist!B:F,5,FALSE)</f>
        <v>EST</v>
      </c>
      <c r="F57" s="140" t="str">
        <f>VLOOKUP(B57,Startlist!B:H,7,FALSE)</f>
        <v>Mitsubishi Lancer Evo 8</v>
      </c>
      <c r="G57" s="140" t="str">
        <f>VLOOKUP(B57,Startlist!B:H,6,FALSE)</f>
        <v>ALKO1000 MOTORSPORT</v>
      </c>
      <c r="H57" s="279" t="s">
        <v>1928</v>
      </c>
      <c r="I57" s="186"/>
    </row>
    <row r="58" spans="1:9" ht="15" customHeight="1">
      <c r="A58" s="138"/>
      <c r="B58" s="110">
        <v>7</v>
      </c>
      <c r="C58" s="139" t="str">
        <f>VLOOKUP(B58,Startlist!B:F,2,FALSE)</f>
        <v>MV1</v>
      </c>
      <c r="D58" s="140" t="str">
        <f>CONCATENATE(VLOOKUP(B58,Startlist!B:H,3,FALSE)," / ",VLOOKUP(B58,Startlist!B:H,4,FALSE))</f>
        <v>Saku Vierimaa / Duncan McNiven</v>
      </c>
      <c r="E58" s="141" t="str">
        <f>VLOOKUP(B58,Startlist!B:F,5,FALSE)</f>
        <v>FIN / GB</v>
      </c>
      <c r="F58" s="140" t="str">
        <f>VLOOKUP(B58,Startlist!B:H,7,FALSE)</f>
        <v>Citroen DS3 R5</v>
      </c>
      <c r="G58" s="140" t="str">
        <f>VLOOKUP(B58,Startlist!B:H,6,FALSE)</f>
        <v>BALTICRALLYRENT.COM</v>
      </c>
      <c r="H58" s="279" t="s">
        <v>1928</v>
      </c>
      <c r="I58" s="186"/>
    </row>
    <row r="59" spans="1:9" ht="15" customHeight="1">
      <c r="A59" s="138"/>
      <c r="B59" s="110">
        <v>8</v>
      </c>
      <c r="C59" s="139" t="str">
        <f>VLOOKUP(B59,Startlist!B:F,2,FALSE)</f>
        <v>MV1</v>
      </c>
      <c r="D59" s="140" t="str">
        <f>CONCATENATE(VLOOKUP(B59,Startlist!B:H,3,FALSE)," / ",VLOOKUP(B59,Startlist!B:H,4,FALSE))</f>
        <v>Mait Maarend / Mihkel Kapp</v>
      </c>
      <c r="E59" s="141" t="str">
        <f>VLOOKUP(B59,Startlist!B:F,5,FALSE)</f>
        <v>EST</v>
      </c>
      <c r="F59" s="140" t="str">
        <f>VLOOKUP(B59,Startlist!B:H,7,FALSE)</f>
        <v>Skoda Fabia R5</v>
      </c>
      <c r="G59" s="140" t="str">
        <f>VLOOKUP(B59,Startlist!B:H,6,FALSE)</f>
        <v>ALM MOTORSPORT</v>
      </c>
      <c r="H59" s="279" t="s">
        <v>1928</v>
      </c>
      <c r="I59" s="186"/>
    </row>
    <row r="60" spans="1:9" ht="15" customHeight="1">
      <c r="A60" s="138"/>
      <c r="B60" s="110">
        <v>18</v>
      </c>
      <c r="C60" s="139" t="str">
        <f>VLOOKUP(B60,Startlist!B:F,2,FALSE)</f>
        <v>MV7</v>
      </c>
      <c r="D60" s="140" t="str">
        <f>CONCATENATE(VLOOKUP(B60,Startlist!B:H,3,FALSE)," / ",VLOOKUP(B60,Startlist!B:H,4,FALSE))</f>
        <v>Madis Vanaselja / Jaanus Hōbemägi</v>
      </c>
      <c r="E60" s="141" t="str">
        <f>VLOOKUP(B60,Startlist!B:F,5,FALSE)</f>
        <v>EST</v>
      </c>
      <c r="F60" s="140" t="str">
        <f>VLOOKUP(B60,Startlist!B:H,7,FALSE)</f>
        <v>BMW M3</v>
      </c>
      <c r="G60" s="140" t="str">
        <f>VLOOKUP(B60,Startlist!B:H,6,FALSE)</f>
        <v>MS RACING</v>
      </c>
      <c r="H60" s="279" t="s">
        <v>1928</v>
      </c>
      <c r="I60" s="186"/>
    </row>
    <row r="61" spans="1:9" ht="15" customHeight="1">
      <c r="A61" s="138"/>
      <c r="B61" s="110">
        <v>25</v>
      </c>
      <c r="C61" s="139" t="str">
        <f>VLOOKUP(B61,Startlist!B:F,2,FALSE)</f>
        <v>MV8</v>
      </c>
      <c r="D61" s="140" t="str">
        <f>CONCATENATE(VLOOKUP(B61,Startlist!B:H,3,FALSE)," / ",VLOOKUP(B61,Startlist!B:H,4,FALSE))</f>
        <v>Lembit Soe / Kalle Ahu</v>
      </c>
      <c r="E61" s="141" t="str">
        <f>VLOOKUP(B61,Startlist!B:F,5,FALSE)</f>
        <v>EST</v>
      </c>
      <c r="F61" s="140" t="str">
        <f>VLOOKUP(B61,Startlist!B:H,7,FALSE)</f>
        <v>Toyota Starlet</v>
      </c>
      <c r="G61" s="140" t="str">
        <f>VLOOKUP(B61,Startlist!B:H,6,FALSE)</f>
        <v>SAR-TECH MOTORSPORT</v>
      </c>
      <c r="H61" s="279" t="s">
        <v>1928</v>
      </c>
      <c r="I61" s="186"/>
    </row>
    <row r="62" spans="1:9" ht="15" customHeight="1">
      <c r="A62" s="138"/>
      <c r="B62" s="110">
        <v>27</v>
      </c>
      <c r="C62" s="139" t="str">
        <f>VLOOKUP(B62,Startlist!B:F,2,FALSE)</f>
        <v>MV5</v>
      </c>
      <c r="D62" s="140" t="str">
        <f>CONCATENATE(VLOOKUP(B62,Startlist!B:H,3,FALSE)," / ",VLOOKUP(B62,Startlist!B:H,4,FALSE))</f>
        <v>Mait Madik / Toomas Tauk</v>
      </c>
      <c r="E62" s="141" t="str">
        <f>VLOOKUP(B62,Startlist!B:F,5,FALSE)</f>
        <v>EST</v>
      </c>
      <c r="F62" s="140" t="str">
        <f>VLOOKUP(B62,Startlist!B:H,7,FALSE)</f>
        <v>Honda Civic Type-R</v>
      </c>
      <c r="G62" s="140" t="str">
        <f>VLOOKUP(B62,Startlist!B:H,6,FALSE)</f>
        <v>PROREHV RALLY TEAM</v>
      </c>
      <c r="H62" s="279" t="s">
        <v>1928</v>
      </c>
      <c r="I62" s="186"/>
    </row>
    <row r="63" spans="1:9" ht="15" customHeight="1">
      <c r="A63" s="138"/>
      <c r="B63" s="110">
        <v>29</v>
      </c>
      <c r="C63" s="139" t="str">
        <f>VLOOKUP(B63,Startlist!B:F,2,FALSE)</f>
        <v>MV2</v>
      </c>
      <c r="D63" s="140" t="str">
        <f>CONCATENATE(VLOOKUP(B63,Startlist!B:H,3,FALSE)," / ",VLOOKUP(B63,Startlist!B:H,4,FALSE))</f>
        <v>Aleksander Kudryavtsev / Volodymir Korsia</v>
      </c>
      <c r="E63" s="141" t="str">
        <f>VLOOKUP(B63,Startlist!B:F,5,FALSE)</f>
        <v>RUS / UKR</v>
      </c>
      <c r="F63" s="140" t="str">
        <f>VLOOKUP(B63,Startlist!B:H,7,FALSE)</f>
        <v>Peugeot 208 R2</v>
      </c>
      <c r="G63" s="140" t="str">
        <f>VLOOKUP(B63,Startlist!B:H,6,FALSE)</f>
        <v>ALM MOTORSPORT</v>
      </c>
      <c r="H63" s="279" t="s">
        <v>1928</v>
      </c>
      <c r="I63" s="186"/>
    </row>
    <row r="64" spans="1:9" ht="15" customHeight="1">
      <c r="A64" s="138"/>
      <c r="B64" s="110">
        <v>30</v>
      </c>
      <c r="C64" s="139" t="str">
        <f>VLOOKUP(B64,Startlist!B:F,2,FALSE)</f>
        <v>MV2</v>
      </c>
      <c r="D64" s="140" t="str">
        <f>CONCATENATE(VLOOKUP(B64,Startlist!B:H,3,FALSE)," / ",VLOOKUP(B64,Startlist!B:H,4,FALSE))</f>
        <v>Taisko Lario / Tatu Hämäläinen</v>
      </c>
      <c r="E64" s="141" t="str">
        <f>VLOOKUP(B64,Startlist!B:F,5,FALSE)</f>
        <v>FIN</v>
      </c>
      <c r="F64" s="140" t="str">
        <f>VLOOKUP(B64,Startlist!B:H,7,FALSE)</f>
        <v>Peugeot 208 R2</v>
      </c>
      <c r="G64" s="140" t="str">
        <f>VLOOKUP(B64,Startlist!B:H,6,FALSE)</f>
        <v>TAISKO LARIO</v>
      </c>
      <c r="H64" s="279" t="s">
        <v>1928</v>
      </c>
      <c r="I64" s="186"/>
    </row>
    <row r="65" spans="1:9" ht="15" customHeight="1">
      <c r="A65" s="138"/>
      <c r="B65" s="110">
        <v>31</v>
      </c>
      <c r="C65" s="139" t="str">
        <f>VLOOKUP(B65,Startlist!B:F,2,FALSE)</f>
        <v>MV6</v>
      </c>
      <c r="D65" s="140" t="str">
        <f>CONCATENATE(VLOOKUP(B65,Startlist!B:H,3,FALSE)," / ",VLOOKUP(B65,Startlist!B:H,4,FALSE))</f>
        <v>Martins Sesks / Andris Malnieks</v>
      </c>
      <c r="E65" s="141" t="str">
        <f>VLOOKUP(B65,Startlist!B:F,5,FALSE)</f>
        <v>LAT</v>
      </c>
      <c r="F65" s="140" t="str">
        <f>VLOOKUP(B65,Startlist!B:H,7,FALSE)</f>
        <v>Peugeot 208 R2</v>
      </c>
      <c r="G65" s="140" t="str">
        <f>VLOOKUP(B65,Startlist!B:H,6,FALSE)</f>
        <v>LMT AUTOSPORTA AKADEMIJA</v>
      </c>
      <c r="H65" s="279" t="s">
        <v>1928</v>
      </c>
      <c r="I65" s="186"/>
    </row>
    <row r="66" spans="1:9" ht="15" customHeight="1">
      <c r="A66" s="138"/>
      <c r="B66" s="110">
        <v>32</v>
      </c>
      <c r="C66" s="139" t="str">
        <f>VLOOKUP(B66,Startlist!B:F,2,FALSE)</f>
        <v>MV6</v>
      </c>
      <c r="D66" s="140" t="str">
        <f>CONCATENATE(VLOOKUP(B66,Startlist!B:H,3,FALSE)," / ",VLOOKUP(B66,Startlist!B:H,4,FALSE))</f>
        <v>Kristen Kelement / Timo Kasesalu</v>
      </c>
      <c r="E66" s="141" t="str">
        <f>VLOOKUP(B66,Startlist!B:F,5,FALSE)</f>
        <v>EST</v>
      </c>
      <c r="F66" s="140" t="str">
        <f>VLOOKUP(B66,Startlist!B:H,7,FALSE)</f>
        <v>Citroen C2</v>
      </c>
      <c r="G66" s="140" t="str">
        <f>VLOOKUP(B66,Startlist!B:H,6,FALSE)</f>
        <v>RS RACING TEAM</v>
      </c>
      <c r="H66" s="279" t="s">
        <v>1928</v>
      </c>
      <c r="I66" s="186"/>
    </row>
    <row r="67" spans="1:9" ht="15" customHeight="1">
      <c r="A67" s="138"/>
      <c r="B67" s="110">
        <v>43</v>
      </c>
      <c r="C67" s="139" t="str">
        <f>VLOOKUP(B67,Startlist!B:F,2,FALSE)</f>
        <v>MV8</v>
      </c>
      <c r="D67" s="140" t="str">
        <f>CONCATENATE(VLOOKUP(B67,Startlist!B:H,3,FALSE)," / ",VLOOKUP(B67,Startlist!B:H,4,FALSE))</f>
        <v>Raigo Reimal / Magnus Lepp</v>
      </c>
      <c r="E67" s="141" t="str">
        <f>VLOOKUP(B67,Startlist!B:F,5,FALSE)</f>
        <v>EST</v>
      </c>
      <c r="F67" s="140" t="str">
        <f>VLOOKUP(B67,Startlist!B:H,7,FALSE)</f>
        <v>VW Golf</v>
      </c>
      <c r="G67" s="140" t="str">
        <f>VLOOKUP(B67,Startlist!B:H,6,FALSE)</f>
        <v>SAR-TECH MOTORSPORT</v>
      </c>
      <c r="H67" s="279" t="s">
        <v>1928</v>
      </c>
      <c r="I67" s="186"/>
    </row>
    <row r="68" spans="1:9" ht="15" customHeight="1">
      <c r="A68" s="138"/>
      <c r="B68" s="110">
        <v>44</v>
      </c>
      <c r="C68" s="139" t="str">
        <f>VLOOKUP(B68,Startlist!B:F,2,FALSE)</f>
        <v>MV9</v>
      </c>
      <c r="D68" s="140" t="str">
        <f>CONCATENATE(VLOOKUP(B68,Startlist!B:H,3,FALSE)," / ",VLOOKUP(B68,Startlist!B:H,4,FALSE))</f>
        <v>Janar Tänak / Janno ōunpuu</v>
      </c>
      <c r="E68" s="141" t="str">
        <f>VLOOKUP(B68,Startlist!B:F,5,FALSE)</f>
        <v>EST</v>
      </c>
      <c r="F68" s="140" t="str">
        <f>VLOOKUP(B68,Startlist!B:H,7,FALSE)</f>
        <v>Lada S1600</v>
      </c>
      <c r="G68" s="140" t="str">
        <f>VLOOKUP(B68,Startlist!B:H,6,FALSE)</f>
        <v>OT RACING</v>
      </c>
      <c r="H68" s="279" t="s">
        <v>1928</v>
      </c>
      <c r="I68" s="186"/>
    </row>
    <row r="69" spans="1:9" ht="15" customHeight="1">
      <c r="A69" s="138"/>
      <c r="B69" s="110">
        <v>46</v>
      </c>
      <c r="C69" s="139" t="str">
        <f>VLOOKUP(B69,Startlist!B:F,2,FALSE)</f>
        <v>MV8</v>
      </c>
      <c r="D69" s="140" t="str">
        <f>CONCATENATE(VLOOKUP(B69,Startlist!B:H,3,FALSE)," / ",VLOOKUP(B69,Startlist!B:H,4,FALSE))</f>
        <v>Janar Lehtniit / Rauno Orupōld</v>
      </c>
      <c r="E69" s="141" t="str">
        <f>VLOOKUP(B69,Startlist!B:F,5,FALSE)</f>
        <v>EST</v>
      </c>
      <c r="F69" s="140" t="str">
        <f>VLOOKUP(B69,Startlist!B:H,7,FALSE)</f>
        <v>Ford Escort RS</v>
      </c>
      <c r="G69" s="140" t="str">
        <f>VLOOKUP(B69,Startlist!B:H,6,FALSE)</f>
        <v>ERKI SPORT</v>
      </c>
      <c r="H69" s="279" t="s">
        <v>1928</v>
      </c>
      <c r="I69" s="186"/>
    </row>
    <row r="70" spans="1:9" ht="15" customHeight="1">
      <c r="A70" s="138"/>
      <c r="B70" s="110">
        <v>54</v>
      </c>
      <c r="C70" s="139" t="str">
        <f>VLOOKUP(B70,Startlist!B:F,2,FALSE)</f>
        <v>MV8</v>
      </c>
      <c r="D70" s="140" t="str">
        <f>CONCATENATE(VLOOKUP(B70,Startlist!B:H,3,FALSE)," / ",VLOOKUP(B70,Startlist!B:H,4,FALSE))</f>
        <v>Alari Sillaste / Arvo Liimann</v>
      </c>
      <c r="E70" s="141" t="str">
        <f>VLOOKUP(B70,Startlist!B:F,5,FALSE)</f>
        <v>EST</v>
      </c>
      <c r="F70" s="140" t="str">
        <f>VLOOKUP(B70,Startlist!B:H,7,FALSE)</f>
        <v>AZLK 2140</v>
      </c>
      <c r="G70" s="140" t="str">
        <f>VLOOKUP(B70,Startlist!B:H,6,FALSE)</f>
        <v>ECOM MOTORSPORT</v>
      </c>
      <c r="H70" s="279" t="s">
        <v>1928</v>
      </c>
      <c r="I70" s="186"/>
    </row>
    <row r="71" spans="1:9" ht="15" customHeight="1">
      <c r="A71" s="138"/>
      <c r="B71" s="110">
        <v>55</v>
      </c>
      <c r="C71" s="139" t="str">
        <f>VLOOKUP(B71,Startlist!B:F,2,FALSE)</f>
        <v>MV5</v>
      </c>
      <c r="D71" s="140" t="str">
        <f>CONCATENATE(VLOOKUP(B71,Startlist!B:H,3,FALSE)," / ",VLOOKUP(B71,Startlist!B:H,4,FALSE))</f>
        <v>Rico Rodi / Ilmar Pukk</v>
      </c>
      <c r="E71" s="141" t="str">
        <f>VLOOKUP(B71,Startlist!B:F,5,FALSE)</f>
        <v>EST</v>
      </c>
      <c r="F71" s="140" t="str">
        <f>VLOOKUP(B71,Startlist!B:H,7,FALSE)</f>
        <v>Honda Civic Type-R</v>
      </c>
      <c r="G71" s="140" t="str">
        <f>VLOOKUP(B71,Startlist!B:H,6,FALSE)</f>
        <v>TIKKRI MOTORSPORT</v>
      </c>
      <c r="H71" s="279" t="s">
        <v>1928</v>
      </c>
      <c r="I71" s="186"/>
    </row>
    <row r="72" spans="1:8" ht="15">
      <c r="A72" s="138"/>
      <c r="B72" s="110">
        <v>60</v>
      </c>
      <c r="C72" s="139" t="str">
        <f>VLOOKUP(B72,Startlist!B:F,2,FALSE)</f>
        <v>MV8</v>
      </c>
      <c r="D72" s="140" t="str">
        <f>CONCATENATE(VLOOKUP(B72,Startlist!B:H,3,FALSE)," / ",VLOOKUP(B72,Startlist!B:H,4,FALSE))</f>
        <v>Karl Küttim / Tiina Ehrbach</v>
      </c>
      <c r="E72" s="141" t="str">
        <f>VLOOKUP(B72,Startlist!B:F,5,FALSE)</f>
        <v>EST</v>
      </c>
      <c r="F72" s="140" t="str">
        <f>VLOOKUP(B72,Startlist!B:H,7,FALSE)</f>
        <v>Nissan Sunny GTI</v>
      </c>
      <c r="G72" s="140" t="str">
        <f>VLOOKUP(B72,Startlist!B:H,6,FALSE)</f>
        <v>ECOM MOTORSPORT</v>
      </c>
      <c r="H72" s="279" t="s">
        <v>1928</v>
      </c>
    </row>
    <row r="73" spans="1:8" ht="15">
      <c r="A73" s="138"/>
      <c r="B73" s="110">
        <v>62</v>
      </c>
      <c r="C73" s="139" t="str">
        <f>VLOOKUP(B73,Startlist!B:F,2,FALSE)</f>
        <v>MV9</v>
      </c>
      <c r="D73" s="140" t="str">
        <f>CONCATENATE(VLOOKUP(B73,Startlist!B:H,3,FALSE)," / ",VLOOKUP(B73,Startlist!B:H,4,FALSE))</f>
        <v>Vaido Tali / Tarmo Mägi</v>
      </c>
      <c r="E73" s="141" t="str">
        <f>VLOOKUP(B73,Startlist!B:F,5,FALSE)</f>
        <v>EST</v>
      </c>
      <c r="F73" s="140" t="str">
        <f>VLOOKUP(B73,Startlist!B:H,7,FALSE)</f>
        <v>LADA 2105</v>
      </c>
      <c r="G73" s="140" t="str">
        <f>VLOOKUP(B73,Startlist!B:H,6,FALSE)</f>
        <v>ECOM MOTORSPORT</v>
      </c>
      <c r="H73" s="279" t="s">
        <v>1928</v>
      </c>
    </row>
    <row r="74" spans="1:8" ht="15">
      <c r="A74" s="138"/>
      <c r="B74" s="110">
        <v>65</v>
      </c>
      <c r="C74" s="139" t="str">
        <f>VLOOKUP(B74,Startlist!B:F,2,FALSE)</f>
        <v>MV9</v>
      </c>
      <c r="D74" s="140" t="str">
        <f>CONCATENATE(VLOOKUP(B74,Startlist!B:H,3,FALSE)," / ",VLOOKUP(B74,Startlist!B:H,4,FALSE))</f>
        <v>Rait Raidma / Rainis Raidma</v>
      </c>
      <c r="E74" s="141" t="str">
        <f>VLOOKUP(B74,Startlist!B:F,5,FALSE)</f>
        <v>EST</v>
      </c>
      <c r="F74" s="140" t="str">
        <f>VLOOKUP(B74,Startlist!B:H,7,FALSE)</f>
        <v>Suzuki Baleno</v>
      </c>
      <c r="G74" s="140" t="str">
        <f>VLOOKUP(B74,Startlist!B:H,6,FALSE)</f>
        <v>ERKI SPORT</v>
      </c>
      <c r="H74" s="279" t="s">
        <v>1928</v>
      </c>
    </row>
    <row r="75" spans="1:8" ht="15">
      <c r="A75" s="138"/>
      <c r="B75" s="110">
        <v>66</v>
      </c>
      <c r="C75" s="139" t="str">
        <f>VLOOKUP(B75,Startlist!B:F,2,FALSE)</f>
        <v>MV8</v>
      </c>
      <c r="D75" s="140" t="str">
        <f>CONCATENATE(VLOOKUP(B75,Startlist!B:H,3,FALSE)," / ",VLOOKUP(B75,Startlist!B:H,4,FALSE))</f>
        <v>Karmo Karelson / Karol Pert</v>
      </c>
      <c r="E75" s="141" t="str">
        <f>VLOOKUP(B75,Startlist!B:F,5,FALSE)</f>
        <v>EST</v>
      </c>
      <c r="F75" s="140" t="str">
        <f>VLOOKUP(B75,Startlist!B:H,7,FALSE)</f>
        <v>VW Golf</v>
      </c>
      <c r="G75" s="140" t="str">
        <f>VLOOKUP(B75,Startlist!B:H,6,FALSE)</f>
        <v>ECOM MOTORSPORT</v>
      </c>
      <c r="H75" s="279" t="s">
        <v>1928</v>
      </c>
    </row>
    <row r="76" spans="1:8" ht="15">
      <c r="A76" s="138"/>
      <c r="B76" s="110">
        <v>68</v>
      </c>
      <c r="C76" s="139" t="str">
        <f>VLOOKUP(B76,Startlist!B:F,2,FALSE)</f>
        <v>MVX</v>
      </c>
      <c r="D76" s="140" t="str">
        <f>CONCATENATE(VLOOKUP(B76,Startlist!B:H,3,FALSE)," / ",VLOOKUP(B76,Startlist!B:H,4,FALSE))</f>
        <v>Taavi Niinemets / Esko Allika</v>
      </c>
      <c r="E76" s="141" t="str">
        <f>VLOOKUP(B76,Startlist!B:F,5,FALSE)</f>
        <v>EST</v>
      </c>
      <c r="F76" s="140" t="str">
        <f>VLOOKUP(B76,Startlist!B:H,7,FALSE)</f>
        <v>GAZ 51A</v>
      </c>
      <c r="G76" s="140" t="str">
        <f>VLOOKUP(B76,Startlist!B:H,6,FALSE)</f>
        <v>GAZ RALLIKLUBI</v>
      </c>
      <c r="H76" s="279" t="s">
        <v>1928</v>
      </c>
    </row>
    <row r="77" spans="1:8" ht="15">
      <c r="A77" s="138"/>
      <c r="B77" s="110">
        <v>69</v>
      </c>
      <c r="C77" s="139" t="str">
        <f>VLOOKUP(B77,Startlist!B:F,2,FALSE)</f>
        <v>MVX</v>
      </c>
      <c r="D77" s="140" t="str">
        <f>CONCATENATE(VLOOKUP(B77,Startlist!B:H,3,FALSE)," / ",VLOOKUP(B77,Startlist!B:H,4,FALSE))</f>
        <v>Rainer Tuberik / Raido Vetesina</v>
      </c>
      <c r="E77" s="141" t="str">
        <f>VLOOKUP(B77,Startlist!B:F,5,FALSE)</f>
        <v>EST</v>
      </c>
      <c r="F77" s="140" t="str">
        <f>VLOOKUP(B77,Startlist!B:H,7,FALSE)</f>
        <v>GAZ 51</v>
      </c>
      <c r="G77" s="140" t="str">
        <f>VLOOKUP(B77,Startlist!B:H,6,FALSE)</f>
        <v>GAZ RALLIKLUBI</v>
      </c>
      <c r="H77" s="279" t="s">
        <v>1928</v>
      </c>
    </row>
    <row r="78" spans="1:8" ht="15">
      <c r="A78" s="138"/>
      <c r="B78" s="110">
        <v>74</v>
      </c>
      <c r="C78" s="139" t="str">
        <f>VLOOKUP(B78,Startlist!B:F,2,FALSE)</f>
        <v>MVX</v>
      </c>
      <c r="D78" s="140" t="str">
        <f>CONCATENATE(VLOOKUP(B78,Startlist!B:H,3,FALSE)," / ",VLOOKUP(B78,Startlist!B:H,4,FALSE))</f>
        <v>Janno Kamp / Silver Raudmägi</v>
      </c>
      <c r="E78" s="141" t="str">
        <f>VLOOKUP(B78,Startlist!B:F,5,FALSE)</f>
        <v>EST</v>
      </c>
      <c r="F78" s="140" t="str">
        <f>VLOOKUP(B78,Startlist!B:H,7,FALSE)</f>
        <v>GAZ 51</v>
      </c>
      <c r="G78" s="140" t="str">
        <f>VLOOKUP(B78,Startlist!B:H,6,FALSE)</f>
        <v>ECOM MOTORSPORT</v>
      </c>
      <c r="H78" s="279" t="s">
        <v>1928</v>
      </c>
    </row>
  </sheetData>
  <sheetProtection/>
  <autoFilter ref="A7:H71"/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H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E2" s="1" t="str">
        <f>Startlist!$F4</f>
        <v>NESTE HARJU RALLY</v>
      </c>
      <c r="H2" s="65"/>
    </row>
    <row r="3" spans="2:8" ht="15">
      <c r="B3" s="2"/>
      <c r="E3" s="24" t="str">
        <f>Startlist!$F5</f>
        <v>26-27 May 2017</v>
      </c>
      <c r="H3" s="65"/>
    </row>
    <row r="4" spans="2:8" ht="15">
      <c r="B4" s="2"/>
      <c r="E4" s="24" t="str">
        <f>Startlist!$F6</f>
        <v> </v>
      </c>
      <c r="H4" s="65"/>
    </row>
    <row r="5" ht="15" customHeight="1">
      <c r="H5" s="65"/>
    </row>
    <row r="6" spans="1:8" ht="15.75" customHeight="1">
      <c r="A6" s="114" t="s">
        <v>148</v>
      </c>
      <c r="B6" s="183" t="s">
        <v>338</v>
      </c>
      <c r="C6" s="116"/>
      <c r="D6" s="114"/>
      <c r="E6" s="114"/>
      <c r="F6" s="114"/>
      <c r="G6" s="114"/>
      <c r="H6" s="115"/>
    </row>
    <row r="7" spans="1:8" ht="12.75">
      <c r="A7" s="143"/>
      <c r="B7" s="178" t="s">
        <v>123</v>
      </c>
      <c r="C7" s="179" t="s">
        <v>109</v>
      </c>
      <c r="D7" s="180" t="s">
        <v>110</v>
      </c>
      <c r="E7" s="179"/>
      <c r="F7" s="181" t="s">
        <v>120</v>
      </c>
      <c r="G7" s="182" t="s">
        <v>119</v>
      </c>
      <c r="H7" s="133" t="s">
        <v>112</v>
      </c>
    </row>
    <row r="8" spans="1:8" ht="15" customHeight="1">
      <c r="A8" s="138">
        <v>1</v>
      </c>
      <c r="B8" s="184">
        <v>1</v>
      </c>
      <c r="C8" s="139" t="str">
        <f>VLOOKUP(B8,Startlist!B:F,2,FALSE)</f>
        <v>MV1</v>
      </c>
      <c r="D8" s="140" t="str">
        <f>CONCATENATE(VLOOKUP(B8,Startlist!B:H,3,FALSE)," / ",VLOOKUP(B8,Startlist!B:H,4,FALSE))</f>
        <v>Georg Gross / Raigo Mōlder</v>
      </c>
      <c r="E8" s="141" t="str">
        <f>VLOOKUP(B8,Startlist!B:F,5,FALSE)</f>
        <v>EST</v>
      </c>
      <c r="F8" s="140" t="str">
        <f>VLOOKUP(B8,Startlist!B:H,7,FALSE)</f>
        <v>Ford Fiesta WRC</v>
      </c>
      <c r="G8" s="140" t="str">
        <f>VLOOKUP(B8,Startlist!B:H,6,FALSE)</f>
        <v>OT RACING</v>
      </c>
      <c r="H8" s="142" t="str">
        <f>VLOOKUP(B8,Results!B:R,11,FALSE)</f>
        <v> 4.55,2</v>
      </c>
    </row>
    <row r="9" spans="1:8" ht="15" customHeight="1">
      <c r="A9" s="138">
        <f>A8+1</f>
        <v>2</v>
      </c>
      <c r="B9" s="184">
        <v>4</v>
      </c>
      <c r="C9" s="139" t="str">
        <f>VLOOKUP(B9,Startlist!B:F,2,FALSE)</f>
        <v>MV4</v>
      </c>
      <c r="D9" s="140" t="str">
        <f>CONCATENATE(VLOOKUP(B9,Startlist!B:H,3,FALSE)," / ",VLOOKUP(B9,Startlist!B:H,4,FALSE))</f>
        <v>Kaspar Koitla / Andres Ots</v>
      </c>
      <c r="E9" s="141" t="str">
        <f>VLOOKUP(B9,Startlist!B:F,5,FALSE)</f>
        <v>EST</v>
      </c>
      <c r="F9" s="140" t="str">
        <f>VLOOKUP(B9,Startlist!B:H,7,FALSE)</f>
        <v>Mitsubishi Lancer Evo 9</v>
      </c>
      <c r="G9" s="140" t="str">
        <f>VLOOKUP(B9,Startlist!B:H,6,FALSE)</f>
        <v>PROREHV RALLY TEAM</v>
      </c>
      <c r="H9" s="142" t="str">
        <f>VLOOKUP(B9,Results!B:R,11,FALSE)</f>
        <v> 5.00,9</v>
      </c>
    </row>
    <row r="10" spans="1:8" ht="15" customHeight="1">
      <c r="A10" s="138">
        <f aca="true" t="shared" si="0" ref="A10:A58">A9+1</f>
        <v>3</v>
      </c>
      <c r="B10" s="184">
        <v>5</v>
      </c>
      <c r="C10" s="139" t="str">
        <f>VLOOKUP(B10,Startlist!B:F,2,FALSE)</f>
        <v>MV3</v>
      </c>
      <c r="D10" s="140" t="str">
        <f>CONCATENATE(VLOOKUP(B10,Startlist!B:H,3,FALSE)," / ",VLOOKUP(B10,Startlist!B:H,4,FALSE))</f>
        <v>Siim Plangi / Olaf Suuder</v>
      </c>
      <c r="E10" s="141" t="str">
        <f>VLOOKUP(B10,Startlist!B:F,5,FALSE)</f>
        <v>EST</v>
      </c>
      <c r="F10" s="140" t="str">
        <f>VLOOKUP(B10,Startlist!B:H,7,FALSE)</f>
        <v>Mitsubishi Lancer Evo 10</v>
      </c>
      <c r="G10" s="140" t="str">
        <f>VLOOKUP(B10,Startlist!B:H,6,FALSE)</f>
        <v>ALKO1000 MOTORSPORT</v>
      </c>
      <c r="H10" s="142" t="str">
        <f>VLOOKUP(B10,Results!B:R,11,FALSE)</f>
        <v> 5.01,0</v>
      </c>
    </row>
    <row r="11" spans="1:8" ht="15" customHeight="1">
      <c r="A11" s="138">
        <f t="shared" si="0"/>
        <v>4</v>
      </c>
      <c r="B11" s="184">
        <v>59</v>
      </c>
      <c r="C11" s="139" t="str">
        <f>VLOOKUP(B11,Startlist!B:F,2,FALSE)</f>
        <v>MV9</v>
      </c>
      <c r="D11" s="140" t="str">
        <f>CONCATENATE(VLOOKUP(B11,Startlist!B:H,3,FALSE)," / ",VLOOKUP(B11,Startlist!B:H,4,FALSE))</f>
        <v>Priit Guljajev / Janek Ojala</v>
      </c>
      <c r="E11" s="141" t="str">
        <f>VLOOKUP(B11,Startlist!B:F,5,FALSE)</f>
        <v>EST</v>
      </c>
      <c r="F11" s="140" t="str">
        <f>VLOOKUP(B11,Startlist!B:H,7,FALSE)</f>
        <v>Nissan Sunny</v>
      </c>
      <c r="G11" s="140" t="str">
        <f>VLOOKUP(B11,Startlist!B:H,6,FALSE)</f>
        <v>ECOM MOTORSPORT</v>
      </c>
      <c r="H11" s="142" t="str">
        <f>VLOOKUP(B11,Results!B:R,11,FALSE)</f>
        <v> 5.08,3</v>
      </c>
    </row>
    <row r="12" spans="1:8" ht="15" customHeight="1">
      <c r="A12" s="138">
        <f t="shared" si="0"/>
        <v>5</v>
      </c>
      <c r="B12" s="184">
        <v>23</v>
      </c>
      <c r="C12" s="139" t="str">
        <f>VLOOKUP(B12,Startlist!B:F,2,FALSE)</f>
        <v>MV5</v>
      </c>
      <c r="D12" s="140" t="str">
        <f>CONCATENATE(VLOOKUP(B12,Startlist!B:H,3,FALSE)," / ",VLOOKUP(B12,Startlist!B:H,4,FALSE))</f>
        <v>Kristo Subi / Raido Subi</v>
      </c>
      <c r="E12" s="141" t="str">
        <f>VLOOKUP(B12,Startlist!B:F,5,FALSE)</f>
        <v>EST</v>
      </c>
      <c r="F12" s="140" t="str">
        <f>VLOOKUP(B12,Startlist!B:H,7,FALSE)</f>
        <v>Honda Civic Type-R</v>
      </c>
      <c r="G12" s="140" t="str">
        <f>VLOOKUP(B12,Startlist!B:H,6,FALSE)</f>
        <v>ECOM MOTORSPORT</v>
      </c>
      <c r="H12" s="142" t="str">
        <f>VLOOKUP(B12,Results!B:R,11,FALSE)</f>
        <v> 5.18,9</v>
      </c>
    </row>
    <row r="13" spans="1:8" ht="15" customHeight="1">
      <c r="A13" s="138">
        <f t="shared" si="0"/>
        <v>6</v>
      </c>
      <c r="B13" s="184">
        <v>20</v>
      </c>
      <c r="C13" s="139" t="str">
        <f>VLOOKUP(B13,Startlist!B:F,2,FALSE)</f>
        <v>MV3</v>
      </c>
      <c r="D13" s="140" t="str">
        <f>CONCATENATE(VLOOKUP(B13,Startlist!B:H,3,FALSE)," / ",VLOOKUP(B13,Startlist!B:H,4,FALSE))</f>
        <v>Allan Popov / Aleksei Krylov</v>
      </c>
      <c r="E13" s="141" t="str">
        <f>VLOOKUP(B13,Startlist!B:F,5,FALSE)</f>
        <v>EST / RUS</v>
      </c>
      <c r="F13" s="140" t="str">
        <f>VLOOKUP(B13,Startlist!B:H,7,FALSE)</f>
        <v>Mitsubishi Lancer Evo 9</v>
      </c>
      <c r="G13" s="140" t="str">
        <f>VLOOKUP(B13,Startlist!B:H,6,FALSE)</f>
        <v>OK TEHNIKASPORDIKLUBI</v>
      </c>
      <c r="H13" s="142" t="str">
        <f>VLOOKUP(B13,Results!B:R,11,FALSE)</f>
        <v> 5.19,0</v>
      </c>
    </row>
    <row r="14" spans="1:8" ht="15" customHeight="1">
      <c r="A14" s="138">
        <f t="shared" si="0"/>
        <v>7</v>
      </c>
      <c r="B14" s="184">
        <v>16</v>
      </c>
      <c r="C14" s="139" t="str">
        <f>VLOOKUP(B14,Startlist!B:F,2,FALSE)</f>
        <v>MV4</v>
      </c>
      <c r="D14" s="140" t="str">
        <f>CONCATENATE(VLOOKUP(B14,Startlist!B:H,3,FALSE)," / ",VLOOKUP(B14,Startlist!B:H,4,FALSE))</f>
        <v>Anre Saks / Rainer Maasik</v>
      </c>
      <c r="E14" s="141" t="str">
        <f>VLOOKUP(B14,Startlist!B:F,5,FALSE)</f>
        <v>EST</v>
      </c>
      <c r="F14" s="140" t="str">
        <f>VLOOKUP(B14,Startlist!B:H,7,FALSE)</f>
        <v>Mitsubishi Lancer Evo 7</v>
      </c>
      <c r="G14" s="140" t="str">
        <f>VLOOKUP(B14,Startlist!B:H,6,FALSE)</f>
        <v>ALM MOTORSPORT</v>
      </c>
      <c r="H14" s="142" t="str">
        <f>VLOOKUP(B14,Results!B:R,11,FALSE)</f>
        <v> 5.19,1</v>
      </c>
    </row>
    <row r="15" spans="1:8" ht="15" customHeight="1">
      <c r="A15" s="138">
        <f t="shared" si="0"/>
        <v>8</v>
      </c>
      <c r="B15" s="184">
        <v>10</v>
      </c>
      <c r="C15" s="139" t="str">
        <f>VLOOKUP(B15,Startlist!B:F,2,FALSE)</f>
        <v>MV3</v>
      </c>
      <c r="D15" s="140" t="str">
        <f>CONCATENATE(VLOOKUP(B15,Startlist!B:H,3,FALSE)," / ",VLOOKUP(B15,Startlist!B:H,4,FALSE))</f>
        <v>Aleksey Semenov / Sergei Iakimenko</v>
      </c>
      <c r="E15" s="141" t="str">
        <f>VLOOKUP(B15,Startlist!B:F,5,FALSE)</f>
        <v>RUS</v>
      </c>
      <c r="F15" s="140" t="str">
        <f>VLOOKUP(B15,Startlist!B:H,7,FALSE)</f>
        <v>Mitsubishi Lancer Evo 10</v>
      </c>
      <c r="G15" s="140" t="str">
        <f>VLOOKUP(B15,Startlist!B:H,6,FALSE)</f>
        <v>RALLY CLUB</v>
      </c>
      <c r="H15" s="142" t="str">
        <f>VLOOKUP(B15,Results!B:R,11,FALSE)</f>
        <v> 5.19,4</v>
      </c>
    </row>
    <row r="16" spans="1:8" ht="15" customHeight="1">
      <c r="A16" s="138">
        <f t="shared" si="0"/>
        <v>9</v>
      </c>
      <c r="B16" s="184">
        <v>9</v>
      </c>
      <c r="C16" s="139" t="str">
        <f>VLOOKUP(B16,Startlist!B:F,2,FALSE)</f>
        <v>MV4</v>
      </c>
      <c r="D16" s="140" t="str">
        <f>CONCATENATE(VLOOKUP(B16,Startlist!B:H,3,FALSE)," / ",VLOOKUP(B16,Startlist!B:H,4,FALSE))</f>
        <v>Aiko Aigro / Kermo Kärtmann</v>
      </c>
      <c r="E16" s="141" t="str">
        <f>VLOOKUP(B16,Startlist!B:F,5,FALSE)</f>
        <v>EST</v>
      </c>
      <c r="F16" s="140" t="str">
        <f>VLOOKUP(B16,Startlist!B:H,7,FALSE)</f>
        <v>Mitsubishi Lancer Evo 6</v>
      </c>
      <c r="G16" s="140" t="str">
        <f>VLOOKUP(B16,Startlist!B:H,6,FALSE)</f>
        <v>TIKKRI MOTORSPORT</v>
      </c>
      <c r="H16" s="142" t="str">
        <f>VLOOKUP(B16,Results!B:R,11,FALSE)</f>
        <v> 5.21,1</v>
      </c>
    </row>
    <row r="17" spans="1:8" ht="15" customHeight="1">
      <c r="A17" s="138">
        <f t="shared" si="0"/>
        <v>10</v>
      </c>
      <c r="B17" s="184">
        <v>21</v>
      </c>
      <c r="C17" s="139" t="str">
        <f>VLOOKUP(B17,Startlist!B:F,2,FALSE)</f>
        <v>MV3</v>
      </c>
      <c r="D17" s="140" t="str">
        <f>CONCATENATE(VLOOKUP(B17,Startlist!B:H,3,FALSE)," / ",VLOOKUP(B17,Startlist!B:H,4,FALSE))</f>
        <v>Steven Viilo / Jakko Viilo</v>
      </c>
      <c r="E17" s="141" t="str">
        <f>VLOOKUP(B17,Startlist!B:F,5,FALSE)</f>
        <v>EST</v>
      </c>
      <c r="F17" s="140" t="str">
        <f>VLOOKUP(B17,Startlist!B:H,7,FALSE)</f>
        <v>Mitsubishi Lancer Evo 9</v>
      </c>
      <c r="G17" s="140" t="str">
        <f>VLOOKUP(B17,Startlist!B:H,6,FALSE)</f>
        <v>RR ESTONIA MOTORSPORT</v>
      </c>
      <c r="H17" s="142" t="str">
        <f>VLOOKUP(B17,Results!B:R,11,FALSE)</f>
        <v> 5.21,4</v>
      </c>
    </row>
    <row r="18" spans="1:8" ht="15" customHeight="1">
      <c r="A18" s="138">
        <f t="shared" si="0"/>
        <v>11</v>
      </c>
      <c r="B18" s="184">
        <v>31</v>
      </c>
      <c r="C18" s="139" t="str">
        <f>VLOOKUP(B18,Startlist!B:F,2,FALSE)</f>
        <v>MV6</v>
      </c>
      <c r="D18" s="140" t="str">
        <f>CONCATENATE(VLOOKUP(B18,Startlist!B:H,3,FALSE)," / ",VLOOKUP(B18,Startlist!B:H,4,FALSE))</f>
        <v>Martins Sesks / Andris Malnieks</v>
      </c>
      <c r="E18" s="141" t="str">
        <f>VLOOKUP(B18,Startlist!B:F,5,FALSE)</f>
        <v>LAT</v>
      </c>
      <c r="F18" s="140" t="str">
        <f>VLOOKUP(B18,Startlist!B:H,7,FALSE)</f>
        <v>Peugeot 208 R2</v>
      </c>
      <c r="G18" s="140" t="str">
        <f>VLOOKUP(B18,Startlist!B:H,6,FALSE)</f>
        <v>LMT AUTOSPORTA AKADEMIJA</v>
      </c>
      <c r="H18" s="142" t="str">
        <f>VLOOKUP(B18,Results!B:R,11,FALSE)</f>
        <v> 5.21,6</v>
      </c>
    </row>
    <row r="19" spans="1:8" ht="15" customHeight="1">
      <c r="A19" s="138">
        <f t="shared" si="0"/>
        <v>12</v>
      </c>
      <c r="B19" s="184">
        <v>22</v>
      </c>
      <c r="C19" s="139" t="str">
        <f>VLOOKUP(B19,Startlist!B:F,2,FALSE)</f>
        <v>MV3</v>
      </c>
      <c r="D19" s="140" t="str">
        <f>CONCATENATE(VLOOKUP(B19,Startlist!B:H,3,FALSE)," / ",VLOOKUP(B19,Startlist!B:H,4,FALSE))</f>
        <v>Dmitry Feofanov / Normunds Kokins</v>
      </c>
      <c r="E19" s="141" t="str">
        <f>VLOOKUP(B19,Startlist!B:F,5,FALSE)</f>
        <v>RUS / LAT</v>
      </c>
      <c r="F19" s="140" t="str">
        <f>VLOOKUP(B19,Startlist!B:H,7,FALSE)</f>
        <v>Mitsubishi Lancer Evo 9</v>
      </c>
      <c r="G19" s="140" t="str">
        <f>VLOOKUP(B19,Startlist!B:H,6,FALSE)</f>
        <v>ASRT RALLY TEAM</v>
      </c>
      <c r="H19" s="142" t="str">
        <f>VLOOKUP(B19,Results!B:R,11,FALSE)</f>
        <v> 5.22,8</v>
      </c>
    </row>
    <row r="20" spans="1:8" ht="15" customHeight="1">
      <c r="A20" s="138">
        <f t="shared" si="0"/>
        <v>13</v>
      </c>
      <c r="B20" s="184">
        <v>38</v>
      </c>
      <c r="C20" s="139" t="str">
        <f>VLOOKUP(B20,Startlist!B:F,2,FALSE)</f>
        <v>MV6</v>
      </c>
      <c r="D20" s="140" t="str">
        <f>CONCATENATE(VLOOKUP(B20,Startlist!B:H,3,FALSE)," / ",VLOOKUP(B20,Startlist!B:H,4,FALSE))</f>
        <v>Ken Torn / Kuldar Sikk</v>
      </c>
      <c r="E20" s="141" t="str">
        <f>VLOOKUP(B20,Startlist!B:F,5,FALSE)</f>
        <v>EST</v>
      </c>
      <c r="F20" s="140" t="str">
        <f>VLOOKUP(B20,Startlist!B:H,7,FALSE)</f>
        <v>Ford Fiesta R2T</v>
      </c>
      <c r="G20" s="140" t="str">
        <f>VLOOKUP(B20,Startlist!B:H,6,FALSE)</f>
        <v>OT RACING</v>
      </c>
      <c r="H20" s="142" t="str">
        <f>VLOOKUP(B20,Results!B:R,11,FALSE)</f>
        <v> 5.23,9</v>
      </c>
    </row>
    <row r="21" spans="1:8" ht="15" customHeight="1">
      <c r="A21" s="138">
        <f t="shared" si="0"/>
        <v>14</v>
      </c>
      <c r="B21" s="184">
        <v>15</v>
      </c>
      <c r="C21" s="139" t="str">
        <f>VLOOKUP(B21,Startlist!B:F,2,FALSE)</f>
        <v>MV4</v>
      </c>
      <c r="D21" s="140" t="str">
        <f>CONCATENATE(VLOOKUP(B21,Startlist!B:H,3,FALSE)," / ",VLOOKUP(B21,Startlist!B:H,4,FALSE))</f>
        <v>Siim Liivamägi / Edvin Parisalu</v>
      </c>
      <c r="E21" s="141" t="str">
        <f>VLOOKUP(B21,Startlist!B:F,5,FALSE)</f>
        <v>EST</v>
      </c>
      <c r="F21" s="140" t="str">
        <f>VLOOKUP(B21,Startlist!B:H,7,FALSE)</f>
        <v>Mitsubishi Lancer Evo 6</v>
      </c>
      <c r="G21" s="140" t="str">
        <f>VLOOKUP(B21,Startlist!B:H,6,FALSE)</f>
        <v>MS RACING</v>
      </c>
      <c r="H21" s="142" t="str">
        <f>VLOOKUP(B21,Results!B:R,11,FALSE)</f>
        <v> 5.25,1</v>
      </c>
    </row>
    <row r="22" spans="1:8" ht="15" customHeight="1">
      <c r="A22" s="138">
        <f t="shared" si="0"/>
        <v>15</v>
      </c>
      <c r="B22" s="184">
        <v>41</v>
      </c>
      <c r="C22" s="139" t="str">
        <f>VLOOKUP(B22,Startlist!B:F,2,FALSE)</f>
        <v>MV1</v>
      </c>
      <c r="D22" s="140" t="str">
        <f>CONCATENATE(VLOOKUP(B22,Startlist!B:H,3,FALSE)," / ",VLOOKUP(B22,Startlist!B:H,4,FALSE))</f>
        <v>Petri Pesu / Niko Sorsa</v>
      </c>
      <c r="E22" s="141" t="str">
        <f>VLOOKUP(B22,Startlist!B:F,5,FALSE)</f>
        <v>FIN</v>
      </c>
      <c r="F22" s="140" t="str">
        <f>VLOOKUP(B22,Startlist!B:H,7,FALSE)</f>
        <v>Mitsubishi Lancer Evo 9</v>
      </c>
      <c r="G22" s="140" t="str">
        <f>VLOOKUP(B22,Startlist!B:H,6,FALSE)</f>
        <v>PETRI PESU</v>
      </c>
      <c r="H22" s="142" t="str">
        <f>VLOOKUP(B22,Results!B:R,11,FALSE)</f>
        <v> 5.26,7</v>
      </c>
    </row>
    <row r="23" spans="1:8" ht="15" customHeight="1">
      <c r="A23" s="138">
        <f t="shared" si="0"/>
        <v>16</v>
      </c>
      <c r="B23" s="184">
        <v>12</v>
      </c>
      <c r="C23" s="139" t="str">
        <f>VLOOKUP(B23,Startlist!B:F,2,FALSE)</f>
        <v>MV7</v>
      </c>
      <c r="D23" s="140" t="str">
        <f>CONCATENATE(VLOOKUP(B23,Startlist!B:H,3,FALSE)," / ",VLOOKUP(B23,Startlist!B:H,4,FALSE))</f>
        <v>Mario Jürimäe / Rauno Rohtmets</v>
      </c>
      <c r="E23" s="141" t="str">
        <f>VLOOKUP(B23,Startlist!B:F,5,FALSE)</f>
        <v>EST</v>
      </c>
      <c r="F23" s="140" t="str">
        <f>VLOOKUP(B23,Startlist!B:H,7,FALSE)</f>
        <v>BMW M3</v>
      </c>
      <c r="G23" s="140" t="str">
        <f>VLOOKUP(B23,Startlist!B:H,6,FALSE)</f>
        <v>CUEKS RACING</v>
      </c>
      <c r="H23" s="142" t="str">
        <f>VLOOKUP(B23,Results!B:R,11,FALSE)</f>
        <v> 5.27,0</v>
      </c>
    </row>
    <row r="24" spans="1:8" ht="15" customHeight="1">
      <c r="A24" s="138">
        <f t="shared" si="0"/>
        <v>17</v>
      </c>
      <c r="B24" s="184">
        <v>39</v>
      </c>
      <c r="C24" s="139" t="str">
        <f>VLOOKUP(B24,Startlist!B:F,2,FALSE)</f>
        <v>MV6</v>
      </c>
      <c r="D24" s="140" t="str">
        <f>CONCATENATE(VLOOKUP(B24,Startlist!B:H,3,FALSE)," / ",VLOOKUP(B24,Startlist!B:H,4,FALSE))</f>
        <v>Miko Niinemäe / Martin Valter</v>
      </c>
      <c r="E24" s="141" t="str">
        <f>VLOOKUP(B24,Startlist!B:F,5,FALSE)</f>
        <v>EST</v>
      </c>
      <c r="F24" s="140" t="str">
        <f>VLOOKUP(B24,Startlist!B:H,7,FALSE)</f>
        <v>Ford Fiesta</v>
      </c>
      <c r="G24" s="140" t="str">
        <f>VLOOKUP(B24,Startlist!B:H,6,FALSE)</f>
        <v>CUEKS RACING</v>
      </c>
      <c r="H24" s="142" t="str">
        <f>VLOOKUP(B24,Results!B:R,11,FALSE)</f>
        <v> 5.27,2</v>
      </c>
    </row>
    <row r="25" spans="1:8" ht="15" customHeight="1">
      <c r="A25" s="138">
        <f t="shared" si="0"/>
        <v>18</v>
      </c>
      <c r="B25" s="184">
        <v>36</v>
      </c>
      <c r="C25" s="139" t="str">
        <f>VLOOKUP(B25,Startlist!B:F,2,FALSE)</f>
        <v>MV6</v>
      </c>
      <c r="D25" s="140" t="str">
        <f>CONCATENATE(VLOOKUP(B25,Startlist!B:H,3,FALSE)," / ",VLOOKUP(B25,Startlist!B:H,4,FALSE))</f>
        <v>Oliver Ojaperv / Jarno Talve</v>
      </c>
      <c r="E25" s="141" t="str">
        <f>VLOOKUP(B25,Startlist!B:F,5,FALSE)</f>
        <v>EST</v>
      </c>
      <c r="F25" s="140" t="str">
        <f>VLOOKUP(B25,Startlist!B:H,7,FALSE)</f>
        <v>Ford Fiesta R2</v>
      </c>
      <c r="G25" s="140" t="str">
        <f>VLOOKUP(B25,Startlist!B:H,6,FALSE)</f>
        <v>OT RACING</v>
      </c>
      <c r="H25" s="142" t="str">
        <f>VLOOKUP(B25,Results!B:R,11,FALSE)</f>
        <v> 5.28,6</v>
      </c>
    </row>
    <row r="26" spans="1:8" ht="15" customHeight="1">
      <c r="A26" s="138">
        <f t="shared" si="0"/>
        <v>19</v>
      </c>
      <c r="B26" s="184">
        <v>11</v>
      </c>
      <c r="C26" s="139" t="str">
        <f>VLOOKUP(B26,Startlist!B:F,2,FALSE)</f>
        <v>MV7</v>
      </c>
      <c r="D26" s="140" t="str">
        <f>CONCATENATE(VLOOKUP(B26,Startlist!B:H,3,FALSE)," / ",VLOOKUP(B26,Startlist!B:H,4,FALSE))</f>
        <v>Marko Ringenberg / Allar Heina</v>
      </c>
      <c r="E26" s="141" t="str">
        <f>VLOOKUP(B26,Startlist!B:F,5,FALSE)</f>
        <v>EST</v>
      </c>
      <c r="F26" s="140" t="str">
        <f>VLOOKUP(B26,Startlist!B:H,7,FALSE)</f>
        <v>BMW M3</v>
      </c>
      <c r="G26" s="140" t="str">
        <f>VLOOKUP(B26,Startlist!B:H,6,FALSE)</f>
        <v>CUEKS RACING</v>
      </c>
      <c r="H26" s="142" t="str">
        <f>VLOOKUP(B26,Results!B:R,11,FALSE)</f>
        <v> 5.29,1</v>
      </c>
    </row>
    <row r="27" spans="1:8" ht="15" customHeight="1">
      <c r="A27" s="138">
        <f t="shared" si="0"/>
        <v>20</v>
      </c>
      <c r="B27" s="184">
        <v>33</v>
      </c>
      <c r="C27" s="139" t="str">
        <f>VLOOKUP(B27,Startlist!B:F,2,FALSE)</f>
        <v>MV6</v>
      </c>
      <c r="D27" s="140" t="str">
        <f>CONCATENATE(VLOOKUP(B27,Startlist!B:H,3,FALSE)," / ",VLOOKUP(B27,Startlist!B:H,4,FALSE))</f>
        <v>Kaspar Kasari / Hannes Kuusmaa</v>
      </c>
      <c r="E27" s="141" t="str">
        <f>VLOOKUP(B27,Startlist!B:F,5,FALSE)</f>
        <v>EST</v>
      </c>
      <c r="F27" s="140" t="str">
        <f>VLOOKUP(B27,Startlist!B:H,7,FALSE)</f>
        <v>Peugeot 208 R2</v>
      </c>
      <c r="G27" s="140" t="str">
        <f>VLOOKUP(B27,Startlist!B:H,6,FALSE)</f>
        <v>CUEKS RACING</v>
      </c>
      <c r="H27" s="142" t="str">
        <f>VLOOKUP(B27,Results!B:R,11,FALSE)</f>
        <v> 5.29,6</v>
      </c>
    </row>
    <row r="28" spans="1:8" ht="15" customHeight="1">
      <c r="A28" s="138">
        <f t="shared" si="0"/>
        <v>21</v>
      </c>
      <c r="B28" s="184">
        <v>24</v>
      </c>
      <c r="C28" s="139" t="str">
        <f>VLOOKUP(B28,Startlist!B:F,2,FALSE)</f>
        <v>MV5</v>
      </c>
      <c r="D28" s="140" t="str">
        <f>CONCATENATE(VLOOKUP(B28,Startlist!B:H,3,FALSE)," / ",VLOOKUP(B28,Startlist!B:H,4,FALSE))</f>
        <v>Karel Tölp / Martin Vihmann</v>
      </c>
      <c r="E28" s="141" t="str">
        <f>VLOOKUP(B28,Startlist!B:F,5,FALSE)</f>
        <v>EST</v>
      </c>
      <c r="F28" s="140" t="str">
        <f>VLOOKUP(B28,Startlist!B:H,7,FALSE)</f>
        <v>Honda Civic Type-R</v>
      </c>
      <c r="G28" s="140" t="str">
        <f>VLOOKUP(B28,Startlist!B:H,6,FALSE)</f>
        <v>ECOM MOTORSPORT</v>
      </c>
      <c r="H28" s="142" t="str">
        <f>VLOOKUP(B28,Results!B:R,11,FALSE)</f>
        <v> 5.29,8</v>
      </c>
    </row>
    <row r="29" spans="1:8" ht="15" customHeight="1">
      <c r="A29" s="138">
        <f t="shared" si="0"/>
        <v>22</v>
      </c>
      <c r="B29" s="184">
        <v>35</v>
      </c>
      <c r="C29" s="139" t="str">
        <f>VLOOKUP(B29,Startlist!B:F,2,FALSE)</f>
        <v>MV6</v>
      </c>
      <c r="D29" s="140" t="str">
        <f>CONCATENATE(VLOOKUP(B29,Startlist!B:H,3,FALSE)," / ",VLOOKUP(B29,Startlist!B:H,4,FALSE))</f>
        <v>Roland Poom / Ken Järveoja</v>
      </c>
      <c r="E29" s="141" t="str">
        <f>VLOOKUP(B29,Startlist!B:F,5,FALSE)</f>
        <v>EST</v>
      </c>
      <c r="F29" s="140" t="str">
        <f>VLOOKUP(B29,Startlist!B:H,7,FALSE)</f>
        <v>Ford Fiesta R2</v>
      </c>
      <c r="G29" s="140" t="str">
        <f>VLOOKUP(B29,Startlist!B:H,6,FALSE)</f>
        <v>CRC RALLY TEAM</v>
      </c>
      <c r="H29" s="142" t="str">
        <f>VLOOKUP(B29,Results!B:R,11,FALSE)</f>
        <v> 5.30,0</v>
      </c>
    </row>
    <row r="30" spans="1:8" ht="15" customHeight="1">
      <c r="A30" s="138">
        <f t="shared" si="0"/>
        <v>23</v>
      </c>
      <c r="B30" s="184">
        <v>17</v>
      </c>
      <c r="C30" s="139" t="str">
        <f>VLOOKUP(B30,Startlist!B:F,2,FALSE)</f>
        <v>MV7</v>
      </c>
      <c r="D30" s="140" t="str">
        <f>CONCATENATE(VLOOKUP(B30,Startlist!B:H,3,FALSE)," / ",VLOOKUP(B30,Startlist!B:H,4,FALSE))</f>
        <v>Einar Laipaik / Priit Piir</v>
      </c>
      <c r="E30" s="141" t="str">
        <f>VLOOKUP(B30,Startlist!B:F,5,FALSE)</f>
        <v>EST</v>
      </c>
      <c r="F30" s="140" t="str">
        <f>VLOOKUP(B30,Startlist!B:H,7,FALSE)</f>
        <v>BMW M3</v>
      </c>
      <c r="G30" s="140" t="str">
        <f>VLOOKUP(B30,Startlist!B:H,6,FALSE)</f>
        <v>MS RACING</v>
      </c>
      <c r="H30" s="142" t="str">
        <f>VLOOKUP(B30,Results!B:R,11,FALSE)</f>
        <v> 5.32,0</v>
      </c>
    </row>
    <row r="31" spans="1:8" ht="15" customHeight="1">
      <c r="A31" s="138">
        <f t="shared" si="0"/>
        <v>24</v>
      </c>
      <c r="B31" s="184">
        <v>37</v>
      </c>
      <c r="C31" s="139" t="str">
        <f>VLOOKUP(B31,Startlist!B:F,2,FALSE)</f>
        <v>MV6</v>
      </c>
      <c r="D31" s="140" t="str">
        <f>CONCATENATE(VLOOKUP(B31,Startlist!B:H,3,FALSE)," / ",VLOOKUP(B31,Startlist!B:H,4,FALSE))</f>
        <v>Kenneth Sepp / Tanel Kasesalu</v>
      </c>
      <c r="E31" s="141" t="str">
        <f>VLOOKUP(B31,Startlist!B:F,5,FALSE)</f>
        <v>EST</v>
      </c>
      <c r="F31" s="140" t="str">
        <f>VLOOKUP(B31,Startlist!B:H,7,FALSE)</f>
        <v>Ford Fiesta R2T</v>
      </c>
      <c r="G31" s="140" t="str">
        <f>VLOOKUP(B31,Startlist!B:H,6,FALSE)</f>
        <v>SAR-TECH MOTORSPORT</v>
      </c>
      <c r="H31" s="142" t="str">
        <f>VLOOKUP(B31,Results!B:R,11,FALSE)</f>
        <v> 5.32,4</v>
      </c>
    </row>
    <row r="32" spans="1:8" ht="15" customHeight="1">
      <c r="A32" s="138">
        <f t="shared" si="0"/>
        <v>25</v>
      </c>
      <c r="B32" s="184">
        <v>19</v>
      </c>
      <c r="C32" s="139" t="str">
        <f>VLOOKUP(B32,Startlist!B:F,2,FALSE)</f>
        <v>MV7</v>
      </c>
      <c r="D32" s="140" t="str">
        <f>CONCATENATE(VLOOKUP(B32,Startlist!B:H,3,FALSE)," / ",VLOOKUP(B32,Startlist!B:H,4,FALSE))</f>
        <v>Dmitry Nikonchuk / Elena Nikonchuk</v>
      </c>
      <c r="E32" s="141" t="str">
        <f>VLOOKUP(B32,Startlist!B:F,5,FALSE)</f>
        <v>RUS</v>
      </c>
      <c r="F32" s="140" t="str">
        <f>VLOOKUP(B32,Startlist!B:H,7,FALSE)</f>
        <v>BMW M3</v>
      </c>
      <c r="G32" s="140" t="str">
        <f>VLOOKUP(B32,Startlist!B:H,6,FALSE)</f>
        <v>CUEKS RACING</v>
      </c>
      <c r="H32" s="142" t="str">
        <f>VLOOKUP(B32,Results!B:R,11,FALSE)</f>
        <v> 5.35,7</v>
      </c>
    </row>
    <row r="33" spans="1:8" ht="15" customHeight="1">
      <c r="A33" s="138">
        <f t="shared" si="0"/>
        <v>26</v>
      </c>
      <c r="B33" s="184">
        <v>26</v>
      </c>
      <c r="C33" s="139" t="str">
        <f>VLOOKUP(B33,Startlist!B:F,2,FALSE)</f>
        <v>MV7</v>
      </c>
      <c r="D33" s="140" t="str">
        <f>CONCATENATE(VLOOKUP(B33,Startlist!B:H,3,FALSE)," / ",VLOOKUP(B33,Startlist!B:H,4,FALSE))</f>
        <v>Raiko Aru / Veiko Kullamäe</v>
      </c>
      <c r="E33" s="141" t="str">
        <f>VLOOKUP(B33,Startlist!B:F,5,FALSE)</f>
        <v>EST</v>
      </c>
      <c r="F33" s="140" t="str">
        <f>VLOOKUP(B33,Startlist!B:H,7,FALSE)</f>
        <v>BMW M3</v>
      </c>
      <c r="G33" s="140" t="str">
        <f>VLOOKUP(B33,Startlist!B:H,6,FALSE)</f>
        <v>ECOM MOTORSPORT</v>
      </c>
      <c r="H33" s="142" t="str">
        <f>VLOOKUP(B33,Results!B:R,11,FALSE)</f>
        <v> 5.35,7</v>
      </c>
    </row>
    <row r="34" spans="1:8" ht="15" customHeight="1">
      <c r="A34" s="138">
        <f t="shared" si="0"/>
        <v>27</v>
      </c>
      <c r="B34" s="184">
        <v>25</v>
      </c>
      <c r="C34" s="139" t="str">
        <f>VLOOKUP(B34,Startlist!B:F,2,FALSE)</f>
        <v>MV8</v>
      </c>
      <c r="D34" s="140" t="str">
        <f>CONCATENATE(VLOOKUP(B34,Startlist!B:H,3,FALSE)," / ",VLOOKUP(B34,Startlist!B:H,4,FALSE))</f>
        <v>Lembit Soe / Kalle Ahu</v>
      </c>
      <c r="E34" s="141" t="str">
        <f>VLOOKUP(B34,Startlist!B:F,5,FALSE)</f>
        <v>EST</v>
      </c>
      <c r="F34" s="140" t="str">
        <f>VLOOKUP(B34,Startlist!B:H,7,FALSE)</f>
        <v>Toyota Starlet</v>
      </c>
      <c r="G34" s="140" t="str">
        <f>VLOOKUP(B34,Startlist!B:H,6,FALSE)</f>
        <v>SAR-TECH MOTORSPORT</v>
      </c>
      <c r="H34" s="142" t="str">
        <f>VLOOKUP(B34,Results!B:R,11,FALSE)</f>
        <v> 5.41,7</v>
      </c>
    </row>
    <row r="35" spans="1:8" ht="15" customHeight="1">
      <c r="A35" s="138">
        <f t="shared" si="0"/>
        <v>28</v>
      </c>
      <c r="B35" s="184">
        <v>40</v>
      </c>
      <c r="C35" s="139" t="str">
        <f>VLOOKUP(B35,Startlist!B:F,2,FALSE)</f>
        <v>MV4</v>
      </c>
      <c r="D35" s="140" t="str">
        <f>CONCATENATE(VLOOKUP(B35,Startlist!B:H,3,FALSE)," / ",VLOOKUP(B35,Startlist!B:H,4,FALSE))</f>
        <v>Henri Franke / Karl Koosa</v>
      </c>
      <c r="E35" s="141" t="str">
        <f>VLOOKUP(B35,Startlist!B:F,5,FALSE)</f>
        <v>EST</v>
      </c>
      <c r="F35" s="140" t="str">
        <f>VLOOKUP(B35,Startlist!B:H,7,FALSE)</f>
        <v>Subaru Impreza</v>
      </c>
      <c r="G35" s="140" t="str">
        <f>VLOOKUP(B35,Startlist!B:H,6,FALSE)</f>
        <v>ECOM MOTORSPORT</v>
      </c>
      <c r="H35" s="142" t="str">
        <f>VLOOKUP(B35,Results!B:R,11,FALSE)</f>
        <v> 5.42,1</v>
      </c>
    </row>
    <row r="36" spans="1:8" ht="15" customHeight="1">
      <c r="A36" s="138">
        <f t="shared" si="0"/>
        <v>29</v>
      </c>
      <c r="B36" s="184">
        <v>75</v>
      </c>
      <c r="C36" s="139" t="str">
        <f>VLOOKUP(B36,Startlist!B:F,2,FALSE)</f>
        <v>MV9</v>
      </c>
      <c r="D36" s="140" t="str">
        <f>CONCATENATE(VLOOKUP(B36,Startlist!B:H,3,FALSE)," / ",VLOOKUP(B36,Startlist!B:H,4,FALSE))</f>
        <v>Karl-Martin Volver / Marten Madissoo</v>
      </c>
      <c r="E36" s="141" t="str">
        <f>VLOOKUP(B36,Startlist!B:F,5,FALSE)</f>
        <v>EST</v>
      </c>
      <c r="F36" s="140" t="str">
        <f>VLOOKUP(B36,Startlist!B:H,7,FALSE)</f>
        <v>BMW 316i</v>
      </c>
      <c r="G36" s="140" t="str">
        <f>VLOOKUP(B36,Startlist!B:H,6,FALSE)</f>
        <v>ASRT RALLY TEAM</v>
      </c>
      <c r="H36" s="142" t="e">
        <f>VLOOKUP(B36,Results!B:R,11,FALSE)</f>
        <v>#N/A</v>
      </c>
    </row>
    <row r="37" spans="1:8" ht="15" customHeight="1">
      <c r="A37" s="138">
        <f t="shared" si="0"/>
        <v>30</v>
      </c>
      <c r="B37" s="184">
        <v>28</v>
      </c>
      <c r="C37" s="139" t="str">
        <f>VLOOKUP(B37,Startlist!B:F,2,FALSE)</f>
        <v>MV6</v>
      </c>
      <c r="D37" s="140" t="str">
        <f>CONCATENATE(VLOOKUP(B37,Startlist!B:H,3,FALSE)," / ",VLOOKUP(B37,Startlist!B:H,4,FALSE))</f>
        <v>William Butler / Aaron Johnston</v>
      </c>
      <c r="E37" s="141" t="str">
        <f>VLOOKUP(B37,Startlist!B:F,5,FALSE)</f>
        <v>GB</v>
      </c>
      <c r="F37" s="140" t="str">
        <f>VLOOKUP(B37,Startlist!B:H,7,FALSE)</f>
        <v>Ford Fiesta</v>
      </c>
      <c r="G37" s="140" t="str">
        <f>VLOOKUP(B37,Startlist!B:H,6,FALSE)</f>
        <v>CRC RALLY TEAM</v>
      </c>
      <c r="H37" s="142" t="str">
        <f>VLOOKUP(B37,Results!B:R,11,FALSE)</f>
        <v> 5.43,1</v>
      </c>
    </row>
    <row r="38" spans="1:8" ht="15" customHeight="1">
      <c r="A38" s="138">
        <f t="shared" si="0"/>
        <v>31</v>
      </c>
      <c r="B38" s="184">
        <v>47</v>
      </c>
      <c r="C38" s="139" t="str">
        <f>VLOOKUP(B38,Startlist!B:F,2,FALSE)</f>
        <v>MV8</v>
      </c>
      <c r="D38" s="140" t="str">
        <f>CONCATENATE(VLOOKUP(B38,Startlist!B:H,3,FALSE)," / ",VLOOKUP(B38,Startlist!B:H,4,FALSE))</f>
        <v>Martin Saar / Jan Nōlvak</v>
      </c>
      <c r="E38" s="141" t="str">
        <f>VLOOKUP(B38,Startlist!B:F,5,FALSE)</f>
        <v>EST</v>
      </c>
      <c r="F38" s="140" t="str">
        <f>VLOOKUP(B38,Startlist!B:H,7,FALSE)</f>
        <v>VW Golf 2</v>
      </c>
      <c r="G38" s="140" t="str">
        <f>VLOOKUP(B38,Startlist!B:H,6,FALSE)</f>
        <v>KAUR MOTORSPORT</v>
      </c>
      <c r="H38" s="142" t="str">
        <f>VLOOKUP(B38,Results!B:R,11,FALSE)</f>
        <v> 5.43,4</v>
      </c>
    </row>
    <row r="39" spans="1:8" ht="15" customHeight="1">
      <c r="A39" s="138">
        <f t="shared" si="0"/>
        <v>32</v>
      </c>
      <c r="B39" s="184">
        <v>42</v>
      </c>
      <c r="C39" s="139" t="str">
        <f>VLOOKUP(B39,Startlist!B:F,2,FALSE)</f>
        <v>MV4</v>
      </c>
      <c r="D39" s="140" t="str">
        <f>CONCATENATE(VLOOKUP(B39,Startlist!B:H,3,FALSE)," / ",VLOOKUP(B39,Startlist!B:H,4,FALSE))</f>
        <v>Vadim Kuznetsov / Roman Kapustin</v>
      </c>
      <c r="E39" s="141" t="str">
        <f>VLOOKUP(B39,Startlist!B:F,5,FALSE)</f>
        <v>RUS</v>
      </c>
      <c r="F39" s="140" t="str">
        <f>VLOOKUP(B39,Startlist!B:H,7,FALSE)</f>
        <v>Mitsubishi Lancer Evo 8</v>
      </c>
      <c r="G39" s="140" t="str">
        <f>VLOOKUP(B39,Startlist!B:H,6,FALSE)</f>
        <v>TIKKRI MOTORSPORT</v>
      </c>
      <c r="H39" s="142" t="str">
        <f>VLOOKUP(B39,Results!B:R,11,FALSE)</f>
        <v> 5.47,2</v>
      </c>
    </row>
    <row r="40" spans="1:8" ht="15" customHeight="1">
      <c r="A40" s="138">
        <f t="shared" si="0"/>
        <v>33</v>
      </c>
      <c r="B40" s="184">
        <v>55</v>
      </c>
      <c r="C40" s="139" t="str">
        <f>VLOOKUP(B40,Startlist!B:F,2,FALSE)</f>
        <v>MV5</v>
      </c>
      <c r="D40" s="140" t="str">
        <f>CONCATENATE(VLOOKUP(B40,Startlist!B:H,3,FALSE)," / ",VLOOKUP(B40,Startlist!B:H,4,FALSE))</f>
        <v>Rico Rodi / Ilmar Pukk</v>
      </c>
      <c r="E40" s="141" t="str">
        <f>VLOOKUP(B40,Startlist!B:F,5,FALSE)</f>
        <v>EST</v>
      </c>
      <c r="F40" s="140" t="str">
        <f>VLOOKUP(B40,Startlist!B:H,7,FALSE)</f>
        <v>Honda Civic Type-R</v>
      </c>
      <c r="G40" s="140" t="str">
        <f>VLOOKUP(B40,Startlist!B:H,6,FALSE)</f>
        <v>TIKKRI MOTORSPORT</v>
      </c>
      <c r="H40" s="142" t="str">
        <f>VLOOKUP(B40,Results!B:R,11,FALSE)</f>
        <v> 5.49,7</v>
      </c>
    </row>
    <row r="41" spans="1:8" ht="15" customHeight="1">
      <c r="A41" s="138">
        <f t="shared" si="0"/>
        <v>34</v>
      </c>
      <c r="B41" s="184">
        <v>45</v>
      </c>
      <c r="C41" s="139" t="str">
        <f>VLOOKUP(B41,Startlist!B:F,2,FALSE)</f>
        <v>MV9</v>
      </c>
      <c r="D41" s="140" t="str">
        <f>CONCATENATE(VLOOKUP(B41,Startlist!B:H,3,FALSE)," / ",VLOOKUP(B41,Startlist!B:H,4,FALSE))</f>
        <v>Raido Laulik / Tōnis Viidas</v>
      </c>
      <c r="E41" s="141" t="str">
        <f>VLOOKUP(B41,Startlist!B:F,5,FALSE)</f>
        <v>EST</v>
      </c>
      <c r="F41" s="140" t="str">
        <f>VLOOKUP(B41,Startlist!B:H,7,FALSE)</f>
        <v>Nissan Sunny</v>
      </c>
      <c r="G41" s="140" t="str">
        <f>VLOOKUP(B41,Startlist!B:H,6,FALSE)</f>
        <v>SAR-TECH MOTORSPORT</v>
      </c>
      <c r="H41" s="142" t="e">
        <f>VLOOKUP(B41,Results!B:R,11,FALSE)</f>
        <v>#N/A</v>
      </c>
    </row>
    <row r="42" spans="1:8" ht="15" customHeight="1">
      <c r="A42" s="138">
        <f t="shared" si="0"/>
        <v>35</v>
      </c>
      <c r="B42" s="184">
        <v>14</v>
      </c>
      <c r="C42" s="139" t="str">
        <f>VLOOKUP(B42,Startlist!B:F,2,FALSE)</f>
        <v>MV4</v>
      </c>
      <c r="D42" s="140" t="str">
        <f>CONCATENATE(VLOOKUP(B42,Startlist!B:H,3,FALSE)," / ",VLOOKUP(B42,Startlist!B:H,4,FALSE))</f>
        <v>Rünno Ubinhain / Indrek Tulp</v>
      </c>
      <c r="E42" s="141" t="str">
        <f>VLOOKUP(B42,Startlist!B:F,5,FALSE)</f>
        <v>EST</v>
      </c>
      <c r="F42" s="140" t="str">
        <f>VLOOKUP(B42,Startlist!B:H,7,FALSE)</f>
        <v>Subaru Impreza</v>
      </c>
      <c r="G42" s="140" t="str">
        <f>VLOOKUP(B42,Startlist!B:H,6,FALSE)</f>
        <v>GAZ RALLIKLUBI</v>
      </c>
      <c r="H42" s="142" t="str">
        <f>VLOOKUP(B42,Results!B:R,11,FALSE)</f>
        <v> 5.55,6</v>
      </c>
    </row>
    <row r="43" spans="1:8" ht="15" customHeight="1">
      <c r="A43" s="138">
        <f t="shared" si="0"/>
        <v>36</v>
      </c>
      <c r="B43" s="184">
        <v>53</v>
      </c>
      <c r="C43" s="139" t="str">
        <f>VLOOKUP(B43,Startlist!B:F,2,FALSE)</f>
        <v>MV9</v>
      </c>
      <c r="D43" s="140" t="str">
        <f>CONCATENATE(VLOOKUP(B43,Startlist!B:H,3,FALSE)," / ",VLOOKUP(B43,Startlist!B:H,4,FALSE))</f>
        <v>Klim Baikov / Andrey Kleshchev</v>
      </c>
      <c r="E43" s="141" t="str">
        <f>VLOOKUP(B43,Startlist!B:F,5,FALSE)</f>
        <v>RUS</v>
      </c>
      <c r="F43" s="140" t="str">
        <f>VLOOKUP(B43,Startlist!B:H,7,FALSE)</f>
        <v>LADA 2105</v>
      </c>
      <c r="G43" s="140" t="str">
        <f>VLOOKUP(B43,Startlist!B:H,6,FALSE)</f>
        <v>KLIM BAIKOV</v>
      </c>
      <c r="H43" s="142" t="str">
        <f>VLOOKUP(B43,Results!B:R,11,FALSE)</f>
        <v> 5.56,7</v>
      </c>
    </row>
    <row r="44" spans="1:8" ht="15" customHeight="1">
      <c r="A44" s="138">
        <f t="shared" si="0"/>
        <v>37</v>
      </c>
      <c r="B44" s="184">
        <v>67</v>
      </c>
      <c r="C44" s="139" t="str">
        <f>VLOOKUP(B44,Startlist!B:F,2,FALSE)</f>
        <v>MV8</v>
      </c>
      <c r="D44" s="140" t="str">
        <f>CONCATENATE(VLOOKUP(B44,Startlist!B:H,3,FALSE)," / ",VLOOKUP(B44,Startlist!B:H,4,FALSE))</f>
        <v>Ronald Jürgenson / Marko Kaasik</v>
      </c>
      <c r="E44" s="141" t="str">
        <f>VLOOKUP(B44,Startlist!B:F,5,FALSE)</f>
        <v>EST</v>
      </c>
      <c r="F44" s="140" t="str">
        <f>VLOOKUP(B44,Startlist!B:H,7,FALSE)</f>
        <v>Peugeot 205</v>
      </c>
      <c r="G44" s="140" t="str">
        <f>VLOOKUP(B44,Startlist!B:H,6,FALSE)</f>
        <v>TIKKRI MOTORSPORT</v>
      </c>
      <c r="H44" s="142" t="str">
        <f>VLOOKUP(B44,Results!B:R,11,FALSE)</f>
        <v> 5.57,3</v>
      </c>
    </row>
    <row r="45" spans="1:8" ht="15" customHeight="1">
      <c r="A45" s="138">
        <f t="shared" si="0"/>
        <v>38</v>
      </c>
      <c r="B45" s="184">
        <v>52</v>
      </c>
      <c r="C45" s="139" t="str">
        <f>VLOOKUP(B45,Startlist!B:F,2,FALSE)</f>
        <v>MV8</v>
      </c>
      <c r="D45" s="140" t="str">
        <f>CONCATENATE(VLOOKUP(B45,Startlist!B:H,3,FALSE)," / ",VLOOKUP(B45,Startlist!B:H,4,FALSE))</f>
        <v>Karl Jalakas / Rando Tark</v>
      </c>
      <c r="E45" s="141" t="str">
        <f>VLOOKUP(B45,Startlist!B:F,5,FALSE)</f>
        <v>EST</v>
      </c>
      <c r="F45" s="140" t="str">
        <f>VLOOKUP(B45,Startlist!B:H,7,FALSE)</f>
        <v>BMW Compact</v>
      </c>
      <c r="G45" s="140" t="str">
        <f>VLOOKUP(B45,Startlist!B:H,6,FALSE)</f>
        <v>SAR-TECH MOTORSPORT</v>
      </c>
      <c r="H45" s="142" t="str">
        <f>VLOOKUP(B45,Results!B:R,11,FALSE)</f>
        <v> 5.59,3</v>
      </c>
    </row>
    <row r="46" spans="1:8" ht="15" customHeight="1">
      <c r="A46" s="138">
        <f t="shared" si="0"/>
        <v>39</v>
      </c>
      <c r="B46" s="184">
        <v>50</v>
      </c>
      <c r="C46" s="139" t="str">
        <f>VLOOKUP(B46,Startlist!B:F,2,FALSE)</f>
        <v>MV9</v>
      </c>
      <c r="D46" s="140" t="str">
        <f>CONCATENATE(VLOOKUP(B46,Startlist!B:H,3,FALSE)," / ",VLOOKUP(B46,Startlist!B:H,4,FALSE))</f>
        <v>Tauri Pihlas / Ott Kiil</v>
      </c>
      <c r="E46" s="141" t="str">
        <f>VLOOKUP(B46,Startlist!B:F,5,FALSE)</f>
        <v>EST</v>
      </c>
      <c r="F46" s="140" t="str">
        <f>VLOOKUP(B46,Startlist!B:H,7,FALSE)</f>
        <v>Toyota Starlet</v>
      </c>
      <c r="G46" s="140" t="str">
        <f>VLOOKUP(B46,Startlist!B:H,6,FALSE)</f>
        <v>SAR-TECH MOTORSPORT</v>
      </c>
      <c r="H46" s="142" t="str">
        <f>VLOOKUP(B46,Results!B:R,11,FALSE)</f>
        <v> 6.03,3</v>
      </c>
    </row>
    <row r="47" spans="1:8" ht="15" customHeight="1">
      <c r="A47" s="138">
        <f t="shared" si="0"/>
        <v>40</v>
      </c>
      <c r="B47" s="184">
        <v>48</v>
      </c>
      <c r="C47" s="139" t="str">
        <f>VLOOKUP(B47,Startlist!B:F,2,FALSE)</f>
        <v>MV8</v>
      </c>
      <c r="D47" s="140" t="str">
        <f>CONCATENATE(VLOOKUP(B47,Startlist!B:H,3,FALSE)," / ",VLOOKUP(B47,Startlist!B:H,4,FALSE))</f>
        <v>Gert Virves / Aivo Rahu</v>
      </c>
      <c r="E47" s="141" t="str">
        <f>VLOOKUP(B47,Startlist!B:F,5,FALSE)</f>
        <v>EST</v>
      </c>
      <c r="F47" s="140" t="str">
        <f>VLOOKUP(B47,Startlist!B:H,7,FALSE)</f>
        <v>Opel Astra</v>
      </c>
      <c r="G47" s="140" t="str">
        <f>VLOOKUP(B47,Startlist!B:H,6,FALSE)</f>
        <v>SAR-TECH MOTORSPORT</v>
      </c>
      <c r="H47" s="142" t="str">
        <f>VLOOKUP(B47,Results!B:R,11,FALSE)</f>
        <v> 6.09,7</v>
      </c>
    </row>
    <row r="48" spans="1:8" ht="15" customHeight="1">
      <c r="A48" s="138">
        <f t="shared" si="0"/>
        <v>41</v>
      </c>
      <c r="B48" s="184">
        <v>61</v>
      </c>
      <c r="C48" s="139" t="str">
        <f>VLOOKUP(B48,Startlist!B:F,2,FALSE)</f>
        <v>MV5</v>
      </c>
      <c r="D48" s="140" t="str">
        <f>CONCATENATE(VLOOKUP(B48,Startlist!B:H,3,FALSE)," / ",VLOOKUP(B48,Startlist!B:H,4,FALSE))</f>
        <v>Chrislin Sepp / Aleks Lesk</v>
      </c>
      <c r="E48" s="141" t="str">
        <f>VLOOKUP(B48,Startlist!B:F,5,FALSE)</f>
        <v>EST</v>
      </c>
      <c r="F48" s="140" t="str">
        <f>VLOOKUP(B48,Startlist!B:H,7,FALSE)</f>
        <v>Honda Civic Type-R</v>
      </c>
      <c r="G48" s="140" t="str">
        <f>VLOOKUP(B48,Startlist!B:H,6,FALSE)</f>
        <v>PROREHV RALLY TEAM</v>
      </c>
      <c r="H48" s="142" t="str">
        <f>VLOOKUP(B48,Results!B:R,11,FALSE)</f>
        <v> 6.12,8</v>
      </c>
    </row>
    <row r="49" spans="1:8" ht="15" customHeight="1">
      <c r="A49" s="138">
        <f t="shared" si="0"/>
        <v>42</v>
      </c>
      <c r="B49" s="184">
        <v>63</v>
      </c>
      <c r="C49" s="139" t="str">
        <f>VLOOKUP(B49,Startlist!B:F,2,FALSE)</f>
        <v>MV8</v>
      </c>
      <c r="D49" s="140" t="str">
        <f>CONCATENATE(VLOOKUP(B49,Startlist!B:H,3,FALSE)," / ",VLOOKUP(B49,Startlist!B:H,4,FALSE))</f>
        <v>Priit Estermaa / Sven Andevei</v>
      </c>
      <c r="E49" s="141" t="str">
        <f>VLOOKUP(B49,Startlist!B:F,5,FALSE)</f>
        <v>EST</v>
      </c>
      <c r="F49" s="140" t="str">
        <f>VLOOKUP(B49,Startlist!B:H,7,FALSE)</f>
        <v>Nissan Sunny</v>
      </c>
      <c r="G49" s="140" t="str">
        <f>VLOOKUP(B49,Startlist!B:H,6,FALSE)</f>
        <v>KAUR MOTORSPORT</v>
      </c>
      <c r="H49" s="142" t="str">
        <f>VLOOKUP(B49,Results!B:R,11,FALSE)</f>
        <v> 6.13,4</v>
      </c>
    </row>
    <row r="50" spans="1:8" ht="15" customHeight="1">
      <c r="A50" s="138">
        <f t="shared" si="0"/>
        <v>43</v>
      </c>
      <c r="B50" s="184">
        <v>51</v>
      </c>
      <c r="C50" s="139" t="str">
        <f>VLOOKUP(B50,Startlist!B:F,2,FALSE)</f>
        <v>MV9</v>
      </c>
      <c r="D50" s="140" t="str">
        <f>CONCATENATE(VLOOKUP(B50,Startlist!B:H,3,FALSE)," / ",VLOOKUP(B50,Startlist!B:H,4,FALSE))</f>
        <v>Raigo Vilbiks / Hellu Smorodin</v>
      </c>
      <c r="E50" s="141" t="str">
        <f>VLOOKUP(B50,Startlist!B:F,5,FALSE)</f>
        <v>EST</v>
      </c>
      <c r="F50" s="140" t="str">
        <f>VLOOKUP(B50,Startlist!B:H,7,FALSE)</f>
        <v>LADA SAMARA</v>
      </c>
      <c r="G50" s="140" t="str">
        <f>VLOOKUP(B50,Startlist!B:H,6,FALSE)</f>
        <v>ECOM MOTORSPORT</v>
      </c>
      <c r="H50" s="142" t="str">
        <f>VLOOKUP(B50,Results!B:R,11,FALSE)</f>
        <v> 6.14,5</v>
      </c>
    </row>
    <row r="51" spans="1:8" ht="15" customHeight="1">
      <c r="A51" s="138">
        <f t="shared" si="0"/>
        <v>44</v>
      </c>
      <c r="B51" s="184">
        <v>64</v>
      </c>
      <c r="C51" s="139" t="str">
        <f>VLOOKUP(B51,Startlist!B:F,2,FALSE)</f>
        <v>MV8</v>
      </c>
      <c r="D51" s="140" t="str">
        <f>CONCATENATE(VLOOKUP(B51,Startlist!B:H,3,FALSE)," / ",VLOOKUP(B51,Startlist!B:H,4,FALSE))</f>
        <v>Andres Ditmann / Carl Terras</v>
      </c>
      <c r="E51" s="141" t="str">
        <f>VLOOKUP(B51,Startlist!B:F,5,FALSE)</f>
        <v>EST</v>
      </c>
      <c r="F51" s="140" t="str">
        <f>VLOOKUP(B51,Startlist!B:H,7,FALSE)</f>
        <v>VW Golf 2</v>
      </c>
      <c r="G51" s="140" t="str">
        <f>VLOOKUP(B51,Startlist!B:H,6,FALSE)</f>
        <v>RS RACING TEAM</v>
      </c>
      <c r="H51" s="142" t="str">
        <f>VLOOKUP(B51,Results!B:R,11,FALSE)</f>
        <v> 6.29,8</v>
      </c>
    </row>
    <row r="52" spans="1:8" ht="15" customHeight="1">
      <c r="A52" s="138">
        <f t="shared" si="0"/>
        <v>45</v>
      </c>
      <c r="B52" s="184">
        <v>71</v>
      </c>
      <c r="C52" s="139" t="str">
        <f>VLOOKUP(B52,Startlist!B:F,2,FALSE)</f>
        <v>MVX</v>
      </c>
      <c r="D52" s="140" t="str">
        <f>CONCATENATE(VLOOKUP(B52,Startlist!B:H,3,FALSE)," / ",VLOOKUP(B52,Startlist!B:H,4,FALSE))</f>
        <v>Meelis Hirsnik / Kaido Oru</v>
      </c>
      <c r="E52" s="141" t="str">
        <f>VLOOKUP(B52,Startlist!B:F,5,FALSE)</f>
        <v>EST</v>
      </c>
      <c r="F52" s="140" t="str">
        <f>VLOOKUP(B52,Startlist!B:H,7,FALSE)</f>
        <v>GAZ 51 RS</v>
      </c>
      <c r="G52" s="140" t="str">
        <f>VLOOKUP(B52,Startlist!B:H,6,FALSE)</f>
        <v>PROREHV RALLY TEAM</v>
      </c>
      <c r="H52" s="142" t="str">
        <f>VLOOKUP(B52,Results!B:R,11,FALSE)</f>
        <v> 6.30,3</v>
      </c>
    </row>
    <row r="53" spans="1:8" ht="15" customHeight="1">
      <c r="A53" s="138">
        <f t="shared" si="0"/>
        <v>46</v>
      </c>
      <c r="B53" s="184">
        <v>69</v>
      </c>
      <c r="C53" s="139" t="str">
        <f>VLOOKUP(B53,Startlist!B:F,2,FALSE)</f>
        <v>MVX</v>
      </c>
      <c r="D53" s="140" t="str">
        <f>CONCATENATE(VLOOKUP(B53,Startlist!B:H,3,FALSE)," / ",VLOOKUP(B53,Startlist!B:H,4,FALSE))</f>
        <v>Rainer Tuberik / Raido Vetesina</v>
      </c>
      <c r="E53" s="141" t="str">
        <f>VLOOKUP(B53,Startlist!B:F,5,FALSE)</f>
        <v>EST</v>
      </c>
      <c r="F53" s="140" t="str">
        <f>VLOOKUP(B53,Startlist!B:H,7,FALSE)</f>
        <v>GAZ 51</v>
      </c>
      <c r="G53" s="140" t="str">
        <f>VLOOKUP(B53,Startlist!B:H,6,FALSE)</f>
        <v>GAZ RALLIKLUBI</v>
      </c>
      <c r="H53" s="142" t="str">
        <f>VLOOKUP(B53,Results!B:R,11,FALSE)</f>
        <v> 6.31,2</v>
      </c>
    </row>
    <row r="54" spans="1:8" ht="15" customHeight="1">
      <c r="A54" s="138">
        <f t="shared" si="0"/>
        <v>47</v>
      </c>
      <c r="B54" s="184">
        <v>73</v>
      </c>
      <c r="C54" s="139" t="str">
        <f>VLOOKUP(B54,Startlist!B:F,2,FALSE)</f>
        <v>MVX</v>
      </c>
      <c r="D54" s="140" t="str">
        <f>CONCATENATE(VLOOKUP(B54,Startlist!B:H,3,FALSE)," / ",VLOOKUP(B54,Startlist!B:H,4,FALSE))</f>
        <v>Kaido Vilu / Erik Vaasa</v>
      </c>
      <c r="E54" s="141" t="str">
        <f>VLOOKUP(B54,Startlist!B:F,5,FALSE)</f>
        <v>EST</v>
      </c>
      <c r="F54" s="140" t="str">
        <f>VLOOKUP(B54,Startlist!B:H,7,FALSE)</f>
        <v>GAZ 51</v>
      </c>
      <c r="G54" s="140" t="str">
        <f>VLOOKUP(B54,Startlist!B:H,6,FALSE)</f>
        <v>GAZ RALLIKLUBI</v>
      </c>
      <c r="H54" s="142" t="str">
        <f>VLOOKUP(B54,Results!B:R,11,FALSE)</f>
        <v> 6.31,5</v>
      </c>
    </row>
    <row r="55" spans="1:8" ht="15" customHeight="1">
      <c r="A55" s="138">
        <f t="shared" si="0"/>
        <v>48</v>
      </c>
      <c r="B55" s="184">
        <v>70</v>
      </c>
      <c r="C55" s="139" t="str">
        <f>VLOOKUP(B55,Startlist!B:F,2,FALSE)</f>
        <v>MVX</v>
      </c>
      <c r="D55" s="140" t="str">
        <f>CONCATENATE(VLOOKUP(B55,Startlist!B:H,3,FALSE)," / ",VLOOKUP(B55,Startlist!B:H,4,FALSE))</f>
        <v>Veiko Liukanen / Toivo Liukanen</v>
      </c>
      <c r="E55" s="141" t="str">
        <f>VLOOKUP(B55,Startlist!B:F,5,FALSE)</f>
        <v>EST</v>
      </c>
      <c r="F55" s="140" t="str">
        <f>VLOOKUP(B55,Startlist!B:H,7,FALSE)</f>
        <v>GAZ 51</v>
      </c>
      <c r="G55" s="140" t="str">
        <f>VLOOKUP(B55,Startlist!B:H,6,FALSE)</f>
        <v>ECOM MOTORSPORT</v>
      </c>
      <c r="H55" s="142" t="str">
        <f>VLOOKUP(B55,Results!B:R,11,FALSE)</f>
        <v> 6.32,7</v>
      </c>
    </row>
    <row r="56" spans="1:8" ht="15" customHeight="1">
      <c r="A56" s="138">
        <f t="shared" si="0"/>
        <v>49</v>
      </c>
      <c r="B56" s="184">
        <v>56</v>
      </c>
      <c r="C56" s="139" t="str">
        <f>VLOOKUP(B56,Startlist!B:F,2,FALSE)</f>
        <v>MV9</v>
      </c>
      <c r="D56" s="140" t="str">
        <f>CONCATENATE(VLOOKUP(B56,Startlist!B:H,3,FALSE)," / ",VLOOKUP(B56,Startlist!B:H,4,FALSE))</f>
        <v>Lauri Peegel / Andres Tammel</v>
      </c>
      <c r="E56" s="141" t="str">
        <f>VLOOKUP(B56,Startlist!B:F,5,FALSE)</f>
        <v>EST</v>
      </c>
      <c r="F56" s="140" t="str">
        <f>VLOOKUP(B56,Startlist!B:H,7,FALSE)</f>
        <v>Honda Civic</v>
      </c>
      <c r="G56" s="140" t="str">
        <f>VLOOKUP(B56,Startlist!B:H,6,FALSE)</f>
        <v>SAR-TECH MOTORSPORT</v>
      </c>
      <c r="H56" s="142" t="str">
        <f>VLOOKUP(B56,Results!B:R,11,FALSE)</f>
        <v> 6.33,7</v>
      </c>
    </row>
    <row r="57" spans="1:8" ht="15" customHeight="1">
      <c r="A57" s="138">
        <f t="shared" si="0"/>
        <v>50</v>
      </c>
      <c r="B57" s="184">
        <v>72</v>
      </c>
      <c r="C57" s="139" t="str">
        <f>VLOOKUP(B57,Startlist!B:F,2,FALSE)</f>
        <v>MVX</v>
      </c>
      <c r="D57" s="140" t="str">
        <f>CONCATENATE(VLOOKUP(B57,Startlist!B:H,3,FALSE)," / ",VLOOKUP(B57,Startlist!B:H,4,FALSE))</f>
        <v>Kristo Laadre / Andres Lichtfeldt</v>
      </c>
      <c r="E57" s="141" t="str">
        <f>VLOOKUP(B57,Startlist!B:F,5,FALSE)</f>
        <v>EST</v>
      </c>
      <c r="F57" s="140" t="str">
        <f>VLOOKUP(B57,Startlist!B:H,7,FALSE)</f>
        <v>GAZ 51</v>
      </c>
      <c r="G57" s="140" t="str">
        <f>VLOOKUP(B57,Startlist!B:H,6,FALSE)</f>
        <v>GAZ RALLIKLUBI</v>
      </c>
      <c r="H57" s="142" t="str">
        <f>VLOOKUP(B57,Results!B:R,11,FALSE)</f>
        <v> 6.40,5</v>
      </c>
    </row>
    <row r="58" spans="1:8" ht="15" customHeight="1">
      <c r="A58" s="138">
        <f t="shared" si="0"/>
        <v>51</v>
      </c>
      <c r="B58" s="184">
        <v>57</v>
      </c>
      <c r="C58" s="139" t="str">
        <f>VLOOKUP(B58,Startlist!B:F,2,FALSE)</f>
        <v>MV7</v>
      </c>
      <c r="D58" s="140" t="str">
        <f>CONCATENATE(VLOOKUP(B58,Startlist!B:H,3,FALSE)," / ",VLOOKUP(B58,Startlist!B:H,4,FALSE))</f>
        <v>Valev Vähi / Raino Friedemann</v>
      </c>
      <c r="E58" s="141" t="str">
        <f>VLOOKUP(B58,Startlist!B:F,5,FALSE)</f>
        <v>EST</v>
      </c>
      <c r="F58" s="140" t="str">
        <f>VLOOKUP(B58,Startlist!B:H,7,FALSE)</f>
        <v>BMW Compact</v>
      </c>
      <c r="G58" s="140" t="str">
        <f>VLOOKUP(B58,Startlist!B:H,6,FALSE)</f>
        <v>KAUR MOTORSPORT</v>
      </c>
      <c r="H58" s="142" t="str">
        <f>VLOOKUP(B58,Results!B:R,11,FALSE)</f>
        <v> 6.59,0</v>
      </c>
    </row>
  </sheetData>
  <sheetProtection/>
  <autoFilter ref="A7:H39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S25"/>
  <sheetViews>
    <sheetView zoomScalePageLayoutView="0" workbookViewId="0" topLeftCell="A1">
      <selection activeCell="A2" sqref="A2:O25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4" width="6.7109375" style="0" customWidth="1"/>
    <col min="15" max="15" width="14.57421875" style="0" customWidth="1"/>
  </cols>
  <sheetData>
    <row r="1" spans="1:17" ht="6" customHeight="1">
      <c r="A1" s="5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47"/>
      <c r="Q1" s="118"/>
    </row>
    <row r="2" spans="1:17" ht="15.75">
      <c r="A2" s="283" t="str">
        <f>Startlist!$F4</f>
        <v>NESTE HARJU RALLY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47"/>
      <c r="Q2" s="118"/>
    </row>
    <row r="3" spans="1:17" ht="15">
      <c r="A3" s="284" t="str">
        <f>Startlist!$F5</f>
        <v>26-27 May 2017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47"/>
      <c r="Q3" s="118"/>
    </row>
    <row r="4" spans="1:17" ht="15">
      <c r="A4" s="284" t="str">
        <f>Startlist!$F6</f>
        <v> 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47"/>
      <c r="Q4" s="118"/>
    </row>
    <row r="5" spans="1:17" ht="15">
      <c r="A5" s="11" t="s">
        <v>160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118"/>
    </row>
    <row r="6" spans="1:17" ht="12.75">
      <c r="A6" s="35" t="s">
        <v>122</v>
      </c>
      <c r="B6" s="27" t="s">
        <v>123</v>
      </c>
      <c r="C6" s="28" t="s">
        <v>124</v>
      </c>
      <c r="D6" s="292" t="s">
        <v>149</v>
      </c>
      <c r="E6" s="293"/>
      <c r="F6" s="293"/>
      <c r="G6" s="293"/>
      <c r="H6" s="293"/>
      <c r="I6" s="293"/>
      <c r="J6" s="293"/>
      <c r="K6" s="293"/>
      <c r="L6" s="293"/>
      <c r="M6" s="294"/>
      <c r="N6" s="26" t="s">
        <v>133</v>
      </c>
      <c r="O6" s="26" t="s">
        <v>143</v>
      </c>
      <c r="P6" s="47"/>
      <c r="Q6" s="118"/>
    </row>
    <row r="7" spans="1:17" ht="12.75">
      <c r="A7" s="34" t="s">
        <v>145</v>
      </c>
      <c r="B7" s="29"/>
      <c r="C7" s="30" t="s">
        <v>120</v>
      </c>
      <c r="D7" s="31" t="s">
        <v>125</v>
      </c>
      <c r="E7" s="48" t="s">
        <v>126</v>
      </c>
      <c r="F7" s="48" t="s">
        <v>127</v>
      </c>
      <c r="G7" s="48" t="s">
        <v>128</v>
      </c>
      <c r="H7" s="48" t="s">
        <v>129</v>
      </c>
      <c r="I7" s="48" t="s">
        <v>130</v>
      </c>
      <c r="J7" s="48" t="s">
        <v>131</v>
      </c>
      <c r="K7" s="48" t="s">
        <v>155</v>
      </c>
      <c r="L7" s="48" t="s">
        <v>158</v>
      </c>
      <c r="M7" s="32">
        <v>10</v>
      </c>
      <c r="N7" s="33"/>
      <c r="O7" s="34" t="s">
        <v>144</v>
      </c>
      <c r="P7" s="47"/>
      <c r="Q7" s="118"/>
    </row>
    <row r="8" spans="1:19" ht="12.75">
      <c r="A8" s="66" t="s">
        <v>1283</v>
      </c>
      <c r="B8" s="72">
        <v>38</v>
      </c>
      <c r="C8" s="67" t="s">
        <v>486</v>
      </c>
      <c r="D8" s="125" t="s">
        <v>487</v>
      </c>
      <c r="E8" s="126" t="s">
        <v>488</v>
      </c>
      <c r="F8" s="126" t="s">
        <v>745</v>
      </c>
      <c r="G8" s="126" t="s">
        <v>746</v>
      </c>
      <c r="H8" s="126" t="s">
        <v>1279</v>
      </c>
      <c r="I8" s="126" t="s">
        <v>1280</v>
      </c>
      <c r="J8" s="126" t="s">
        <v>1262</v>
      </c>
      <c r="K8" s="126" t="s">
        <v>1592</v>
      </c>
      <c r="L8" s="126" t="s">
        <v>1278</v>
      </c>
      <c r="M8" s="127" t="s">
        <v>1593</v>
      </c>
      <c r="N8" s="61"/>
      <c r="O8" s="62" t="s">
        <v>1594</v>
      </c>
      <c r="P8" s="53"/>
      <c r="S8" s="242"/>
    </row>
    <row r="9" spans="1:19" ht="12.75">
      <c r="A9" s="63" t="s">
        <v>150</v>
      </c>
      <c r="B9" s="68"/>
      <c r="C9" s="69" t="s">
        <v>329</v>
      </c>
      <c r="D9" s="128" t="s">
        <v>489</v>
      </c>
      <c r="E9" s="129" t="s">
        <v>490</v>
      </c>
      <c r="F9" s="129" t="s">
        <v>499</v>
      </c>
      <c r="G9" s="129" t="s">
        <v>573</v>
      </c>
      <c r="H9" s="129" t="s">
        <v>559</v>
      </c>
      <c r="I9" s="129" t="s">
        <v>509</v>
      </c>
      <c r="J9" s="129" t="s">
        <v>712</v>
      </c>
      <c r="K9" s="129" t="s">
        <v>823</v>
      </c>
      <c r="L9" s="129" t="s">
        <v>489</v>
      </c>
      <c r="M9" s="130" t="s">
        <v>757</v>
      </c>
      <c r="N9" s="70"/>
      <c r="O9" s="71" t="s">
        <v>1595</v>
      </c>
      <c r="P9" s="53"/>
      <c r="S9" s="242"/>
    </row>
    <row r="10" spans="1:16" ht="12.75">
      <c r="A10" s="66" t="s">
        <v>1287</v>
      </c>
      <c r="B10" s="72">
        <v>36</v>
      </c>
      <c r="C10" s="67" t="s">
        <v>534</v>
      </c>
      <c r="D10" s="125" t="s">
        <v>535</v>
      </c>
      <c r="E10" s="126" t="s">
        <v>536</v>
      </c>
      <c r="F10" s="126" t="s">
        <v>777</v>
      </c>
      <c r="G10" s="126" t="s">
        <v>782</v>
      </c>
      <c r="H10" s="126" t="s">
        <v>1288</v>
      </c>
      <c r="I10" s="126" t="s">
        <v>655</v>
      </c>
      <c r="J10" s="126" t="s">
        <v>1289</v>
      </c>
      <c r="K10" s="126" t="s">
        <v>1596</v>
      </c>
      <c r="L10" s="126" t="s">
        <v>1597</v>
      </c>
      <c r="M10" s="127" t="s">
        <v>1598</v>
      </c>
      <c r="N10" s="61"/>
      <c r="O10" s="62" t="s">
        <v>1599</v>
      </c>
      <c r="P10" s="53"/>
    </row>
    <row r="11" spans="1:16" ht="12.75">
      <c r="A11" s="63" t="s">
        <v>150</v>
      </c>
      <c r="B11" s="68"/>
      <c r="C11" s="69" t="s">
        <v>243</v>
      </c>
      <c r="D11" s="128" t="s">
        <v>537</v>
      </c>
      <c r="E11" s="129" t="s">
        <v>538</v>
      </c>
      <c r="F11" s="129" t="s">
        <v>478</v>
      </c>
      <c r="G11" s="129" t="s">
        <v>537</v>
      </c>
      <c r="H11" s="129" t="s">
        <v>541</v>
      </c>
      <c r="I11" s="129" t="s">
        <v>856</v>
      </c>
      <c r="J11" s="129" t="s">
        <v>764</v>
      </c>
      <c r="K11" s="129" t="s">
        <v>1352</v>
      </c>
      <c r="L11" s="129" t="s">
        <v>537</v>
      </c>
      <c r="M11" s="130" t="s">
        <v>1282</v>
      </c>
      <c r="N11" s="70"/>
      <c r="O11" s="71" t="s">
        <v>1600</v>
      </c>
      <c r="P11" s="53"/>
    </row>
    <row r="12" spans="1:16" ht="12.75">
      <c r="A12" s="66" t="s">
        <v>1294</v>
      </c>
      <c r="B12" s="72">
        <v>35</v>
      </c>
      <c r="C12" s="67" t="s">
        <v>505</v>
      </c>
      <c r="D12" s="125" t="s">
        <v>506</v>
      </c>
      <c r="E12" s="126" t="s">
        <v>507</v>
      </c>
      <c r="F12" s="126" t="s">
        <v>772</v>
      </c>
      <c r="G12" s="126" t="s">
        <v>773</v>
      </c>
      <c r="H12" s="126" t="s">
        <v>1314</v>
      </c>
      <c r="I12" s="126" t="s">
        <v>1315</v>
      </c>
      <c r="J12" s="126" t="s">
        <v>1316</v>
      </c>
      <c r="K12" s="126" t="s">
        <v>1602</v>
      </c>
      <c r="L12" s="126" t="s">
        <v>1603</v>
      </c>
      <c r="M12" s="127" t="s">
        <v>1604</v>
      </c>
      <c r="N12" s="61"/>
      <c r="O12" s="62" t="s">
        <v>1605</v>
      </c>
      <c r="P12" s="53"/>
    </row>
    <row r="13" spans="1:16" ht="12.75">
      <c r="A13" s="63" t="s">
        <v>150</v>
      </c>
      <c r="B13" s="68"/>
      <c r="C13" s="69" t="s">
        <v>243</v>
      </c>
      <c r="D13" s="128" t="s">
        <v>508</v>
      </c>
      <c r="E13" s="129" t="s">
        <v>509</v>
      </c>
      <c r="F13" s="129" t="s">
        <v>537</v>
      </c>
      <c r="G13" s="129" t="s">
        <v>508</v>
      </c>
      <c r="H13" s="129" t="s">
        <v>851</v>
      </c>
      <c r="I13" s="129" t="s">
        <v>752</v>
      </c>
      <c r="J13" s="129" t="s">
        <v>533</v>
      </c>
      <c r="K13" s="129" t="s">
        <v>950</v>
      </c>
      <c r="L13" s="129" t="s">
        <v>499</v>
      </c>
      <c r="M13" s="130" t="s">
        <v>764</v>
      </c>
      <c r="N13" s="70"/>
      <c r="O13" s="71" t="s">
        <v>1606</v>
      </c>
      <c r="P13" s="53"/>
    </row>
    <row r="14" spans="1:16" ht="12.75">
      <c r="A14" s="66" t="s">
        <v>1661</v>
      </c>
      <c r="B14" s="72">
        <v>33</v>
      </c>
      <c r="C14" s="67" t="s">
        <v>570</v>
      </c>
      <c r="D14" s="125" t="s">
        <v>571</v>
      </c>
      <c r="E14" s="126" t="s">
        <v>540</v>
      </c>
      <c r="F14" s="126" t="s">
        <v>734</v>
      </c>
      <c r="G14" s="126" t="s">
        <v>718</v>
      </c>
      <c r="H14" s="126" t="s">
        <v>1321</v>
      </c>
      <c r="I14" s="126" t="s">
        <v>1322</v>
      </c>
      <c r="J14" s="126" t="s">
        <v>1323</v>
      </c>
      <c r="K14" s="126" t="s">
        <v>1628</v>
      </c>
      <c r="L14" s="126" t="s">
        <v>1629</v>
      </c>
      <c r="M14" s="127" t="s">
        <v>1630</v>
      </c>
      <c r="N14" s="61"/>
      <c r="O14" s="62" t="s">
        <v>1631</v>
      </c>
      <c r="P14" s="53"/>
    </row>
    <row r="15" spans="1:16" ht="12.75">
      <c r="A15" s="63" t="s">
        <v>150</v>
      </c>
      <c r="B15" s="68"/>
      <c r="C15" s="69" t="s">
        <v>325</v>
      </c>
      <c r="D15" s="128" t="s">
        <v>624</v>
      </c>
      <c r="E15" s="129" t="s">
        <v>573</v>
      </c>
      <c r="F15" s="129" t="s">
        <v>737</v>
      </c>
      <c r="G15" s="129" t="s">
        <v>950</v>
      </c>
      <c r="H15" s="129" t="s">
        <v>1371</v>
      </c>
      <c r="I15" s="129" t="s">
        <v>1372</v>
      </c>
      <c r="J15" s="129" t="s">
        <v>1373</v>
      </c>
      <c r="K15" s="129" t="s">
        <v>499</v>
      </c>
      <c r="L15" s="129" t="s">
        <v>1297</v>
      </c>
      <c r="M15" s="130" t="s">
        <v>1763</v>
      </c>
      <c r="N15" s="70"/>
      <c r="O15" s="71" t="s">
        <v>1632</v>
      </c>
      <c r="P15" s="53"/>
    </row>
    <row r="16" spans="1:16" ht="12.75">
      <c r="A16" s="66" t="s">
        <v>1640</v>
      </c>
      <c r="B16" s="72">
        <v>28</v>
      </c>
      <c r="C16" s="67" t="s">
        <v>578</v>
      </c>
      <c r="D16" s="125" t="s">
        <v>579</v>
      </c>
      <c r="E16" s="126" t="s">
        <v>580</v>
      </c>
      <c r="F16" s="126" t="s">
        <v>741</v>
      </c>
      <c r="G16" s="126" t="s">
        <v>740</v>
      </c>
      <c r="H16" s="126" t="s">
        <v>1328</v>
      </c>
      <c r="I16" s="126" t="s">
        <v>1329</v>
      </c>
      <c r="J16" s="126" t="s">
        <v>1330</v>
      </c>
      <c r="K16" s="126" t="s">
        <v>1633</v>
      </c>
      <c r="L16" s="126" t="s">
        <v>1634</v>
      </c>
      <c r="M16" s="127" t="s">
        <v>1756</v>
      </c>
      <c r="N16" s="61"/>
      <c r="O16" s="62" t="s">
        <v>1757</v>
      </c>
      <c r="P16" s="53"/>
    </row>
    <row r="17" spans="1:16" ht="12.75">
      <c r="A17" s="63" t="s">
        <v>150</v>
      </c>
      <c r="B17" s="68"/>
      <c r="C17" s="69" t="s">
        <v>35</v>
      </c>
      <c r="D17" s="128" t="s">
        <v>851</v>
      </c>
      <c r="E17" s="129" t="s">
        <v>641</v>
      </c>
      <c r="F17" s="129" t="s">
        <v>955</v>
      </c>
      <c r="G17" s="129" t="s">
        <v>572</v>
      </c>
      <c r="H17" s="129" t="s">
        <v>624</v>
      </c>
      <c r="I17" s="129" t="s">
        <v>646</v>
      </c>
      <c r="J17" s="129" t="s">
        <v>1317</v>
      </c>
      <c r="K17" s="129" t="s">
        <v>949</v>
      </c>
      <c r="L17" s="129" t="s">
        <v>1765</v>
      </c>
      <c r="M17" s="130" t="s">
        <v>1297</v>
      </c>
      <c r="N17" s="70"/>
      <c r="O17" s="71" t="s">
        <v>1758</v>
      </c>
      <c r="P17" s="53"/>
    </row>
    <row r="18" spans="1:16" ht="12.75">
      <c r="A18" s="66" t="s">
        <v>1666</v>
      </c>
      <c r="B18" s="72">
        <v>37</v>
      </c>
      <c r="C18" s="67" t="s">
        <v>561</v>
      </c>
      <c r="D18" s="125" t="s">
        <v>562</v>
      </c>
      <c r="E18" s="126" t="s">
        <v>563</v>
      </c>
      <c r="F18" s="126" t="s">
        <v>820</v>
      </c>
      <c r="G18" s="126" t="s">
        <v>821</v>
      </c>
      <c r="H18" s="126" t="s">
        <v>1331</v>
      </c>
      <c r="I18" s="126" t="s">
        <v>1332</v>
      </c>
      <c r="J18" s="126" t="s">
        <v>1333</v>
      </c>
      <c r="K18" s="126" t="s">
        <v>1635</v>
      </c>
      <c r="L18" s="126" t="s">
        <v>1636</v>
      </c>
      <c r="M18" s="127" t="s">
        <v>1637</v>
      </c>
      <c r="N18" s="61"/>
      <c r="O18" s="62" t="s">
        <v>1638</v>
      </c>
      <c r="P18" s="53"/>
    </row>
    <row r="19" spans="1:16" ht="12.75">
      <c r="A19" s="63" t="s">
        <v>150</v>
      </c>
      <c r="B19" s="68"/>
      <c r="C19" s="69" t="s">
        <v>329</v>
      </c>
      <c r="D19" s="128" t="s">
        <v>564</v>
      </c>
      <c r="E19" s="129" t="s">
        <v>564</v>
      </c>
      <c r="F19" s="129" t="s">
        <v>823</v>
      </c>
      <c r="G19" s="129" t="s">
        <v>949</v>
      </c>
      <c r="H19" s="129" t="s">
        <v>538</v>
      </c>
      <c r="I19" s="129" t="s">
        <v>1129</v>
      </c>
      <c r="J19" s="129" t="s">
        <v>1391</v>
      </c>
      <c r="K19" s="129" t="s">
        <v>1334</v>
      </c>
      <c r="L19" s="129" t="s">
        <v>1766</v>
      </c>
      <c r="M19" s="130" t="s">
        <v>1365</v>
      </c>
      <c r="N19" s="70"/>
      <c r="O19" s="71" t="s">
        <v>1639</v>
      </c>
      <c r="P19" s="53"/>
    </row>
    <row r="20" spans="1:16" ht="12.75">
      <c r="A20" s="66" t="s">
        <v>1706</v>
      </c>
      <c r="B20" s="72">
        <v>39</v>
      </c>
      <c r="C20" s="67" t="s">
        <v>542</v>
      </c>
      <c r="D20" s="125" t="s">
        <v>543</v>
      </c>
      <c r="E20" s="126" t="s">
        <v>544</v>
      </c>
      <c r="F20" s="126" t="s">
        <v>799</v>
      </c>
      <c r="G20" s="126" t="s">
        <v>735</v>
      </c>
      <c r="H20" s="126" t="s">
        <v>1304</v>
      </c>
      <c r="I20" s="126" t="s">
        <v>583</v>
      </c>
      <c r="J20" s="126" t="s">
        <v>1305</v>
      </c>
      <c r="K20" s="126" t="s">
        <v>1707</v>
      </c>
      <c r="L20" s="126" t="s">
        <v>1708</v>
      </c>
      <c r="M20" s="127" t="s">
        <v>1709</v>
      </c>
      <c r="N20" s="61" t="s">
        <v>1710</v>
      </c>
      <c r="O20" s="62" t="s">
        <v>1711</v>
      </c>
      <c r="P20" s="53"/>
    </row>
    <row r="21" spans="1:16" ht="12.75">
      <c r="A21" s="63" t="s">
        <v>150</v>
      </c>
      <c r="B21" s="68"/>
      <c r="C21" s="69" t="s">
        <v>35</v>
      </c>
      <c r="D21" s="128" t="s">
        <v>573</v>
      </c>
      <c r="E21" s="129" t="s">
        <v>545</v>
      </c>
      <c r="F21" s="129" t="s">
        <v>801</v>
      </c>
      <c r="G21" s="129" t="s">
        <v>802</v>
      </c>
      <c r="H21" s="129" t="s">
        <v>953</v>
      </c>
      <c r="I21" s="129" t="s">
        <v>1356</v>
      </c>
      <c r="J21" s="129" t="s">
        <v>725</v>
      </c>
      <c r="K21" s="129" t="s">
        <v>537</v>
      </c>
      <c r="L21" s="129" t="s">
        <v>1334</v>
      </c>
      <c r="M21" s="130" t="s">
        <v>1773</v>
      </c>
      <c r="N21" s="70"/>
      <c r="O21" s="71" t="s">
        <v>1712</v>
      </c>
      <c r="P21" s="53"/>
    </row>
    <row r="22" spans="1:16" ht="12.75" customHeight="1">
      <c r="A22" s="66"/>
      <c r="B22" s="72">
        <v>31</v>
      </c>
      <c r="C22" s="67" t="s">
        <v>556</v>
      </c>
      <c r="D22" s="125" t="s">
        <v>557</v>
      </c>
      <c r="E22" s="126" t="s">
        <v>558</v>
      </c>
      <c r="F22" s="126" t="s">
        <v>709</v>
      </c>
      <c r="G22" s="126" t="s">
        <v>702</v>
      </c>
      <c r="H22" s="126" t="s">
        <v>1295</v>
      </c>
      <c r="I22" s="126" t="s">
        <v>631</v>
      </c>
      <c r="J22" s="126" t="s">
        <v>1296</v>
      </c>
      <c r="K22" s="126" t="s">
        <v>1810</v>
      </c>
      <c r="L22" s="126" t="s">
        <v>1811</v>
      </c>
      <c r="M22" s="127" t="s">
        <v>1812</v>
      </c>
      <c r="N22" s="73" t="s">
        <v>1813</v>
      </c>
      <c r="O22" s="74"/>
      <c r="P22" s="53"/>
    </row>
    <row r="23" spans="1:16" ht="12.75" customHeight="1">
      <c r="A23" s="63" t="s">
        <v>150</v>
      </c>
      <c r="B23" s="68"/>
      <c r="C23" s="69" t="s">
        <v>325</v>
      </c>
      <c r="D23" s="128" t="s">
        <v>559</v>
      </c>
      <c r="E23" s="129" t="s">
        <v>624</v>
      </c>
      <c r="F23" s="129" t="s">
        <v>809</v>
      </c>
      <c r="G23" s="129" t="s">
        <v>757</v>
      </c>
      <c r="H23" s="129" t="s">
        <v>1318</v>
      </c>
      <c r="I23" s="129" t="s">
        <v>527</v>
      </c>
      <c r="J23" s="129" t="s">
        <v>478</v>
      </c>
      <c r="K23" s="129" t="s">
        <v>768</v>
      </c>
      <c r="L23" s="129" t="s">
        <v>522</v>
      </c>
      <c r="M23" s="130" t="s">
        <v>478</v>
      </c>
      <c r="N23" s="75"/>
      <c r="O23" s="76"/>
      <c r="P23" s="53"/>
    </row>
    <row r="24" spans="1:16" ht="12.75" customHeight="1">
      <c r="A24" s="66"/>
      <c r="B24" s="72">
        <v>32</v>
      </c>
      <c r="C24" s="67" t="s">
        <v>589</v>
      </c>
      <c r="D24" s="125"/>
      <c r="E24" s="126"/>
      <c r="F24" s="126"/>
      <c r="G24" s="126"/>
      <c r="H24" s="126"/>
      <c r="I24" s="126"/>
      <c r="J24" s="126"/>
      <c r="K24" s="126"/>
      <c r="L24" s="126"/>
      <c r="M24" s="127"/>
      <c r="N24" s="73" t="s">
        <v>939</v>
      </c>
      <c r="O24" s="74"/>
      <c r="P24" s="53"/>
    </row>
    <row r="25" spans="1:16" ht="12.75" customHeight="1">
      <c r="A25" s="63" t="s">
        <v>150</v>
      </c>
      <c r="B25" s="68"/>
      <c r="C25" s="69" t="s">
        <v>44</v>
      </c>
      <c r="D25" s="128"/>
      <c r="E25" s="129"/>
      <c r="F25" s="129"/>
      <c r="G25" s="129"/>
      <c r="H25" s="129"/>
      <c r="I25" s="129"/>
      <c r="J25" s="129"/>
      <c r="K25" s="129"/>
      <c r="L25" s="129"/>
      <c r="M25" s="130"/>
      <c r="N25" s="75"/>
      <c r="O25" s="76"/>
      <c r="P25" s="53"/>
    </row>
  </sheetData>
  <sheetProtection/>
  <mergeCells count="4">
    <mergeCell ref="A2:O2"/>
    <mergeCell ref="A3:O3"/>
    <mergeCell ref="A4:O4"/>
    <mergeCell ref="D6:M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L106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240" customWidth="1"/>
    <col min="2" max="2" width="6.57421875" style="115" customWidth="1"/>
    <col min="3" max="3" width="5.57421875" style="116" customWidth="1"/>
    <col min="4" max="4" width="20.140625" style="114" customWidth="1"/>
    <col min="5" max="5" width="16.57421875" style="114" customWidth="1"/>
    <col min="6" max="6" width="10.8515625" style="116" customWidth="1"/>
    <col min="7" max="7" width="22.57421875" style="117" customWidth="1"/>
    <col min="8" max="8" width="13.140625" style="248" customWidth="1"/>
    <col min="9" max="9" width="6.140625" style="249" hidden="1" customWidth="1" outlineLevel="1"/>
    <col min="10" max="10" width="5.28125" style="143" hidden="1" customWidth="1" outlineLevel="1"/>
    <col min="11" max="11" width="10.57421875" style="116" hidden="1" customWidth="1" outlineLevel="1"/>
    <col min="12" max="12" width="9.140625" style="114" customWidth="1" collapsed="1"/>
    <col min="13" max="16384" width="9.140625" style="114" customWidth="1"/>
  </cols>
  <sheetData>
    <row r="1" spans="1:12" ht="14.25" customHeight="1">
      <c r="A1" s="295" t="str">
        <f>Startlist!$F4</f>
        <v>NESTE HARJU RALLY</v>
      </c>
      <c r="B1" s="296"/>
      <c r="C1" s="296"/>
      <c r="D1" s="296"/>
      <c r="E1" s="296"/>
      <c r="F1" s="296"/>
      <c r="G1" s="296"/>
      <c r="H1" s="244"/>
      <c r="I1" s="297" t="s">
        <v>343</v>
      </c>
      <c r="J1" s="297"/>
      <c r="K1" s="252">
        <v>14</v>
      </c>
      <c r="L1" s="261"/>
    </row>
    <row r="2" spans="1:12" ht="14.25" customHeight="1">
      <c r="A2" s="295" t="str">
        <f>Startlist!$F5</f>
        <v>26-27 May 2017</v>
      </c>
      <c r="B2" s="296"/>
      <c r="C2" s="296"/>
      <c r="D2" s="296"/>
      <c r="E2" s="296"/>
      <c r="F2" s="296"/>
      <c r="G2" s="296"/>
      <c r="H2" s="244"/>
      <c r="L2" s="261"/>
    </row>
    <row r="3" spans="1:12" ht="10.5" customHeight="1">
      <c r="A3" s="295" t="str">
        <f>Startlist!$F6</f>
        <v> </v>
      </c>
      <c r="B3" s="296"/>
      <c r="C3" s="296"/>
      <c r="D3" s="296"/>
      <c r="E3" s="296"/>
      <c r="F3" s="296"/>
      <c r="G3" s="296"/>
      <c r="H3" s="244"/>
      <c r="L3" s="261"/>
    </row>
    <row r="4" spans="1:12" ht="13.5" customHeight="1">
      <c r="A4" s="228"/>
      <c r="B4" s="229" t="s">
        <v>1929</v>
      </c>
      <c r="C4" s="230"/>
      <c r="D4" s="231"/>
      <c r="E4" s="219"/>
      <c r="F4" s="220"/>
      <c r="G4" s="221"/>
      <c r="H4" s="245"/>
      <c r="L4" s="261"/>
    </row>
    <row r="5" spans="1:12" s="237" customFormat="1" ht="12.75" customHeight="1">
      <c r="A5" s="222">
        <v>1</v>
      </c>
      <c r="B5" s="232" t="str">
        <f>VLOOKUP($B7,Startlist!$B:$H,6,FALSE)</f>
        <v>OT RACING</v>
      </c>
      <c r="C5" s="233"/>
      <c r="D5" s="234"/>
      <c r="E5" s="234"/>
      <c r="F5" s="233"/>
      <c r="G5" s="235"/>
      <c r="H5" s="246">
        <f>IF(ISERROR(SMALL(H7:H10,1)+SMALL(H7:H10,2)),"-",SMALL(H7:H10,1)+SMALL(H7:H10,2))</f>
        <v>0.07467013888888889</v>
      </c>
      <c r="I5" s="250">
        <f>A5</f>
        <v>1</v>
      </c>
      <c r="J5" s="251">
        <v>1</v>
      </c>
      <c r="K5" s="253">
        <f>H5</f>
        <v>0.07467013888888889</v>
      </c>
      <c r="L5" s="262"/>
    </row>
    <row r="6" spans="1:12" ht="12.75" customHeight="1">
      <c r="A6" s="228"/>
      <c r="B6" s="238"/>
      <c r="C6" s="239"/>
      <c r="D6" s="219"/>
      <c r="E6" s="219"/>
      <c r="F6" s="239"/>
      <c r="G6" s="221"/>
      <c r="H6" s="245"/>
      <c r="I6" s="250">
        <f>A5</f>
        <v>1</v>
      </c>
      <c r="J6" s="251">
        <v>2</v>
      </c>
      <c r="K6" s="254">
        <f>H5</f>
        <v>0.07467013888888889</v>
      </c>
      <c r="L6" s="261"/>
    </row>
    <row r="7" spans="1:12" ht="12.75" customHeight="1">
      <c r="A7" s="228"/>
      <c r="B7" s="238">
        <v>1</v>
      </c>
      <c r="C7" s="239" t="str">
        <f>VLOOKUP($B7,Startlist!$B:$H,2,FALSE)</f>
        <v>MV1</v>
      </c>
      <c r="D7" s="221" t="str">
        <f>VLOOKUP($B7,Startlist!$B:$H,3,FALSE)</f>
        <v>Georg Gross</v>
      </c>
      <c r="E7" s="221" t="str">
        <f>VLOOKUP($B7,Startlist!$B:$H,4,FALSE)</f>
        <v>Raigo Mōlder</v>
      </c>
      <c r="F7" s="239" t="str">
        <f>VLOOKUP($B7,Startlist!$B:$H,5,FALSE)</f>
        <v>EST</v>
      </c>
      <c r="G7" s="221" t="str">
        <f>VLOOKUP($B7,Startlist!$B:$H,7,FALSE)</f>
        <v>Ford Fiesta WRC</v>
      </c>
      <c r="H7" s="247">
        <f>IF(ISERROR(TIMEVALUE(SUBSTITUTE(TRIM(VLOOKUP(B7,Results!B:Q,$K$1,FALSE)),".",":"))),"-",TIMEVALUE(SUBSTITUTE(TRIM(VLOOKUP(B7,Results!B:Q,$K$1,FALSE)),".",":")))</f>
        <v>0.035813657407407405</v>
      </c>
      <c r="I7" s="250">
        <f>A5</f>
        <v>1</v>
      </c>
      <c r="J7" s="251">
        <v>3</v>
      </c>
      <c r="K7" s="254">
        <f>H5</f>
        <v>0.07467013888888889</v>
      </c>
      <c r="L7" s="261"/>
    </row>
    <row r="8" spans="1:12" ht="12.75" customHeight="1">
      <c r="A8" s="228"/>
      <c r="B8" s="238">
        <v>38</v>
      </c>
      <c r="C8" s="239" t="str">
        <f>VLOOKUP($B8,Startlist!$B:$H,2,FALSE)</f>
        <v>MV6</v>
      </c>
      <c r="D8" s="221" t="str">
        <f>VLOOKUP($B8,Startlist!$B:$H,3,FALSE)</f>
        <v>Ken Torn</v>
      </c>
      <c r="E8" s="221" t="str">
        <f>VLOOKUP($B8,Startlist!$B:$H,4,FALSE)</f>
        <v>Kuldar Sikk</v>
      </c>
      <c r="F8" s="239" t="str">
        <f>VLOOKUP($B8,Startlist!$B:$H,5,FALSE)</f>
        <v>EST</v>
      </c>
      <c r="G8" s="221" t="str">
        <f>VLOOKUP($B8,Startlist!$B:$H,7,FALSE)</f>
        <v>Ford Fiesta R2T</v>
      </c>
      <c r="H8" s="247">
        <f>IF(ISERROR(TIMEVALUE(SUBSTITUTE(TRIM(VLOOKUP(B8,Results!B:Q,$K$1,FALSE)),".",":"))),"-",TIMEVALUE(SUBSTITUTE(TRIM(VLOOKUP(B8,Results!B:Q,$K$1,FALSE)),".",":")))</f>
        <v>0.038856481481481485</v>
      </c>
      <c r="I8" s="250">
        <f>A5</f>
        <v>1</v>
      </c>
      <c r="J8" s="251">
        <v>4</v>
      </c>
      <c r="K8" s="254">
        <f>H5</f>
        <v>0.07467013888888889</v>
      </c>
      <c r="L8" s="261"/>
    </row>
    <row r="9" spans="1:12" ht="12.75" customHeight="1">
      <c r="A9" s="228"/>
      <c r="B9" s="238">
        <v>36</v>
      </c>
      <c r="C9" s="239" t="str">
        <f>VLOOKUP($B9,Startlist!$B:$H,2,FALSE)</f>
        <v>MV6</v>
      </c>
      <c r="D9" s="221" t="str">
        <f>VLOOKUP($B9,Startlist!$B:$H,3,FALSE)</f>
        <v>Oliver Ojaperv</v>
      </c>
      <c r="E9" s="221" t="str">
        <f>VLOOKUP($B9,Startlist!$B:$H,4,FALSE)</f>
        <v>Jarno Talve</v>
      </c>
      <c r="F9" s="239" t="str">
        <f>VLOOKUP($B9,Startlist!$B:$H,5,FALSE)</f>
        <v>EST</v>
      </c>
      <c r="G9" s="221" t="str">
        <f>VLOOKUP($B9,Startlist!$B:$H,7,FALSE)</f>
        <v>Ford Fiesta R2</v>
      </c>
      <c r="H9" s="247">
        <f>IF(ISERROR(TIMEVALUE(SUBSTITUTE(TRIM(VLOOKUP(B9,Results!B:Q,$K$1,FALSE)),".",":"))),"-",TIMEVALUE(SUBSTITUTE(TRIM(VLOOKUP(B9,Results!B:Q,$K$1,FALSE)),".",":")))</f>
        <v>0.039199074074074074</v>
      </c>
      <c r="I9" s="250">
        <f>A5</f>
        <v>1</v>
      </c>
      <c r="J9" s="251">
        <v>5</v>
      </c>
      <c r="K9" s="254">
        <f>H5</f>
        <v>0.07467013888888889</v>
      </c>
      <c r="L9" s="261"/>
    </row>
    <row r="10" spans="1:12" s="237" customFormat="1" ht="12.75" customHeight="1">
      <c r="A10" s="228"/>
      <c r="B10" s="238">
        <v>44</v>
      </c>
      <c r="C10" s="239" t="str">
        <f>VLOOKUP($B10,Startlist!$B:$H,2,FALSE)</f>
        <v>MV9</v>
      </c>
      <c r="D10" s="221" t="str">
        <f>VLOOKUP($B10,Startlist!$B:$H,3,FALSE)</f>
        <v>Janar Tänak</v>
      </c>
      <c r="E10" s="221" t="str">
        <f>VLOOKUP($B10,Startlist!$B:$H,4,FALSE)</f>
        <v>Janno ōunpuu</v>
      </c>
      <c r="F10" s="239" t="str">
        <f>VLOOKUP($B10,Startlist!$B:$H,5,FALSE)</f>
        <v>EST</v>
      </c>
      <c r="G10" s="221" t="str">
        <f>VLOOKUP($B10,Startlist!$B:$H,7,FALSE)</f>
        <v>Lada S1600</v>
      </c>
      <c r="H10" s="247" t="str">
        <f>IF(ISERROR(TIMEVALUE(SUBSTITUTE(TRIM(VLOOKUP(B10,Results!B:Q,$K$1,FALSE)),".",":"))),"-",TIMEVALUE(SUBSTITUTE(TRIM(VLOOKUP(B10,Results!B:Q,$K$1,FALSE)),".",":")))</f>
        <v>-</v>
      </c>
      <c r="I10" s="250">
        <f>A5</f>
        <v>1</v>
      </c>
      <c r="J10" s="251">
        <v>6</v>
      </c>
      <c r="K10" s="254">
        <f>H5</f>
        <v>0.07467013888888889</v>
      </c>
      <c r="L10" s="262"/>
    </row>
    <row r="11" spans="1:12" ht="12.75" customHeight="1">
      <c r="A11" s="228"/>
      <c r="B11" s="238"/>
      <c r="C11" s="239"/>
      <c r="D11" s="219"/>
      <c r="E11" s="219"/>
      <c r="F11" s="239"/>
      <c r="G11" s="221"/>
      <c r="H11" s="245"/>
      <c r="I11" s="250">
        <f>A5</f>
        <v>1</v>
      </c>
      <c r="J11" s="251">
        <v>18</v>
      </c>
      <c r="K11" s="254">
        <f>H5</f>
        <v>0.07467013888888889</v>
      </c>
      <c r="L11" s="261"/>
    </row>
    <row r="12" spans="1:12" ht="12.75" customHeight="1">
      <c r="A12" s="222">
        <v>2</v>
      </c>
      <c r="B12" s="232" t="str">
        <f>VLOOKUP($B14,Startlist!$B:$H,6,FALSE)</f>
        <v>ECOM MOTORSPORT</v>
      </c>
      <c r="C12" s="233"/>
      <c r="D12" s="234"/>
      <c r="E12" s="234"/>
      <c r="F12" s="233"/>
      <c r="G12" s="235"/>
      <c r="H12" s="246">
        <f>IF(ISERROR(SMALL(H14:H25,1)+SMALL(H14:H25,2)),"-",SMALL(H14:H25,1)+SMALL(H14:H25,2))</f>
        <v>0.07862037037037037</v>
      </c>
      <c r="I12" s="250">
        <f>A12</f>
        <v>2</v>
      </c>
      <c r="J12" s="251">
        <v>1</v>
      </c>
      <c r="K12" s="253">
        <f>H12</f>
        <v>0.07862037037037037</v>
      </c>
      <c r="L12" s="261"/>
    </row>
    <row r="13" spans="1:12" ht="12.75" customHeight="1">
      <c r="A13" s="228"/>
      <c r="B13" s="238"/>
      <c r="C13" s="239"/>
      <c r="D13" s="219"/>
      <c r="E13" s="219"/>
      <c r="F13" s="239"/>
      <c r="G13" s="221"/>
      <c r="H13" s="245"/>
      <c r="I13" s="250">
        <f>A12</f>
        <v>2</v>
      </c>
      <c r="J13" s="251">
        <v>2</v>
      </c>
      <c r="K13" s="254">
        <f>H12</f>
        <v>0.07862037037037037</v>
      </c>
      <c r="L13" s="261"/>
    </row>
    <row r="14" spans="1:12" ht="12.75" customHeight="1">
      <c r="A14" s="228"/>
      <c r="B14" s="238">
        <v>23</v>
      </c>
      <c r="C14" s="239" t="str">
        <f>VLOOKUP($B14,Startlist!$B:$H,2,FALSE)</f>
        <v>MV5</v>
      </c>
      <c r="D14" s="221" t="str">
        <f>VLOOKUP($B14,Startlist!$B:$H,3,FALSE)</f>
        <v>Kristo Subi</v>
      </c>
      <c r="E14" s="221" t="str">
        <f>VLOOKUP($B14,Startlist!$B:$H,4,FALSE)</f>
        <v>Raido Subi</v>
      </c>
      <c r="F14" s="239" t="str">
        <f>VLOOKUP($B14,Startlist!$B:$H,5,FALSE)</f>
        <v>EST</v>
      </c>
      <c r="G14" s="221" t="str">
        <f>VLOOKUP($B14,Startlist!$B:$H,7,FALSE)</f>
        <v>Honda Civic Type-R</v>
      </c>
      <c r="H14" s="247">
        <f>IF(ISERROR(TIMEVALUE(SUBSTITUTE(TRIM(VLOOKUP(B14,Results!B:Q,$K$1,FALSE)),".",":"))),"-",TIMEVALUE(SUBSTITUTE(TRIM(VLOOKUP(B14,Results!B:Q,$K$1,FALSE)),".",":")))</f>
        <v>0.03881018518518519</v>
      </c>
      <c r="I14" s="250">
        <f>A12</f>
        <v>2</v>
      </c>
      <c r="J14" s="251">
        <v>3</v>
      </c>
      <c r="K14" s="254">
        <f>H12</f>
        <v>0.07862037037037037</v>
      </c>
      <c r="L14" s="261"/>
    </row>
    <row r="15" spans="1:12" ht="12.75" customHeight="1">
      <c r="A15" s="228"/>
      <c r="B15" s="238">
        <v>24</v>
      </c>
      <c r="C15" s="239" t="str">
        <f>VLOOKUP($B15,Startlist!$B:$H,2,FALSE)</f>
        <v>MV5</v>
      </c>
      <c r="D15" s="221" t="str">
        <f>VLOOKUP($B15,Startlist!$B:$H,3,FALSE)</f>
        <v>Karel Tölp</v>
      </c>
      <c r="E15" s="221" t="str">
        <f>VLOOKUP($B15,Startlist!$B:$H,4,FALSE)</f>
        <v>Martin Vihmann</v>
      </c>
      <c r="F15" s="239" t="str">
        <f>VLOOKUP($B15,Startlist!$B:$H,5,FALSE)</f>
        <v>EST</v>
      </c>
      <c r="G15" s="221" t="str">
        <f>VLOOKUP($B15,Startlist!$B:$H,7,FALSE)</f>
        <v>Honda Civic Type-R</v>
      </c>
      <c r="H15" s="247">
        <f>IF(ISERROR(TIMEVALUE(SUBSTITUTE(TRIM(VLOOKUP(B15,Results!B:Q,$K$1,FALSE)),".",":"))),"-",TIMEVALUE(SUBSTITUTE(TRIM(VLOOKUP(B15,Results!B:Q,$K$1,FALSE)),".",":")))</f>
        <v>0.039810185185185185</v>
      </c>
      <c r="I15" s="250">
        <f>A12</f>
        <v>2</v>
      </c>
      <c r="J15" s="251">
        <v>4</v>
      </c>
      <c r="K15" s="254">
        <f>H12</f>
        <v>0.07862037037037037</v>
      </c>
      <c r="L15" s="261"/>
    </row>
    <row r="16" spans="1:12" ht="12.75" customHeight="1">
      <c r="A16" s="228"/>
      <c r="B16" s="238">
        <v>26</v>
      </c>
      <c r="C16" s="239" t="str">
        <f>VLOOKUP($B16,Startlist!$B:$H,2,FALSE)</f>
        <v>MV7</v>
      </c>
      <c r="D16" s="221" t="str">
        <f>VLOOKUP($B16,Startlist!$B:$H,3,FALSE)</f>
        <v>Raiko Aru</v>
      </c>
      <c r="E16" s="221" t="str">
        <f>VLOOKUP($B16,Startlist!$B:$H,4,FALSE)</f>
        <v>Veiko Kullamäe</v>
      </c>
      <c r="F16" s="239" t="str">
        <f>VLOOKUP($B16,Startlist!$B:$H,5,FALSE)</f>
        <v>EST</v>
      </c>
      <c r="G16" s="221" t="str">
        <f>VLOOKUP($B16,Startlist!$B:$H,7,FALSE)</f>
        <v>BMW M3</v>
      </c>
      <c r="H16" s="247">
        <f>IF(ISERROR(TIMEVALUE(SUBSTITUTE(TRIM(VLOOKUP(B16,Results!B:Q,$K$1,FALSE)),".",":"))),"-",TIMEVALUE(SUBSTITUTE(TRIM(VLOOKUP(B16,Results!B:Q,$K$1,FALSE)),".",":")))</f>
        <v>0.04056134259259259</v>
      </c>
      <c r="I16" s="250">
        <f>A12</f>
        <v>2</v>
      </c>
      <c r="J16" s="251">
        <v>5</v>
      </c>
      <c r="K16" s="254">
        <f>H12</f>
        <v>0.07862037037037037</v>
      </c>
      <c r="L16" s="261"/>
    </row>
    <row r="17" spans="1:12" s="237" customFormat="1" ht="12.75" customHeight="1">
      <c r="A17" s="228"/>
      <c r="B17" s="238">
        <v>59</v>
      </c>
      <c r="C17" s="239" t="str">
        <f>VLOOKUP($B17,Startlist!$B:$H,2,FALSE)</f>
        <v>MV9</v>
      </c>
      <c r="D17" s="221" t="str">
        <f>VLOOKUP($B17,Startlist!$B:$H,3,FALSE)</f>
        <v>Priit Guljajev</v>
      </c>
      <c r="E17" s="221" t="str">
        <f>VLOOKUP($B17,Startlist!$B:$H,4,FALSE)</f>
        <v>Janek Ojala</v>
      </c>
      <c r="F17" s="239" t="str">
        <f>VLOOKUP($B17,Startlist!$B:$H,5,FALSE)</f>
        <v>EST</v>
      </c>
      <c r="G17" s="221" t="str">
        <f>VLOOKUP($B17,Startlist!$B:$H,7,FALSE)</f>
        <v>Nissan Sunny</v>
      </c>
      <c r="H17" s="247">
        <f>IF(ISERROR(TIMEVALUE(SUBSTITUTE(TRIM(VLOOKUP(B17,Results!B:Q,$K$1,FALSE)),".",":"))),"-",TIMEVALUE(SUBSTITUTE(TRIM(VLOOKUP(B17,Results!B:Q,$K$1,FALSE)),".",":")))</f>
        <v>0.04322569444444444</v>
      </c>
      <c r="I17" s="250">
        <f>A12</f>
        <v>2</v>
      </c>
      <c r="J17" s="251">
        <v>6</v>
      </c>
      <c r="K17" s="254">
        <f>H12</f>
        <v>0.07862037037037037</v>
      </c>
      <c r="L17" s="262"/>
    </row>
    <row r="18" spans="1:12" ht="12.75" customHeight="1">
      <c r="A18" s="228"/>
      <c r="B18" s="238">
        <v>51</v>
      </c>
      <c r="C18" s="239" t="str">
        <f>VLOOKUP($B18,Startlist!$B:$H,2,FALSE)</f>
        <v>MV9</v>
      </c>
      <c r="D18" s="221" t="str">
        <f>VLOOKUP($B18,Startlist!$B:$H,3,FALSE)</f>
        <v>Raigo Vilbiks</v>
      </c>
      <c r="E18" s="221" t="str">
        <f>VLOOKUP($B18,Startlist!$B:$H,4,FALSE)</f>
        <v>Hellu Smorodin</v>
      </c>
      <c r="F18" s="239" t="str">
        <f>VLOOKUP($B18,Startlist!$B:$H,5,FALSE)</f>
        <v>EST</v>
      </c>
      <c r="G18" s="221" t="str">
        <f>VLOOKUP($B18,Startlist!$B:$H,7,FALSE)</f>
        <v>LADA SAMARA</v>
      </c>
      <c r="H18" s="247">
        <f>IF(ISERROR(TIMEVALUE(SUBSTITUTE(TRIM(VLOOKUP(B18,Results!B:Q,$K$1,FALSE)),".",":"))),"-",TIMEVALUE(SUBSTITUTE(TRIM(VLOOKUP(B18,Results!B:Q,$K$1,FALSE)),".",":")))</f>
        <v>0.043863425925925924</v>
      </c>
      <c r="I18" s="250">
        <f>A12</f>
        <v>2</v>
      </c>
      <c r="J18" s="251">
        <v>7</v>
      </c>
      <c r="K18" s="254">
        <f>H12</f>
        <v>0.07862037037037037</v>
      </c>
      <c r="L18" s="261"/>
    </row>
    <row r="19" spans="1:12" ht="12.75" customHeight="1">
      <c r="A19" s="228"/>
      <c r="B19" s="238">
        <v>70</v>
      </c>
      <c r="C19" s="239" t="str">
        <f>VLOOKUP($B19,Startlist!$B:$H,2,FALSE)</f>
        <v>MVX</v>
      </c>
      <c r="D19" s="221" t="str">
        <f>VLOOKUP($B19,Startlist!$B:$H,3,FALSE)</f>
        <v>Veiko Liukanen</v>
      </c>
      <c r="E19" s="221" t="str">
        <f>VLOOKUP($B19,Startlist!$B:$H,4,FALSE)</f>
        <v>Toivo Liukanen</v>
      </c>
      <c r="F19" s="239" t="str">
        <f>VLOOKUP($B19,Startlist!$B:$H,5,FALSE)</f>
        <v>EST</v>
      </c>
      <c r="G19" s="221" t="str">
        <f>VLOOKUP($B19,Startlist!$B:$H,7,FALSE)</f>
        <v>GAZ 51</v>
      </c>
      <c r="H19" s="247">
        <f>IF(ISERROR(TIMEVALUE(SUBSTITUTE(TRIM(VLOOKUP(B19,Results!B:Q,$K$1,FALSE)),".",":"))),"-",TIMEVALUE(SUBSTITUTE(TRIM(VLOOKUP(B19,Results!B:Q,$K$1,FALSE)),".",":")))</f>
        <v>0.04689004629629629</v>
      </c>
      <c r="I19" s="250">
        <f>A12</f>
        <v>2</v>
      </c>
      <c r="J19" s="251">
        <v>8</v>
      </c>
      <c r="K19" s="254">
        <f>H12</f>
        <v>0.07862037037037037</v>
      </c>
      <c r="L19" s="261"/>
    </row>
    <row r="20" spans="1:12" ht="12.75" customHeight="1">
      <c r="A20" s="228"/>
      <c r="B20" s="238">
        <v>40</v>
      </c>
      <c r="C20" s="239" t="str">
        <f>VLOOKUP($B20,Startlist!$B:$H,2,FALSE)</f>
        <v>MV4</v>
      </c>
      <c r="D20" s="221" t="str">
        <f>VLOOKUP($B20,Startlist!$B:$H,3,FALSE)</f>
        <v>Henri Franke</v>
      </c>
      <c r="E20" s="221" t="str">
        <f>VLOOKUP($B20,Startlist!$B:$H,4,FALSE)</f>
        <v>Karl Koosa</v>
      </c>
      <c r="F20" s="239" t="str">
        <f>VLOOKUP($B20,Startlist!$B:$H,5,FALSE)</f>
        <v>EST</v>
      </c>
      <c r="G20" s="221" t="str">
        <f>VLOOKUP($B20,Startlist!$B:$H,7,FALSE)</f>
        <v>Subaru Impreza</v>
      </c>
      <c r="H20" s="247">
        <f>IF(ISERROR(TIMEVALUE(SUBSTITUTE(TRIM(VLOOKUP(B20,Results!B:Q,$K$1,FALSE)),".",":"))),"-",TIMEVALUE(SUBSTITUTE(TRIM(VLOOKUP(B20,Results!B:Q,$K$1,FALSE)),".",":")))</f>
        <v>0.04913425925925926</v>
      </c>
      <c r="I20" s="250">
        <f>A12</f>
        <v>2</v>
      </c>
      <c r="J20" s="251">
        <v>9</v>
      </c>
      <c r="K20" s="254">
        <f>H12</f>
        <v>0.07862037037037037</v>
      </c>
      <c r="L20" s="261"/>
    </row>
    <row r="21" spans="1:12" ht="12.75" customHeight="1">
      <c r="A21" s="228"/>
      <c r="B21" s="238">
        <v>62</v>
      </c>
      <c r="C21" s="239" t="str">
        <f>VLOOKUP($B21,Startlist!$B:$H,2,FALSE)</f>
        <v>MV9</v>
      </c>
      <c r="D21" s="221" t="str">
        <f>VLOOKUP($B21,Startlist!$B:$H,3,FALSE)</f>
        <v>Vaido Tali</v>
      </c>
      <c r="E21" s="221" t="str">
        <f>VLOOKUP($B21,Startlist!$B:$H,4,FALSE)</f>
        <v>Tarmo Mägi</v>
      </c>
      <c r="F21" s="239" t="str">
        <f>VLOOKUP($B21,Startlist!$B:$H,5,FALSE)</f>
        <v>EST</v>
      </c>
      <c r="G21" s="221" t="str">
        <f>VLOOKUP($B21,Startlist!$B:$H,7,FALSE)</f>
        <v>LADA 2105</v>
      </c>
      <c r="H21" s="247" t="str">
        <f>IF(ISERROR(TIMEVALUE(SUBSTITUTE(TRIM(VLOOKUP(B21,Results!B:Q,$K$1,FALSE)),".",":"))),"-",TIMEVALUE(SUBSTITUTE(TRIM(VLOOKUP(B21,Results!B:Q,$K$1,FALSE)),".",":")))</f>
        <v>-</v>
      </c>
      <c r="I21" s="250">
        <f>A12</f>
        <v>2</v>
      </c>
      <c r="J21" s="251">
        <v>10</v>
      </c>
      <c r="K21" s="254">
        <f>H12</f>
        <v>0.07862037037037037</v>
      </c>
      <c r="L21" s="261"/>
    </row>
    <row r="22" spans="1:12" s="237" customFormat="1" ht="12.75" customHeight="1">
      <c r="A22" s="228"/>
      <c r="B22" s="238">
        <v>60</v>
      </c>
      <c r="C22" s="239" t="str">
        <f>VLOOKUP($B22,Startlist!$B:$H,2,FALSE)</f>
        <v>MV8</v>
      </c>
      <c r="D22" s="221" t="str">
        <f>VLOOKUP($B22,Startlist!$B:$H,3,FALSE)</f>
        <v>Karl Küttim</v>
      </c>
      <c r="E22" s="221" t="str">
        <f>VLOOKUP($B22,Startlist!$B:$H,4,FALSE)</f>
        <v>Tiina Ehrbach</v>
      </c>
      <c r="F22" s="239" t="str">
        <f>VLOOKUP($B22,Startlist!$B:$H,5,FALSE)</f>
        <v>EST</v>
      </c>
      <c r="G22" s="221" t="str">
        <f>VLOOKUP($B22,Startlist!$B:$H,7,FALSE)</f>
        <v>Nissan Sunny GTI</v>
      </c>
      <c r="H22" s="247" t="str">
        <f>IF(ISERROR(TIMEVALUE(SUBSTITUTE(TRIM(VLOOKUP(B22,Results!B:Q,$K$1,FALSE)),".",":"))),"-",TIMEVALUE(SUBSTITUTE(TRIM(VLOOKUP(B22,Results!B:Q,$K$1,FALSE)),".",":")))</f>
        <v>-</v>
      </c>
      <c r="I22" s="250">
        <f>A12</f>
        <v>2</v>
      </c>
      <c r="J22" s="251">
        <v>11</v>
      </c>
      <c r="K22" s="254">
        <f>H12</f>
        <v>0.07862037037037037</v>
      </c>
      <c r="L22" s="262"/>
    </row>
    <row r="23" spans="1:12" ht="12.75" customHeight="1">
      <c r="A23" s="228"/>
      <c r="B23" s="238">
        <v>54</v>
      </c>
      <c r="C23" s="239" t="str">
        <f>VLOOKUP($B23,Startlist!$B:$H,2,FALSE)</f>
        <v>MV8</v>
      </c>
      <c r="D23" s="221" t="str">
        <f>VLOOKUP($B23,Startlist!$B:$H,3,FALSE)</f>
        <v>Alari Sillaste</v>
      </c>
      <c r="E23" s="221" t="str">
        <f>VLOOKUP($B23,Startlist!$B:$H,4,FALSE)</f>
        <v>Arvo Liimann</v>
      </c>
      <c r="F23" s="239" t="str">
        <f>VLOOKUP($B23,Startlist!$B:$H,5,FALSE)</f>
        <v>EST</v>
      </c>
      <c r="G23" s="221" t="str">
        <f>VLOOKUP($B23,Startlist!$B:$H,7,FALSE)</f>
        <v>AZLK 2140</v>
      </c>
      <c r="H23" s="247" t="str">
        <f>IF(ISERROR(TIMEVALUE(SUBSTITUTE(TRIM(VLOOKUP(B23,Results!B:Q,$K$1,FALSE)),".",":"))),"-",TIMEVALUE(SUBSTITUTE(TRIM(VLOOKUP(B23,Results!B:Q,$K$1,FALSE)),".",":")))</f>
        <v>-</v>
      </c>
      <c r="I23" s="250">
        <f>A12</f>
        <v>2</v>
      </c>
      <c r="J23" s="251">
        <v>12</v>
      </c>
      <c r="K23" s="254">
        <f>H12</f>
        <v>0.07862037037037037</v>
      </c>
      <c r="L23" s="261"/>
    </row>
    <row r="24" spans="1:12" ht="12.75" customHeight="1">
      <c r="A24" s="228"/>
      <c r="B24" s="238">
        <v>66</v>
      </c>
      <c r="C24" s="239" t="str">
        <f>VLOOKUP($B24,Startlist!$B:$H,2,FALSE)</f>
        <v>MV8</v>
      </c>
      <c r="D24" s="221" t="str">
        <f>VLOOKUP($B24,Startlist!$B:$H,3,FALSE)</f>
        <v>Karmo Karelson</v>
      </c>
      <c r="E24" s="221" t="str">
        <f>VLOOKUP($B24,Startlist!$B:$H,4,FALSE)</f>
        <v>Karol Pert</v>
      </c>
      <c r="F24" s="239" t="str">
        <f>VLOOKUP($B24,Startlist!$B:$H,5,FALSE)</f>
        <v>EST</v>
      </c>
      <c r="G24" s="221" t="str">
        <f>VLOOKUP($B24,Startlist!$B:$H,7,FALSE)</f>
        <v>VW Golf</v>
      </c>
      <c r="H24" s="247" t="str">
        <f>IF(ISERROR(TIMEVALUE(SUBSTITUTE(TRIM(VLOOKUP(B24,Results!B:Q,$K$1,FALSE)),".",":"))),"-",TIMEVALUE(SUBSTITUTE(TRIM(VLOOKUP(B24,Results!B:Q,$K$1,FALSE)),".",":")))</f>
        <v>-</v>
      </c>
      <c r="I24" s="250">
        <f>A12</f>
        <v>2</v>
      </c>
      <c r="J24" s="251">
        <v>13</v>
      </c>
      <c r="K24" s="254">
        <f>H12</f>
        <v>0.07862037037037037</v>
      </c>
      <c r="L24" s="261"/>
    </row>
    <row r="25" spans="1:12" ht="12.75" customHeight="1">
      <c r="A25" s="228"/>
      <c r="B25" s="238">
        <v>74</v>
      </c>
      <c r="C25" s="239" t="str">
        <f>VLOOKUP($B25,Startlist!$B:$H,2,FALSE)</f>
        <v>MVX</v>
      </c>
      <c r="D25" s="221" t="str">
        <f>VLOOKUP($B25,Startlist!$B:$H,3,FALSE)</f>
        <v>Janno Kamp</v>
      </c>
      <c r="E25" s="221" t="str">
        <f>VLOOKUP($B25,Startlist!$B:$H,4,FALSE)</f>
        <v>Silver Raudmägi</v>
      </c>
      <c r="F25" s="239" t="str">
        <f>VLOOKUP($B25,Startlist!$B:$H,5,FALSE)</f>
        <v>EST</v>
      </c>
      <c r="G25" s="221" t="str">
        <f>VLOOKUP($B25,Startlist!$B:$H,7,FALSE)</f>
        <v>GAZ 51</v>
      </c>
      <c r="H25" s="247" t="str">
        <f>IF(ISERROR(TIMEVALUE(SUBSTITUTE(TRIM(VLOOKUP(B25,Results!B:Q,$K$1,FALSE)),".",":"))),"-",TIMEVALUE(SUBSTITUTE(TRIM(VLOOKUP(B25,Results!B:Q,$K$1,FALSE)),".",":")))</f>
        <v>-</v>
      </c>
      <c r="I25" s="250">
        <f>A12</f>
        <v>2</v>
      </c>
      <c r="J25" s="251">
        <v>14</v>
      </c>
      <c r="K25" s="254">
        <f>H12</f>
        <v>0.07862037037037037</v>
      </c>
      <c r="L25" s="261"/>
    </row>
    <row r="26" spans="1:12" ht="12.75" customHeight="1">
      <c r="A26" s="228"/>
      <c r="B26" s="238"/>
      <c r="C26" s="239"/>
      <c r="D26" s="219"/>
      <c r="E26" s="219"/>
      <c r="F26" s="239"/>
      <c r="G26" s="221"/>
      <c r="H26" s="245"/>
      <c r="I26" s="250">
        <f>A12</f>
        <v>2</v>
      </c>
      <c r="J26" s="251">
        <v>18</v>
      </c>
      <c r="K26" s="254">
        <f>H12</f>
        <v>0.07862037037037037</v>
      </c>
      <c r="L26" s="261"/>
    </row>
    <row r="27" spans="1:12" ht="12.75" customHeight="1">
      <c r="A27" s="222">
        <v>3</v>
      </c>
      <c r="B27" s="232" t="str">
        <f>VLOOKUP($B29,Startlist!$B:$H,6,FALSE)</f>
        <v>TIKKRI MOTORSPORT</v>
      </c>
      <c r="C27" s="233"/>
      <c r="D27" s="234"/>
      <c r="E27" s="234"/>
      <c r="F27" s="233"/>
      <c r="G27" s="235"/>
      <c r="H27" s="246">
        <f>IF(ISERROR(SMALL(H29:H32,1)+SMALL(H29:H32,2)),"-",SMALL(H29:H32,1)+SMALL(H29:H32,2))</f>
        <v>0.07994791666666666</v>
      </c>
      <c r="I27" s="250">
        <f>A27</f>
        <v>3</v>
      </c>
      <c r="J27" s="251">
        <v>1</v>
      </c>
      <c r="K27" s="253">
        <f>H27</f>
        <v>0.07994791666666666</v>
      </c>
      <c r="L27" s="261"/>
    </row>
    <row r="28" spans="1:12" ht="12.75" customHeight="1">
      <c r="A28" s="228"/>
      <c r="B28" s="238"/>
      <c r="C28" s="239"/>
      <c r="D28" s="219"/>
      <c r="E28" s="219"/>
      <c r="F28" s="239"/>
      <c r="G28" s="221"/>
      <c r="H28" s="245"/>
      <c r="I28" s="250">
        <f>A27</f>
        <v>3</v>
      </c>
      <c r="J28" s="251">
        <v>2</v>
      </c>
      <c r="K28" s="254">
        <f>H27</f>
        <v>0.07994791666666666</v>
      </c>
      <c r="L28" s="261"/>
    </row>
    <row r="29" spans="1:12" ht="12.75" customHeight="1">
      <c r="A29" s="228"/>
      <c r="B29" s="238">
        <v>9</v>
      </c>
      <c r="C29" s="239" t="str">
        <f>VLOOKUP($B29,Startlist!$B:$H,2,FALSE)</f>
        <v>MV4</v>
      </c>
      <c r="D29" s="221" t="str">
        <f>VLOOKUP($B29,Startlist!$B:$H,3,FALSE)</f>
        <v>Aiko Aigro</v>
      </c>
      <c r="E29" s="221" t="str">
        <f>VLOOKUP($B29,Startlist!$B:$H,4,FALSE)</f>
        <v>Kermo Kärtmann</v>
      </c>
      <c r="F29" s="239" t="str">
        <f>VLOOKUP($B29,Startlist!$B:$H,5,FALSE)</f>
        <v>EST</v>
      </c>
      <c r="G29" s="221" t="str">
        <f>VLOOKUP($B29,Startlist!$B:$H,7,FALSE)</f>
        <v>Mitsubishi Lancer Evo 6</v>
      </c>
      <c r="H29" s="247">
        <f>IF(ISERROR(TIMEVALUE(SUBSTITUTE(TRIM(VLOOKUP(B29,Results!B:Q,$K$1,FALSE)),".",":"))),"-",TIMEVALUE(SUBSTITUTE(TRIM(VLOOKUP(B29,Results!B:Q,$K$1,FALSE)),".",":")))</f>
        <v>0.03795833333333333</v>
      </c>
      <c r="I29" s="250">
        <f>A27</f>
        <v>3</v>
      </c>
      <c r="J29" s="251">
        <v>3</v>
      </c>
      <c r="K29" s="254">
        <f>H27</f>
        <v>0.07994791666666666</v>
      </c>
      <c r="L29" s="261"/>
    </row>
    <row r="30" spans="1:12" s="237" customFormat="1" ht="12.75" customHeight="1">
      <c r="A30" s="228"/>
      <c r="B30" s="238">
        <v>42</v>
      </c>
      <c r="C30" s="239" t="str">
        <f>VLOOKUP($B30,Startlist!$B:$H,2,FALSE)</f>
        <v>MV4</v>
      </c>
      <c r="D30" s="221" t="str">
        <f>VLOOKUP($B30,Startlist!$B:$H,3,FALSE)</f>
        <v>Vadim Kuznetsov</v>
      </c>
      <c r="E30" s="221" t="str">
        <f>VLOOKUP($B30,Startlist!$B:$H,4,FALSE)</f>
        <v>Roman Kapustin</v>
      </c>
      <c r="F30" s="239" t="str">
        <f>VLOOKUP($B30,Startlist!$B:$H,5,FALSE)</f>
        <v>RUS</v>
      </c>
      <c r="G30" s="221" t="str">
        <f>VLOOKUP($B30,Startlist!$B:$H,7,FALSE)</f>
        <v>Mitsubishi Lancer Evo 8</v>
      </c>
      <c r="H30" s="247">
        <f>IF(ISERROR(TIMEVALUE(SUBSTITUTE(TRIM(VLOOKUP(B30,Results!B:Q,$K$1,FALSE)),".",":"))),"-",TIMEVALUE(SUBSTITUTE(TRIM(VLOOKUP(B30,Results!B:Q,$K$1,FALSE)),".",":")))</f>
        <v>0.04198958333333333</v>
      </c>
      <c r="I30" s="250">
        <f>A27</f>
        <v>3</v>
      </c>
      <c r="J30" s="251">
        <v>4</v>
      </c>
      <c r="K30" s="254">
        <f>H27</f>
        <v>0.07994791666666666</v>
      </c>
      <c r="L30" s="262"/>
    </row>
    <row r="31" spans="1:12" ht="12.75" customHeight="1">
      <c r="A31" s="228"/>
      <c r="B31" s="238">
        <v>67</v>
      </c>
      <c r="C31" s="239" t="str">
        <f>VLOOKUP($B31,Startlist!$B:$H,2,FALSE)</f>
        <v>MV8</v>
      </c>
      <c r="D31" s="221" t="str">
        <f>VLOOKUP($B31,Startlist!$B:$H,3,FALSE)</f>
        <v>Ronald Jürgenson</v>
      </c>
      <c r="E31" s="221" t="str">
        <f>VLOOKUP($B31,Startlist!$B:$H,4,FALSE)</f>
        <v>Marko Kaasik</v>
      </c>
      <c r="F31" s="239" t="str">
        <f>VLOOKUP($B31,Startlist!$B:$H,5,FALSE)</f>
        <v>EST</v>
      </c>
      <c r="G31" s="221" t="str">
        <f>VLOOKUP($B31,Startlist!$B:$H,7,FALSE)</f>
        <v>Peugeot 205</v>
      </c>
      <c r="H31" s="247">
        <f>IF(ISERROR(TIMEVALUE(SUBSTITUTE(TRIM(VLOOKUP(B31,Results!B:Q,$K$1,FALSE)),".",":"))),"-",TIMEVALUE(SUBSTITUTE(TRIM(VLOOKUP(B31,Results!B:Q,$K$1,FALSE)),".",":")))</f>
        <v>0.055525462962962964</v>
      </c>
      <c r="I31" s="250">
        <f>A27</f>
        <v>3</v>
      </c>
      <c r="J31" s="251">
        <v>5</v>
      </c>
      <c r="K31" s="254">
        <f>H27</f>
        <v>0.07994791666666666</v>
      </c>
      <c r="L31" s="261"/>
    </row>
    <row r="32" spans="1:12" ht="12.75" customHeight="1">
      <c r="A32" s="228"/>
      <c r="B32" s="238">
        <v>55</v>
      </c>
      <c r="C32" s="239" t="str">
        <f>VLOOKUP($B32,Startlist!$B:$H,2,FALSE)</f>
        <v>MV5</v>
      </c>
      <c r="D32" s="221" t="str">
        <f>VLOOKUP($B32,Startlist!$B:$H,3,FALSE)</f>
        <v>Rico Rodi</v>
      </c>
      <c r="E32" s="221" t="str">
        <f>VLOOKUP($B32,Startlist!$B:$H,4,FALSE)</f>
        <v>Ilmar Pukk</v>
      </c>
      <c r="F32" s="239" t="str">
        <f>VLOOKUP($B32,Startlist!$B:$H,5,FALSE)</f>
        <v>EST</v>
      </c>
      <c r="G32" s="221" t="str">
        <f>VLOOKUP($B32,Startlist!$B:$H,7,FALSE)</f>
        <v>Honda Civic Type-R</v>
      </c>
      <c r="H32" s="247" t="str">
        <f>IF(ISERROR(TIMEVALUE(SUBSTITUTE(TRIM(VLOOKUP(B32,Results!B:Q,$K$1,FALSE)),".",":"))),"-",TIMEVALUE(SUBSTITUTE(TRIM(VLOOKUP(B32,Results!B:Q,$K$1,FALSE)),".",":")))</f>
        <v>-</v>
      </c>
      <c r="I32" s="250">
        <f>A27</f>
        <v>3</v>
      </c>
      <c r="J32" s="251">
        <v>6</v>
      </c>
      <c r="K32" s="254">
        <f>H27</f>
        <v>0.07994791666666666</v>
      </c>
      <c r="L32" s="261"/>
    </row>
    <row r="33" spans="1:12" ht="12.75" customHeight="1">
      <c r="A33" s="228"/>
      <c r="B33" s="238"/>
      <c r="C33" s="239"/>
      <c r="D33" s="219"/>
      <c r="E33" s="219"/>
      <c r="F33" s="239"/>
      <c r="G33" s="221"/>
      <c r="H33" s="245"/>
      <c r="I33" s="250">
        <f>A27</f>
        <v>3</v>
      </c>
      <c r="J33" s="251">
        <v>18</v>
      </c>
      <c r="K33" s="254">
        <f>H27</f>
        <v>0.07994791666666666</v>
      </c>
      <c r="L33" s="261"/>
    </row>
    <row r="34" spans="1:12" ht="12.75" customHeight="1">
      <c r="A34" s="222">
        <v>4</v>
      </c>
      <c r="B34" s="232" t="str">
        <f>VLOOKUP($B36,Startlist!$B:$H,6,FALSE)</f>
        <v>CUEKS RACING</v>
      </c>
      <c r="C34" s="233"/>
      <c r="D34" s="234"/>
      <c r="E34" s="234"/>
      <c r="F34" s="233"/>
      <c r="G34" s="235"/>
      <c r="H34" s="246">
        <f>IF(ISERROR(SMALL(H36:H40,1)+SMALL(H36:H40,2)),"-",SMALL(H36:H40,1)+SMALL(H36:H40,2))</f>
        <v>0.08059375</v>
      </c>
      <c r="I34" s="250">
        <f>A34</f>
        <v>4</v>
      </c>
      <c r="J34" s="251">
        <v>1</v>
      </c>
      <c r="K34" s="253">
        <f>H34</f>
        <v>0.08059375</v>
      </c>
      <c r="L34" s="261"/>
    </row>
    <row r="35" spans="1:12" ht="12.75" customHeight="1">
      <c r="A35" s="228"/>
      <c r="B35" s="238"/>
      <c r="C35" s="239"/>
      <c r="D35" s="219"/>
      <c r="E35" s="219"/>
      <c r="F35" s="239"/>
      <c r="G35" s="221"/>
      <c r="H35" s="245"/>
      <c r="I35" s="250">
        <f>A34</f>
        <v>4</v>
      </c>
      <c r="J35" s="251">
        <v>2</v>
      </c>
      <c r="K35" s="254">
        <f>H34</f>
        <v>0.08059375</v>
      </c>
      <c r="L35" s="261"/>
    </row>
    <row r="36" spans="1:12" ht="12.75" customHeight="1">
      <c r="A36" s="228"/>
      <c r="B36" s="238">
        <v>19</v>
      </c>
      <c r="C36" s="239" t="str">
        <f>VLOOKUP($B36,Startlist!$B:$H,2,FALSE)</f>
        <v>MV7</v>
      </c>
      <c r="D36" s="221" t="str">
        <f>VLOOKUP($B36,Startlist!$B:$H,3,FALSE)</f>
        <v>Dmitry Nikonchuk</v>
      </c>
      <c r="E36" s="221" t="str">
        <f>VLOOKUP($B36,Startlist!$B:$H,4,FALSE)</f>
        <v>Elena Nikonchuk</v>
      </c>
      <c r="F36" s="239" t="str">
        <f>VLOOKUP($B36,Startlist!$B:$H,5,FALSE)</f>
        <v>RUS</v>
      </c>
      <c r="G36" s="221" t="str">
        <f>VLOOKUP($B36,Startlist!$B:$H,7,FALSE)</f>
        <v>BMW M3</v>
      </c>
      <c r="H36" s="247">
        <f>IF(ISERROR(TIMEVALUE(SUBSTITUTE(TRIM(VLOOKUP(B36,Results!B:Q,$K$1,FALSE)),".",":"))),"-",TIMEVALUE(SUBSTITUTE(TRIM(VLOOKUP(B36,Results!B:Q,$K$1,FALSE)),".",":")))</f>
        <v>0.04004050925925926</v>
      </c>
      <c r="I36" s="250">
        <f>A34</f>
        <v>4</v>
      </c>
      <c r="J36" s="251">
        <v>3</v>
      </c>
      <c r="K36" s="254">
        <f>H34</f>
        <v>0.08059375</v>
      </c>
      <c r="L36" s="261"/>
    </row>
    <row r="37" spans="1:12" ht="12.75" customHeight="1">
      <c r="A37" s="228"/>
      <c r="B37" s="238">
        <v>33</v>
      </c>
      <c r="C37" s="239" t="str">
        <f>VLOOKUP($B37,Startlist!$B:$H,2,FALSE)</f>
        <v>MV6</v>
      </c>
      <c r="D37" s="221" t="str">
        <f>VLOOKUP($B37,Startlist!$B:$H,3,FALSE)</f>
        <v>Kaspar Kasari</v>
      </c>
      <c r="E37" s="221" t="str">
        <f>VLOOKUP($B37,Startlist!$B:$H,4,FALSE)</f>
        <v>Hannes Kuusmaa</v>
      </c>
      <c r="F37" s="239" t="str">
        <f>VLOOKUP($B37,Startlist!$B:$H,5,FALSE)</f>
        <v>EST</v>
      </c>
      <c r="G37" s="221" t="str">
        <f>VLOOKUP($B37,Startlist!$B:$H,7,FALSE)</f>
        <v>Peugeot 208 R2</v>
      </c>
      <c r="H37" s="247">
        <f>IF(ISERROR(TIMEVALUE(SUBSTITUTE(TRIM(VLOOKUP(B37,Results!B:Q,$K$1,FALSE)),".",":"))),"-",TIMEVALUE(SUBSTITUTE(TRIM(VLOOKUP(B37,Results!B:Q,$K$1,FALSE)),".",":")))</f>
        <v>0.040553240740740744</v>
      </c>
      <c r="I37" s="250">
        <f>A34</f>
        <v>4</v>
      </c>
      <c r="J37" s="251">
        <v>4</v>
      </c>
      <c r="K37" s="254">
        <f>H34</f>
        <v>0.08059375</v>
      </c>
      <c r="L37" s="261"/>
    </row>
    <row r="38" spans="1:12" ht="12.75" customHeight="1">
      <c r="A38" s="228"/>
      <c r="B38" s="238">
        <v>39</v>
      </c>
      <c r="C38" s="239" t="str">
        <f>VLOOKUP($B38,Startlist!$B:$H,2,FALSE)</f>
        <v>MV6</v>
      </c>
      <c r="D38" s="221" t="str">
        <f>VLOOKUP($B38,Startlist!$B:$H,3,FALSE)</f>
        <v>Miko Niinemäe</v>
      </c>
      <c r="E38" s="221" t="str">
        <f>VLOOKUP($B38,Startlist!$B:$H,4,FALSE)</f>
        <v>Martin Valter</v>
      </c>
      <c r="F38" s="239" t="str">
        <f>VLOOKUP($B38,Startlist!$B:$H,5,FALSE)</f>
        <v>EST</v>
      </c>
      <c r="G38" s="221" t="str">
        <f>VLOOKUP($B38,Startlist!$B:$H,7,FALSE)</f>
        <v>Ford Fiesta</v>
      </c>
      <c r="H38" s="247">
        <f>IF(ISERROR(TIMEVALUE(SUBSTITUTE(TRIM(VLOOKUP(B38,Results!B:Q,$K$1,FALSE)),".",":"))),"-",TIMEVALUE(SUBSTITUTE(TRIM(VLOOKUP(B38,Results!B:Q,$K$1,FALSE)),".",":")))</f>
        <v>0.04445833333333333</v>
      </c>
      <c r="I38" s="250">
        <f>A34</f>
        <v>4</v>
      </c>
      <c r="J38" s="251">
        <v>5</v>
      </c>
      <c r="K38" s="254">
        <f>H34</f>
        <v>0.08059375</v>
      </c>
      <c r="L38" s="261"/>
    </row>
    <row r="39" spans="1:12" ht="12.75" customHeight="1">
      <c r="A39" s="228"/>
      <c r="B39" s="238">
        <v>12</v>
      </c>
      <c r="C39" s="239" t="str">
        <f>VLOOKUP($B39,Startlist!$B:$H,2,FALSE)</f>
        <v>MV7</v>
      </c>
      <c r="D39" s="221" t="str">
        <f>VLOOKUP($B39,Startlist!$B:$H,3,FALSE)</f>
        <v>Mario Jürimäe</v>
      </c>
      <c r="E39" s="221" t="str">
        <f>VLOOKUP($B39,Startlist!$B:$H,4,FALSE)</f>
        <v>Rauno Rohtmets</v>
      </c>
      <c r="F39" s="239" t="str">
        <f>VLOOKUP($B39,Startlist!$B:$H,5,FALSE)</f>
        <v>EST</v>
      </c>
      <c r="G39" s="221" t="str">
        <f>VLOOKUP($B39,Startlist!$B:$H,7,FALSE)</f>
        <v>BMW M3</v>
      </c>
      <c r="H39" s="247">
        <f>IF(ISERROR(TIMEVALUE(SUBSTITUTE(TRIM(VLOOKUP(B39,Results!B:Q,$K$1,FALSE)),".",":"))),"-",TIMEVALUE(SUBSTITUTE(TRIM(VLOOKUP(B39,Results!B:Q,$K$1,FALSE)),".",":")))</f>
        <v>0.05061689814814815</v>
      </c>
      <c r="I39" s="250">
        <f>A34</f>
        <v>4</v>
      </c>
      <c r="J39" s="251">
        <v>6</v>
      </c>
      <c r="K39" s="254">
        <f>H34</f>
        <v>0.08059375</v>
      </c>
      <c r="L39" s="261"/>
    </row>
    <row r="40" spans="1:12" ht="12.75" customHeight="1">
      <c r="A40" s="228"/>
      <c r="B40" s="238">
        <v>11</v>
      </c>
      <c r="C40" s="239" t="str">
        <f>VLOOKUP($B40,Startlist!$B:$H,2,FALSE)</f>
        <v>MV7</v>
      </c>
      <c r="D40" s="221" t="str">
        <f>VLOOKUP($B40,Startlist!$B:$H,3,FALSE)</f>
        <v>Marko Ringenberg</v>
      </c>
      <c r="E40" s="221" t="str">
        <f>VLOOKUP($B40,Startlist!$B:$H,4,FALSE)</f>
        <v>Allar Heina</v>
      </c>
      <c r="F40" s="239" t="str">
        <f>VLOOKUP($B40,Startlist!$B:$H,5,FALSE)</f>
        <v>EST</v>
      </c>
      <c r="G40" s="221" t="str">
        <f>VLOOKUP($B40,Startlist!$B:$H,7,FALSE)</f>
        <v>BMW M3</v>
      </c>
      <c r="H40" s="247">
        <f>IF(ISERROR(TIMEVALUE(SUBSTITUTE(TRIM(VLOOKUP(B40,Results!B:Q,$K$1,FALSE)),".",":"))),"-",TIMEVALUE(SUBSTITUTE(TRIM(VLOOKUP(B40,Results!B:Q,$K$1,FALSE)),".",":")))</f>
        <v>0.05068402777777778</v>
      </c>
      <c r="I40" s="250">
        <f>A34</f>
        <v>4</v>
      </c>
      <c r="J40" s="251">
        <v>7</v>
      </c>
      <c r="K40" s="254">
        <f>H34</f>
        <v>0.08059375</v>
      </c>
      <c r="L40" s="261"/>
    </row>
    <row r="41" spans="1:12" ht="12.75" customHeight="1">
      <c r="A41" s="228"/>
      <c r="B41" s="238"/>
      <c r="C41" s="239"/>
      <c r="D41" s="219"/>
      <c r="E41" s="219"/>
      <c r="F41" s="239"/>
      <c r="G41" s="221"/>
      <c r="H41" s="245"/>
      <c r="I41" s="250">
        <f>A34</f>
        <v>4</v>
      </c>
      <c r="J41" s="251">
        <v>18</v>
      </c>
      <c r="K41" s="254">
        <f>H34</f>
        <v>0.08059375</v>
      </c>
      <c r="L41" s="261"/>
    </row>
    <row r="42" spans="1:12" ht="12.75" customHeight="1">
      <c r="A42" s="222">
        <v>5</v>
      </c>
      <c r="B42" s="232" t="str">
        <f>VLOOKUP($B44,Startlist!$B:$H,6,FALSE)</f>
        <v>CRC RALLY TEAM</v>
      </c>
      <c r="C42" s="233"/>
      <c r="D42" s="234"/>
      <c r="E42" s="234"/>
      <c r="F42" s="233"/>
      <c r="G42" s="235"/>
      <c r="H42" s="246">
        <f>IF(ISERROR(SMALL(H44:H45,1)+SMALL(H44:H45,2)),"-",SMALL(H44:H45,1)+SMALL(H44:H45,2))</f>
        <v>0.08080324074074074</v>
      </c>
      <c r="I42" s="250">
        <f>A42</f>
        <v>5</v>
      </c>
      <c r="J42" s="251">
        <v>1</v>
      </c>
      <c r="K42" s="253">
        <f>H42</f>
        <v>0.08080324074074074</v>
      </c>
      <c r="L42" s="261"/>
    </row>
    <row r="43" spans="1:12" ht="12.75" customHeight="1">
      <c r="A43" s="228"/>
      <c r="B43" s="238"/>
      <c r="C43" s="239"/>
      <c r="D43" s="219"/>
      <c r="E43" s="219"/>
      <c r="F43" s="239"/>
      <c r="G43" s="221"/>
      <c r="H43" s="245"/>
      <c r="I43" s="250">
        <f>A42</f>
        <v>5</v>
      </c>
      <c r="J43" s="251">
        <v>2</v>
      </c>
      <c r="K43" s="254">
        <f>H42</f>
        <v>0.08080324074074074</v>
      </c>
      <c r="L43" s="261"/>
    </row>
    <row r="44" spans="1:12" ht="12.75" customHeight="1">
      <c r="A44" s="228"/>
      <c r="B44" s="238">
        <v>35</v>
      </c>
      <c r="C44" s="239" t="str">
        <f>VLOOKUP($B44,Startlist!$B:$H,2,FALSE)</f>
        <v>MV6</v>
      </c>
      <c r="D44" s="221" t="str">
        <f>VLOOKUP($B44,Startlist!$B:$H,3,FALSE)</f>
        <v>Roland Poom</v>
      </c>
      <c r="E44" s="221" t="str">
        <f>VLOOKUP($B44,Startlist!$B:$H,4,FALSE)</f>
        <v>Ken Järveoja</v>
      </c>
      <c r="F44" s="239" t="str">
        <f>VLOOKUP($B44,Startlist!$B:$H,5,FALSE)</f>
        <v>EST</v>
      </c>
      <c r="G44" s="221" t="str">
        <f>VLOOKUP($B44,Startlist!$B:$H,7,FALSE)</f>
        <v>Ford Fiesta R2</v>
      </c>
      <c r="H44" s="247">
        <f>IF(ISERROR(TIMEVALUE(SUBSTITUTE(TRIM(VLOOKUP(B44,Results!B:Q,$K$1,FALSE)),".",":"))),"-",TIMEVALUE(SUBSTITUTE(TRIM(VLOOKUP(B44,Results!B:Q,$K$1,FALSE)),".",":")))</f>
        <v>0.03948726851851852</v>
      </c>
      <c r="I44" s="250">
        <f>A42</f>
        <v>5</v>
      </c>
      <c r="J44" s="251">
        <v>3</v>
      </c>
      <c r="K44" s="254">
        <f>H42</f>
        <v>0.08080324074074074</v>
      </c>
      <c r="L44" s="261"/>
    </row>
    <row r="45" spans="1:12" s="237" customFormat="1" ht="12.75" customHeight="1">
      <c r="A45" s="228"/>
      <c r="B45" s="238">
        <v>28</v>
      </c>
      <c r="C45" s="239" t="str">
        <f>VLOOKUP($B45,Startlist!$B:$H,2,FALSE)</f>
        <v>MV6</v>
      </c>
      <c r="D45" s="221" t="str">
        <f>VLOOKUP($B45,Startlist!$B:$H,3,FALSE)</f>
        <v>William Butler</v>
      </c>
      <c r="E45" s="221" t="str">
        <f>VLOOKUP($B45,Startlist!$B:$H,4,FALSE)</f>
        <v>Aaron Johnston</v>
      </c>
      <c r="F45" s="239" t="str">
        <f>VLOOKUP($B45,Startlist!$B:$H,5,FALSE)</f>
        <v>GB</v>
      </c>
      <c r="G45" s="221" t="str">
        <f>VLOOKUP($B45,Startlist!$B:$H,7,FALSE)</f>
        <v>Ford Fiesta</v>
      </c>
      <c r="H45" s="247">
        <f>IF(ISERROR(TIMEVALUE(SUBSTITUTE(TRIM(VLOOKUP(B45,Results!B:Q,$K$1,FALSE)),".",":"))),"-",TIMEVALUE(SUBSTITUTE(TRIM(VLOOKUP(B45,Results!B:Q,$K$1,FALSE)),".",":")))</f>
        <v>0.04131597222222222</v>
      </c>
      <c r="I45" s="250">
        <f>A42</f>
        <v>5</v>
      </c>
      <c r="J45" s="251">
        <v>4</v>
      </c>
      <c r="K45" s="254">
        <f>H42</f>
        <v>0.08080324074074074</v>
      </c>
      <c r="L45" s="262"/>
    </row>
    <row r="46" spans="1:12" ht="12.75" customHeight="1">
      <c r="A46" s="228"/>
      <c r="B46" s="238"/>
      <c r="C46" s="239"/>
      <c r="D46" s="219"/>
      <c r="E46" s="219"/>
      <c r="F46" s="239"/>
      <c r="G46" s="221"/>
      <c r="H46" s="245"/>
      <c r="I46" s="250">
        <f>A42</f>
        <v>5</v>
      </c>
      <c r="J46" s="251">
        <v>18</v>
      </c>
      <c r="K46" s="254">
        <f>H42</f>
        <v>0.08080324074074074</v>
      </c>
      <c r="L46" s="261"/>
    </row>
    <row r="47" spans="1:12" ht="12.75" customHeight="1">
      <c r="A47" s="222">
        <v>6</v>
      </c>
      <c r="B47" s="232" t="str">
        <f>VLOOKUP($B49,Startlist!$B:$H,6,FALSE)</f>
        <v>PROREHV RALLY TEAM</v>
      </c>
      <c r="C47" s="233"/>
      <c r="D47" s="234"/>
      <c r="E47" s="234"/>
      <c r="F47" s="233"/>
      <c r="G47" s="235"/>
      <c r="H47" s="246">
        <f>IF(ISERROR(SMALL(H49:H52,1)+SMALL(H49:H52,2)),"-",SMALL(H49:H52,1)+SMALL(H49:H52,2))</f>
        <v>0.08235879629629629</v>
      </c>
      <c r="I47" s="250">
        <f>A47</f>
        <v>6</v>
      </c>
      <c r="J47" s="251">
        <v>1</v>
      </c>
      <c r="K47" s="253">
        <f>H47</f>
        <v>0.08235879629629629</v>
      </c>
      <c r="L47" s="261"/>
    </row>
    <row r="48" spans="1:12" ht="12.75" customHeight="1">
      <c r="A48" s="228"/>
      <c r="B48" s="238"/>
      <c r="C48" s="239"/>
      <c r="D48" s="219"/>
      <c r="E48" s="219"/>
      <c r="F48" s="239"/>
      <c r="G48" s="221"/>
      <c r="H48" s="245"/>
      <c r="I48" s="250">
        <f>A47</f>
        <v>6</v>
      </c>
      <c r="J48" s="251">
        <v>2</v>
      </c>
      <c r="K48" s="254">
        <f>H47</f>
        <v>0.08235879629629629</v>
      </c>
      <c r="L48" s="261"/>
    </row>
    <row r="49" spans="1:12" ht="12.75" customHeight="1">
      <c r="A49" s="228"/>
      <c r="B49" s="238">
        <v>4</v>
      </c>
      <c r="C49" s="239" t="str">
        <f>VLOOKUP($B49,Startlist!$B:$H,2,FALSE)</f>
        <v>MV4</v>
      </c>
      <c r="D49" s="221" t="str">
        <f>VLOOKUP($B49,Startlist!$B:$H,3,FALSE)</f>
        <v>Kaspar Koitla</v>
      </c>
      <c r="E49" s="221" t="str">
        <f>VLOOKUP($B49,Startlist!$B:$H,4,FALSE)</f>
        <v>Andres Ots</v>
      </c>
      <c r="F49" s="239" t="str">
        <f>VLOOKUP($B49,Startlist!$B:$H,5,FALSE)</f>
        <v>EST</v>
      </c>
      <c r="G49" s="221" t="str">
        <f>VLOOKUP($B49,Startlist!$B:$H,7,FALSE)</f>
        <v>Mitsubishi Lancer Evo 9</v>
      </c>
      <c r="H49" s="247">
        <f>IF(ISERROR(TIMEVALUE(SUBSTITUTE(TRIM(VLOOKUP(B49,Results!B:Q,$K$1,FALSE)),".",":"))),"-",TIMEVALUE(SUBSTITUTE(TRIM(VLOOKUP(B49,Results!B:Q,$K$1,FALSE)),".",":")))</f>
        <v>0.03622222222222222</v>
      </c>
      <c r="I49" s="250">
        <f>A47</f>
        <v>6</v>
      </c>
      <c r="J49" s="251">
        <v>3</v>
      </c>
      <c r="K49" s="254">
        <f>H47</f>
        <v>0.08235879629629629</v>
      </c>
      <c r="L49" s="261"/>
    </row>
    <row r="50" spans="1:12" s="237" customFormat="1" ht="12.75" customHeight="1">
      <c r="A50" s="228"/>
      <c r="B50" s="238">
        <v>61</v>
      </c>
      <c r="C50" s="239" t="str">
        <f>VLOOKUP($B50,Startlist!$B:$H,2,FALSE)</f>
        <v>MV5</v>
      </c>
      <c r="D50" s="221" t="str">
        <f>VLOOKUP($B50,Startlist!$B:$H,3,FALSE)</f>
        <v>Chrislin Sepp</v>
      </c>
      <c r="E50" s="221" t="str">
        <f>VLOOKUP($B50,Startlist!$B:$H,4,FALSE)</f>
        <v>Aleks Lesk</v>
      </c>
      <c r="F50" s="239" t="str">
        <f>VLOOKUP($B50,Startlist!$B:$H,5,FALSE)</f>
        <v>EST</v>
      </c>
      <c r="G50" s="221" t="str">
        <f>VLOOKUP($B50,Startlist!$B:$H,7,FALSE)</f>
        <v>Honda Civic Type-R</v>
      </c>
      <c r="H50" s="247">
        <f>IF(ISERROR(TIMEVALUE(SUBSTITUTE(TRIM(VLOOKUP(B50,Results!B:Q,$K$1,FALSE)),".",":"))),"-",TIMEVALUE(SUBSTITUTE(TRIM(VLOOKUP(B50,Results!B:Q,$K$1,FALSE)),".",":")))</f>
        <v>0.04613657407407407</v>
      </c>
      <c r="I50" s="250">
        <f>A47</f>
        <v>6</v>
      </c>
      <c r="J50" s="251">
        <v>4</v>
      </c>
      <c r="K50" s="254">
        <f>H47</f>
        <v>0.08235879629629629</v>
      </c>
      <c r="L50" s="262"/>
    </row>
    <row r="51" spans="1:12" ht="12.75" customHeight="1">
      <c r="A51" s="228"/>
      <c r="B51" s="238">
        <v>71</v>
      </c>
      <c r="C51" s="239" t="str">
        <f>VLOOKUP($B51,Startlist!$B:$H,2,FALSE)</f>
        <v>MVX</v>
      </c>
      <c r="D51" s="221" t="str">
        <f>VLOOKUP($B51,Startlist!$B:$H,3,FALSE)</f>
        <v>Meelis Hirsnik</v>
      </c>
      <c r="E51" s="221" t="str">
        <f>VLOOKUP($B51,Startlist!$B:$H,4,FALSE)</f>
        <v>Kaido Oru</v>
      </c>
      <c r="F51" s="239" t="str">
        <f>VLOOKUP($B51,Startlist!$B:$H,5,FALSE)</f>
        <v>EST</v>
      </c>
      <c r="G51" s="221" t="str">
        <f>VLOOKUP($B51,Startlist!$B:$H,7,FALSE)</f>
        <v>GAZ 51 RS</v>
      </c>
      <c r="H51" s="247">
        <f>IF(ISERROR(TIMEVALUE(SUBSTITUTE(TRIM(VLOOKUP(B51,Results!B:Q,$K$1,FALSE)),".",":"))),"-",TIMEVALUE(SUBSTITUTE(TRIM(VLOOKUP(B51,Results!B:Q,$K$1,FALSE)),".",":")))</f>
        <v>0.060689814814814814</v>
      </c>
      <c r="I51" s="250">
        <f>A47</f>
        <v>6</v>
      </c>
      <c r="J51" s="251">
        <v>5</v>
      </c>
      <c r="K51" s="254">
        <f>H47</f>
        <v>0.08235879629629629</v>
      </c>
      <c r="L51" s="261"/>
    </row>
    <row r="52" spans="1:12" ht="12.75" customHeight="1">
      <c r="A52" s="228"/>
      <c r="B52" s="238">
        <v>27</v>
      </c>
      <c r="C52" s="239" t="str">
        <f>VLOOKUP($B52,Startlist!$B:$H,2,FALSE)</f>
        <v>MV5</v>
      </c>
      <c r="D52" s="221" t="str">
        <f>VLOOKUP($B52,Startlist!$B:$H,3,FALSE)</f>
        <v>Mait Madik</v>
      </c>
      <c r="E52" s="221" t="str">
        <f>VLOOKUP($B52,Startlist!$B:$H,4,FALSE)</f>
        <v>Toomas Tauk</v>
      </c>
      <c r="F52" s="239" t="str">
        <f>VLOOKUP($B52,Startlist!$B:$H,5,FALSE)</f>
        <v>EST</v>
      </c>
      <c r="G52" s="221" t="str">
        <f>VLOOKUP($B52,Startlist!$B:$H,7,FALSE)</f>
        <v>Honda Civic Type-R</v>
      </c>
      <c r="H52" s="247" t="str">
        <f>IF(ISERROR(TIMEVALUE(SUBSTITUTE(TRIM(VLOOKUP(B52,Results!B:Q,$K$1,FALSE)),".",":"))),"-",TIMEVALUE(SUBSTITUTE(TRIM(VLOOKUP(B52,Results!B:Q,$K$1,FALSE)),".",":")))</f>
        <v>-</v>
      </c>
      <c r="I52" s="250">
        <f>A47</f>
        <v>6</v>
      </c>
      <c r="J52" s="251">
        <v>6</v>
      </c>
      <c r="K52" s="254">
        <f>H47</f>
        <v>0.08235879629629629</v>
      </c>
      <c r="L52" s="261"/>
    </row>
    <row r="53" spans="1:12" ht="12.75" customHeight="1">
      <c r="A53" s="228"/>
      <c r="B53" s="238"/>
      <c r="C53" s="239"/>
      <c r="D53" s="219"/>
      <c r="E53" s="219"/>
      <c r="F53" s="239"/>
      <c r="G53" s="221"/>
      <c r="H53" s="245"/>
      <c r="I53" s="250">
        <f>A47</f>
        <v>6</v>
      </c>
      <c r="J53" s="251">
        <v>18</v>
      </c>
      <c r="K53" s="254">
        <f>H47</f>
        <v>0.08235879629629629</v>
      </c>
      <c r="L53" s="261"/>
    </row>
    <row r="54" spans="1:12" ht="12.75" customHeight="1">
      <c r="A54" s="222">
        <v>7</v>
      </c>
      <c r="B54" s="232" t="str">
        <f>VLOOKUP($B56,Startlist!$B:$H,6,FALSE)</f>
        <v>SAR-TECH MOTORSPORT</v>
      </c>
      <c r="C54" s="233"/>
      <c r="D54" s="234"/>
      <c r="E54" s="234"/>
      <c r="F54" s="233"/>
      <c r="G54" s="235"/>
      <c r="H54" s="246">
        <f>IF(ISERROR(SMALL(H56:H63,1)+SMALL(H56:H63,2)),"-",SMALL(H56:H63,1)+SMALL(H56:H63,2))</f>
        <v>0.08456018518518518</v>
      </c>
      <c r="I54" s="250">
        <f>A54</f>
        <v>7</v>
      </c>
      <c r="J54" s="251">
        <v>1</v>
      </c>
      <c r="K54" s="253">
        <f>H54</f>
        <v>0.08456018518518518</v>
      </c>
      <c r="L54" s="261"/>
    </row>
    <row r="55" spans="1:12" ht="12.75" customHeight="1">
      <c r="A55" s="228"/>
      <c r="B55" s="238"/>
      <c r="C55" s="239"/>
      <c r="D55" s="219"/>
      <c r="E55" s="219"/>
      <c r="F55" s="239"/>
      <c r="G55" s="221"/>
      <c r="H55" s="245"/>
      <c r="I55" s="250">
        <f>A54</f>
        <v>7</v>
      </c>
      <c r="J55" s="251">
        <v>2</v>
      </c>
      <c r="K55" s="254">
        <f>H54</f>
        <v>0.08456018518518518</v>
      </c>
      <c r="L55" s="261"/>
    </row>
    <row r="56" spans="1:12" ht="12.75" customHeight="1">
      <c r="A56" s="228"/>
      <c r="B56" s="238">
        <v>37</v>
      </c>
      <c r="C56" s="239" t="str">
        <f>VLOOKUP($B56,Startlist!$B:$H,2,FALSE)</f>
        <v>MV6</v>
      </c>
      <c r="D56" s="221" t="str">
        <f>VLOOKUP($B56,Startlist!$B:$H,3,FALSE)</f>
        <v>Kenneth Sepp</v>
      </c>
      <c r="E56" s="221" t="str">
        <f>VLOOKUP($B56,Startlist!$B:$H,4,FALSE)</f>
        <v>Tanel Kasesalu</v>
      </c>
      <c r="F56" s="239" t="str">
        <f>VLOOKUP($B56,Startlist!$B:$H,5,FALSE)</f>
        <v>EST</v>
      </c>
      <c r="G56" s="221" t="str">
        <f>VLOOKUP($B56,Startlist!$B:$H,7,FALSE)</f>
        <v>Ford Fiesta R2T</v>
      </c>
      <c r="H56" s="247">
        <f>IF(ISERROR(TIMEVALUE(SUBSTITUTE(TRIM(VLOOKUP(B56,Results!B:Q,$K$1,FALSE)),".",":"))),"-",TIMEVALUE(SUBSTITUTE(TRIM(VLOOKUP(B56,Results!B:Q,$K$1,FALSE)),".",":")))</f>
        <v>0.04154050925925926</v>
      </c>
      <c r="I56" s="250">
        <f>A54</f>
        <v>7</v>
      </c>
      <c r="J56" s="251">
        <v>3</v>
      </c>
      <c r="K56" s="254">
        <f>H54</f>
        <v>0.08456018518518518</v>
      </c>
      <c r="L56" s="261"/>
    </row>
    <row r="57" spans="1:12" ht="12.75" customHeight="1">
      <c r="A57" s="228"/>
      <c r="B57" s="238">
        <v>45</v>
      </c>
      <c r="C57" s="239" t="str">
        <f>VLOOKUP($B57,Startlist!$B:$H,2,FALSE)</f>
        <v>MV9</v>
      </c>
      <c r="D57" s="221" t="str">
        <f>VLOOKUP($B57,Startlist!$B:$H,3,FALSE)</f>
        <v>Raido Laulik</v>
      </c>
      <c r="E57" s="221" t="str">
        <f>VLOOKUP($B57,Startlist!$B:$H,4,FALSE)</f>
        <v>Tōnis Viidas</v>
      </c>
      <c r="F57" s="239" t="str">
        <f>VLOOKUP($B57,Startlist!$B:$H,5,FALSE)</f>
        <v>EST</v>
      </c>
      <c r="G57" s="221" t="str">
        <f>VLOOKUP($B57,Startlist!$B:$H,7,FALSE)</f>
        <v>Nissan Sunny</v>
      </c>
      <c r="H57" s="247" t="str">
        <f>IF(ISERROR(TIMEVALUE(SUBSTITUTE(TRIM(VLOOKUP(B57,Results!B:Q,$K$1,FALSE)),".",":"))),"-",TIMEVALUE(SUBSTITUTE(TRIM(VLOOKUP(B57,Results!B:Q,$K$1,FALSE)),".",":")))</f>
        <v>-</v>
      </c>
      <c r="I57" s="250">
        <f>A54</f>
        <v>7</v>
      </c>
      <c r="J57" s="251">
        <v>5</v>
      </c>
      <c r="K57" s="254">
        <f>H54</f>
        <v>0.08456018518518518</v>
      </c>
      <c r="L57" s="261"/>
    </row>
    <row r="58" spans="1:12" s="237" customFormat="1" ht="12.75" customHeight="1">
      <c r="A58" s="228"/>
      <c r="B58" s="238">
        <v>50</v>
      </c>
      <c r="C58" s="239" t="str">
        <f>VLOOKUP($B58,Startlist!$B:$H,2,FALSE)</f>
        <v>MV9</v>
      </c>
      <c r="D58" s="221" t="str">
        <f>VLOOKUP($B58,Startlist!$B:$H,3,FALSE)</f>
        <v>Tauri Pihlas</v>
      </c>
      <c r="E58" s="221" t="str">
        <f>VLOOKUP($B58,Startlist!$B:$H,4,FALSE)</f>
        <v>Ott Kiil</v>
      </c>
      <c r="F58" s="239" t="str">
        <f>VLOOKUP($B58,Startlist!$B:$H,5,FALSE)</f>
        <v>EST</v>
      </c>
      <c r="G58" s="221" t="str">
        <f>VLOOKUP($B58,Startlist!$B:$H,7,FALSE)</f>
        <v>Toyota Starlet</v>
      </c>
      <c r="H58" s="247">
        <f>IF(ISERROR(TIMEVALUE(SUBSTITUTE(TRIM(VLOOKUP(B58,Results!B:Q,$K$1,FALSE)),".",":"))),"-",TIMEVALUE(SUBSTITUTE(TRIM(VLOOKUP(B58,Results!B:Q,$K$1,FALSE)),".",":")))</f>
        <v>0.043019675925925926</v>
      </c>
      <c r="I58" s="250">
        <f>A54</f>
        <v>7</v>
      </c>
      <c r="J58" s="251">
        <v>6</v>
      </c>
      <c r="K58" s="254">
        <f>H54</f>
        <v>0.08456018518518518</v>
      </c>
      <c r="L58" s="262"/>
    </row>
    <row r="59" spans="1:12" ht="12.75" customHeight="1">
      <c r="A59" s="228"/>
      <c r="B59" s="238">
        <v>52</v>
      </c>
      <c r="C59" s="239" t="str">
        <f>VLOOKUP($B59,Startlist!$B:$H,2,FALSE)</f>
        <v>MV8</v>
      </c>
      <c r="D59" s="221" t="str">
        <f>VLOOKUP($B59,Startlist!$B:$H,3,FALSE)</f>
        <v>Karl Jalakas</v>
      </c>
      <c r="E59" s="221" t="str">
        <f>VLOOKUP($B59,Startlist!$B:$H,4,FALSE)</f>
        <v>Rando Tark</v>
      </c>
      <c r="F59" s="239" t="str">
        <f>VLOOKUP($B59,Startlist!$B:$H,5,FALSE)</f>
        <v>EST</v>
      </c>
      <c r="G59" s="221" t="str">
        <f>VLOOKUP($B59,Startlist!$B:$H,7,FALSE)</f>
        <v>BMW Compact</v>
      </c>
      <c r="H59" s="247">
        <f>IF(ISERROR(TIMEVALUE(SUBSTITUTE(TRIM(VLOOKUP(B59,Results!B:Q,$K$1,FALSE)),".",":"))),"-",TIMEVALUE(SUBSTITUTE(TRIM(VLOOKUP(B59,Results!B:Q,$K$1,FALSE)),".",":")))</f>
        <v>0.04347106481481481</v>
      </c>
      <c r="I59" s="250">
        <f>A54</f>
        <v>7</v>
      </c>
      <c r="J59" s="251">
        <v>7</v>
      </c>
      <c r="K59" s="254">
        <f>H54</f>
        <v>0.08456018518518518</v>
      </c>
      <c r="L59" s="261"/>
    </row>
    <row r="60" spans="1:12" ht="12.75" customHeight="1">
      <c r="A60" s="228"/>
      <c r="B60" s="238">
        <v>56</v>
      </c>
      <c r="C60" s="239" t="str">
        <f>VLOOKUP($B60,Startlist!$B:$H,2,FALSE)</f>
        <v>MV9</v>
      </c>
      <c r="D60" s="221" t="str">
        <f>VLOOKUP($B60,Startlist!$B:$H,3,FALSE)</f>
        <v>Lauri Peegel</v>
      </c>
      <c r="E60" s="221" t="str">
        <f>VLOOKUP($B60,Startlist!$B:$H,4,FALSE)</f>
        <v>Andres Tammel</v>
      </c>
      <c r="F60" s="239" t="str">
        <f>VLOOKUP($B60,Startlist!$B:$H,5,FALSE)</f>
        <v>EST</v>
      </c>
      <c r="G60" s="221" t="str">
        <f>VLOOKUP($B60,Startlist!$B:$H,7,FALSE)</f>
        <v>Honda Civic</v>
      </c>
      <c r="H60" s="247">
        <f>IF(ISERROR(TIMEVALUE(SUBSTITUTE(TRIM(VLOOKUP(B60,Results!B:Q,$K$1,FALSE)),".",":"))),"-",TIMEVALUE(SUBSTITUTE(TRIM(VLOOKUP(B60,Results!B:Q,$K$1,FALSE)),".",":")))</f>
        <v>0.047692129629629626</v>
      </c>
      <c r="I60" s="250">
        <f>A54</f>
        <v>7</v>
      </c>
      <c r="J60" s="251">
        <v>8</v>
      </c>
      <c r="K60" s="254">
        <f>H54</f>
        <v>0.08456018518518518</v>
      </c>
      <c r="L60" s="261"/>
    </row>
    <row r="61" spans="1:12" ht="12.75" customHeight="1">
      <c r="A61" s="228"/>
      <c r="B61" s="238">
        <v>48</v>
      </c>
      <c r="C61" s="239" t="str">
        <f>VLOOKUP($B61,Startlist!$B:$H,2,FALSE)</f>
        <v>MV8</v>
      </c>
      <c r="D61" s="221" t="str">
        <f>VLOOKUP($B61,Startlist!$B:$H,3,FALSE)</f>
        <v>Gert Virves</v>
      </c>
      <c r="E61" s="221" t="str">
        <f>VLOOKUP($B61,Startlist!$B:$H,4,FALSE)</f>
        <v>Aivo Rahu</v>
      </c>
      <c r="F61" s="239" t="str">
        <f>VLOOKUP($B61,Startlist!$B:$H,5,FALSE)</f>
        <v>EST</v>
      </c>
      <c r="G61" s="221" t="str">
        <f>VLOOKUP($B61,Startlist!$B:$H,7,FALSE)</f>
        <v>Opel Astra</v>
      </c>
      <c r="H61" s="247">
        <f>IF(ISERROR(TIMEVALUE(SUBSTITUTE(TRIM(VLOOKUP(B61,Results!B:Q,$K$1,FALSE)),".",":"))),"-",TIMEVALUE(SUBSTITUTE(TRIM(VLOOKUP(B61,Results!B:Q,$K$1,FALSE)),".",":")))</f>
        <v>0.0551875</v>
      </c>
      <c r="I61" s="250">
        <f>A54</f>
        <v>7</v>
      </c>
      <c r="J61" s="251">
        <v>9</v>
      </c>
      <c r="K61" s="254">
        <f>H54</f>
        <v>0.08456018518518518</v>
      </c>
      <c r="L61" s="261"/>
    </row>
    <row r="62" spans="1:12" ht="12.75" customHeight="1">
      <c r="A62" s="228"/>
      <c r="B62" s="238">
        <v>25</v>
      </c>
      <c r="C62" s="239" t="str">
        <f>VLOOKUP($B62,Startlist!$B:$H,2,FALSE)</f>
        <v>MV8</v>
      </c>
      <c r="D62" s="221" t="str">
        <f>VLOOKUP($B62,Startlist!$B:$H,3,FALSE)</f>
        <v>Lembit Soe</v>
      </c>
      <c r="E62" s="221" t="str">
        <f>VLOOKUP($B62,Startlist!$B:$H,4,FALSE)</f>
        <v>Kalle Ahu</v>
      </c>
      <c r="F62" s="239" t="str">
        <f>VLOOKUP($B62,Startlist!$B:$H,5,FALSE)</f>
        <v>EST</v>
      </c>
      <c r="G62" s="221" t="str">
        <f>VLOOKUP($B62,Startlist!$B:$H,7,FALSE)</f>
        <v>Toyota Starlet</v>
      </c>
      <c r="H62" s="247" t="str">
        <f>IF(ISERROR(TIMEVALUE(SUBSTITUTE(TRIM(VLOOKUP(B62,Results!B:Q,$K$1,FALSE)),".",":"))),"-",TIMEVALUE(SUBSTITUTE(TRIM(VLOOKUP(B62,Results!B:Q,$K$1,FALSE)),".",":")))</f>
        <v>-</v>
      </c>
      <c r="I62" s="250">
        <f>A54</f>
        <v>7</v>
      </c>
      <c r="J62" s="251">
        <v>10</v>
      </c>
      <c r="K62" s="254">
        <f>H54</f>
        <v>0.08456018518518518</v>
      </c>
      <c r="L62" s="261"/>
    </row>
    <row r="63" spans="1:12" ht="12.75" customHeight="1">
      <c r="A63" s="228"/>
      <c r="B63" s="238">
        <v>43</v>
      </c>
      <c r="C63" s="239" t="str">
        <f>VLOOKUP($B63,Startlist!$B:$H,2,FALSE)</f>
        <v>MV8</v>
      </c>
      <c r="D63" s="221" t="str">
        <f>VLOOKUP($B63,Startlist!$B:$H,3,FALSE)</f>
        <v>Raigo Reimal</v>
      </c>
      <c r="E63" s="221" t="str">
        <f>VLOOKUP($B63,Startlist!$B:$H,4,FALSE)</f>
        <v>Magnus Lepp</v>
      </c>
      <c r="F63" s="239" t="str">
        <f>VLOOKUP($B63,Startlist!$B:$H,5,FALSE)</f>
        <v>EST</v>
      </c>
      <c r="G63" s="221" t="str">
        <f>VLOOKUP($B63,Startlist!$B:$H,7,FALSE)</f>
        <v>VW Golf</v>
      </c>
      <c r="H63" s="247" t="str">
        <f>IF(ISERROR(TIMEVALUE(SUBSTITUTE(TRIM(VLOOKUP(B63,Results!B:Q,$K$1,FALSE)),".",":"))),"-",TIMEVALUE(SUBSTITUTE(TRIM(VLOOKUP(B63,Results!B:Q,$K$1,FALSE)),".",":")))</f>
        <v>-</v>
      </c>
      <c r="I63" s="250">
        <f>A54</f>
        <v>7</v>
      </c>
      <c r="J63" s="251">
        <v>11</v>
      </c>
      <c r="K63" s="254">
        <f>H54</f>
        <v>0.08456018518518518</v>
      </c>
      <c r="L63" s="261"/>
    </row>
    <row r="64" spans="1:12" s="237" customFormat="1" ht="12.75" customHeight="1">
      <c r="A64" s="228"/>
      <c r="B64" s="238"/>
      <c r="C64" s="239"/>
      <c r="D64" s="219"/>
      <c r="E64" s="219"/>
      <c r="F64" s="239"/>
      <c r="G64" s="221"/>
      <c r="H64" s="245"/>
      <c r="I64" s="250">
        <f>A54</f>
        <v>7</v>
      </c>
      <c r="J64" s="251">
        <v>18</v>
      </c>
      <c r="K64" s="254">
        <f>H54</f>
        <v>0.08456018518518518</v>
      </c>
      <c r="L64" s="262"/>
    </row>
    <row r="65" spans="1:12" ht="12.75" customHeight="1">
      <c r="A65" s="222">
        <v>8</v>
      </c>
      <c r="B65" s="232" t="str">
        <f>VLOOKUP($B67,Startlist!$B:$H,6,FALSE)</f>
        <v>GAZ RALLIKLUBI</v>
      </c>
      <c r="C65" s="233"/>
      <c r="D65" s="234"/>
      <c r="E65" s="234"/>
      <c r="F65" s="233"/>
      <c r="G65" s="235"/>
      <c r="H65" s="246">
        <f>IF(ISERROR(SMALL(H67:H71,1)+SMALL(H67:H71,2)),"-",SMALL(H67:H71,1)+SMALL(H67:H71,2))</f>
        <v>0.0864675925925926</v>
      </c>
      <c r="I65" s="250">
        <f>A65</f>
        <v>8</v>
      </c>
      <c r="J65" s="251">
        <v>1</v>
      </c>
      <c r="K65" s="253">
        <f>H65</f>
        <v>0.0864675925925926</v>
      </c>
      <c r="L65" s="261"/>
    </row>
    <row r="66" spans="1:12" ht="12.75" customHeight="1">
      <c r="A66" s="228"/>
      <c r="B66" s="238"/>
      <c r="C66" s="239"/>
      <c r="D66" s="219"/>
      <c r="E66" s="219"/>
      <c r="F66" s="239"/>
      <c r="G66" s="221"/>
      <c r="H66" s="245"/>
      <c r="I66" s="250">
        <f>A65</f>
        <v>8</v>
      </c>
      <c r="J66" s="251">
        <v>2</v>
      </c>
      <c r="K66" s="254">
        <f>H65</f>
        <v>0.0864675925925926</v>
      </c>
      <c r="L66" s="261"/>
    </row>
    <row r="67" spans="1:12" ht="12.75" customHeight="1">
      <c r="A67" s="228"/>
      <c r="B67" s="238">
        <v>14</v>
      </c>
      <c r="C67" s="239" t="str">
        <f>VLOOKUP($B67,Startlist!$B:$H,2,FALSE)</f>
        <v>MV4</v>
      </c>
      <c r="D67" s="221" t="str">
        <f>VLOOKUP($B67,Startlist!$B:$H,3,FALSE)</f>
        <v>Rünno Ubinhain</v>
      </c>
      <c r="E67" s="221" t="str">
        <f>VLOOKUP($B67,Startlist!$B:$H,4,FALSE)</f>
        <v>Indrek Tulp</v>
      </c>
      <c r="F67" s="239" t="str">
        <f>VLOOKUP($B67,Startlist!$B:$H,5,FALSE)</f>
        <v>EST</v>
      </c>
      <c r="G67" s="221" t="str">
        <f>VLOOKUP($B67,Startlist!$B:$H,7,FALSE)</f>
        <v>Subaru Impreza</v>
      </c>
      <c r="H67" s="247">
        <f>IF(ISERROR(TIMEVALUE(SUBSTITUTE(TRIM(VLOOKUP(B67,Results!B:Q,$K$1,FALSE)),".",":"))),"-",TIMEVALUE(SUBSTITUTE(TRIM(VLOOKUP(B67,Results!B:Q,$K$1,FALSE)),".",":")))</f>
        <v>0.039875</v>
      </c>
      <c r="I67" s="250">
        <f>A65</f>
        <v>8</v>
      </c>
      <c r="J67" s="251">
        <v>3</v>
      </c>
      <c r="K67" s="254">
        <f>H65</f>
        <v>0.0864675925925926</v>
      </c>
      <c r="L67" s="261"/>
    </row>
    <row r="68" spans="1:12" ht="12.75" customHeight="1">
      <c r="A68" s="228"/>
      <c r="B68" s="238">
        <v>73</v>
      </c>
      <c r="C68" s="239" t="str">
        <f>VLOOKUP($B68,Startlist!$B:$H,2,FALSE)</f>
        <v>MVX</v>
      </c>
      <c r="D68" s="221" t="str">
        <f>VLOOKUP($B68,Startlist!$B:$H,3,FALSE)</f>
        <v>Kaido Vilu</v>
      </c>
      <c r="E68" s="221" t="str">
        <f>VLOOKUP($B68,Startlist!$B:$H,4,FALSE)</f>
        <v>Erik Vaasa</v>
      </c>
      <c r="F68" s="239" t="str">
        <f>VLOOKUP($B68,Startlist!$B:$H,5,FALSE)</f>
        <v>EST</v>
      </c>
      <c r="G68" s="221" t="str">
        <f>VLOOKUP($B68,Startlist!$B:$H,7,FALSE)</f>
        <v>GAZ 51</v>
      </c>
      <c r="H68" s="247">
        <f>IF(ISERROR(TIMEVALUE(SUBSTITUTE(TRIM(VLOOKUP(B68,Results!B:Q,$K$1,FALSE)),".",":"))),"-",TIMEVALUE(SUBSTITUTE(TRIM(VLOOKUP(B68,Results!B:Q,$K$1,FALSE)),".",":")))</f>
        <v>0.046592592592592595</v>
      </c>
      <c r="I68" s="250">
        <f>A65</f>
        <v>8</v>
      </c>
      <c r="J68" s="251">
        <v>4</v>
      </c>
      <c r="K68" s="254">
        <f>H65</f>
        <v>0.0864675925925926</v>
      </c>
      <c r="L68" s="261"/>
    </row>
    <row r="69" spans="1:12" ht="12.75" customHeight="1">
      <c r="A69" s="228"/>
      <c r="B69" s="238">
        <v>72</v>
      </c>
      <c r="C69" s="239" t="str">
        <f>VLOOKUP($B69,Startlist!$B:$H,2,FALSE)</f>
        <v>MVX</v>
      </c>
      <c r="D69" s="221" t="str">
        <f>VLOOKUP($B69,Startlist!$B:$H,3,FALSE)</f>
        <v>Kristo Laadre</v>
      </c>
      <c r="E69" s="221" t="str">
        <f>VLOOKUP($B69,Startlist!$B:$H,4,FALSE)</f>
        <v>Andres Lichtfeldt</v>
      </c>
      <c r="F69" s="239" t="str">
        <f>VLOOKUP($B69,Startlist!$B:$H,5,FALSE)</f>
        <v>EST</v>
      </c>
      <c r="G69" s="221" t="str">
        <f>VLOOKUP($B69,Startlist!$B:$H,7,FALSE)</f>
        <v>GAZ 51</v>
      </c>
      <c r="H69" s="247">
        <f>IF(ISERROR(TIMEVALUE(SUBSTITUTE(TRIM(VLOOKUP(B69,Results!B:Q,$K$1,FALSE)),".",":"))),"-",TIMEVALUE(SUBSTITUTE(TRIM(VLOOKUP(B69,Results!B:Q,$K$1,FALSE)),".",":")))</f>
        <v>0.04722800925925926</v>
      </c>
      <c r="I69" s="250">
        <f>A65</f>
        <v>8</v>
      </c>
      <c r="J69" s="251">
        <v>5</v>
      </c>
      <c r="K69" s="254">
        <f>H65</f>
        <v>0.0864675925925926</v>
      </c>
      <c r="L69" s="261"/>
    </row>
    <row r="70" spans="1:12" s="237" customFormat="1" ht="12.75" customHeight="1">
      <c r="A70" s="228"/>
      <c r="B70" s="238">
        <v>68</v>
      </c>
      <c r="C70" s="239" t="str">
        <f>VLOOKUP($B70,Startlist!$B:$H,2,FALSE)</f>
        <v>MVX</v>
      </c>
      <c r="D70" s="221" t="str">
        <f>VLOOKUP($B70,Startlist!$B:$H,3,FALSE)</f>
        <v>Taavi Niinemets</v>
      </c>
      <c r="E70" s="221" t="str">
        <f>VLOOKUP($B70,Startlist!$B:$H,4,FALSE)</f>
        <v>Esko Allika</v>
      </c>
      <c r="F70" s="239" t="str">
        <f>VLOOKUP($B70,Startlist!$B:$H,5,FALSE)</f>
        <v>EST</v>
      </c>
      <c r="G70" s="221" t="str">
        <f>VLOOKUP($B70,Startlist!$B:$H,7,FALSE)</f>
        <v>GAZ 51A</v>
      </c>
      <c r="H70" s="247" t="str">
        <f>IF(ISERROR(TIMEVALUE(SUBSTITUTE(TRIM(VLOOKUP(B70,Results!B:Q,$K$1,FALSE)),".",":"))),"-",TIMEVALUE(SUBSTITUTE(TRIM(VLOOKUP(B70,Results!B:Q,$K$1,FALSE)),".",":")))</f>
        <v>-</v>
      </c>
      <c r="I70" s="250">
        <f>A65</f>
        <v>8</v>
      </c>
      <c r="J70" s="251">
        <v>6</v>
      </c>
      <c r="K70" s="254">
        <f>H65</f>
        <v>0.0864675925925926</v>
      </c>
      <c r="L70" s="262"/>
    </row>
    <row r="71" spans="1:12" ht="12.75" customHeight="1">
      <c r="A71" s="228"/>
      <c r="B71" s="238">
        <v>69</v>
      </c>
      <c r="C71" s="239" t="str">
        <f>VLOOKUP($B71,Startlist!$B:$H,2,FALSE)</f>
        <v>MVX</v>
      </c>
      <c r="D71" s="221" t="str">
        <f>VLOOKUP($B71,Startlist!$B:$H,3,FALSE)</f>
        <v>Rainer Tuberik</v>
      </c>
      <c r="E71" s="221" t="str">
        <f>VLOOKUP($B71,Startlist!$B:$H,4,FALSE)</f>
        <v>Raido Vetesina</v>
      </c>
      <c r="F71" s="239" t="str">
        <f>VLOOKUP($B71,Startlist!$B:$H,5,FALSE)</f>
        <v>EST</v>
      </c>
      <c r="G71" s="221" t="str">
        <f>VLOOKUP($B71,Startlist!$B:$H,7,FALSE)</f>
        <v>GAZ 51</v>
      </c>
      <c r="H71" s="247" t="str">
        <f>IF(ISERROR(TIMEVALUE(SUBSTITUTE(TRIM(VLOOKUP(B71,Results!B:Q,$K$1,FALSE)),".",":"))),"-",TIMEVALUE(SUBSTITUTE(TRIM(VLOOKUP(B71,Results!B:Q,$K$1,FALSE)),".",":")))</f>
        <v>-</v>
      </c>
      <c r="I71" s="250">
        <f>A65</f>
        <v>8</v>
      </c>
      <c r="J71" s="251">
        <v>7</v>
      </c>
      <c r="K71" s="254">
        <f>H65</f>
        <v>0.0864675925925926</v>
      </c>
      <c r="L71" s="261"/>
    </row>
    <row r="72" spans="1:12" ht="12.75" customHeight="1">
      <c r="A72" s="228"/>
      <c r="B72" s="238"/>
      <c r="C72" s="239"/>
      <c r="D72" s="219"/>
      <c r="E72" s="219"/>
      <c r="F72" s="239"/>
      <c r="G72" s="221"/>
      <c r="H72" s="245"/>
      <c r="I72" s="250">
        <f>A65</f>
        <v>8</v>
      </c>
      <c r="J72" s="251">
        <v>18</v>
      </c>
      <c r="K72" s="254">
        <f>H65</f>
        <v>0.0864675925925926</v>
      </c>
      <c r="L72" s="261"/>
    </row>
    <row r="73" spans="1:12" ht="12.75" customHeight="1">
      <c r="A73" s="222">
        <v>9</v>
      </c>
      <c r="B73" s="232" t="str">
        <f>VLOOKUP($B75,Startlist!$B:$H,6,FALSE)</f>
        <v>KAUR MOTORSPORT</v>
      </c>
      <c r="C73" s="233"/>
      <c r="D73" s="234"/>
      <c r="E73" s="234"/>
      <c r="F73" s="233"/>
      <c r="G73" s="235"/>
      <c r="H73" s="246">
        <f>IF(ISERROR(SMALL(H75:H77,1)+SMALL(H75:H77,2)),"-",SMALL(H75:H77,1)+SMALL(H75:H77,2))</f>
        <v>0.09038194444444445</v>
      </c>
      <c r="I73" s="250">
        <f>A73</f>
        <v>9</v>
      </c>
      <c r="J73" s="251">
        <v>1</v>
      </c>
      <c r="K73" s="253">
        <f>H73</f>
        <v>0.09038194444444445</v>
      </c>
      <c r="L73" s="261"/>
    </row>
    <row r="74" spans="1:12" ht="12.75" customHeight="1">
      <c r="A74" s="228"/>
      <c r="B74" s="238"/>
      <c r="C74" s="239"/>
      <c r="D74" s="219"/>
      <c r="E74" s="219"/>
      <c r="F74" s="239"/>
      <c r="G74" s="221"/>
      <c r="H74" s="245"/>
      <c r="I74" s="250">
        <f>A73</f>
        <v>9</v>
      </c>
      <c r="J74" s="251">
        <v>2</v>
      </c>
      <c r="K74" s="254">
        <f>H73</f>
        <v>0.09038194444444445</v>
      </c>
      <c r="L74" s="261"/>
    </row>
    <row r="75" spans="1:12" ht="12.75" customHeight="1">
      <c r="A75" s="228"/>
      <c r="B75" s="238">
        <v>57</v>
      </c>
      <c r="C75" s="239" t="str">
        <f>VLOOKUP($B75,Startlist!$B:$H,2,FALSE)</f>
        <v>MV7</v>
      </c>
      <c r="D75" s="221" t="str">
        <f>VLOOKUP($B75,Startlist!$B:$H,3,FALSE)</f>
        <v>Valev Vähi</v>
      </c>
      <c r="E75" s="221" t="str">
        <f>VLOOKUP($B75,Startlist!$B:$H,4,FALSE)</f>
        <v>Raino Friedemann</v>
      </c>
      <c r="F75" s="239" t="str">
        <f>VLOOKUP($B75,Startlist!$B:$H,5,FALSE)</f>
        <v>EST</v>
      </c>
      <c r="G75" s="221" t="str">
        <f>VLOOKUP($B75,Startlist!$B:$H,7,FALSE)</f>
        <v>BMW Compact</v>
      </c>
      <c r="H75" s="247">
        <f>IF(ISERROR(TIMEVALUE(SUBSTITUTE(TRIM(VLOOKUP(B75,Results!B:Q,$K$1,FALSE)),".",":"))),"-",TIMEVALUE(SUBSTITUTE(TRIM(VLOOKUP(B75,Results!B:Q,$K$1,FALSE)),".",":")))</f>
        <v>0.04419791666666667</v>
      </c>
      <c r="I75" s="250">
        <f>A73</f>
        <v>9</v>
      </c>
      <c r="J75" s="251">
        <v>3</v>
      </c>
      <c r="K75" s="254">
        <f>H73</f>
        <v>0.09038194444444445</v>
      </c>
      <c r="L75" s="261"/>
    </row>
    <row r="76" spans="1:12" ht="12.75" customHeight="1">
      <c r="A76" s="228"/>
      <c r="B76" s="238">
        <v>63</v>
      </c>
      <c r="C76" s="239" t="str">
        <f>VLOOKUP($B76,Startlist!$B:$H,2,FALSE)</f>
        <v>MV8</v>
      </c>
      <c r="D76" s="221" t="str">
        <f>VLOOKUP($B76,Startlist!$B:$H,3,FALSE)</f>
        <v>Priit Estermaa</v>
      </c>
      <c r="E76" s="221" t="str">
        <f>VLOOKUP($B76,Startlist!$B:$H,4,FALSE)</f>
        <v>Sven Andevei</v>
      </c>
      <c r="F76" s="239" t="str">
        <f>VLOOKUP($B76,Startlist!$B:$H,5,FALSE)</f>
        <v>EST</v>
      </c>
      <c r="G76" s="221" t="str">
        <f>VLOOKUP($B76,Startlist!$B:$H,7,FALSE)</f>
        <v>Nissan Sunny</v>
      </c>
      <c r="H76" s="247">
        <f>IF(ISERROR(TIMEVALUE(SUBSTITUTE(TRIM(VLOOKUP(B76,Results!B:Q,$K$1,FALSE)),".",":"))),"-",TIMEVALUE(SUBSTITUTE(TRIM(VLOOKUP(B76,Results!B:Q,$K$1,FALSE)),".",":")))</f>
        <v>0.046184027777777775</v>
      </c>
      <c r="I76" s="250">
        <f>A73</f>
        <v>9</v>
      </c>
      <c r="J76" s="251">
        <v>4</v>
      </c>
      <c r="K76" s="254">
        <f>H73</f>
        <v>0.09038194444444445</v>
      </c>
      <c r="L76" s="261"/>
    </row>
    <row r="77" spans="1:12" s="237" customFormat="1" ht="12.75" customHeight="1">
      <c r="A77" s="228"/>
      <c r="B77" s="238">
        <v>47</v>
      </c>
      <c r="C77" s="239" t="str">
        <f>VLOOKUP($B77,Startlist!$B:$H,2,FALSE)</f>
        <v>MV8</v>
      </c>
      <c r="D77" s="221" t="str">
        <f>VLOOKUP($B77,Startlist!$B:$H,3,FALSE)</f>
        <v>Martin Saar</v>
      </c>
      <c r="E77" s="221" t="str">
        <f>VLOOKUP($B77,Startlist!$B:$H,4,FALSE)</f>
        <v>Jan Nōlvak</v>
      </c>
      <c r="F77" s="239" t="str">
        <f>VLOOKUP($B77,Startlist!$B:$H,5,FALSE)</f>
        <v>EST</v>
      </c>
      <c r="G77" s="221" t="str">
        <f>VLOOKUP($B77,Startlist!$B:$H,7,FALSE)</f>
        <v>VW Golf 2</v>
      </c>
      <c r="H77" s="247">
        <f>IF(ISERROR(TIMEVALUE(SUBSTITUTE(TRIM(VLOOKUP(B77,Results!B:Q,$K$1,FALSE)),".",":"))),"-",TIMEVALUE(SUBSTITUTE(TRIM(VLOOKUP(B77,Results!B:Q,$K$1,FALSE)),".",":")))</f>
        <v>0.05258796296296297</v>
      </c>
      <c r="I77" s="250">
        <f>A73</f>
        <v>9</v>
      </c>
      <c r="J77" s="251">
        <v>5</v>
      </c>
      <c r="K77" s="254">
        <f>H73</f>
        <v>0.09038194444444445</v>
      </c>
      <c r="L77" s="262"/>
    </row>
    <row r="78" spans="1:12" ht="12.75" customHeight="1">
      <c r="A78" s="228"/>
      <c r="B78" s="238"/>
      <c r="C78" s="239"/>
      <c r="D78" s="219"/>
      <c r="E78" s="219"/>
      <c r="F78" s="239"/>
      <c r="G78" s="221"/>
      <c r="H78" s="245"/>
      <c r="I78" s="250">
        <f>A73</f>
        <v>9</v>
      </c>
      <c r="J78" s="251">
        <v>18</v>
      </c>
      <c r="K78" s="254">
        <f>H73</f>
        <v>0.09038194444444445</v>
      </c>
      <c r="L78" s="261"/>
    </row>
    <row r="79" spans="1:12" ht="12.75" customHeight="1">
      <c r="A79" s="222">
        <v>10</v>
      </c>
      <c r="B79" s="232" t="str">
        <f>VLOOKUP($B81,Startlist!$B:$H,6,FALSE)</f>
        <v>MS RACING</v>
      </c>
      <c r="C79" s="233"/>
      <c r="D79" s="234"/>
      <c r="E79" s="234"/>
      <c r="F79" s="233"/>
      <c r="G79" s="235"/>
      <c r="H79" s="246">
        <f>IF(ISERROR(SMALL(H81:H83,1)+SMALL(H81:H83,2)),"-",SMALL(H81:H83,1)+SMALL(H81:H83,2))</f>
        <v>0.09590856481481481</v>
      </c>
      <c r="I79" s="250">
        <f>A79</f>
        <v>10</v>
      </c>
      <c r="J79" s="251">
        <v>1</v>
      </c>
      <c r="K79" s="253">
        <f>H79</f>
        <v>0.09590856481481481</v>
      </c>
      <c r="L79" s="261"/>
    </row>
    <row r="80" spans="1:12" ht="12.75" customHeight="1">
      <c r="A80" s="228"/>
      <c r="B80" s="238"/>
      <c r="C80" s="239"/>
      <c r="D80" s="219"/>
      <c r="E80" s="219"/>
      <c r="F80" s="239"/>
      <c r="G80" s="221"/>
      <c r="H80" s="245"/>
      <c r="I80" s="250">
        <f>A79</f>
        <v>10</v>
      </c>
      <c r="J80" s="251">
        <v>2</v>
      </c>
      <c r="K80" s="254">
        <f>H79</f>
        <v>0.09590856481481481</v>
      </c>
      <c r="L80" s="261"/>
    </row>
    <row r="81" spans="1:12" ht="12.75" customHeight="1">
      <c r="A81" s="228"/>
      <c r="B81" s="238">
        <v>15</v>
      </c>
      <c r="C81" s="239" t="str">
        <f>VLOOKUP($B81,Startlist!$B:$H,2,FALSE)</f>
        <v>MV4</v>
      </c>
      <c r="D81" s="221" t="str">
        <f>VLOOKUP($B81,Startlist!$B:$H,3,FALSE)</f>
        <v>Siim Liivamägi</v>
      </c>
      <c r="E81" s="221" t="str">
        <f>VLOOKUP($B81,Startlist!$B:$H,4,FALSE)</f>
        <v>Edvin Parisalu</v>
      </c>
      <c r="F81" s="239" t="str">
        <f>VLOOKUP($B81,Startlist!$B:$H,5,FALSE)</f>
        <v>EST</v>
      </c>
      <c r="G81" s="221" t="str">
        <f>VLOOKUP($B81,Startlist!$B:$H,7,FALSE)</f>
        <v>Mitsubishi Lancer Evo 6</v>
      </c>
      <c r="H81" s="247">
        <f>IF(ISERROR(TIMEVALUE(SUBSTITUTE(TRIM(VLOOKUP(B81,Results!B:Q,$K$1,FALSE)),".",":"))),"-",TIMEVALUE(SUBSTITUTE(TRIM(VLOOKUP(B81,Results!B:Q,$K$1,FALSE)),".",":")))</f>
        <v>0.04637615740740741</v>
      </c>
      <c r="I81" s="250">
        <f>A79</f>
        <v>10</v>
      </c>
      <c r="J81" s="251">
        <v>3</v>
      </c>
      <c r="K81" s="254">
        <f>H79</f>
        <v>0.09590856481481481</v>
      </c>
      <c r="L81" s="261"/>
    </row>
    <row r="82" spans="1:12" ht="12.75" customHeight="1">
      <c r="A82" s="228"/>
      <c r="B82" s="238">
        <v>17</v>
      </c>
      <c r="C82" s="239" t="str">
        <f>VLOOKUP($B82,Startlist!$B:$H,2,FALSE)</f>
        <v>MV7</v>
      </c>
      <c r="D82" s="221" t="str">
        <f>VLOOKUP($B82,Startlist!$B:$H,3,FALSE)</f>
        <v>Einar Laipaik</v>
      </c>
      <c r="E82" s="221" t="str">
        <f>VLOOKUP($B82,Startlist!$B:$H,4,FALSE)</f>
        <v>Priit Piir</v>
      </c>
      <c r="F82" s="239" t="str">
        <f>VLOOKUP($B82,Startlist!$B:$H,5,FALSE)</f>
        <v>EST</v>
      </c>
      <c r="G82" s="221" t="str">
        <f>VLOOKUP($B82,Startlist!$B:$H,7,FALSE)</f>
        <v>BMW M3</v>
      </c>
      <c r="H82" s="247">
        <f>IF(ISERROR(TIMEVALUE(SUBSTITUTE(TRIM(VLOOKUP(B82,Results!B:Q,$K$1,FALSE)),".",":"))),"-",TIMEVALUE(SUBSTITUTE(TRIM(VLOOKUP(B82,Results!B:Q,$K$1,FALSE)),".",":")))</f>
        <v>0.04953240740740741</v>
      </c>
      <c r="I82" s="250">
        <f>A79</f>
        <v>10</v>
      </c>
      <c r="J82" s="251">
        <v>4</v>
      </c>
      <c r="K82" s="254">
        <f>H79</f>
        <v>0.09590856481481481</v>
      </c>
      <c r="L82" s="261"/>
    </row>
    <row r="83" spans="1:12" ht="12.75" customHeight="1">
      <c r="A83" s="228"/>
      <c r="B83" s="238">
        <v>18</v>
      </c>
      <c r="C83" s="239" t="str">
        <f>VLOOKUP($B83,Startlist!$B:$H,2,FALSE)</f>
        <v>MV7</v>
      </c>
      <c r="D83" s="221" t="str">
        <f>VLOOKUP($B83,Startlist!$B:$H,3,FALSE)</f>
        <v>Madis Vanaselja</v>
      </c>
      <c r="E83" s="221" t="str">
        <f>VLOOKUP($B83,Startlist!$B:$H,4,FALSE)</f>
        <v>Jaanus Hōbemägi</v>
      </c>
      <c r="F83" s="239" t="str">
        <f>VLOOKUP($B83,Startlist!$B:$H,5,FALSE)</f>
        <v>EST</v>
      </c>
      <c r="G83" s="221" t="str">
        <f>VLOOKUP($B83,Startlist!$B:$H,7,FALSE)</f>
        <v>BMW M3</v>
      </c>
      <c r="H83" s="247" t="str">
        <f>IF(ISERROR(TIMEVALUE(SUBSTITUTE(TRIM(VLOOKUP(B83,Results!B:Q,$K$1,FALSE)),".",":"))),"-",TIMEVALUE(SUBSTITUTE(TRIM(VLOOKUP(B83,Results!B:Q,$K$1,FALSE)),".",":")))</f>
        <v>-</v>
      </c>
      <c r="I83" s="250">
        <f>A79</f>
        <v>10</v>
      </c>
      <c r="J83" s="251">
        <v>5</v>
      </c>
      <c r="K83" s="254">
        <f>H79</f>
        <v>0.09590856481481481</v>
      </c>
      <c r="L83" s="261"/>
    </row>
    <row r="84" spans="1:12" s="237" customFormat="1" ht="12.75" customHeight="1">
      <c r="A84" s="228"/>
      <c r="B84" s="238"/>
      <c r="C84" s="239"/>
      <c r="D84" s="219"/>
      <c r="E84" s="219"/>
      <c r="F84" s="239"/>
      <c r="G84" s="221"/>
      <c r="H84" s="245"/>
      <c r="I84" s="250">
        <f>A79</f>
        <v>10</v>
      </c>
      <c r="J84" s="251">
        <v>18</v>
      </c>
      <c r="K84" s="254">
        <f>H79</f>
        <v>0.09590856481481481</v>
      </c>
      <c r="L84" s="262"/>
    </row>
    <row r="85" spans="1:12" ht="12.75" customHeight="1">
      <c r="A85" s="222"/>
      <c r="B85" s="232" t="str">
        <f>VLOOKUP($B87,Startlist!$B:$H,6,FALSE)</f>
        <v>ALKO1000 MOTORSPORT</v>
      </c>
      <c r="C85" s="233"/>
      <c r="D85" s="234"/>
      <c r="E85" s="234"/>
      <c r="F85" s="233"/>
      <c r="G85" s="235"/>
      <c r="H85" s="246" t="str">
        <f>IF(ISERROR(SMALL(H87:H88,1)+SMALL(H87:H88,2)),"-",SMALL(H87:H88,1)+SMALL(H87:H88,2))</f>
        <v>-</v>
      </c>
      <c r="I85" s="250">
        <f>A85</f>
        <v>0</v>
      </c>
      <c r="J85" s="251">
        <v>1</v>
      </c>
      <c r="K85" s="253" t="str">
        <f>H85</f>
        <v>-</v>
      </c>
      <c r="L85" s="261"/>
    </row>
    <row r="86" spans="1:12" ht="12.75" customHeight="1">
      <c r="A86" s="228"/>
      <c r="B86" s="238"/>
      <c r="C86" s="239"/>
      <c r="D86" s="219"/>
      <c r="E86" s="219"/>
      <c r="F86" s="239"/>
      <c r="G86" s="221"/>
      <c r="H86" s="245"/>
      <c r="I86" s="250">
        <f>A85</f>
        <v>0</v>
      </c>
      <c r="J86" s="251">
        <v>2</v>
      </c>
      <c r="K86" s="254" t="str">
        <f>H85</f>
        <v>-</v>
      </c>
      <c r="L86" s="261"/>
    </row>
    <row r="87" spans="1:12" ht="12.75" customHeight="1">
      <c r="A87" s="228"/>
      <c r="B87" s="238">
        <v>5</v>
      </c>
      <c r="C87" s="239" t="str">
        <f>VLOOKUP($B87,Startlist!$B:$H,2,FALSE)</f>
        <v>MV3</v>
      </c>
      <c r="D87" s="221" t="str">
        <f>VLOOKUP($B87,Startlist!$B:$H,3,FALSE)</f>
        <v>Siim Plangi</v>
      </c>
      <c r="E87" s="221" t="str">
        <f>VLOOKUP($B87,Startlist!$B:$H,4,FALSE)</f>
        <v>Olaf Suuder</v>
      </c>
      <c r="F87" s="239" t="str">
        <f>VLOOKUP($B87,Startlist!$B:$H,5,FALSE)</f>
        <v>EST</v>
      </c>
      <c r="G87" s="221" t="str">
        <f>VLOOKUP($B87,Startlist!$B:$H,7,FALSE)</f>
        <v>Mitsubishi Lancer Evo 10</v>
      </c>
      <c r="H87" s="247">
        <f>IF(ISERROR(TIMEVALUE(SUBSTITUTE(TRIM(VLOOKUP(B87,Results!B:Q,$K$1,FALSE)),".",":"))),"-",TIMEVALUE(SUBSTITUTE(TRIM(VLOOKUP(B87,Results!B:Q,$K$1,FALSE)),".",":")))</f>
        <v>0.03620138888888889</v>
      </c>
      <c r="I87" s="250">
        <f>A85</f>
        <v>0</v>
      </c>
      <c r="J87" s="251">
        <v>3</v>
      </c>
      <c r="K87" s="254" t="str">
        <f>H85</f>
        <v>-</v>
      </c>
      <c r="L87" s="261"/>
    </row>
    <row r="88" spans="1:12" ht="12.75" customHeight="1">
      <c r="A88" s="228"/>
      <c r="B88" s="238">
        <v>6</v>
      </c>
      <c r="C88" s="239" t="str">
        <f>VLOOKUP($B88,Startlist!$B:$H,2,FALSE)</f>
        <v>MV4</v>
      </c>
      <c r="D88" s="221" t="str">
        <f>VLOOKUP($B88,Startlist!$B:$H,3,FALSE)</f>
        <v>Ranno Bundsen</v>
      </c>
      <c r="E88" s="221" t="str">
        <f>VLOOKUP($B88,Startlist!$B:$H,4,FALSE)</f>
        <v>Robert Loshtshenikov</v>
      </c>
      <c r="F88" s="239" t="str">
        <f>VLOOKUP($B88,Startlist!$B:$H,5,FALSE)</f>
        <v>EST</v>
      </c>
      <c r="G88" s="221" t="str">
        <f>VLOOKUP($B88,Startlist!$B:$H,7,FALSE)</f>
        <v>Mitsubishi Lancer Evo 8</v>
      </c>
      <c r="H88" s="247" t="str">
        <f>IF(ISERROR(TIMEVALUE(SUBSTITUTE(TRIM(VLOOKUP(B88,Results!B:Q,$K$1,FALSE)),".",":"))),"-",TIMEVALUE(SUBSTITUTE(TRIM(VLOOKUP(B88,Results!B:Q,$K$1,FALSE)),".",":")))</f>
        <v>-</v>
      </c>
      <c r="I88" s="250">
        <f>A85</f>
        <v>0</v>
      </c>
      <c r="J88" s="251">
        <v>4</v>
      </c>
      <c r="K88" s="254" t="str">
        <f>H85</f>
        <v>-</v>
      </c>
      <c r="L88" s="261"/>
    </row>
    <row r="89" spans="1:12" s="237" customFormat="1" ht="12.75" customHeight="1">
      <c r="A89" s="255"/>
      <c r="B89" s="256"/>
      <c r="C89" s="257"/>
      <c r="D89" s="258"/>
      <c r="E89" s="258"/>
      <c r="F89" s="257"/>
      <c r="G89" s="259"/>
      <c r="H89" s="260"/>
      <c r="I89" s="250">
        <f>A85</f>
        <v>0</v>
      </c>
      <c r="J89" s="251">
        <v>18</v>
      </c>
      <c r="K89" s="254" t="str">
        <f>H85</f>
        <v>-</v>
      </c>
      <c r="L89" s="262"/>
    </row>
    <row r="90" spans="1:12" ht="12.75" customHeight="1">
      <c r="A90" s="222"/>
      <c r="B90" s="232" t="str">
        <f>VLOOKUP($B92,Startlist!$B:$H,6,FALSE)</f>
        <v>ALM MOTORSPORT</v>
      </c>
      <c r="C90" s="233"/>
      <c r="D90" s="234"/>
      <c r="E90" s="234"/>
      <c r="F90" s="233"/>
      <c r="G90" s="235"/>
      <c r="H90" s="246" t="str">
        <f>IF(ISERROR(SMALL(H92:H95,1)+SMALL(H92:H95,2)),"-",SMALL(H92:H95,1)+SMALL(H92:H95,2))</f>
        <v>-</v>
      </c>
      <c r="I90" s="250">
        <f>A90</f>
        <v>0</v>
      </c>
      <c r="J90" s="251">
        <v>1</v>
      </c>
      <c r="K90" s="253" t="str">
        <f>H90</f>
        <v>-</v>
      </c>
      <c r="L90" s="261"/>
    </row>
    <row r="91" spans="1:12" ht="12.75" customHeight="1">
      <c r="A91" s="228"/>
      <c r="B91" s="238"/>
      <c r="C91" s="239"/>
      <c r="D91" s="219"/>
      <c r="E91" s="219"/>
      <c r="F91" s="239"/>
      <c r="G91" s="221"/>
      <c r="H91" s="245"/>
      <c r="I91" s="250">
        <f>A90</f>
        <v>0</v>
      </c>
      <c r="J91" s="251">
        <v>2</v>
      </c>
      <c r="K91" s="254" t="str">
        <f>H90</f>
        <v>-</v>
      </c>
      <c r="L91" s="261"/>
    </row>
    <row r="92" spans="1:12" ht="12.75" customHeight="1">
      <c r="A92" s="228"/>
      <c r="B92" s="238">
        <v>16</v>
      </c>
      <c r="C92" s="239" t="str">
        <f>VLOOKUP($B92,Startlist!$B:$H,2,FALSE)</f>
        <v>MV4</v>
      </c>
      <c r="D92" s="221" t="str">
        <f>VLOOKUP($B92,Startlist!$B:$H,3,FALSE)</f>
        <v>Anre Saks</v>
      </c>
      <c r="E92" s="221" t="str">
        <f>VLOOKUP($B92,Startlist!$B:$H,4,FALSE)</f>
        <v>Rainer Maasik</v>
      </c>
      <c r="F92" s="239" t="str">
        <f>VLOOKUP($B92,Startlist!$B:$H,5,FALSE)</f>
        <v>EST</v>
      </c>
      <c r="G92" s="221" t="str">
        <f>VLOOKUP($B92,Startlist!$B:$H,7,FALSE)</f>
        <v>Mitsubishi Lancer Evo 7</v>
      </c>
      <c r="H92" s="247">
        <f>IF(ISERROR(TIMEVALUE(SUBSTITUTE(TRIM(VLOOKUP(B92,Results!B:Q,$K$1,FALSE)),".",":"))),"-",TIMEVALUE(SUBSTITUTE(TRIM(VLOOKUP(B92,Results!B:Q,$K$1,FALSE)),".",":")))</f>
        <v>0.03873032407407408</v>
      </c>
      <c r="I92" s="250">
        <f>A90</f>
        <v>0</v>
      </c>
      <c r="J92" s="251">
        <v>3</v>
      </c>
      <c r="K92" s="254" t="str">
        <f>H90</f>
        <v>-</v>
      </c>
      <c r="L92" s="261"/>
    </row>
    <row r="93" spans="1:12" ht="12.75" customHeight="1">
      <c r="A93" s="228"/>
      <c r="B93" s="238">
        <v>29</v>
      </c>
      <c r="C93" s="239" t="str">
        <f>VLOOKUP($B93,Startlist!$B:$H,2,FALSE)</f>
        <v>MV2</v>
      </c>
      <c r="D93" s="221" t="str">
        <f>VLOOKUP($B93,Startlist!$B:$H,3,FALSE)</f>
        <v>Aleksander Kudryavtsev</v>
      </c>
      <c r="E93" s="221" t="str">
        <f>VLOOKUP($B93,Startlist!$B:$H,4,FALSE)</f>
        <v>Volodymir Korsia</v>
      </c>
      <c r="F93" s="239" t="str">
        <f>VLOOKUP($B93,Startlist!$B:$H,5,FALSE)</f>
        <v>RUS / UKR</v>
      </c>
      <c r="G93" s="221" t="str">
        <f>VLOOKUP($B93,Startlist!$B:$H,7,FALSE)</f>
        <v>Peugeot 208 R2</v>
      </c>
      <c r="H93" s="247" t="str">
        <f>IF(ISERROR(TIMEVALUE(SUBSTITUTE(TRIM(VLOOKUP(B93,Results!B:Q,$K$1,FALSE)),".",":"))),"-",TIMEVALUE(SUBSTITUTE(TRIM(VLOOKUP(B93,Results!B:Q,$K$1,FALSE)),".",":")))</f>
        <v>-</v>
      </c>
      <c r="I93" s="250">
        <f>A90</f>
        <v>0</v>
      </c>
      <c r="J93" s="251">
        <v>4</v>
      </c>
      <c r="K93" s="254" t="str">
        <f>H90</f>
        <v>-</v>
      </c>
      <c r="L93" s="261"/>
    </row>
    <row r="94" spans="1:12" ht="12.75" customHeight="1">
      <c r="A94" s="228"/>
      <c r="B94" s="238">
        <v>3</v>
      </c>
      <c r="C94" s="239" t="str">
        <f>VLOOKUP($B94,Startlist!$B:$H,2,FALSE)</f>
        <v>MV1</v>
      </c>
      <c r="D94" s="221" t="str">
        <f>VLOOKUP($B94,Startlist!$B:$H,3,FALSE)</f>
        <v>Rainer Aus</v>
      </c>
      <c r="E94" s="221" t="str">
        <f>VLOOKUP($B94,Startlist!$B:$H,4,FALSE)</f>
        <v>Simo Koskinen</v>
      </c>
      <c r="F94" s="239" t="str">
        <f>VLOOKUP($B94,Startlist!$B:$H,5,FALSE)</f>
        <v>EST</v>
      </c>
      <c r="G94" s="221" t="str">
        <f>VLOOKUP($B94,Startlist!$B:$H,7,FALSE)</f>
        <v>Volkswagen Polo</v>
      </c>
      <c r="H94" s="247" t="str">
        <f>IF(ISERROR(TIMEVALUE(SUBSTITUTE(TRIM(VLOOKUP(B94,Results!B:Q,$K$1,FALSE)),".",":"))),"-",TIMEVALUE(SUBSTITUTE(TRIM(VLOOKUP(B94,Results!B:Q,$K$1,FALSE)),".",":")))</f>
        <v>-</v>
      </c>
      <c r="I94" s="250">
        <f>A90</f>
        <v>0</v>
      </c>
      <c r="J94" s="251">
        <v>5</v>
      </c>
      <c r="K94" s="254" t="str">
        <f>H90</f>
        <v>-</v>
      </c>
      <c r="L94" s="261"/>
    </row>
    <row r="95" spans="1:12" ht="12.75" customHeight="1">
      <c r="A95" s="228"/>
      <c r="B95" s="238">
        <v>8</v>
      </c>
      <c r="C95" s="239" t="str">
        <f>VLOOKUP($B95,Startlist!$B:$H,2,FALSE)</f>
        <v>MV1</v>
      </c>
      <c r="D95" s="221" t="str">
        <f>VLOOKUP($B95,Startlist!$B:$H,3,FALSE)</f>
        <v>Mait Maarend</v>
      </c>
      <c r="E95" s="221" t="str">
        <f>VLOOKUP($B95,Startlist!$B:$H,4,FALSE)</f>
        <v>Mihkel Kapp</v>
      </c>
      <c r="F95" s="239" t="str">
        <f>VLOOKUP($B95,Startlist!$B:$H,5,FALSE)</f>
        <v>EST</v>
      </c>
      <c r="G95" s="221" t="str">
        <f>VLOOKUP($B95,Startlist!$B:$H,7,FALSE)</f>
        <v>Skoda Fabia R5</v>
      </c>
      <c r="H95" s="247" t="str">
        <f>IF(ISERROR(TIMEVALUE(SUBSTITUTE(TRIM(VLOOKUP(B95,Results!B:Q,$K$1,FALSE)),".",":"))),"-",TIMEVALUE(SUBSTITUTE(TRIM(VLOOKUP(B95,Results!B:Q,$K$1,FALSE)),".",":")))</f>
        <v>-</v>
      </c>
      <c r="I95" s="250">
        <f>A90</f>
        <v>0</v>
      </c>
      <c r="J95" s="251">
        <v>6</v>
      </c>
      <c r="K95" s="254" t="str">
        <f>H90</f>
        <v>-</v>
      </c>
      <c r="L95" s="261"/>
    </row>
    <row r="96" spans="1:12" ht="12.75" customHeight="1">
      <c r="A96" s="255"/>
      <c r="B96" s="256"/>
      <c r="C96" s="257"/>
      <c r="D96" s="258"/>
      <c r="E96" s="258"/>
      <c r="F96" s="257"/>
      <c r="G96" s="259"/>
      <c r="H96" s="260"/>
      <c r="I96" s="250">
        <f>A90</f>
        <v>0</v>
      </c>
      <c r="J96" s="251">
        <v>18</v>
      </c>
      <c r="K96" s="254" t="str">
        <f>H90</f>
        <v>-</v>
      </c>
      <c r="L96" s="261"/>
    </row>
    <row r="97" spans="1:12" ht="12.75" customHeight="1">
      <c r="A97" s="222"/>
      <c r="B97" s="232" t="str">
        <f>VLOOKUP($B99,Startlist!$B:$H,6,FALSE)</f>
        <v>ERKI SPORT</v>
      </c>
      <c r="C97" s="233"/>
      <c r="D97" s="234"/>
      <c r="E97" s="234"/>
      <c r="F97" s="233"/>
      <c r="G97" s="235"/>
      <c r="H97" s="246" t="str">
        <f>IF(ISERROR(SMALL(H99:H100,1)+SMALL(H99:H100,2)),"-",SMALL(H99:H100,1)+SMALL(H99:H100,2))</f>
        <v>-</v>
      </c>
      <c r="I97" s="250">
        <f>A97</f>
        <v>0</v>
      </c>
      <c r="J97" s="251">
        <v>1</v>
      </c>
      <c r="K97" s="253" t="str">
        <f>H97</f>
        <v>-</v>
      </c>
      <c r="L97" s="261"/>
    </row>
    <row r="98" spans="1:12" ht="12.75" customHeight="1">
      <c r="A98" s="228"/>
      <c r="B98" s="238"/>
      <c r="C98" s="239"/>
      <c r="D98" s="219"/>
      <c r="E98" s="219"/>
      <c r="F98" s="239"/>
      <c r="G98" s="221"/>
      <c r="H98" s="245"/>
      <c r="I98" s="250">
        <f>A97</f>
        <v>0</v>
      </c>
      <c r="J98" s="251">
        <v>2</v>
      </c>
      <c r="K98" s="254" t="str">
        <f>H97</f>
        <v>-</v>
      </c>
      <c r="L98" s="261"/>
    </row>
    <row r="99" spans="1:12" ht="12.75" customHeight="1">
      <c r="A99" s="228"/>
      <c r="B99" s="238">
        <v>46</v>
      </c>
      <c r="C99" s="239" t="str">
        <f>VLOOKUP($B99,Startlist!$B:$H,2,FALSE)</f>
        <v>MV8</v>
      </c>
      <c r="D99" s="221" t="str">
        <f>VLOOKUP($B99,Startlist!$B:$H,3,FALSE)</f>
        <v>Janar Lehtniit</v>
      </c>
      <c r="E99" s="221" t="str">
        <f>VLOOKUP($B99,Startlist!$B:$H,4,FALSE)</f>
        <v>Rauno Orupōld</v>
      </c>
      <c r="F99" s="239" t="str">
        <f>VLOOKUP($B99,Startlist!$B:$H,5,FALSE)</f>
        <v>EST</v>
      </c>
      <c r="G99" s="221" t="str">
        <f>VLOOKUP($B99,Startlist!$B:$H,7,FALSE)</f>
        <v>Ford Escort RS</v>
      </c>
      <c r="H99" s="247" t="str">
        <f>IF(ISERROR(TIMEVALUE(SUBSTITUTE(TRIM(VLOOKUP(B99,Results!B:Q,$K$1,FALSE)),".",":"))),"-",TIMEVALUE(SUBSTITUTE(TRIM(VLOOKUP(B99,Results!B:Q,$K$1,FALSE)),".",":")))</f>
        <v>-</v>
      </c>
      <c r="I99" s="250">
        <f>A97</f>
        <v>0</v>
      </c>
      <c r="J99" s="251">
        <v>3</v>
      </c>
      <c r="K99" s="254" t="str">
        <f>H97</f>
        <v>-</v>
      </c>
      <c r="L99" s="261"/>
    </row>
    <row r="100" spans="1:12" s="237" customFormat="1" ht="12.75" customHeight="1">
      <c r="A100" s="228"/>
      <c r="B100" s="238">
        <v>65</v>
      </c>
      <c r="C100" s="239" t="str">
        <f>VLOOKUP($B100,Startlist!$B:$H,2,FALSE)</f>
        <v>MV9</v>
      </c>
      <c r="D100" s="221" t="str">
        <f>VLOOKUP($B100,Startlist!$B:$H,3,FALSE)</f>
        <v>Rait Raidma</v>
      </c>
      <c r="E100" s="221" t="str">
        <f>VLOOKUP($B100,Startlist!$B:$H,4,FALSE)</f>
        <v>Rainis Raidma</v>
      </c>
      <c r="F100" s="239" t="str">
        <f>VLOOKUP($B100,Startlist!$B:$H,5,FALSE)</f>
        <v>EST</v>
      </c>
      <c r="G100" s="221" t="str">
        <f>VLOOKUP($B100,Startlist!$B:$H,7,FALSE)</f>
        <v>Suzuki Baleno</v>
      </c>
      <c r="H100" s="247" t="str">
        <f>IF(ISERROR(TIMEVALUE(SUBSTITUTE(TRIM(VLOOKUP(B100,Results!B:Q,$K$1,FALSE)),".",":"))),"-",TIMEVALUE(SUBSTITUTE(TRIM(VLOOKUP(B100,Results!B:Q,$K$1,FALSE)),".",":")))</f>
        <v>-</v>
      </c>
      <c r="I100" s="250">
        <f>A97</f>
        <v>0</v>
      </c>
      <c r="J100" s="251">
        <v>4</v>
      </c>
      <c r="K100" s="254" t="str">
        <f>H97</f>
        <v>-</v>
      </c>
      <c r="L100" s="262"/>
    </row>
    <row r="101" spans="1:12" ht="12.75" customHeight="1">
      <c r="A101" s="228"/>
      <c r="B101" s="238"/>
      <c r="C101" s="239"/>
      <c r="D101" s="219"/>
      <c r="E101" s="219"/>
      <c r="F101" s="239"/>
      <c r="G101" s="221"/>
      <c r="H101" s="245"/>
      <c r="I101" s="250">
        <f>A97</f>
        <v>0</v>
      </c>
      <c r="J101" s="251">
        <v>18</v>
      </c>
      <c r="K101" s="254" t="str">
        <f>H97</f>
        <v>-</v>
      </c>
      <c r="L101" s="261"/>
    </row>
    <row r="102" spans="1:12" ht="12.75" customHeight="1">
      <c r="A102" s="222"/>
      <c r="B102" s="232" t="str">
        <f>VLOOKUP($B104,Startlist!$B:$H,6,FALSE)</f>
        <v>RS RACING TEAM</v>
      </c>
      <c r="C102" s="233"/>
      <c r="D102" s="234"/>
      <c r="E102" s="234"/>
      <c r="F102" s="233"/>
      <c r="G102" s="235"/>
      <c r="H102" s="246" t="str">
        <f>IF(ISERROR(SMALL(H104:H105,1)+SMALL(H104:H105,2)),"-",SMALL(H104:H105,1)+SMALL(H104:H105,2))</f>
        <v>-</v>
      </c>
      <c r="I102" s="250">
        <f>A102</f>
        <v>0</v>
      </c>
      <c r="J102" s="251">
        <v>1</v>
      </c>
      <c r="K102" s="253" t="str">
        <f>H102</f>
        <v>-</v>
      </c>
      <c r="L102" s="261"/>
    </row>
    <row r="103" spans="1:12" ht="12.75" customHeight="1">
      <c r="A103" s="228"/>
      <c r="B103" s="238"/>
      <c r="C103" s="239"/>
      <c r="D103" s="219"/>
      <c r="E103" s="219"/>
      <c r="F103" s="239"/>
      <c r="G103" s="221"/>
      <c r="H103" s="245"/>
      <c r="I103" s="250">
        <f>A102</f>
        <v>0</v>
      </c>
      <c r="J103" s="251">
        <v>2</v>
      </c>
      <c r="K103" s="254" t="str">
        <f>H102</f>
        <v>-</v>
      </c>
      <c r="L103" s="261"/>
    </row>
    <row r="104" spans="1:12" ht="12.75" customHeight="1">
      <c r="A104" s="228"/>
      <c r="B104" s="238">
        <v>64</v>
      </c>
      <c r="C104" s="239" t="str">
        <f>VLOOKUP($B104,Startlist!$B:$H,2,FALSE)</f>
        <v>MV8</v>
      </c>
      <c r="D104" s="221" t="str">
        <f>VLOOKUP($B104,Startlist!$B:$H,3,FALSE)</f>
        <v>Andres Ditmann</v>
      </c>
      <c r="E104" s="221" t="str">
        <f>VLOOKUP($B104,Startlist!$B:$H,4,FALSE)</f>
        <v>Carl Terras</v>
      </c>
      <c r="F104" s="239" t="str">
        <f>VLOOKUP($B104,Startlist!$B:$H,5,FALSE)</f>
        <v>EST</v>
      </c>
      <c r="G104" s="221" t="str">
        <f>VLOOKUP($B104,Startlist!$B:$H,7,FALSE)</f>
        <v>VW Golf 2</v>
      </c>
      <c r="H104" s="247">
        <f>IF(ISERROR(TIMEVALUE(SUBSTITUTE(TRIM(VLOOKUP(B104,Results!B:Q,$K$1,FALSE)),".",":"))),"-",TIMEVALUE(SUBSTITUTE(TRIM(VLOOKUP(B104,Results!B:Q,$K$1,FALSE)),".",":")))</f>
        <v>0.04658333333333334</v>
      </c>
      <c r="I104" s="250">
        <f>A102</f>
        <v>0</v>
      </c>
      <c r="J104" s="251">
        <v>3</v>
      </c>
      <c r="K104" s="254" t="str">
        <f>H102</f>
        <v>-</v>
      </c>
      <c r="L104" s="261"/>
    </row>
    <row r="105" spans="1:12" ht="12.75" customHeight="1">
      <c r="A105" s="228"/>
      <c r="B105" s="238">
        <v>32</v>
      </c>
      <c r="C105" s="239" t="str">
        <f>VLOOKUP($B105,Startlist!$B:$H,2,FALSE)</f>
        <v>MV6</v>
      </c>
      <c r="D105" s="221" t="str">
        <f>VLOOKUP($B105,Startlist!$B:$H,3,FALSE)</f>
        <v>Kristen Kelement</v>
      </c>
      <c r="E105" s="221" t="str">
        <f>VLOOKUP($B105,Startlist!$B:$H,4,FALSE)</f>
        <v>Timo Kasesalu</v>
      </c>
      <c r="F105" s="239" t="str">
        <f>VLOOKUP($B105,Startlist!$B:$H,5,FALSE)</f>
        <v>EST</v>
      </c>
      <c r="G105" s="221" t="str">
        <f>VLOOKUP($B105,Startlist!$B:$H,7,FALSE)</f>
        <v>Citroen C2</v>
      </c>
      <c r="H105" s="247" t="str">
        <f>IF(ISERROR(TIMEVALUE(SUBSTITUTE(TRIM(VLOOKUP(B105,Results!B:Q,$K$1,FALSE)),".",":"))),"-",TIMEVALUE(SUBSTITUTE(TRIM(VLOOKUP(B105,Results!B:Q,$K$1,FALSE)),".",":")))</f>
        <v>-</v>
      </c>
      <c r="I105" s="250">
        <f>A102</f>
        <v>0</v>
      </c>
      <c r="J105" s="251">
        <v>4</v>
      </c>
      <c r="K105" s="254" t="str">
        <f>H102</f>
        <v>-</v>
      </c>
      <c r="L105" s="261"/>
    </row>
    <row r="106" spans="1:12" ht="12.75" customHeight="1">
      <c r="A106" s="228"/>
      <c r="B106" s="238"/>
      <c r="C106" s="239"/>
      <c r="D106" s="219"/>
      <c r="E106" s="219"/>
      <c r="F106" s="239"/>
      <c r="G106" s="221"/>
      <c r="H106" s="245"/>
      <c r="I106" s="250">
        <f>A102</f>
        <v>0</v>
      </c>
      <c r="J106" s="251">
        <v>18</v>
      </c>
      <c r="K106" s="254" t="str">
        <f>H102</f>
        <v>-</v>
      </c>
      <c r="L106" s="261"/>
    </row>
  </sheetData>
  <sheetProtection/>
  <mergeCells count="4">
    <mergeCell ref="A1:G1"/>
    <mergeCell ref="A2:G2"/>
    <mergeCell ref="A3:G3"/>
    <mergeCell ref="I1:J1"/>
  </mergeCells>
  <conditionalFormatting sqref="H102:H103">
    <cfRule type="cellIs" priority="1" dxfId="0" operator="equal" stopIfTrue="1">
      <formula>SMALL($H$102:$H$105,1)</formula>
    </cfRule>
    <cfRule type="cellIs" priority="2" dxfId="0" operator="equal" stopIfTrue="1">
      <formula>SMALL($H$102:$H$105,2)</formula>
    </cfRule>
  </conditionalFormatting>
  <conditionalFormatting sqref="H79">
    <cfRule type="cellIs" priority="3" dxfId="0" operator="equal" stopIfTrue="1">
      <formula>SMALL($H$79:$H$82,1)</formula>
    </cfRule>
    <cfRule type="cellIs" priority="4" dxfId="0" operator="equal" stopIfTrue="1">
      <formula>SMALL($H$79:$H$82,2)</formula>
    </cfRule>
  </conditionalFormatting>
  <conditionalFormatting sqref="H86">
    <cfRule type="cellIs" priority="5" dxfId="0" operator="equal" stopIfTrue="1">
      <formula>SMALL($H$86:$H$87,1)</formula>
    </cfRule>
    <cfRule type="cellIs" priority="6" dxfId="0" operator="equal" stopIfTrue="1">
      <formula>SMALL($H$86:$H$87,2)</formula>
    </cfRule>
  </conditionalFormatting>
  <conditionalFormatting sqref="H96:H98 H91">
    <cfRule type="cellIs" priority="7" dxfId="0" operator="equal" stopIfTrue="1">
      <formula>SMALL($H$91:$H$98,1)</formula>
    </cfRule>
    <cfRule type="cellIs" priority="8" dxfId="0" operator="equal" stopIfTrue="1">
      <formula>SMALL($H$91:$H$98,2)</formula>
    </cfRule>
  </conditionalFormatting>
  <conditionalFormatting sqref="H32:H33 H39:H41">
    <cfRule type="cellIs" priority="9" dxfId="0" operator="equal" stopIfTrue="1">
      <formula>SMALL($H$32:$H$43,1)</formula>
    </cfRule>
    <cfRule type="cellIs" priority="10" dxfId="0" operator="equal" stopIfTrue="1">
      <formula>SMALL($H$32:$H$43,2)</formula>
    </cfRule>
  </conditionalFormatting>
  <conditionalFormatting sqref="H48">
    <cfRule type="cellIs" priority="11" dxfId="0" operator="equal" stopIfTrue="1">
      <formula>SMALL($H$47:$H$48,1)</formula>
    </cfRule>
    <cfRule type="cellIs" priority="12" dxfId="0" operator="equal" stopIfTrue="1">
      <formula>SMALL($H$47:$H$48,2)</formula>
    </cfRule>
  </conditionalFormatting>
  <conditionalFormatting sqref="H52:H53">
    <cfRule type="cellIs" priority="13" dxfId="0" operator="equal" stopIfTrue="1">
      <formula>SMALL($H$52:$H$56,1)</formula>
    </cfRule>
    <cfRule type="cellIs" priority="14" dxfId="0" operator="equal" stopIfTrue="1">
      <formula>SMALL($H$52:$H$56,2)</formula>
    </cfRule>
  </conditionalFormatting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2">
      <pane ySplit="8" topLeftCell="A25" activePane="bottomLeft" state="frozen"/>
      <selection pane="topLeft" activeCell="A2" sqref="A2"/>
      <selection pane="bottomLeft" activeCell="B32" sqref="B32"/>
    </sheetView>
  </sheetViews>
  <sheetFormatPr defaultColWidth="9.140625" defaultRowHeight="12.75"/>
  <cols>
    <col min="1" max="1" width="5.28125" style="88" customWidth="1"/>
    <col min="2" max="2" width="6.00390625" style="95" customWidth="1"/>
    <col min="3" max="3" width="9.140625" style="96" customWidth="1"/>
    <col min="4" max="4" width="23.00390625" style="83" customWidth="1"/>
    <col min="5" max="5" width="21.421875" style="83" customWidth="1"/>
    <col min="6" max="6" width="11.8515625" style="83" customWidth="1"/>
    <col min="7" max="7" width="29.00390625" style="83" customWidth="1"/>
    <col min="8" max="8" width="24.421875" style="83" customWidth="1"/>
    <col min="9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148</v>
      </c>
      <c r="G1" s="81"/>
      <c r="H1" s="81"/>
      <c r="I1" s="81"/>
    </row>
    <row r="2" spans="1:9" ht="6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7" ht="15">
      <c r="A3" s="78"/>
      <c r="B3" s="79"/>
      <c r="C3" s="80"/>
      <c r="D3" s="81"/>
      <c r="E3" s="81"/>
      <c r="F3" s="82"/>
      <c r="G3" s="81"/>
    </row>
    <row r="4" spans="1:9" ht="15.75">
      <c r="A4" s="84"/>
      <c r="B4" s="85"/>
      <c r="C4" s="80"/>
      <c r="D4" s="81"/>
      <c r="E4" s="102"/>
      <c r="F4" s="101" t="str">
        <f>Startlist!$F4</f>
        <v>NESTE HARJU RALLY</v>
      </c>
      <c r="G4" s="102"/>
      <c r="H4" s="213" t="s">
        <v>419</v>
      </c>
      <c r="I4" s="94" t="s">
        <v>428</v>
      </c>
    </row>
    <row r="5" spans="1:9" ht="15.75">
      <c r="A5" s="86"/>
      <c r="B5" s="85"/>
      <c r="C5" s="80"/>
      <c r="D5" s="81"/>
      <c r="E5" s="102"/>
      <c r="F5" s="101" t="str">
        <f>Startlist!$F5</f>
        <v>26-27 May 2017</v>
      </c>
      <c r="G5" s="102"/>
      <c r="H5" s="213" t="s">
        <v>420</v>
      </c>
      <c r="I5" s="94" t="s">
        <v>429</v>
      </c>
    </row>
    <row r="6" spans="1:9" ht="15.75">
      <c r="A6" s="87"/>
      <c r="B6" s="85"/>
      <c r="C6" s="80"/>
      <c r="D6" s="81"/>
      <c r="E6" s="102"/>
      <c r="F6" s="101" t="str">
        <f>Startlist!$F6</f>
        <v> </v>
      </c>
      <c r="G6" s="102"/>
      <c r="H6" s="213" t="s">
        <v>421</v>
      </c>
      <c r="I6" s="94" t="s">
        <v>430</v>
      </c>
    </row>
    <row r="7" spans="1:9" ht="15" customHeight="1">
      <c r="A7" s="87"/>
      <c r="B7" s="79"/>
      <c r="C7" s="80"/>
      <c r="D7" s="81"/>
      <c r="E7" s="81"/>
      <c r="F7" s="81"/>
      <c r="G7" s="81"/>
      <c r="H7" s="97" t="s">
        <v>339</v>
      </c>
      <c r="I7" s="94" t="s">
        <v>108</v>
      </c>
    </row>
    <row r="8" spans="1:9" ht="15.75" customHeight="1">
      <c r="A8" s="87"/>
      <c r="B8" s="98" t="s">
        <v>107</v>
      </c>
      <c r="C8" s="99"/>
      <c r="D8" s="100"/>
      <c r="E8" s="81"/>
      <c r="F8" s="81"/>
      <c r="G8" s="81"/>
      <c r="H8" s="97" t="s">
        <v>340</v>
      </c>
      <c r="I8" s="94" t="s">
        <v>423</v>
      </c>
    </row>
    <row r="9" spans="2:9" ht="12.75">
      <c r="B9" s="89" t="s">
        <v>114</v>
      </c>
      <c r="C9" s="90" t="s">
        <v>115</v>
      </c>
      <c r="D9" s="91" t="s">
        <v>116</v>
      </c>
      <c r="E9" s="92" t="s">
        <v>117</v>
      </c>
      <c r="F9" s="90" t="s">
        <v>118</v>
      </c>
      <c r="G9" s="91" t="s">
        <v>119</v>
      </c>
      <c r="H9" s="91" t="s">
        <v>120</v>
      </c>
      <c r="I9" s="93" t="s">
        <v>121</v>
      </c>
    </row>
    <row r="10" spans="1:9" ht="15" customHeight="1">
      <c r="A10" s="109" t="s">
        <v>344</v>
      </c>
      <c r="B10" s="110">
        <v>20</v>
      </c>
      <c r="C10" s="111" t="s">
        <v>154</v>
      </c>
      <c r="D10" s="112" t="s">
        <v>24</v>
      </c>
      <c r="E10" s="112" t="s">
        <v>25</v>
      </c>
      <c r="F10" s="111" t="s">
        <v>26</v>
      </c>
      <c r="G10" s="112" t="s">
        <v>27</v>
      </c>
      <c r="H10" s="112" t="s">
        <v>166</v>
      </c>
      <c r="I10" s="113" t="s">
        <v>1160</v>
      </c>
    </row>
    <row r="11" spans="1:9" ht="15" customHeight="1">
      <c r="A11" s="109" t="s">
        <v>345</v>
      </c>
      <c r="B11" s="110">
        <v>10</v>
      </c>
      <c r="C11" s="111" t="s">
        <v>154</v>
      </c>
      <c r="D11" s="112" t="s">
        <v>17</v>
      </c>
      <c r="E11" s="112" t="s">
        <v>18</v>
      </c>
      <c r="F11" s="111" t="s">
        <v>216</v>
      </c>
      <c r="G11" s="112" t="s">
        <v>19</v>
      </c>
      <c r="H11" s="112" t="s">
        <v>175</v>
      </c>
      <c r="I11" s="113" t="s">
        <v>1161</v>
      </c>
    </row>
    <row r="12" spans="1:9" ht="15" customHeight="1">
      <c r="A12" s="109" t="s">
        <v>346</v>
      </c>
      <c r="B12" s="110">
        <v>22</v>
      </c>
      <c r="C12" s="111" t="s">
        <v>154</v>
      </c>
      <c r="D12" s="112" t="s">
        <v>263</v>
      </c>
      <c r="E12" s="112" t="s">
        <v>264</v>
      </c>
      <c r="F12" s="111" t="s">
        <v>265</v>
      </c>
      <c r="G12" s="112" t="s">
        <v>256</v>
      </c>
      <c r="H12" s="112" t="s">
        <v>166</v>
      </c>
      <c r="I12" s="113" t="s">
        <v>1162</v>
      </c>
    </row>
    <row r="13" spans="1:9" ht="15" customHeight="1">
      <c r="A13" s="109" t="s">
        <v>347</v>
      </c>
      <c r="B13" s="110">
        <v>15</v>
      </c>
      <c r="C13" s="111" t="s">
        <v>151</v>
      </c>
      <c r="D13" s="112" t="s">
        <v>212</v>
      </c>
      <c r="E13" s="112" t="s">
        <v>213</v>
      </c>
      <c r="F13" s="111" t="s">
        <v>164</v>
      </c>
      <c r="G13" s="112" t="s">
        <v>194</v>
      </c>
      <c r="H13" s="112" t="s">
        <v>182</v>
      </c>
      <c r="I13" s="113" t="s">
        <v>1163</v>
      </c>
    </row>
    <row r="14" spans="1:9" ht="15" customHeight="1">
      <c r="A14" s="109" t="s">
        <v>348</v>
      </c>
      <c r="B14" s="110">
        <v>21</v>
      </c>
      <c r="C14" s="111" t="s">
        <v>154</v>
      </c>
      <c r="D14" s="112" t="s">
        <v>207</v>
      </c>
      <c r="E14" s="112" t="s">
        <v>208</v>
      </c>
      <c r="F14" s="111" t="s">
        <v>164</v>
      </c>
      <c r="G14" s="112" t="s">
        <v>28</v>
      </c>
      <c r="H14" s="112" t="s">
        <v>166</v>
      </c>
      <c r="I14" s="113" t="s">
        <v>1164</v>
      </c>
    </row>
    <row r="15" spans="1:9" ht="15" customHeight="1">
      <c r="A15" s="109" t="s">
        <v>349</v>
      </c>
      <c r="B15" s="110">
        <v>9</v>
      </c>
      <c r="C15" s="111" t="s">
        <v>151</v>
      </c>
      <c r="D15" s="112" t="s">
        <v>180</v>
      </c>
      <c r="E15" s="112" t="s">
        <v>181</v>
      </c>
      <c r="F15" s="111" t="s">
        <v>164</v>
      </c>
      <c r="G15" s="112" t="s">
        <v>172</v>
      </c>
      <c r="H15" s="112" t="s">
        <v>182</v>
      </c>
      <c r="I15" s="113" t="s">
        <v>1165</v>
      </c>
    </row>
    <row r="16" spans="1:9" ht="15" customHeight="1">
      <c r="A16" s="109" t="s">
        <v>350</v>
      </c>
      <c r="B16" s="110">
        <v>4</v>
      </c>
      <c r="C16" s="111" t="s">
        <v>151</v>
      </c>
      <c r="D16" s="112" t="s">
        <v>176</v>
      </c>
      <c r="E16" s="112" t="s">
        <v>177</v>
      </c>
      <c r="F16" s="111" t="s">
        <v>164</v>
      </c>
      <c r="G16" s="112" t="s">
        <v>174</v>
      </c>
      <c r="H16" s="112" t="s">
        <v>166</v>
      </c>
      <c r="I16" s="113" t="s">
        <v>1166</v>
      </c>
    </row>
    <row r="17" spans="1:9" ht="15" customHeight="1">
      <c r="A17" s="109" t="s">
        <v>351</v>
      </c>
      <c r="B17" s="110">
        <v>5</v>
      </c>
      <c r="C17" s="111" t="s">
        <v>154</v>
      </c>
      <c r="D17" s="112" t="s">
        <v>260</v>
      </c>
      <c r="E17" s="112" t="s">
        <v>10</v>
      </c>
      <c r="F17" s="111" t="s">
        <v>164</v>
      </c>
      <c r="G17" s="112" t="s">
        <v>11</v>
      </c>
      <c r="H17" s="112" t="s">
        <v>175</v>
      </c>
      <c r="I17" s="113" t="s">
        <v>1167</v>
      </c>
    </row>
    <row r="18" spans="1:9" ht="15" customHeight="1">
      <c r="A18" s="109" t="s">
        <v>352</v>
      </c>
      <c r="B18" s="110">
        <v>6</v>
      </c>
      <c r="C18" s="111" t="s">
        <v>151</v>
      </c>
      <c r="D18" s="112" t="s">
        <v>170</v>
      </c>
      <c r="E18" s="112" t="s">
        <v>171</v>
      </c>
      <c r="F18" s="111" t="s">
        <v>164</v>
      </c>
      <c r="G18" s="112" t="s">
        <v>11</v>
      </c>
      <c r="H18" s="112" t="s">
        <v>173</v>
      </c>
      <c r="I18" s="113" t="s">
        <v>1168</v>
      </c>
    </row>
    <row r="19" spans="1:9" ht="15" customHeight="1">
      <c r="A19" s="109" t="s">
        <v>353</v>
      </c>
      <c r="B19" s="110">
        <v>1</v>
      </c>
      <c r="C19" s="111" t="s">
        <v>157</v>
      </c>
      <c r="D19" s="112" t="s">
        <v>3</v>
      </c>
      <c r="E19" s="112" t="s">
        <v>4</v>
      </c>
      <c r="F19" s="111" t="s">
        <v>164</v>
      </c>
      <c r="G19" s="112" t="s">
        <v>204</v>
      </c>
      <c r="H19" s="112" t="s">
        <v>5</v>
      </c>
      <c r="I19" s="113" t="s">
        <v>1169</v>
      </c>
    </row>
    <row r="20" spans="1:9" ht="15" customHeight="1">
      <c r="A20" s="109" t="s">
        <v>354</v>
      </c>
      <c r="B20" s="110">
        <v>16</v>
      </c>
      <c r="C20" s="111" t="s">
        <v>151</v>
      </c>
      <c r="D20" s="112" t="s">
        <v>183</v>
      </c>
      <c r="E20" s="112" t="s">
        <v>184</v>
      </c>
      <c r="F20" s="111" t="s">
        <v>164</v>
      </c>
      <c r="G20" s="112" t="s">
        <v>169</v>
      </c>
      <c r="H20" s="112" t="s">
        <v>185</v>
      </c>
      <c r="I20" s="113" t="s">
        <v>1170</v>
      </c>
    </row>
    <row r="21" spans="1:9" ht="15" customHeight="1">
      <c r="A21" s="109" t="s">
        <v>355</v>
      </c>
      <c r="B21" s="110">
        <v>8</v>
      </c>
      <c r="C21" s="111" t="s">
        <v>157</v>
      </c>
      <c r="D21" s="112" t="s">
        <v>178</v>
      </c>
      <c r="E21" s="112" t="s">
        <v>179</v>
      </c>
      <c r="F21" s="111" t="s">
        <v>164</v>
      </c>
      <c r="G21" s="112" t="s">
        <v>169</v>
      </c>
      <c r="H21" s="112" t="s">
        <v>163</v>
      </c>
      <c r="I21" s="113" t="s">
        <v>1171</v>
      </c>
    </row>
    <row r="22" spans="1:9" ht="15" customHeight="1">
      <c r="A22" s="109" t="s">
        <v>356</v>
      </c>
      <c r="B22" s="110">
        <v>30</v>
      </c>
      <c r="C22" s="111" t="s">
        <v>424</v>
      </c>
      <c r="D22" s="112" t="s">
        <v>38</v>
      </c>
      <c r="E22" s="112" t="s">
        <v>39</v>
      </c>
      <c r="F22" s="111" t="s">
        <v>162</v>
      </c>
      <c r="G22" s="112" t="s">
        <v>40</v>
      </c>
      <c r="H22" s="112" t="s">
        <v>325</v>
      </c>
      <c r="I22" s="113" t="s">
        <v>1172</v>
      </c>
    </row>
    <row r="23" spans="1:9" ht="15" customHeight="1">
      <c r="A23" s="109" t="s">
        <v>357</v>
      </c>
      <c r="B23" s="110">
        <v>38</v>
      </c>
      <c r="C23" s="111" t="s">
        <v>150</v>
      </c>
      <c r="D23" s="112" t="s">
        <v>251</v>
      </c>
      <c r="E23" s="112" t="s">
        <v>252</v>
      </c>
      <c r="F23" s="111" t="s">
        <v>164</v>
      </c>
      <c r="G23" s="112" t="s">
        <v>204</v>
      </c>
      <c r="H23" s="112" t="s">
        <v>329</v>
      </c>
      <c r="I23" s="113" t="s">
        <v>1173</v>
      </c>
    </row>
    <row r="24" spans="1:9" ht="15" customHeight="1">
      <c r="A24" s="109" t="s">
        <v>358</v>
      </c>
      <c r="B24" s="110">
        <v>35</v>
      </c>
      <c r="C24" s="111" t="s">
        <v>150</v>
      </c>
      <c r="D24" s="112" t="s">
        <v>244</v>
      </c>
      <c r="E24" s="112" t="s">
        <v>250</v>
      </c>
      <c r="F24" s="111" t="s">
        <v>164</v>
      </c>
      <c r="G24" s="112" t="s">
        <v>34</v>
      </c>
      <c r="H24" s="112" t="s">
        <v>243</v>
      </c>
      <c r="I24" s="113" t="s">
        <v>1174</v>
      </c>
    </row>
    <row r="25" spans="1:9" ht="15" customHeight="1">
      <c r="A25" s="109" t="s">
        <v>359</v>
      </c>
      <c r="B25" s="110">
        <v>36</v>
      </c>
      <c r="C25" s="111" t="s">
        <v>150</v>
      </c>
      <c r="D25" s="112" t="s">
        <v>245</v>
      </c>
      <c r="E25" s="112" t="s">
        <v>246</v>
      </c>
      <c r="F25" s="111" t="s">
        <v>164</v>
      </c>
      <c r="G25" s="112" t="s">
        <v>204</v>
      </c>
      <c r="H25" s="112" t="s">
        <v>243</v>
      </c>
      <c r="I25" s="113" t="s">
        <v>1175</v>
      </c>
    </row>
    <row r="26" spans="1:9" ht="15" customHeight="1">
      <c r="A26" s="109" t="s">
        <v>360</v>
      </c>
      <c r="B26" s="110">
        <v>39</v>
      </c>
      <c r="C26" s="111" t="s">
        <v>150</v>
      </c>
      <c r="D26" s="112" t="s">
        <v>254</v>
      </c>
      <c r="E26" s="112" t="s">
        <v>255</v>
      </c>
      <c r="F26" s="111" t="s">
        <v>164</v>
      </c>
      <c r="G26" s="112" t="s">
        <v>188</v>
      </c>
      <c r="H26" s="112" t="s">
        <v>35</v>
      </c>
      <c r="I26" s="113" t="s">
        <v>1176</v>
      </c>
    </row>
    <row r="27" spans="1:9" ht="15" customHeight="1">
      <c r="A27" s="109" t="s">
        <v>361</v>
      </c>
      <c r="B27" s="110">
        <v>31</v>
      </c>
      <c r="C27" s="111" t="s">
        <v>150</v>
      </c>
      <c r="D27" s="112" t="s">
        <v>41</v>
      </c>
      <c r="E27" s="112" t="s">
        <v>42</v>
      </c>
      <c r="F27" s="111" t="s">
        <v>229</v>
      </c>
      <c r="G27" s="112" t="s">
        <v>43</v>
      </c>
      <c r="H27" s="112" t="s">
        <v>325</v>
      </c>
      <c r="I27" s="113" t="s">
        <v>1177</v>
      </c>
    </row>
    <row r="28" spans="1:9" ht="15" customHeight="1">
      <c r="A28" s="109" t="s">
        <v>362</v>
      </c>
      <c r="B28" s="110">
        <v>37</v>
      </c>
      <c r="C28" s="111" t="s">
        <v>150</v>
      </c>
      <c r="D28" s="112" t="s">
        <v>247</v>
      </c>
      <c r="E28" s="112" t="s">
        <v>248</v>
      </c>
      <c r="F28" s="111" t="s">
        <v>164</v>
      </c>
      <c r="G28" s="112" t="s">
        <v>219</v>
      </c>
      <c r="H28" s="112" t="s">
        <v>329</v>
      </c>
      <c r="I28" s="113" t="s">
        <v>1178</v>
      </c>
    </row>
    <row r="29" spans="1:9" ht="15" customHeight="1">
      <c r="A29" s="109" t="s">
        <v>363</v>
      </c>
      <c r="B29" s="110">
        <v>33</v>
      </c>
      <c r="C29" s="111" t="s">
        <v>150</v>
      </c>
      <c r="D29" s="112" t="s">
        <v>201</v>
      </c>
      <c r="E29" s="112" t="s">
        <v>202</v>
      </c>
      <c r="F29" s="111" t="s">
        <v>164</v>
      </c>
      <c r="G29" s="112" t="s">
        <v>188</v>
      </c>
      <c r="H29" s="112" t="s">
        <v>325</v>
      </c>
      <c r="I29" s="113" t="s">
        <v>1179</v>
      </c>
    </row>
    <row r="30" spans="1:9" ht="15" customHeight="1">
      <c r="A30" s="109" t="s">
        <v>364</v>
      </c>
      <c r="B30" s="110">
        <v>28</v>
      </c>
      <c r="C30" s="111" t="s">
        <v>150</v>
      </c>
      <c r="D30" s="112" t="s">
        <v>31</v>
      </c>
      <c r="E30" s="112" t="s">
        <v>32</v>
      </c>
      <c r="F30" s="111" t="s">
        <v>33</v>
      </c>
      <c r="G30" s="112" t="s">
        <v>34</v>
      </c>
      <c r="H30" s="112" t="s">
        <v>35</v>
      </c>
      <c r="I30" s="113" t="s">
        <v>1180</v>
      </c>
    </row>
    <row r="31" spans="1:9" ht="15" customHeight="1">
      <c r="A31" s="109" t="s">
        <v>365</v>
      </c>
      <c r="B31" s="110">
        <v>23</v>
      </c>
      <c r="C31" s="111" t="s">
        <v>153</v>
      </c>
      <c r="D31" s="112" t="s">
        <v>195</v>
      </c>
      <c r="E31" s="112" t="s">
        <v>196</v>
      </c>
      <c r="F31" s="111" t="s">
        <v>164</v>
      </c>
      <c r="G31" s="112" t="s">
        <v>197</v>
      </c>
      <c r="H31" s="112" t="s">
        <v>198</v>
      </c>
      <c r="I31" s="113" t="s">
        <v>1181</v>
      </c>
    </row>
    <row r="32" spans="1:9" ht="15" customHeight="1">
      <c r="A32" s="109" t="s">
        <v>366</v>
      </c>
      <c r="B32" s="110">
        <v>18</v>
      </c>
      <c r="C32" s="111" t="s">
        <v>152</v>
      </c>
      <c r="D32" s="112" t="s">
        <v>192</v>
      </c>
      <c r="E32" s="112" t="s">
        <v>193</v>
      </c>
      <c r="F32" s="111" t="s">
        <v>164</v>
      </c>
      <c r="G32" s="112" t="s">
        <v>194</v>
      </c>
      <c r="H32" s="112" t="s">
        <v>189</v>
      </c>
      <c r="I32" s="113" t="s">
        <v>1182</v>
      </c>
    </row>
    <row r="33" spans="1:9" ht="15" customHeight="1">
      <c r="A33" s="109" t="s">
        <v>367</v>
      </c>
      <c r="B33" s="110">
        <v>14</v>
      </c>
      <c r="C33" s="111" t="s">
        <v>151</v>
      </c>
      <c r="D33" s="112" t="s">
        <v>20</v>
      </c>
      <c r="E33" s="112" t="s">
        <v>240</v>
      </c>
      <c r="F33" s="111" t="s">
        <v>164</v>
      </c>
      <c r="G33" s="112" t="s">
        <v>206</v>
      </c>
      <c r="H33" s="112" t="s">
        <v>211</v>
      </c>
      <c r="I33" s="113" t="s">
        <v>1183</v>
      </c>
    </row>
    <row r="34" spans="1:9" ht="15" customHeight="1">
      <c r="A34" s="109" t="s">
        <v>368</v>
      </c>
      <c r="B34" s="110">
        <v>24</v>
      </c>
      <c r="C34" s="111" t="s">
        <v>153</v>
      </c>
      <c r="D34" s="112" t="s">
        <v>199</v>
      </c>
      <c r="E34" s="112" t="s">
        <v>200</v>
      </c>
      <c r="F34" s="111" t="s">
        <v>164</v>
      </c>
      <c r="G34" s="112" t="s">
        <v>197</v>
      </c>
      <c r="H34" s="112" t="s">
        <v>198</v>
      </c>
      <c r="I34" s="113" t="s">
        <v>1184</v>
      </c>
    </row>
    <row r="35" spans="1:9" ht="15" customHeight="1">
      <c r="A35" s="109" t="s">
        <v>369</v>
      </c>
      <c r="B35" s="110">
        <v>19</v>
      </c>
      <c r="C35" s="111" t="s">
        <v>152</v>
      </c>
      <c r="D35" s="112" t="s">
        <v>22</v>
      </c>
      <c r="E35" s="112" t="s">
        <v>23</v>
      </c>
      <c r="F35" s="111" t="s">
        <v>216</v>
      </c>
      <c r="G35" s="112" t="s">
        <v>188</v>
      </c>
      <c r="H35" s="112" t="s">
        <v>189</v>
      </c>
      <c r="I35" s="113" t="s">
        <v>1185</v>
      </c>
    </row>
    <row r="36" spans="1:9" ht="15" customHeight="1">
      <c r="A36" s="109" t="s">
        <v>370</v>
      </c>
      <c r="B36" s="110">
        <v>17</v>
      </c>
      <c r="C36" s="111" t="s">
        <v>152</v>
      </c>
      <c r="D36" s="112" t="s">
        <v>21</v>
      </c>
      <c r="E36" s="112" t="s">
        <v>294</v>
      </c>
      <c r="F36" s="111" t="s">
        <v>164</v>
      </c>
      <c r="G36" s="112" t="s">
        <v>194</v>
      </c>
      <c r="H36" s="112" t="s">
        <v>189</v>
      </c>
      <c r="I36" s="113" t="s">
        <v>1186</v>
      </c>
    </row>
    <row r="37" spans="1:9" ht="15" customHeight="1">
      <c r="A37" s="109" t="s">
        <v>371</v>
      </c>
      <c r="B37" s="110">
        <v>11</v>
      </c>
      <c r="C37" s="111" t="s">
        <v>152</v>
      </c>
      <c r="D37" s="112" t="s">
        <v>190</v>
      </c>
      <c r="E37" s="112" t="s">
        <v>191</v>
      </c>
      <c r="F37" s="111" t="s">
        <v>164</v>
      </c>
      <c r="G37" s="112" t="s">
        <v>188</v>
      </c>
      <c r="H37" s="112" t="s">
        <v>189</v>
      </c>
      <c r="I37" s="113" t="s">
        <v>1187</v>
      </c>
    </row>
    <row r="38" spans="1:9" ht="15" customHeight="1">
      <c r="A38" s="109" t="s">
        <v>372</v>
      </c>
      <c r="B38" s="110">
        <v>12</v>
      </c>
      <c r="C38" s="111" t="s">
        <v>152</v>
      </c>
      <c r="D38" s="112" t="s">
        <v>186</v>
      </c>
      <c r="E38" s="112" t="s">
        <v>187</v>
      </c>
      <c r="F38" s="111" t="s">
        <v>164</v>
      </c>
      <c r="G38" s="112" t="s">
        <v>188</v>
      </c>
      <c r="H38" s="112" t="s">
        <v>189</v>
      </c>
      <c r="I38" s="113" t="s">
        <v>1188</v>
      </c>
    </row>
    <row r="39" spans="1:9" ht="15" customHeight="1">
      <c r="A39" s="109" t="s">
        <v>373</v>
      </c>
      <c r="B39" s="110">
        <v>27</v>
      </c>
      <c r="C39" s="111" t="s">
        <v>153</v>
      </c>
      <c r="D39" s="112" t="s">
        <v>29</v>
      </c>
      <c r="E39" s="112" t="s">
        <v>30</v>
      </c>
      <c r="F39" s="111" t="s">
        <v>164</v>
      </c>
      <c r="G39" s="112" t="s">
        <v>174</v>
      </c>
      <c r="H39" s="112" t="s">
        <v>198</v>
      </c>
      <c r="I39" s="113" t="s">
        <v>1189</v>
      </c>
    </row>
    <row r="40" spans="1:9" ht="15" customHeight="1">
      <c r="A40" s="109" t="s">
        <v>374</v>
      </c>
      <c r="B40" s="110">
        <v>75</v>
      </c>
      <c r="C40" s="111" t="s">
        <v>55</v>
      </c>
      <c r="D40" s="112" t="s">
        <v>258</v>
      </c>
      <c r="E40" s="112" t="s">
        <v>417</v>
      </c>
      <c r="F40" s="111" t="s">
        <v>164</v>
      </c>
      <c r="G40" s="112" t="s">
        <v>256</v>
      </c>
      <c r="H40" s="112" t="s">
        <v>418</v>
      </c>
      <c r="I40" s="113" t="s">
        <v>1190</v>
      </c>
    </row>
    <row r="41" spans="1:9" ht="15" customHeight="1">
      <c r="A41" s="109" t="s">
        <v>375</v>
      </c>
      <c r="B41" s="110">
        <v>25</v>
      </c>
      <c r="C41" s="111" t="s">
        <v>161</v>
      </c>
      <c r="D41" s="112" t="s">
        <v>262</v>
      </c>
      <c r="E41" s="112" t="s">
        <v>261</v>
      </c>
      <c r="F41" s="111" t="s">
        <v>164</v>
      </c>
      <c r="G41" s="112" t="s">
        <v>219</v>
      </c>
      <c r="H41" s="112" t="s">
        <v>209</v>
      </c>
      <c r="I41" s="113" t="s">
        <v>1191</v>
      </c>
    </row>
    <row r="42" spans="1:9" ht="15" customHeight="1">
      <c r="A42" s="109" t="s">
        <v>376</v>
      </c>
      <c r="B42" s="110">
        <v>26</v>
      </c>
      <c r="C42" s="111" t="s">
        <v>152</v>
      </c>
      <c r="D42" s="112" t="s">
        <v>214</v>
      </c>
      <c r="E42" s="112" t="s">
        <v>215</v>
      </c>
      <c r="F42" s="111" t="s">
        <v>164</v>
      </c>
      <c r="G42" s="112" t="s">
        <v>197</v>
      </c>
      <c r="H42" s="112" t="s">
        <v>189</v>
      </c>
      <c r="I42" s="113" t="s">
        <v>1192</v>
      </c>
    </row>
    <row r="43" spans="1:9" ht="15" customHeight="1">
      <c r="A43" s="109" t="s">
        <v>377</v>
      </c>
      <c r="B43" s="110">
        <v>41</v>
      </c>
      <c r="C43" s="111" t="s">
        <v>157</v>
      </c>
      <c r="D43" s="112" t="s">
        <v>266</v>
      </c>
      <c r="E43" s="112" t="s">
        <v>267</v>
      </c>
      <c r="F43" s="111" t="s">
        <v>162</v>
      </c>
      <c r="G43" s="112" t="s">
        <v>268</v>
      </c>
      <c r="H43" s="112" t="s">
        <v>166</v>
      </c>
      <c r="I43" s="113" t="s">
        <v>1193</v>
      </c>
    </row>
    <row r="44" spans="1:9" ht="15" customHeight="1">
      <c r="A44" s="109" t="s">
        <v>378</v>
      </c>
      <c r="B44" s="110">
        <v>45</v>
      </c>
      <c r="C44" s="111" t="s">
        <v>55</v>
      </c>
      <c r="D44" s="112" t="s">
        <v>270</v>
      </c>
      <c r="E44" s="112" t="s">
        <v>271</v>
      </c>
      <c r="F44" s="111" t="s">
        <v>164</v>
      </c>
      <c r="G44" s="112" t="s">
        <v>219</v>
      </c>
      <c r="H44" s="112" t="s">
        <v>272</v>
      </c>
      <c r="I44" s="113" t="s">
        <v>1194</v>
      </c>
    </row>
    <row r="45" spans="1:9" ht="15" customHeight="1">
      <c r="A45" s="109" t="s">
        <v>379</v>
      </c>
      <c r="B45" s="110">
        <v>42</v>
      </c>
      <c r="C45" s="111" t="s">
        <v>151</v>
      </c>
      <c r="D45" s="112" t="s">
        <v>51</v>
      </c>
      <c r="E45" s="112" t="s">
        <v>52</v>
      </c>
      <c r="F45" s="111" t="s">
        <v>216</v>
      </c>
      <c r="G45" s="112" t="s">
        <v>172</v>
      </c>
      <c r="H45" s="112" t="s">
        <v>173</v>
      </c>
      <c r="I45" s="113" t="s">
        <v>1195</v>
      </c>
    </row>
    <row r="46" spans="1:9" ht="15" customHeight="1">
      <c r="A46" s="109" t="s">
        <v>380</v>
      </c>
      <c r="B46" s="110">
        <v>44</v>
      </c>
      <c r="C46" s="111" t="s">
        <v>55</v>
      </c>
      <c r="D46" s="112" t="s">
        <v>203</v>
      </c>
      <c r="E46" s="112" t="s">
        <v>259</v>
      </c>
      <c r="F46" s="111" t="s">
        <v>164</v>
      </c>
      <c r="G46" s="112" t="s">
        <v>204</v>
      </c>
      <c r="H46" s="112" t="s">
        <v>269</v>
      </c>
      <c r="I46" s="113" t="s">
        <v>1196</v>
      </c>
    </row>
    <row r="47" spans="1:9" ht="15" customHeight="1">
      <c r="A47" s="109" t="s">
        <v>381</v>
      </c>
      <c r="B47" s="110">
        <v>40</v>
      </c>
      <c r="C47" s="111" t="s">
        <v>151</v>
      </c>
      <c r="D47" s="112" t="s">
        <v>210</v>
      </c>
      <c r="E47" s="112" t="s">
        <v>48</v>
      </c>
      <c r="F47" s="111" t="s">
        <v>164</v>
      </c>
      <c r="G47" s="112" t="s">
        <v>197</v>
      </c>
      <c r="H47" s="112" t="s">
        <v>211</v>
      </c>
      <c r="I47" s="113" t="s">
        <v>1197</v>
      </c>
    </row>
    <row r="48" spans="1:9" ht="15" customHeight="1">
      <c r="A48" s="109" t="s">
        <v>382</v>
      </c>
      <c r="B48" s="110">
        <v>55</v>
      </c>
      <c r="C48" s="111" t="s">
        <v>153</v>
      </c>
      <c r="D48" s="112" t="s">
        <v>317</v>
      </c>
      <c r="E48" s="112" t="s">
        <v>318</v>
      </c>
      <c r="F48" s="111" t="s">
        <v>164</v>
      </c>
      <c r="G48" s="112" t="s">
        <v>172</v>
      </c>
      <c r="H48" s="112" t="s">
        <v>198</v>
      </c>
      <c r="I48" s="113" t="s">
        <v>1198</v>
      </c>
    </row>
    <row r="49" spans="1:9" ht="15" customHeight="1">
      <c r="A49" s="109" t="s">
        <v>383</v>
      </c>
      <c r="B49" s="110">
        <v>29</v>
      </c>
      <c r="C49" s="111" t="s">
        <v>424</v>
      </c>
      <c r="D49" s="112" t="s">
        <v>335</v>
      </c>
      <c r="E49" s="112" t="s">
        <v>36</v>
      </c>
      <c r="F49" s="111" t="s">
        <v>37</v>
      </c>
      <c r="G49" s="112" t="s">
        <v>169</v>
      </c>
      <c r="H49" s="112" t="s">
        <v>325</v>
      </c>
      <c r="I49" s="113" t="s">
        <v>1199</v>
      </c>
    </row>
    <row r="50" spans="1:9" ht="15" customHeight="1">
      <c r="A50" s="109" t="s">
        <v>384</v>
      </c>
      <c r="B50" s="110">
        <v>43</v>
      </c>
      <c r="C50" s="111" t="s">
        <v>161</v>
      </c>
      <c r="D50" s="112" t="s">
        <v>341</v>
      </c>
      <c r="E50" s="112" t="s">
        <v>342</v>
      </c>
      <c r="F50" s="111" t="s">
        <v>164</v>
      </c>
      <c r="G50" s="112" t="s">
        <v>219</v>
      </c>
      <c r="H50" s="112" t="s">
        <v>228</v>
      </c>
      <c r="I50" s="113" t="s">
        <v>1200</v>
      </c>
    </row>
    <row r="51" spans="1:9" ht="15" customHeight="1">
      <c r="A51" s="109" t="s">
        <v>385</v>
      </c>
      <c r="B51" s="110">
        <v>59</v>
      </c>
      <c r="C51" s="111" t="s">
        <v>55</v>
      </c>
      <c r="D51" s="112" t="s">
        <v>314</v>
      </c>
      <c r="E51" s="112" t="s">
        <v>315</v>
      </c>
      <c r="F51" s="111" t="s">
        <v>164</v>
      </c>
      <c r="G51" s="112" t="s">
        <v>197</v>
      </c>
      <c r="H51" s="112" t="s">
        <v>272</v>
      </c>
      <c r="I51" s="113" t="s">
        <v>1201</v>
      </c>
    </row>
    <row r="52" spans="1:9" ht="15" customHeight="1">
      <c r="A52" s="109" t="s">
        <v>386</v>
      </c>
      <c r="B52" s="110">
        <v>48</v>
      </c>
      <c r="C52" s="111" t="s">
        <v>161</v>
      </c>
      <c r="D52" s="112" t="s">
        <v>304</v>
      </c>
      <c r="E52" s="112" t="s">
        <v>62</v>
      </c>
      <c r="F52" s="111" t="s">
        <v>164</v>
      </c>
      <c r="G52" s="112" t="s">
        <v>219</v>
      </c>
      <c r="H52" s="112" t="s">
        <v>305</v>
      </c>
      <c r="I52" s="113" t="s">
        <v>1202</v>
      </c>
    </row>
    <row r="53" spans="1:9" ht="15" customHeight="1">
      <c r="A53" s="109" t="s">
        <v>387</v>
      </c>
      <c r="B53" s="110">
        <v>50</v>
      </c>
      <c r="C53" s="111" t="s">
        <v>55</v>
      </c>
      <c r="D53" s="112" t="s">
        <v>217</v>
      </c>
      <c r="E53" s="112" t="s">
        <v>218</v>
      </c>
      <c r="F53" s="111" t="s">
        <v>164</v>
      </c>
      <c r="G53" s="112" t="s">
        <v>219</v>
      </c>
      <c r="H53" s="112" t="s">
        <v>209</v>
      </c>
      <c r="I53" s="113" t="s">
        <v>1203</v>
      </c>
    </row>
    <row r="54" spans="1:9" ht="15" customHeight="1">
      <c r="A54" s="109" t="s">
        <v>388</v>
      </c>
      <c r="B54" s="110">
        <v>53</v>
      </c>
      <c r="C54" s="111" t="s">
        <v>55</v>
      </c>
      <c r="D54" s="112" t="s">
        <v>222</v>
      </c>
      <c r="E54" s="112" t="s">
        <v>223</v>
      </c>
      <c r="F54" s="111" t="s">
        <v>216</v>
      </c>
      <c r="G54" s="112" t="s">
        <v>224</v>
      </c>
      <c r="H54" s="112" t="s">
        <v>69</v>
      </c>
      <c r="I54" s="113" t="s">
        <v>1204</v>
      </c>
    </row>
    <row r="55" spans="1:9" ht="15" customHeight="1">
      <c r="A55" s="109" t="s">
        <v>389</v>
      </c>
      <c r="B55" s="110">
        <v>57</v>
      </c>
      <c r="C55" s="111" t="s">
        <v>152</v>
      </c>
      <c r="D55" s="112" t="s">
        <v>74</v>
      </c>
      <c r="E55" s="112" t="s">
        <v>302</v>
      </c>
      <c r="F55" s="111" t="s">
        <v>164</v>
      </c>
      <c r="G55" s="112" t="s">
        <v>165</v>
      </c>
      <c r="H55" s="112" t="s">
        <v>230</v>
      </c>
      <c r="I55" s="113" t="s">
        <v>1205</v>
      </c>
    </row>
    <row r="56" spans="1:9" ht="15" customHeight="1">
      <c r="A56" s="109" t="s">
        <v>390</v>
      </c>
      <c r="B56" s="110">
        <v>51</v>
      </c>
      <c r="C56" s="111" t="s">
        <v>55</v>
      </c>
      <c r="D56" s="112" t="s">
        <v>287</v>
      </c>
      <c r="E56" s="112" t="s">
        <v>288</v>
      </c>
      <c r="F56" s="111" t="s">
        <v>164</v>
      </c>
      <c r="G56" s="112" t="s">
        <v>197</v>
      </c>
      <c r="H56" s="112" t="s">
        <v>66</v>
      </c>
      <c r="I56" s="113" t="s">
        <v>1206</v>
      </c>
    </row>
    <row r="57" spans="1:9" ht="15" customHeight="1">
      <c r="A57" s="109" t="s">
        <v>391</v>
      </c>
      <c r="B57" s="110">
        <v>52</v>
      </c>
      <c r="C57" s="111" t="s">
        <v>161</v>
      </c>
      <c r="D57" s="112" t="s">
        <v>277</v>
      </c>
      <c r="E57" s="112" t="s">
        <v>278</v>
      </c>
      <c r="F57" s="111" t="s">
        <v>164</v>
      </c>
      <c r="G57" s="112" t="s">
        <v>219</v>
      </c>
      <c r="H57" s="112" t="s">
        <v>230</v>
      </c>
      <c r="I57" s="113" t="s">
        <v>1207</v>
      </c>
    </row>
    <row r="58" spans="1:9" ht="15" customHeight="1">
      <c r="A58" s="109" t="s">
        <v>392</v>
      </c>
      <c r="B58" s="110">
        <v>46</v>
      </c>
      <c r="C58" s="111" t="s">
        <v>161</v>
      </c>
      <c r="D58" s="112" t="s">
        <v>273</v>
      </c>
      <c r="E58" s="112" t="s">
        <v>274</v>
      </c>
      <c r="F58" s="111" t="s">
        <v>164</v>
      </c>
      <c r="G58" s="112" t="s">
        <v>275</v>
      </c>
      <c r="H58" s="112" t="s">
        <v>276</v>
      </c>
      <c r="I58" s="113" t="s">
        <v>1208</v>
      </c>
    </row>
    <row r="59" spans="1:9" ht="15" customHeight="1">
      <c r="A59" s="109" t="s">
        <v>393</v>
      </c>
      <c r="B59" s="110">
        <v>47</v>
      </c>
      <c r="C59" s="111" t="s">
        <v>161</v>
      </c>
      <c r="D59" s="112" t="s">
        <v>59</v>
      </c>
      <c r="E59" s="112" t="s">
        <v>310</v>
      </c>
      <c r="F59" s="111" t="s">
        <v>164</v>
      </c>
      <c r="G59" s="112" t="s">
        <v>165</v>
      </c>
      <c r="H59" s="112" t="s">
        <v>60</v>
      </c>
      <c r="I59" s="113" t="s">
        <v>1209</v>
      </c>
    </row>
    <row r="60" spans="1:9" ht="15" customHeight="1">
      <c r="A60" s="109" t="s">
        <v>394</v>
      </c>
      <c r="B60" s="110">
        <v>66</v>
      </c>
      <c r="C60" s="111" t="s">
        <v>161</v>
      </c>
      <c r="D60" s="112" t="s">
        <v>312</v>
      </c>
      <c r="E60" s="112" t="s">
        <v>313</v>
      </c>
      <c r="F60" s="111" t="s">
        <v>164</v>
      </c>
      <c r="G60" s="112" t="s">
        <v>197</v>
      </c>
      <c r="H60" s="112" t="s">
        <v>228</v>
      </c>
      <c r="I60" s="113" t="s">
        <v>1229</v>
      </c>
    </row>
    <row r="61" spans="1:9" ht="15" customHeight="1">
      <c r="A61" s="109" t="s">
        <v>395</v>
      </c>
      <c r="B61" s="110">
        <v>63</v>
      </c>
      <c r="C61" s="111" t="s">
        <v>161</v>
      </c>
      <c r="D61" s="112" t="s">
        <v>301</v>
      </c>
      <c r="E61" s="112" t="s">
        <v>281</v>
      </c>
      <c r="F61" s="111" t="s">
        <v>164</v>
      </c>
      <c r="G61" s="112" t="s">
        <v>165</v>
      </c>
      <c r="H61" s="112" t="s">
        <v>272</v>
      </c>
      <c r="I61" s="113" t="s">
        <v>1230</v>
      </c>
    </row>
    <row r="62" spans="1:9" ht="15" customHeight="1">
      <c r="A62" s="109" t="s">
        <v>396</v>
      </c>
      <c r="B62" s="110">
        <v>62</v>
      </c>
      <c r="C62" s="111" t="s">
        <v>55</v>
      </c>
      <c r="D62" s="112" t="s">
        <v>308</v>
      </c>
      <c r="E62" s="112" t="s">
        <v>402</v>
      </c>
      <c r="F62" s="111" t="s">
        <v>164</v>
      </c>
      <c r="G62" s="112" t="s">
        <v>197</v>
      </c>
      <c r="H62" s="112" t="s">
        <v>69</v>
      </c>
      <c r="I62" s="113" t="s">
        <v>1210</v>
      </c>
    </row>
    <row r="63" spans="1:9" ht="15">
      <c r="A63" s="109" t="s">
        <v>397</v>
      </c>
      <c r="B63" s="110">
        <v>64</v>
      </c>
      <c r="C63" s="111" t="s">
        <v>161</v>
      </c>
      <c r="D63" s="112" t="s">
        <v>84</v>
      </c>
      <c r="E63" s="112" t="s">
        <v>85</v>
      </c>
      <c r="F63" s="111" t="s">
        <v>164</v>
      </c>
      <c r="G63" s="112" t="s">
        <v>333</v>
      </c>
      <c r="H63" s="112" t="s">
        <v>60</v>
      </c>
      <c r="I63" s="113" t="s">
        <v>1211</v>
      </c>
    </row>
    <row r="64" spans="1:9" ht="15">
      <c r="A64" s="109" t="s">
        <v>398</v>
      </c>
      <c r="B64" s="110">
        <v>61</v>
      </c>
      <c r="C64" s="111" t="s">
        <v>153</v>
      </c>
      <c r="D64" s="112" t="s">
        <v>307</v>
      </c>
      <c r="E64" s="112" t="s">
        <v>80</v>
      </c>
      <c r="F64" s="111" t="s">
        <v>164</v>
      </c>
      <c r="G64" s="112" t="s">
        <v>174</v>
      </c>
      <c r="H64" s="112" t="s">
        <v>198</v>
      </c>
      <c r="I64" s="113" t="s">
        <v>1212</v>
      </c>
    </row>
    <row r="65" spans="1:9" ht="15">
      <c r="A65" s="109" t="s">
        <v>399</v>
      </c>
      <c r="B65" s="110">
        <v>65</v>
      </c>
      <c r="C65" s="111" t="s">
        <v>55</v>
      </c>
      <c r="D65" s="112" t="s">
        <v>87</v>
      </c>
      <c r="E65" s="112" t="s">
        <v>88</v>
      </c>
      <c r="F65" s="111" t="s">
        <v>164</v>
      </c>
      <c r="G65" s="112" t="s">
        <v>275</v>
      </c>
      <c r="H65" s="112" t="s">
        <v>406</v>
      </c>
      <c r="I65" s="113" t="s">
        <v>1223</v>
      </c>
    </row>
    <row r="66" spans="1:9" ht="15">
      <c r="A66" s="109" t="s">
        <v>400</v>
      </c>
      <c r="B66" s="110">
        <v>60</v>
      </c>
      <c r="C66" s="111" t="s">
        <v>161</v>
      </c>
      <c r="D66" s="112" t="s">
        <v>296</v>
      </c>
      <c r="E66" s="112" t="s">
        <v>78</v>
      </c>
      <c r="F66" s="111" t="s">
        <v>164</v>
      </c>
      <c r="G66" s="112" t="s">
        <v>197</v>
      </c>
      <c r="H66" s="112" t="s">
        <v>297</v>
      </c>
      <c r="I66" s="113" t="s">
        <v>1224</v>
      </c>
    </row>
    <row r="67" spans="1:9" ht="15">
      <c r="A67" s="109" t="s">
        <v>401</v>
      </c>
      <c r="B67" s="110">
        <v>56</v>
      </c>
      <c r="C67" s="111" t="s">
        <v>55</v>
      </c>
      <c r="D67" s="112" t="s">
        <v>220</v>
      </c>
      <c r="E67" s="112" t="s">
        <v>221</v>
      </c>
      <c r="F67" s="111" t="s">
        <v>164</v>
      </c>
      <c r="G67" s="112" t="s">
        <v>219</v>
      </c>
      <c r="H67" s="112" t="s">
        <v>205</v>
      </c>
      <c r="I67" s="113" t="s">
        <v>1228</v>
      </c>
    </row>
    <row r="68" spans="1:9" ht="15">
      <c r="A68" s="109" t="s">
        <v>403</v>
      </c>
      <c r="B68" s="110">
        <v>54</v>
      </c>
      <c r="C68" s="111" t="s">
        <v>161</v>
      </c>
      <c r="D68" s="112" t="s">
        <v>225</v>
      </c>
      <c r="E68" s="112" t="s">
        <v>226</v>
      </c>
      <c r="F68" s="111" t="s">
        <v>164</v>
      </c>
      <c r="G68" s="112" t="s">
        <v>197</v>
      </c>
      <c r="H68" s="112" t="s">
        <v>227</v>
      </c>
      <c r="I68" s="113" t="s">
        <v>1231</v>
      </c>
    </row>
    <row r="69" spans="1:9" ht="15">
      <c r="A69" s="109" t="s">
        <v>404</v>
      </c>
      <c r="B69" s="110">
        <v>67</v>
      </c>
      <c r="C69" s="111" t="s">
        <v>161</v>
      </c>
      <c r="D69" s="112" t="s">
        <v>91</v>
      </c>
      <c r="E69" s="112" t="s">
        <v>92</v>
      </c>
      <c r="F69" s="111" t="s">
        <v>164</v>
      </c>
      <c r="G69" s="112" t="s">
        <v>172</v>
      </c>
      <c r="H69" s="112" t="s">
        <v>93</v>
      </c>
      <c r="I69" s="113" t="s">
        <v>1232</v>
      </c>
    </row>
    <row r="70" spans="1:9" ht="15">
      <c r="A70" s="109" t="s">
        <v>405</v>
      </c>
      <c r="B70" s="110">
        <v>68</v>
      </c>
      <c r="C70" s="111" t="s">
        <v>95</v>
      </c>
      <c r="D70" s="112" t="s">
        <v>231</v>
      </c>
      <c r="E70" s="112" t="s">
        <v>232</v>
      </c>
      <c r="F70" s="111" t="s">
        <v>164</v>
      </c>
      <c r="G70" s="112" t="s">
        <v>206</v>
      </c>
      <c r="H70" s="112" t="s">
        <v>96</v>
      </c>
      <c r="I70" s="113" t="s">
        <v>1233</v>
      </c>
    </row>
    <row r="71" spans="1:9" ht="15">
      <c r="A71" s="109" t="s">
        <v>407</v>
      </c>
      <c r="B71" s="110">
        <v>69</v>
      </c>
      <c r="C71" s="111" t="s">
        <v>95</v>
      </c>
      <c r="D71" s="112" t="s">
        <v>233</v>
      </c>
      <c r="E71" s="112" t="s">
        <v>98</v>
      </c>
      <c r="F71" s="111" t="s">
        <v>164</v>
      </c>
      <c r="G71" s="112" t="s">
        <v>206</v>
      </c>
      <c r="H71" s="112" t="s">
        <v>99</v>
      </c>
      <c r="I71" s="113" t="s">
        <v>1234</v>
      </c>
    </row>
    <row r="72" spans="1:9" ht="15">
      <c r="A72" s="109" t="s">
        <v>408</v>
      </c>
      <c r="B72" s="110">
        <v>70</v>
      </c>
      <c r="C72" s="111" t="s">
        <v>95</v>
      </c>
      <c r="D72" s="112" t="s">
        <v>238</v>
      </c>
      <c r="E72" s="112" t="s">
        <v>239</v>
      </c>
      <c r="F72" s="111" t="s">
        <v>164</v>
      </c>
      <c r="G72" s="112" t="s">
        <v>197</v>
      </c>
      <c r="H72" s="112" t="s">
        <v>99</v>
      </c>
      <c r="I72" s="113" t="s">
        <v>1235</v>
      </c>
    </row>
    <row r="73" spans="1:9" ht="15">
      <c r="A73" s="109" t="s">
        <v>409</v>
      </c>
      <c r="B73" s="110">
        <v>73</v>
      </c>
      <c r="C73" s="111" t="s">
        <v>95</v>
      </c>
      <c r="D73" s="112" t="s">
        <v>105</v>
      </c>
      <c r="E73" s="112" t="s">
        <v>106</v>
      </c>
      <c r="F73" s="111" t="s">
        <v>164</v>
      </c>
      <c r="G73" s="112" t="s">
        <v>206</v>
      </c>
      <c r="H73" s="112" t="s">
        <v>99</v>
      </c>
      <c r="I73" s="113" t="s">
        <v>1236</v>
      </c>
    </row>
    <row r="74" spans="1:9" ht="15">
      <c r="A74" s="109" t="s">
        <v>410</v>
      </c>
      <c r="B74" s="110">
        <v>71</v>
      </c>
      <c r="C74" s="111" t="s">
        <v>95</v>
      </c>
      <c r="D74" s="112" t="s">
        <v>234</v>
      </c>
      <c r="E74" s="112" t="s">
        <v>235</v>
      </c>
      <c r="F74" s="111" t="s">
        <v>164</v>
      </c>
      <c r="G74" s="112" t="s">
        <v>174</v>
      </c>
      <c r="H74" s="112" t="s">
        <v>102</v>
      </c>
      <c r="I74" s="113" t="s">
        <v>1237</v>
      </c>
    </row>
    <row r="75" spans="1:9" ht="15">
      <c r="A75" s="109" t="s">
        <v>411</v>
      </c>
      <c r="B75" s="110">
        <v>72</v>
      </c>
      <c r="C75" s="111" t="s">
        <v>95</v>
      </c>
      <c r="D75" s="112" t="s">
        <v>236</v>
      </c>
      <c r="E75" s="112" t="s">
        <v>237</v>
      </c>
      <c r="F75" s="111" t="s">
        <v>164</v>
      </c>
      <c r="G75" s="112" t="s">
        <v>206</v>
      </c>
      <c r="H75" s="112" t="s">
        <v>99</v>
      </c>
      <c r="I75" s="113" t="s">
        <v>1238</v>
      </c>
    </row>
  </sheetData>
  <sheetProtection/>
  <autoFilter ref="A9:I75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140625" style="47" customWidth="1"/>
    <col min="2" max="2" width="4.28125" style="47" customWidth="1"/>
    <col min="3" max="3" width="23.421875" style="47" customWidth="1"/>
    <col min="4" max="7" width="8.00390625" style="131" customWidth="1"/>
    <col min="8" max="8" width="6.7109375" style="47" customWidth="1"/>
    <col min="9" max="9" width="14.57421875" style="47" customWidth="1"/>
    <col min="10" max="10" width="3.421875" style="47" customWidth="1"/>
    <col min="11" max="11" width="9.140625" style="118" customWidth="1"/>
  </cols>
  <sheetData>
    <row r="1" spans="1:9" ht="6" customHeight="1">
      <c r="A1" s="59"/>
      <c r="B1" s="58"/>
      <c r="C1" s="58"/>
      <c r="D1" s="120"/>
      <c r="E1" s="120"/>
      <c r="F1" s="120"/>
      <c r="G1" s="120"/>
      <c r="H1" s="58"/>
      <c r="I1" s="58"/>
    </row>
    <row r="2" spans="1:9" ht="15.75">
      <c r="A2" s="283" t="str">
        <f>Startlist!$F4</f>
        <v>NESTE HARJU RALLY</v>
      </c>
      <c r="B2" s="283"/>
      <c r="C2" s="283"/>
      <c r="D2" s="283"/>
      <c r="E2" s="283"/>
      <c r="F2" s="283"/>
      <c r="G2" s="283"/>
      <c r="H2" s="283"/>
      <c r="I2" s="283"/>
    </row>
    <row r="3" spans="1:9" ht="15">
      <c r="A3" s="284" t="str">
        <f>Startlist!$F5</f>
        <v>26-27 May 2017</v>
      </c>
      <c r="B3" s="284"/>
      <c r="C3" s="284"/>
      <c r="D3" s="284"/>
      <c r="E3" s="284"/>
      <c r="F3" s="284"/>
      <c r="G3" s="284"/>
      <c r="H3" s="284"/>
      <c r="I3" s="284"/>
    </row>
    <row r="4" spans="1:9" ht="15">
      <c r="A4" s="284" t="str">
        <f>Startlist!$F6</f>
        <v> </v>
      </c>
      <c r="B4" s="284"/>
      <c r="C4" s="284"/>
      <c r="D4" s="284"/>
      <c r="E4" s="284"/>
      <c r="F4" s="284"/>
      <c r="G4" s="284"/>
      <c r="H4" s="284"/>
      <c r="I4" s="284"/>
    </row>
    <row r="5" spans="1:9" ht="15">
      <c r="A5" s="11" t="s">
        <v>156</v>
      </c>
      <c r="B5" s="46"/>
      <c r="C5" s="46"/>
      <c r="D5" s="121"/>
      <c r="E5" s="121"/>
      <c r="F5" s="121"/>
      <c r="G5" s="121"/>
      <c r="H5" s="46"/>
      <c r="I5" s="46"/>
    </row>
    <row r="6" spans="1:9" ht="12.75">
      <c r="A6" s="35" t="s">
        <v>122</v>
      </c>
      <c r="B6" s="27" t="s">
        <v>123</v>
      </c>
      <c r="C6" s="28" t="s">
        <v>124</v>
      </c>
      <c r="D6" s="285" t="s">
        <v>159</v>
      </c>
      <c r="E6" s="286"/>
      <c r="F6" s="286"/>
      <c r="G6" s="286"/>
      <c r="H6" s="26" t="s">
        <v>133</v>
      </c>
      <c r="I6" s="26" t="s">
        <v>143</v>
      </c>
    </row>
    <row r="7" spans="1:9" ht="12.75">
      <c r="A7" s="34" t="s">
        <v>145</v>
      </c>
      <c r="B7" s="29"/>
      <c r="C7" s="30" t="s">
        <v>120</v>
      </c>
      <c r="D7" s="123" t="s">
        <v>125</v>
      </c>
      <c r="E7" s="123" t="s">
        <v>126</v>
      </c>
      <c r="F7" s="123" t="s">
        <v>127</v>
      </c>
      <c r="G7" s="123" t="s">
        <v>128</v>
      </c>
      <c r="H7" s="33"/>
      <c r="I7" s="34" t="s">
        <v>144</v>
      </c>
    </row>
    <row r="8" spans="1:11" ht="12.75">
      <c r="A8" s="189" t="s">
        <v>437</v>
      </c>
      <c r="B8" s="190">
        <v>1</v>
      </c>
      <c r="C8" s="191" t="s">
        <v>438</v>
      </c>
      <c r="D8" s="192" t="s">
        <v>439</v>
      </c>
      <c r="E8" s="193" t="s">
        <v>440</v>
      </c>
      <c r="F8" s="193" t="s">
        <v>702</v>
      </c>
      <c r="G8" s="193" t="s">
        <v>703</v>
      </c>
      <c r="H8" s="194"/>
      <c r="I8" s="195" t="s">
        <v>704</v>
      </c>
      <c r="J8" s="218"/>
      <c r="K8"/>
    </row>
    <row r="9" spans="1:11" ht="12.75">
      <c r="A9" s="198" t="s">
        <v>157</v>
      </c>
      <c r="B9" s="199"/>
      <c r="C9" s="200" t="s">
        <v>5</v>
      </c>
      <c r="D9" s="201" t="s">
        <v>441</v>
      </c>
      <c r="E9" s="202" t="s">
        <v>441</v>
      </c>
      <c r="F9" s="202" t="s">
        <v>441</v>
      </c>
      <c r="G9" s="202" t="s">
        <v>452</v>
      </c>
      <c r="H9" s="203"/>
      <c r="I9" s="188" t="s">
        <v>442</v>
      </c>
      <c r="J9" s="218"/>
      <c r="K9"/>
    </row>
    <row r="10" spans="1:11" ht="12.75">
      <c r="A10" s="189" t="s">
        <v>443</v>
      </c>
      <c r="B10" s="190">
        <v>6</v>
      </c>
      <c r="C10" s="191" t="s">
        <v>449</v>
      </c>
      <c r="D10" s="192" t="s">
        <v>450</v>
      </c>
      <c r="E10" s="193" t="s">
        <v>451</v>
      </c>
      <c r="F10" s="193" t="s">
        <v>705</v>
      </c>
      <c r="G10" s="193" t="s">
        <v>706</v>
      </c>
      <c r="H10" s="194"/>
      <c r="I10" s="195" t="s">
        <v>707</v>
      </c>
      <c r="J10" s="218"/>
      <c r="K10"/>
    </row>
    <row r="11" spans="1:11" ht="12.75">
      <c r="A11" s="198" t="s">
        <v>151</v>
      </c>
      <c r="B11" s="199"/>
      <c r="C11" s="200" t="s">
        <v>173</v>
      </c>
      <c r="D11" s="201" t="s">
        <v>452</v>
      </c>
      <c r="E11" s="202" t="s">
        <v>453</v>
      </c>
      <c r="F11" s="202" t="s">
        <v>452</v>
      </c>
      <c r="G11" s="202" t="s">
        <v>441</v>
      </c>
      <c r="H11" s="203"/>
      <c r="I11" s="188" t="s">
        <v>708</v>
      </c>
      <c r="J11" s="218"/>
      <c r="K11"/>
    </row>
    <row r="12" spans="1:11" ht="12.75">
      <c r="A12" s="189" t="s">
        <v>448</v>
      </c>
      <c r="B12" s="190">
        <v>5</v>
      </c>
      <c r="C12" s="191" t="s">
        <v>444</v>
      </c>
      <c r="D12" s="192" t="s">
        <v>445</v>
      </c>
      <c r="E12" s="193" t="s">
        <v>446</v>
      </c>
      <c r="F12" s="193" t="s">
        <v>709</v>
      </c>
      <c r="G12" s="193" t="s">
        <v>710</v>
      </c>
      <c r="H12" s="194"/>
      <c r="I12" s="195" t="s">
        <v>711</v>
      </c>
      <c r="J12" s="218"/>
      <c r="K12"/>
    </row>
    <row r="13" spans="1:11" ht="12.75">
      <c r="A13" s="198" t="s">
        <v>154</v>
      </c>
      <c r="B13" s="199"/>
      <c r="C13" s="200" t="s">
        <v>175</v>
      </c>
      <c r="D13" s="201" t="s">
        <v>447</v>
      </c>
      <c r="E13" s="202" t="s">
        <v>447</v>
      </c>
      <c r="F13" s="202" t="s">
        <v>461</v>
      </c>
      <c r="G13" s="202" t="s">
        <v>712</v>
      </c>
      <c r="H13" s="203"/>
      <c r="I13" s="188" t="s">
        <v>713</v>
      </c>
      <c r="J13" s="218"/>
      <c r="K13"/>
    </row>
    <row r="14" spans="1:11" ht="12.75">
      <c r="A14" s="189" t="s">
        <v>454</v>
      </c>
      <c r="B14" s="190">
        <v>4</v>
      </c>
      <c r="C14" s="191" t="s">
        <v>455</v>
      </c>
      <c r="D14" s="192" t="s">
        <v>456</v>
      </c>
      <c r="E14" s="193" t="s">
        <v>439</v>
      </c>
      <c r="F14" s="193" t="s">
        <v>714</v>
      </c>
      <c r="G14" s="193" t="s">
        <v>702</v>
      </c>
      <c r="H14" s="194"/>
      <c r="I14" s="195" t="s">
        <v>715</v>
      </c>
      <c r="J14" s="218"/>
      <c r="K14"/>
    </row>
    <row r="15" spans="1:11" ht="12.75">
      <c r="A15" s="198" t="s">
        <v>151</v>
      </c>
      <c r="B15" s="199"/>
      <c r="C15" s="200" t="s">
        <v>166</v>
      </c>
      <c r="D15" s="201" t="s">
        <v>453</v>
      </c>
      <c r="E15" s="202" t="s">
        <v>452</v>
      </c>
      <c r="F15" s="202" t="s">
        <v>716</v>
      </c>
      <c r="G15" s="202" t="s">
        <v>453</v>
      </c>
      <c r="H15" s="203"/>
      <c r="I15" s="188" t="s">
        <v>717</v>
      </c>
      <c r="J15" s="218"/>
      <c r="K15"/>
    </row>
    <row r="16" spans="1:11" ht="12.75">
      <c r="A16" s="189" t="s">
        <v>457</v>
      </c>
      <c r="B16" s="190">
        <v>2</v>
      </c>
      <c r="C16" s="191" t="s">
        <v>458</v>
      </c>
      <c r="D16" s="192" t="s">
        <v>459</v>
      </c>
      <c r="E16" s="193" t="s">
        <v>460</v>
      </c>
      <c r="F16" s="193" t="s">
        <v>718</v>
      </c>
      <c r="G16" s="193" t="s">
        <v>719</v>
      </c>
      <c r="H16" s="194"/>
      <c r="I16" s="195" t="s">
        <v>720</v>
      </c>
      <c r="J16" s="218"/>
      <c r="K16"/>
    </row>
    <row r="17" spans="1:11" ht="12.75">
      <c r="A17" s="198" t="s">
        <v>157</v>
      </c>
      <c r="B17" s="199"/>
      <c r="C17" s="200" t="s">
        <v>163</v>
      </c>
      <c r="D17" s="201" t="s">
        <v>461</v>
      </c>
      <c r="E17" s="202" t="s">
        <v>462</v>
      </c>
      <c r="F17" s="202" t="s">
        <v>721</v>
      </c>
      <c r="G17" s="202" t="s">
        <v>716</v>
      </c>
      <c r="H17" s="203"/>
      <c r="I17" s="188" t="s">
        <v>722</v>
      </c>
      <c r="J17" s="218"/>
      <c r="K17"/>
    </row>
    <row r="18" spans="1:11" ht="12.75">
      <c r="A18" s="189" t="s">
        <v>463</v>
      </c>
      <c r="B18" s="190">
        <v>9</v>
      </c>
      <c r="C18" s="191" t="s">
        <v>464</v>
      </c>
      <c r="D18" s="192" t="s">
        <v>465</v>
      </c>
      <c r="E18" s="193" t="s">
        <v>466</v>
      </c>
      <c r="F18" s="193" t="s">
        <v>723</v>
      </c>
      <c r="G18" s="193" t="s">
        <v>709</v>
      </c>
      <c r="H18" s="194"/>
      <c r="I18" s="195" t="s">
        <v>724</v>
      </c>
      <c r="J18" s="218"/>
      <c r="K18"/>
    </row>
    <row r="19" spans="1:11" ht="12.75">
      <c r="A19" s="198" t="s">
        <v>151</v>
      </c>
      <c r="B19" s="199"/>
      <c r="C19" s="200" t="s">
        <v>182</v>
      </c>
      <c r="D19" s="201" t="s">
        <v>467</v>
      </c>
      <c r="E19" s="202" t="s">
        <v>468</v>
      </c>
      <c r="F19" s="202" t="s">
        <v>940</v>
      </c>
      <c r="G19" s="202" t="s">
        <v>725</v>
      </c>
      <c r="H19" s="203"/>
      <c r="I19" s="188" t="s">
        <v>726</v>
      </c>
      <c r="J19" s="218"/>
      <c r="K19"/>
    </row>
    <row r="20" spans="1:11" ht="12.75">
      <c r="A20" s="189" t="s">
        <v>469</v>
      </c>
      <c r="B20" s="190">
        <v>21</v>
      </c>
      <c r="C20" s="191" t="s">
        <v>470</v>
      </c>
      <c r="D20" s="192" t="s">
        <v>471</v>
      </c>
      <c r="E20" s="193" t="s">
        <v>472</v>
      </c>
      <c r="F20" s="193" t="s">
        <v>727</v>
      </c>
      <c r="G20" s="193" t="s">
        <v>728</v>
      </c>
      <c r="H20" s="194"/>
      <c r="I20" s="195" t="s">
        <v>729</v>
      </c>
      <c r="J20" s="218"/>
      <c r="K20"/>
    </row>
    <row r="21" spans="1:11" ht="12.75">
      <c r="A21" s="198" t="s">
        <v>154</v>
      </c>
      <c r="B21" s="199"/>
      <c r="C21" s="200" t="s">
        <v>166</v>
      </c>
      <c r="D21" s="201" t="s">
        <v>473</v>
      </c>
      <c r="E21" s="202" t="s">
        <v>474</v>
      </c>
      <c r="F21" s="202" t="s">
        <v>730</v>
      </c>
      <c r="G21" s="202" t="s">
        <v>941</v>
      </c>
      <c r="H21" s="203"/>
      <c r="I21" s="188" t="s">
        <v>732</v>
      </c>
      <c r="J21" s="218"/>
      <c r="K21"/>
    </row>
    <row r="22" spans="1:11" ht="12.75">
      <c r="A22" s="189" t="s">
        <v>733</v>
      </c>
      <c r="B22" s="190">
        <v>15</v>
      </c>
      <c r="C22" s="191" t="s">
        <v>480</v>
      </c>
      <c r="D22" s="192" t="s">
        <v>481</v>
      </c>
      <c r="E22" s="193" t="s">
        <v>482</v>
      </c>
      <c r="F22" s="193" t="s">
        <v>734</v>
      </c>
      <c r="G22" s="193" t="s">
        <v>735</v>
      </c>
      <c r="H22" s="194"/>
      <c r="I22" s="195" t="s">
        <v>736</v>
      </c>
      <c r="J22" s="218"/>
      <c r="K22"/>
    </row>
    <row r="23" spans="1:11" ht="12.75">
      <c r="A23" s="198" t="s">
        <v>151</v>
      </c>
      <c r="B23" s="199"/>
      <c r="C23" s="200" t="s">
        <v>182</v>
      </c>
      <c r="D23" s="201" t="s">
        <v>483</v>
      </c>
      <c r="E23" s="202" t="s">
        <v>484</v>
      </c>
      <c r="F23" s="202" t="s">
        <v>737</v>
      </c>
      <c r="G23" s="202" t="s">
        <v>533</v>
      </c>
      <c r="H23" s="203"/>
      <c r="I23" s="188" t="s">
        <v>738</v>
      </c>
      <c r="J23" s="218"/>
      <c r="K23"/>
    </row>
    <row r="24" spans="1:11" ht="12.75">
      <c r="A24" s="189" t="s">
        <v>739</v>
      </c>
      <c r="B24" s="190">
        <v>22</v>
      </c>
      <c r="C24" s="191" t="s">
        <v>475</v>
      </c>
      <c r="D24" s="192" t="s">
        <v>476</v>
      </c>
      <c r="E24" s="193" t="s">
        <v>477</v>
      </c>
      <c r="F24" s="193" t="s">
        <v>740</v>
      </c>
      <c r="G24" s="193" t="s">
        <v>741</v>
      </c>
      <c r="H24" s="194"/>
      <c r="I24" s="195" t="s">
        <v>742</v>
      </c>
      <c r="J24" s="218"/>
      <c r="K24"/>
    </row>
    <row r="25" spans="1:11" ht="12.75">
      <c r="A25" s="198" t="s">
        <v>154</v>
      </c>
      <c r="B25" s="199"/>
      <c r="C25" s="200" t="s">
        <v>166</v>
      </c>
      <c r="D25" s="201" t="s">
        <v>478</v>
      </c>
      <c r="E25" s="202" t="s">
        <v>479</v>
      </c>
      <c r="F25" s="202" t="s">
        <v>743</v>
      </c>
      <c r="G25" s="202" t="s">
        <v>673</v>
      </c>
      <c r="H25" s="203"/>
      <c r="I25" s="188" t="s">
        <v>744</v>
      </c>
      <c r="J25" s="218"/>
      <c r="K25"/>
    </row>
    <row r="26" spans="1:11" ht="12.75">
      <c r="A26" s="189" t="s">
        <v>485</v>
      </c>
      <c r="B26" s="190">
        <v>38</v>
      </c>
      <c r="C26" s="191" t="s">
        <v>486</v>
      </c>
      <c r="D26" s="192" t="s">
        <v>487</v>
      </c>
      <c r="E26" s="193" t="s">
        <v>488</v>
      </c>
      <c r="F26" s="193" t="s">
        <v>745</v>
      </c>
      <c r="G26" s="193" t="s">
        <v>746</v>
      </c>
      <c r="H26" s="194"/>
      <c r="I26" s="195" t="s">
        <v>747</v>
      </c>
      <c r="J26" s="218"/>
      <c r="K26"/>
    </row>
    <row r="27" spans="1:11" ht="12.75">
      <c r="A27" s="198" t="s">
        <v>150</v>
      </c>
      <c r="B27" s="199"/>
      <c r="C27" s="200" t="s">
        <v>329</v>
      </c>
      <c r="D27" s="201" t="s">
        <v>489</v>
      </c>
      <c r="E27" s="202" t="s">
        <v>490</v>
      </c>
      <c r="F27" s="202" t="s">
        <v>499</v>
      </c>
      <c r="G27" s="202" t="s">
        <v>573</v>
      </c>
      <c r="H27" s="203"/>
      <c r="I27" s="188" t="s">
        <v>748</v>
      </c>
      <c r="J27" s="218"/>
      <c r="K27"/>
    </row>
    <row r="28" spans="1:11" ht="12.75">
      <c r="A28" s="189" t="s">
        <v>749</v>
      </c>
      <c r="B28" s="190">
        <v>10</v>
      </c>
      <c r="C28" s="191" t="s">
        <v>515</v>
      </c>
      <c r="D28" s="192" t="s">
        <v>516</v>
      </c>
      <c r="E28" s="193" t="s">
        <v>517</v>
      </c>
      <c r="F28" s="193" t="s">
        <v>735</v>
      </c>
      <c r="G28" s="193" t="s">
        <v>750</v>
      </c>
      <c r="H28" s="194"/>
      <c r="I28" s="195" t="s">
        <v>751</v>
      </c>
      <c r="J28" s="218"/>
      <c r="K28"/>
    </row>
    <row r="29" spans="1:11" ht="12.75">
      <c r="A29" s="198" t="s">
        <v>154</v>
      </c>
      <c r="B29" s="199"/>
      <c r="C29" s="200" t="s">
        <v>175</v>
      </c>
      <c r="D29" s="201" t="s">
        <v>752</v>
      </c>
      <c r="E29" s="202" t="s">
        <v>518</v>
      </c>
      <c r="F29" s="202" t="s">
        <v>513</v>
      </c>
      <c r="G29" s="202" t="s">
        <v>474</v>
      </c>
      <c r="H29" s="203"/>
      <c r="I29" s="188" t="s">
        <v>753</v>
      </c>
      <c r="J29" s="218"/>
      <c r="K29"/>
    </row>
    <row r="30" spans="1:11" ht="12.75">
      <c r="A30" s="189" t="s">
        <v>495</v>
      </c>
      <c r="B30" s="190">
        <v>20</v>
      </c>
      <c r="C30" s="191" t="s">
        <v>529</v>
      </c>
      <c r="D30" s="192" t="s">
        <v>530</v>
      </c>
      <c r="E30" s="193" t="s">
        <v>531</v>
      </c>
      <c r="F30" s="193" t="s">
        <v>754</v>
      </c>
      <c r="G30" s="193" t="s">
        <v>755</v>
      </c>
      <c r="H30" s="194"/>
      <c r="I30" s="195" t="s">
        <v>756</v>
      </c>
      <c r="J30" s="218"/>
      <c r="K30"/>
    </row>
    <row r="31" spans="1:11" ht="12.75">
      <c r="A31" s="198" t="s">
        <v>154</v>
      </c>
      <c r="B31" s="199"/>
      <c r="C31" s="200" t="s">
        <v>166</v>
      </c>
      <c r="D31" s="201" t="s">
        <v>545</v>
      </c>
      <c r="E31" s="202" t="s">
        <v>533</v>
      </c>
      <c r="F31" s="202" t="s">
        <v>757</v>
      </c>
      <c r="G31" s="202" t="s">
        <v>758</v>
      </c>
      <c r="H31" s="203"/>
      <c r="I31" s="188" t="s">
        <v>759</v>
      </c>
      <c r="J31" s="218"/>
      <c r="K31"/>
    </row>
    <row r="32" spans="1:11" ht="12.75">
      <c r="A32" s="189" t="s">
        <v>760</v>
      </c>
      <c r="B32" s="190">
        <v>16</v>
      </c>
      <c r="C32" s="191" t="s">
        <v>496</v>
      </c>
      <c r="D32" s="192" t="s">
        <v>497</v>
      </c>
      <c r="E32" s="193" t="s">
        <v>498</v>
      </c>
      <c r="F32" s="193" t="s">
        <v>761</v>
      </c>
      <c r="G32" s="193" t="s">
        <v>762</v>
      </c>
      <c r="H32" s="194"/>
      <c r="I32" s="195" t="s">
        <v>763</v>
      </c>
      <c r="J32" s="218"/>
      <c r="K32"/>
    </row>
    <row r="33" spans="1:11" ht="12.75">
      <c r="A33" s="198" t="s">
        <v>151</v>
      </c>
      <c r="B33" s="199"/>
      <c r="C33" s="200" t="s">
        <v>185</v>
      </c>
      <c r="D33" s="201" t="s">
        <v>484</v>
      </c>
      <c r="E33" s="202" t="s">
        <v>499</v>
      </c>
      <c r="F33" s="202" t="s">
        <v>752</v>
      </c>
      <c r="G33" s="202" t="s">
        <v>764</v>
      </c>
      <c r="H33" s="203"/>
      <c r="I33" s="188" t="s">
        <v>765</v>
      </c>
      <c r="J33" s="218"/>
      <c r="K33"/>
    </row>
    <row r="34" spans="1:11" ht="12.75">
      <c r="A34" s="189" t="s">
        <v>766</v>
      </c>
      <c r="B34" s="190">
        <v>30</v>
      </c>
      <c r="C34" s="191" t="s">
        <v>524</v>
      </c>
      <c r="D34" s="192" t="s">
        <v>525</v>
      </c>
      <c r="E34" s="193" t="s">
        <v>526</v>
      </c>
      <c r="F34" s="193" t="s">
        <v>718</v>
      </c>
      <c r="G34" s="193" t="s">
        <v>714</v>
      </c>
      <c r="H34" s="194"/>
      <c r="I34" s="195" t="s">
        <v>767</v>
      </c>
      <c r="J34" s="218"/>
      <c r="K34"/>
    </row>
    <row r="35" spans="1:11" ht="12.75">
      <c r="A35" s="198" t="s">
        <v>424</v>
      </c>
      <c r="B35" s="199"/>
      <c r="C35" s="200" t="s">
        <v>325</v>
      </c>
      <c r="D35" s="201" t="s">
        <v>527</v>
      </c>
      <c r="E35" s="202" t="s">
        <v>528</v>
      </c>
      <c r="F35" s="202" t="s">
        <v>768</v>
      </c>
      <c r="G35" s="202" t="s">
        <v>769</v>
      </c>
      <c r="H35" s="203"/>
      <c r="I35" s="188" t="s">
        <v>770</v>
      </c>
      <c r="J35" s="218"/>
      <c r="K35"/>
    </row>
    <row r="36" spans="1:11" ht="12.75">
      <c r="A36" s="189" t="s">
        <v>771</v>
      </c>
      <c r="B36" s="190">
        <v>35</v>
      </c>
      <c r="C36" s="191" t="s">
        <v>505</v>
      </c>
      <c r="D36" s="192" t="s">
        <v>506</v>
      </c>
      <c r="E36" s="193" t="s">
        <v>507</v>
      </c>
      <c r="F36" s="193" t="s">
        <v>772</v>
      </c>
      <c r="G36" s="193" t="s">
        <v>773</v>
      </c>
      <c r="H36" s="194"/>
      <c r="I36" s="195" t="s">
        <v>774</v>
      </c>
      <c r="J36" s="218"/>
      <c r="K36"/>
    </row>
    <row r="37" spans="1:11" ht="12.75">
      <c r="A37" s="198" t="s">
        <v>150</v>
      </c>
      <c r="B37" s="199"/>
      <c r="C37" s="200" t="s">
        <v>243</v>
      </c>
      <c r="D37" s="201" t="s">
        <v>508</v>
      </c>
      <c r="E37" s="202" t="s">
        <v>509</v>
      </c>
      <c r="F37" s="202" t="s">
        <v>537</v>
      </c>
      <c r="G37" s="202" t="s">
        <v>508</v>
      </c>
      <c r="H37" s="203"/>
      <c r="I37" s="188" t="s">
        <v>775</v>
      </c>
      <c r="J37" s="218"/>
      <c r="K37"/>
    </row>
    <row r="38" spans="1:11" ht="12.75">
      <c r="A38" s="189" t="s">
        <v>776</v>
      </c>
      <c r="B38" s="190">
        <v>8</v>
      </c>
      <c r="C38" s="191" t="s">
        <v>510</v>
      </c>
      <c r="D38" s="192" t="s">
        <v>511</v>
      </c>
      <c r="E38" s="193" t="s">
        <v>512</v>
      </c>
      <c r="F38" s="193" t="s">
        <v>734</v>
      </c>
      <c r="G38" s="193" t="s">
        <v>777</v>
      </c>
      <c r="H38" s="194"/>
      <c r="I38" s="195" t="s">
        <v>778</v>
      </c>
      <c r="J38" s="218"/>
      <c r="K38"/>
    </row>
    <row r="39" spans="1:11" ht="12.75">
      <c r="A39" s="198" t="s">
        <v>157</v>
      </c>
      <c r="B39" s="199"/>
      <c r="C39" s="200" t="s">
        <v>163</v>
      </c>
      <c r="D39" s="201" t="s">
        <v>513</v>
      </c>
      <c r="E39" s="202" t="s">
        <v>514</v>
      </c>
      <c r="F39" s="202" t="s">
        <v>737</v>
      </c>
      <c r="G39" s="202" t="s">
        <v>779</v>
      </c>
      <c r="H39" s="203"/>
      <c r="I39" s="188" t="s">
        <v>780</v>
      </c>
      <c r="J39" s="218"/>
      <c r="K39"/>
    </row>
    <row r="40" spans="1:11" ht="12.75">
      <c r="A40" s="189" t="s">
        <v>781</v>
      </c>
      <c r="B40" s="190">
        <v>36</v>
      </c>
      <c r="C40" s="191" t="s">
        <v>534</v>
      </c>
      <c r="D40" s="192" t="s">
        <v>535</v>
      </c>
      <c r="E40" s="193" t="s">
        <v>536</v>
      </c>
      <c r="F40" s="193" t="s">
        <v>777</v>
      </c>
      <c r="G40" s="193" t="s">
        <v>782</v>
      </c>
      <c r="H40" s="194"/>
      <c r="I40" s="195" t="s">
        <v>783</v>
      </c>
      <c r="J40" s="218"/>
      <c r="K40"/>
    </row>
    <row r="41" spans="1:11" ht="12.75">
      <c r="A41" s="198" t="s">
        <v>150</v>
      </c>
      <c r="B41" s="199"/>
      <c r="C41" s="200" t="s">
        <v>243</v>
      </c>
      <c r="D41" s="201" t="s">
        <v>537</v>
      </c>
      <c r="E41" s="202" t="s">
        <v>538</v>
      </c>
      <c r="F41" s="202" t="s">
        <v>478</v>
      </c>
      <c r="G41" s="202" t="s">
        <v>537</v>
      </c>
      <c r="H41" s="203"/>
      <c r="I41" s="188" t="s">
        <v>784</v>
      </c>
      <c r="J41" s="218"/>
      <c r="K41"/>
    </row>
    <row r="42" spans="1:11" ht="12.75">
      <c r="A42" s="189" t="s">
        <v>523</v>
      </c>
      <c r="B42" s="190">
        <v>23</v>
      </c>
      <c r="C42" s="191" t="s">
        <v>519</v>
      </c>
      <c r="D42" s="192" t="s">
        <v>520</v>
      </c>
      <c r="E42" s="193" t="s">
        <v>521</v>
      </c>
      <c r="F42" s="193" t="s">
        <v>734</v>
      </c>
      <c r="G42" s="193" t="s">
        <v>746</v>
      </c>
      <c r="H42" s="194"/>
      <c r="I42" s="195" t="s">
        <v>783</v>
      </c>
      <c r="J42" s="218"/>
      <c r="K42"/>
    </row>
    <row r="43" spans="1:11" ht="12.75">
      <c r="A43" s="198" t="s">
        <v>153</v>
      </c>
      <c r="B43" s="199"/>
      <c r="C43" s="200" t="s">
        <v>198</v>
      </c>
      <c r="D43" s="201" t="s">
        <v>528</v>
      </c>
      <c r="E43" s="202" t="s">
        <v>522</v>
      </c>
      <c r="F43" s="202" t="s">
        <v>785</v>
      </c>
      <c r="G43" s="202" t="s">
        <v>549</v>
      </c>
      <c r="H43" s="203"/>
      <c r="I43" s="188" t="s">
        <v>784</v>
      </c>
      <c r="J43" s="218"/>
      <c r="K43"/>
    </row>
    <row r="44" spans="1:11" ht="12.75">
      <c r="A44" s="189" t="s">
        <v>787</v>
      </c>
      <c r="B44" s="190">
        <v>18</v>
      </c>
      <c r="C44" s="191" t="s">
        <v>491</v>
      </c>
      <c r="D44" s="192" t="s">
        <v>492</v>
      </c>
      <c r="E44" s="193" t="s">
        <v>493</v>
      </c>
      <c r="F44" s="193" t="s">
        <v>788</v>
      </c>
      <c r="G44" s="193" t="s">
        <v>789</v>
      </c>
      <c r="H44" s="194"/>
      <c r="I44" s="195" t="s">
        <v>790</v>
      </c>
      <c r="J44" s="218"/>
      <c r="K44"/>
    </row>
    <row r="45" spans="1:11" ht="12.75">
      <c r="A45" s="198" t="s">
        <v>152</v>
      </c>
      <c r="B45" s="199"/>
      <c r="C45" s="200" t="s">
        <v>189</v>
      </c>
      <c r="D45" s="201" t="s">
        <v>494</v>
      </c>
      <c r="E45" s="202" t="s">
        <v>494</v>
      </c>
      <c r="F45" s="202" t="s">
        <v>942</v>
      </c>
      <c r="G45" s="202" t="s">
        <v>943</v>
      </c>
      <c r="H45" s="203"/>
      <c r="I45" s="188" t="s">
        <v>791</v>
      </c>
      <c r="J45" s="218"/>
      <c r="K45"/>
    </row>
    <row r="46" spans="1:11" ht="12.75">
      <c r="A46" s="189" t="s">
        <v>792</v>
      </c>
      <c r="B46" s="190">
        <v>14</v>
      </c>
      <c r="C46" s="191" t="s">
        <v>500</v>
      </c>
      <c r="D46" s="192" t="s">
        <v>501</v>
      </c>
      <c r="E46" s="193" t="s">
        <v>502</v>
      </c>
      <c r="F46" s="193" t="s">
        <v>793</v>
      </c>
      <c r="G46" s="193" t="s">
        <v>794</v>
      </c>
      <c r="H46" s="194"/>
      <c r="I46" s="195" t="s">
        <v>795</v>
      </c>
      <c r="J46" s="218"/>
      <c r="K46"/>
    </row>
    <row r="47" spans="1:11" ht="12.75">
      <c r="A47" s="198" t="s">
        <v>151</v>
      </c>
      <c r="B47" s="199"/>
      <c r="C47" s="200" t="s">
        <v>211</v>
      </c>
      <c r="D47" s="201" t="s">
        <v>503</v>
      </c>
      <c r="E47" s="202" t="s">
        <v>504</v>
      </c>
      <c r="F47" s="202" t="s">
        <v>944</v>
      </c>
      <c r="G47" s="202" t="s">
        <v>945</v>
      </c>
      <c r="H47" s="203"/>
      <c r="I47" s="188" t="s">
        <v>797</v>
      </c>
      <c r="J47" s="218"/>
      <c r="K47"/>
    </row>
    <row r="48" spans="1:11" ht="12.75">
      <c r="A48" s="189" t="s">
        <v>798</v>
      </c>
      <c r="B48" s="190">
        <v>39</v>
      </c>
      <c r="C48" s="191" t="s">
        <v>542</v>
      </c>
      <c r="D48" s="192" t="s">
        <v>543</v>
      </c>
      <c r="E48" s="193" t="s">
        <v>544</v>
      </c>
      <c r="F48" s="193" t="s">
        <v>799</v>
      </c>
      <c r="G48" s="193" t="s">
        <v>735</v>
      </c>
      <c r="H48" s="194"/>
      <c r="I48" s="195" t="s">
        <v>800</v>
      </c>
      <c r="J48" s="218"/>
      <c r="K48"/>
    </row>
    <row r="49" spans="1:11" ht="12.75">
      <c r="A49" s="198" t="s">
        <v>150</v>
      </c>
      <c r="B49" s="199"/>
      <c r="C49" s="200" t="s">
        <v>35</v>
      </c>
      <c r="D49" s="201" t="s">
        <v>573</v>
      </c>
      <c r="E49" s="202" t="s">
        <v>545</v>
      </c>
      <c r="F49" s="202" t="s">
        <v>801</v>
      </c>
      <c r="G49" s="202" t="s">
        <v>802</v>
      </c>
      <c r="H49" s="203"/>
      <c r="I49" s="188" t="s">
        <v>803</v>
      </c>
      <c r="J49" s="218"/>
      <c r="K49"/>
    </row>
    <row r="50" spans="1:11" ht="12.75">
      <c r="A50" s="189" t="s">
        <v>804</v>
      </c>
      <c r="B50" s="190">
        <v>24</v>
      </c>
      <c r="C50" s="191" t="s">
        <v>546</v>
      </c>
      <c r="D50" s="192" t="s">
        <v>547</v>
      </c>
      <c r="E50" s="193" t="s">
        <v>548</v>
      </c>
      <c r="F50" s="193" t="s">
        <v>728</v>
      </c>
      <c r="G50" s="193" t="s">
        <v>805</v>
      </c>
      <c r="H50" s="194"/>
      <c r="I50" s="195" t="s">
        <v>800</v>
      </c>
      <c r="J50" s="218"/>
      <c r="K50"/>
    </row>
    <row r="51" spans="1:11" ht="12.75">
      <c r="A51" s="198" t="s">
        <v>153</v>
      </c>
      <c r="B51" s="199"/>
      <c r="C51" s="200" t="s">
        <v>198</v>
      </c>
      <c r="D51" s="201" t="s">
        <v>568</v>
      </c>
      <c r="E51" s="202" t="s">
        <v>550</v>
      </c>
      <c r="F51" s="202" t="s">
        <v>522</v>
      </c>
      <c r="G51" s="202" t="s">
        <v>946</v>
      </c>
      <c r="H51" s="203"/>
      <c r="I51" s="188" t="s">
        <v>803</v>
      </c>
      <c r="J51" s="218"/>
      <c r="K51"/>
    </row>
    <row r="52" spans="1:11" ht="12.75">
      <c r="A52" s="189" t="s">
        <v>807</v>
      </c>
      <c r="B52" s="190">
        <v>31</v>
      </c>
      <c r="C52" s="191" t="s">
        <v>556</v>
      </c>
      <c r="D52" s="192" t="s">
        <v>557</v>
      </c>
      <c r="E52" s="193" t="s">
        <v>558</v>
      </c>
      <c r="F52" s="193" t="s">
        <v>709</v>
      </c>
      <c r="G52" s="193" t="s">
        <v>702</v>
      </c>
      <c r="H52" s="194"/>
      <c r="I52" s="195" t="s">
        <v>808</v>
      </c>
      <c r="J52" s="218"/>
      <c r="K52"/>
    </row>
    <row r="53" spans="1:11" ht="12.75">
      <c r="A53" s="198" t="s">
        <v>150</v>
      </c>
      <c r="B53" s="199"/>
      <c r="C53" s="200" t="s">
        <v>325</v>
      </c>
      <c r="D53" s="201" t="s">
        <v>559</v>
      </c>
      <c r="E53" s="202" t="s">
        <v>624</v>
      </c>
      <c r="F53" s="202" t="s">
        <v>809</v>
      </c>
      <c r="G53" s="202" t="s">
        <v>757</v>
      </c>
      <c r="H53" s="203"/>
      <c r="I53" s="188" t="s">
        <v>810</v>
      </c>
      <c r="J53" s="218"/>
      <c r="K53"/>
    </row>
    <row r="54" spans="1:11" ht="12.75">
      <c r="A54" s="189" t="s">
        <v>811</v>
      </c>
      <c r="B54" s="190">
        <v>19</v>
      </c>
      <c r="C54" s="191" t="s">
        <v>539</v>
      </c>
      <c r="D54" s="192" t="s">
        <v>540</v>
      </c>
      <c r="E54" s="193" t="s">
        <v>525</v>
      </c>
      <c r="F54" s="193" t="s">
        <v>812</v>
      </c>
      <c r="G54" s="193" t="s">
        <v>813</v>
      </c>
      <c r="H54" s="194"/>
      <c r="I54" s="195" t="s">
        <v>814</v>
      </c>
      <c r="J54" s="218"/>
      <c r="K54"/>
    </row>
    <row r="55" spans="1:11" ht="12.75">
      <c r="A55" s="198" t="s">
        <v>152</v>
      </c>
      <c r="B55" s="199"/>
      <c r="C55" s="200" t="s">
        <v>189</v>
      </c>
      <c r="D55" s="201" t="s">
        <v>555</v>
      </c>
      <c r="E55" s="202" t="s">
        <v>541</v>
      </c>
      <c r="F55" s="202" t="s">
        <v>649</v>
      </c>
      <c r="G55" s="202" t="s">
        <v>947</v>
      </c>
      <c r="H55" s="203"/>
      <c r="I55" s="188" t="s">
        <v>816</v>
      </c>
      <c r="J55" s="218"/>
      <c r="K55"/>
    </row>
    <row r="56" spans="1:11" ht="12.75">
      <c r="A56" s="189" t="s">
        <v>817</v>
      </c>
      <c r="B56" s="190">
        <v>27</v>
      </c>
      <c r="C56" s="191" t="s">
        <v>551</v>
      </c>
      <c r="D56" s="192" t="s">
        <v>552</v>
      </c>
      <c r="E56" s="193" t="s">
        <v>553</v>
      </c>
      <c r="F56" s="193" t="s">
        <v>799</v>
      </c>
      <c r="G56" s="193" t="s">
        <v>761</v>
      </c>
      <c r="H56" s="194"/>
      <c r="I56" s="195" t="s">
        <v>818</v>
      </c>
      <c r="J56" s="218"/>
      <c r="K56"/>
    </row>
    <row r="57" spans="1:11" ht="12.75">
      <c r="A57" s="198" t="s">
        <v>153</v>
      </c>
      <c r="B57" s="199"/>
      <c r="C57" s="200" t="s">
        <v>198</v>
      </c>
      <c r="D57" s="201" t="s">
        <v>786</v>
      </c>
      <c r="E57" s="202" t="s">
        <v>555</v>
      </c>
      <c r="F57" s="202" t="s">
        <v>538</v>
      </c>
      <c r="G57" s="202" t="s">
        <v>948</v>
      </c>
      <c r="H57" s="203"/>
      <c r="I57" s="188" t="s">
        <v>819</v>
      </c>
      <c r="J57" s="218"/>
      <c r="K57"/>
    </row>
    <row r="58" spans="1:11" ht="12.75">
      <c r="A58" s="189" t="s">
        <v>560</v>
      </c>
      <c r="B58" s="190">
        <v>37</v>
      </c>
      <c r="C58" s="191" t="s">
        <v>561</v>
      </c>
      <c r="D58" s="192" t="s">
        <v>562</v>
      </c>
      <c r="E58" s="193" t="s">
        <v>563</v>
      </c>
      <c r="F58" s="193" t="s">
        <v>820</v>
      </c>
      <c r="G58" s="193" t="s">
        <v>821</v>
      </c>
      <c r="H58" s="194"/>
      <c r="I58" s="195" t="s">
        <v>822</v>
      </c>
      <c r="J58" s="218"/>
      <c r="K58"/>
    </row>
    <row r="59" spans="1:11" ht="12.75">
      <c r="A59" s="198" t="s">
        <v>150</v>
      </c>
      <c r="B59" s="199"/>
      <c r="C59" s="200" t="s">
        <v>329</v>
      </c>
      <c r="D59" s="201" t="s">
        <v>564</v>
      </c>
      <c r="E59" s="202" t="s">
        <v>564</v>
      </c>
      <c r="F59" s="202" t="s">
        <v>823</v>
      </c>
      <c r="G59" s="202" t="s">
        <v>949</v>
      </c>
      <c r="H59" s="203"/>
      <c r="I59" s="188" t="s">
        <v>824</v>
      </c>
      <c r="J59" s="218"/>
      <c r="K59"/>
    </row>
    <row r="60" spans="1:11" ht="12.75">
      <c r="A60" s="189" t="s">
        <v>625</v>
      </c>
      <c r="B60" s="190">
        <v>75</v>
      </c>
      <c r="C60" s="191" t="s">
        <v>590</v>
      </c>
      <c r="D60" s="192" t="s">
        <v>626</v>
      </c>
      <c r="E60" s="193" t="s">
        <v>627</v>
      </c>
      <c r="F60" s="193" t="s">
        <v>825</v>
      </c>
      <c r="G60" s="193" t="s">
        <v>826</v>
      </c>
      <c r="H60" s="194"/>
      <c r="I60" s="195" t="s">
        <v>827</v>
      </c>
      <c r="J60" s="218"/>
      <c r="K60"/>
    </row>
    <row r="61" spans="1:11" ht="12.75">
      <c r="A61" s="198" t="s">
        <v>55</v>
      </c>
      <c r="B61" s="199"/>
      <c r="C61" s="200" t="s">
        <v>418</v>
      </c>
      <c r="D61" s="201" t="s">
        <v>629</v>
      </c>
      <c r="E61" s="202" t="s">
        <v>577</v>
      </c>
      <c r="F61" s="202" t="s">
        <v>528</v>
      </c>
      <c r="G61" s="202" t="s">
        <v>806</v>
      </c>
      <c r="H61" s="203"/>
      <c r="I61" s="188" t="s">
        <v>828</v>
      </c>
      <c r="J61" s="218"/>
      <c r="K61"/>
    </row>
    <row r="62" spans="1:11" ht="12.75">
      <c r="A62" s="189" t="s">
        <v>569</v>
      </c>
      <c r="B62" s="190">
        <v>33</v>
      </c>
      <c r="C62" s="191" t="s">
        <v>570</v>
      </c>
      <c r="D62" s="192" t="s">
        <v>571</v>
      </c>
      <c r="E62" s="193" t="s">
        <v>540</v>
      </c>
      <c r="F62" s="193" t="s">
        <v>734</v>
      </c>
      <c r="G62" s="193" t="s">
        <v>718</v>
      </c>
      <c r="H62" s="194"/>
      <c r="I62" s="195" t="s">
        <v>829</v>
      </c>
      <c r="J62" s="218"/>
      <c r="K62"/>
    </row>
    <row r="63" spans="1:11" ht="12.75">
      <c r="A63" s="198" t="s">
        <v>150</v>
      </c>
      <c r="B63" s="199"/>
      <c r="C63" s="200" t="s">
        <v>325</v>
      </c>
      <c r="D63" s="201" t="s">
        <v>624</v>
      </c>
      <c r="E63" s="202" t="s">
        <v>573</v>
      </c>
      <c r="F63" s="202" t="s">
        <v>737</v>
      </c>
      <c r="G63" s="202" t="s">
        <v>950</v>
      </c>
      <c r="H63" s="203"/>
      <c r="I63" s="188" t="s">
        <v>830</v>
      </c>
      <c r="J63" s="218"/>
      <c r="K63"/>
    </row>
    <row r="64" spans="1:11" ht="12.75">
      <c r="A64" s="189" t="s">
        <v>574</v>
      </c>
      <c r="B64" s="190">
        <v>25</v>
      </c>
      <c r="C64" s="191" t="s">
        <v>575</v>
      </c>
      <c r="D64" s="192" t="s">
        <v>571</v>
      </c>
      <c r="E64" s="193" t="s">
        <v>547</v>
      </c>
      <c r="F64" s="193" t="s">
        <v>831</v>
      </c>
      <c r="G64" s="193" t="s">
        <v>728</v>
      </c>
      <c r="H64" s="194"/>
      <c r="I64" s="195" t="s">
        <v>832</v>
      </c>
      <c r="J64" s="218"/>
      <c r="K64"/>
    </row>
    <row r="65" spans="1:11" ht="12.75">
      <c r="A65" s="198" t="s">
        <v>161</v>
      </c>
      <c r="B65" s="199"/>
      <c r="C65" s="200" t="s">
        <v>209</v>
      </c>
      <c r="D65" s="201" t="s">
        <v>833</v>
      </c>
      <c r="E65" s="202" t="s">
        <v>576</v>
      </c>
      <c r="F65" s="202" t="s">
        <v>834</v>
      </c>
      <c r="G65" s="202" t="s">
        <v>951</v>
      </c>
      <c r="H65" s="203"/>
      <c r="I65" s="188" t="s">
        <v>835</v>
      </c>
      <c r="J65" s="218"/>
      <c r="K65"/>
    </row>
    <row r="66" spans="1:11" ht="12.75">
      <c r="A66" s="189" t="s">
        <v>836</v>
      </c>
      <c r="B66" s="190">
        <v>26</v>
      </c>
      <c r="C66" s="191" t="s">
        <v>565</v>
      </c>
      <c r="D66" s="192" t="s">
        <v>566</v>
      </c>
      <c r="E66" s="193" t="s">
        <v>567</v>
      </c>
      <c r="F66" s="193" t="s">
        <v>837</v>
      </c>
      <c r="G66" s="193" t="s">
        <v>838</v>
      </c>
      <c r="H66" s="194"/>
      <c r="I66" s="195" t="s">
        <v>839</v>
      </c>
      <c r="J66" s="218"/>
      <c r="K66"/>
    </row>
    <row r="67" spans="1:11" ht="12.75">
      <c r="A67" s="198" t="s">
        <v>152</v>
      </c>
      <c r="B67" s="199"/>
      <c r="C67" s="200" t="s">
        <v>189</v>
      </c>
      <c r="D67" s="201" t="s">
        <v>840</v>
      </c>
      <c r="E67" s="202" t="s">
        <v>628</v>
      </c>
      <c r="F67" s="202" t="s">
        <v>815</v>
      </c>
      <c r="G67" s="202" t="s">
        <v>952</v>
      </c>
      <c r="H67" s="203"/>
      <c r="I67" s="188" t="s">
        <v>841</v>
      </c>
      <c r="J67" s="218"/>
      <c r="K67"/>
    </row>
    <row r="68" spans="1:11" ht="12.75">
      <c r="A68" s="189" t="s">
        <v>630</v>
      </c>
      <c r="B68" s="190">
        <v>41</v>
      </c>
      <c r="C68" s="191" t="s">
        <v>592</v>
      </c>
      <c r="D68" s="192" t="s">
        <v>631</v>
      </c>
      <c r="E68" s="193" t="s">
        <v>632</v>
      </c>
      <c r="F68" s="193" t="s">
        <v>745</v>
      </c>
      <c r="G68" s="193" t="s">
        <v>718</v>
      </c>
      <c r="H68" s="194"/>
      <c r="I68" s="195" t="s">
        <v>842</v>
      </c>
      <c r="J68" s="218"/>
      <c r="K68"/>
    </row>
    <row r="69" spans="1:11" ht="12.75">
      <c r="A69" s="198" t="s">
        <v>157</v>
      </c>
      <c r="B69" s="199"/>
      <c r="C69" s="200" t="s">
        <v>166</v>
      </c>
      <c r="D69" s="201" t="s">
        <v>843</v>
      </c>
      <c r="E69" s="202" t="s">
        <v>634</v>
      </c>
      <c r="F69" s="202" t="s">
        <v>731</v>
      </c>
      <c r="G69" s="202" t="s">
        <v>953</v>
      </c>
      <c r="H69" s="203"/>
      <c r="I69" s="188" t="s">
        <v>844</v>
      </c>
      <c r="J69" s="218"/>
      <c r="K69"/>
    </row>
    <row r="70" spans="1:11" ht="12.75">
      <c r="A70" s="189" t="s">
        <v>635</v>
      </c>
      <c r="B70" s="190">
        <v>45</v>
      </c>
      <c r="C70" s="191" t="s">
        <v>596</v>
      </c>
      <c r="D70" s="192" t="s">
        <v>636</v>
      </c>
      <c r="E70" s="193" t="s">
        <v>637</v>
      </c>
      <c r="F70" s="193" t="s">
        <v>845</v>
      </c>
      <c r="G70" s="193" t="s">
        <v>821</v>
      </c>
      <c r="H70" s="194"/>
      <c r="I70" s="195" t="s">
        <v>846</v>
      </c>
      <c r="J70" s="218"/>
      <c r="K70"/>
    </row>
    <row r="71" spans="1:11" ht="12.75">
      <c r="A71" s="198" t="s">
        <v>55</v>
      </c>
      <c r="B71" s="199"/>
      <c r="C71" s="200" t="s">
        <v>272</v>
      </c>
      <c r="D71" s="201" t="s">
        <v>847</v>
      </c>
      <c r="E71" s="202" t="s">
        <v>639</v>
      </c>
      <c r="F71" s="202" t="s">
        <v>870</v>
      </c>
      <c r="G71" s="202" t="s">
        <v>954</v>
      </c>
      <c r="H71" s="203"/>
      <c r="I71" s="188" t="s">
        <v>849</v>
      </c>
      <c r="J71" s="218"/>
      <c r="K71"/>
    </row>
    <row r="72" spans="1:11" ht="12.75">
      <c r="A72" s="189" t="s">
        <v>640</v>
      </c>
      <c r="B72" s="190">
        <v>28</v>
      </c>
      <c r="C72" s="191" t="s">
        <v>578</v>
      </c>
      <c r="D72" s="192" t="s">
        <v>579</v>
      </c>
      <c r="E72" s="193" t="s">
        <v>580</v>
      </c>
      <c r="F72" s="193" t="s">
        <v>741</v>
      </c>
      <c r="G72" s="193" t="s">
        <v>740</v>
      </c>
      <c r="H72" s="194"/>
      <c r="I72" s="195" t="s">
        <v>850</v>
      </c>
      <c r="J72" s="218"/>
      <c r="K72"/>
    </row>
    <row r="73" spans="1:11" ht="12.75">
      <c r="A73" s="198" t="s">
        <v>150</v>
      </c>
      <c r="B73" s="199"/>
      <c r="C73" s="200" t="s">
        <v>35</v>
      </c>
      <c r="D73" s="201" t="s">
        <v>851</v>
      </c>
      <c r="E73" s="202" t="s">
        <v>641</v>
      </c>
      <c r="F73" s="202" t="s">
        <v>955</v>
      </c>
      <c r="G73" s="202" t="s">
        <v>572</v>
      </c>
      <c r="H73" s="203"/>
      <c r="I73" s="188" t="s">
        <v>852</v>
      </c>
      <c r="J73" s="218"/>
      <c r="K73"/>
    </row>
    <row r="74" spans="1:11" ht="12.75">
      <c r="A74" s="189" t="s">
        <v>853</v>
      </c>
      <c r="B74" s="190">
        <v>42</v>
      </c>
      <c r="C74" s="191" t="s">
        <v>593</v>
      </c>
      <c r="D74" s="192" t="s">
        <v>644</v>
      </c>
      <c r="E74" s="193" t="s">
        <v>645</v>
      </c>
      <c r="F74" s="193" t="s">
        <v>820</v>
      </c>
      <c r="G74" s="193" t="s">
        <v>854</v>
      </c>
      <c r="H74" s="194"/>
      <c r="I74" s="195" t="s">
        <v>855</v>
      </c>
      <c r="J74" s="218"/>
      <c r="K74"/>
    </row>
    <row r="75" spans="1:11" ht="12.75">
      <c r="A75" s="198" t="s">
        <v>151</v>
      </c>
      <c r="B75" s="199"/>
      <c r="C75" s="200" t="s">
        <v>173</v>
      </c>
      <c r="D75" s="201" t="s">
        <v>796</v>
      </c>
      <c r="E75" s="202" t="s">
        <v>646</v>
      </c>
      <c r="F75" s="202" t="s">
        <v>856</v>
      </c>
      <c r="G75" s="202" t="s">
        <v>857</v>
      </c>
      <c r="H75" s="203"/>
      <c r="I75" s="188" t="s">
        <v>858</v>
      </c>
      <c r="J75" s="218"/>
      <c r="K75"/>
    </row>
    <row r="76" spans="1:11" ht="12.75">
      <c r="A76" s="189" t="s">
        <v>956</v>
      </c>
      <c r="B76" s="190">
        <v>55</v>
      </c>
      <c r="C76" s="191" t="s">
        <v>605</v>
      </c>
      <c r="D76" s="192" t="s">
        <v>650</v>
      </c>
      <c r="E76" s="193" t="s">
        <v>651</v>
      </c>
      <c r="F76" s="193" t="s">
        <v>957</v>
      </c>
      <c r="G76" s="193" t="s">
        <v>773</v>
      </c>
      <c r="H76" s="194"/>
      <c r="I76" s="195" t="s">
        <v>958</v>
      </c>
      <c r="J76" s="218"/>
      <c r="K76"/>
    </row>
    <row r="77" spans="1:11" ht="12.75">
      <c r="A77" s="198" t="s">
        <v>153</v>
      </c>
      <c r="B77" s="199"/>
      <c r="C77" s="200" t="s">
        <v>198</v>
      </c>
      <c r="D77" s="201" t="s">
        <v>662</v>
      </c>
      <c r="E77" s="202" t="s">
        <v>653</v>
      </c>
      <c r="F77" s="202" t="s">
        <v>840</v>
      </c>
      <c r="G77" s="202" t="s">
        <v>959</v>
      </c>
      <c r="H77" s="203"/>
      <c r="I77" s="188" t="s">
        <v>960</v>
      </c>
      <c r="J77" s="218"/>
      <c r="K77"/>
    </row>
    <row r="78" spans="1:11" ht="12.75">
      <c r="A78" s="189" t="s">
        <v>647</v>
      </c>
      <c r="B78" s="190">
        <v>29</v>
      </c>
      <c r="C78" s="191" t="s">
        <v>581</v>
      </c>
      <c r="D78" s="192" t="s">
        <v>582</v>
      </c>
      <c r="E78" s="193" t="s">
        <v>583</v>
      </c>
      <c r="F78" s="193" t="s">
        <v>859</v>
      </c>
      <c r="G78" s="193" t="s">
        <v>728</v>
      </c>
      <c r="H78" s="194"/>
      <c r="I78" s="195" t="s">
        <v>860</v>
      </c>
      <c r="J78" s="218"/>
      <c r="K78"/>
    </row>
    <row r="79" spans="1:11" ht="12.75">
      <c r="A79" s="198" t="s">
        <v>424</v>
      </c>
      <c r="B79" s="199"/>
      <c r="C79" s="200" t="s">
        <v>325</v>
      </c>
      <c r="D79" s="201" t="s">
        <v>638</v>
      </c>
      <c r="E79" s="202" t="s">
        <v>649</v>
      </c>
      <c r="F79" s="202" t="s">
        <v>1083</v>
      </c>
      <c r="G79" s="202" t="s">
        <v>554</v>
      </c>
      <c r="H79" s="203"/>
      <c r="I79" s="188" t="s">
        <v>862</v>
      </c>
      <c r="J79" s="218"/>
      <c r="K79"/>
    </row>
    <row r="80" spans="1:11" ht="12.75">
      <c r="A80" s="189" t="s">
        <v>961</v>
      </c>
      <c r="B80" s="190">
        <v>43</v>
      </c>
      <c r="C80" s="191" t="s">
        <v>594</v>
      </c>
      <c r="D80" s="192" t="s">
        <v>655</v>
      </c>
      <c r="E80" s="193" t="s">
        <v>656</v>
      </c>
      <c r="F80" s="193" t="s">
        <v>863</v>
      </c>
      <c r="G80" s="193" t="s">
        <v>812</v>
      </c>
      <c r="H80" s="194"/>
      <c r="I80" s="195" t="s">
        <v>864</v>
      </c>
      <c r="J80" s="218"/>
      <c r="K80"/>
    </row>
    <row r="81" spans="1:11" ht="12.75">
      <c r="A81" s="198" t="s">
        <v>161</v>
      </c>
      <c r="B81" s="199"/>
      <c r="C81" s="200" t="s">
        <v>228</v>
      </c>
      <c r="D81" s="201" t="s">
        <v>865</v>
      </c>
      <c r="E81" s="202" t="s">
        <v>658</v>
      </c>
      <c r="F81" s="202" t="s">
        <v>677</v>
      </c>
      <c r="G81" s="202" t="s">
        <v>657</v>
      </c>
      <c r="H81" s="203"/>
      <c r="I81" s="188" t="s">
        <v>866</v>
      </c>
      <c r="J81" s="218"/>
      <c r="K81"/>
    </row>
    <row r="82" spans="1:11" ht="12.75">
      <c r="A82" s="189" t="s">
        <v>654</v>
      </c>
      <c r="B82" s="190">
        <v>59</v>
      </c>
      <c r="C82" s="191" t="s">
        <v>609</v>
      </c>
      <c r="D82" s="192" t="s">
        <v>660</v>
      </c>
      <c r="E82" s="193" t="s">
        <v>661</v>
      </c>
      <c r="F82" s="193" t="s">
        <v>845</v>
      </c>
      <c r="G82" s="193" t="s">
        <v>962</v>
      </c>
      <c r="H82" s="194"/>
      <c r="I82" s="195" t="s">
        <v>963</v>
      </c>
      <c r="J82" s="218"/>
      <c r="K82"/>
    </row>
    <row r="83" spans="1:11" ht="12.75">
      <c r="A83" s="198" t="s">
        <v>55</v>
      </c>
      <c r="B83" s="199"/>
      <c r="C83" s="200" t="s">
        <v>272</v>
      </c>
      <c r="D83" s="201" t="s">
        <v>887</v>
      </c>
      <c r="E83" s="202" t="s">
        <v>652</v>
      </c>
      <c r="F83" s="202" t="s">
        <v>870</v>
      </c>
      <c r="G83" s="202" t="s">
        <v>964</v>
      </c>
      <c r="H83" s="203"/>
      <c r="I83" s="188" t="s">
        <v>965</v>
      </c>
      <c r="J83" s="218"/>
      <c r="K83"/>
    </row>
    <row r="84" spans="1:11" ht="12.75">
      <c r="A84" s="189" t="s">
        <v>659</v>
      </c>
      <c r="B84" s="190">
        <v>48</v>
      </c>
      <c r="C84" s="191" t="s">
        <v>599</v>
      </c>
      <c r="D84" s="192" t="s">
        <v>642</v>
      </c>
      <c r="E84" s="193" t="s">
        <v>1084</v>
      </c>
      <c r="F84" s="193" t="s">
        <v>741</v>
      </c>
      <c r="G84" s="193" t="s">
        <v>872</v>
      </c>
      <c r="H84" s="194"/>
      <c r="I84" s="195" t="s">
        <v>1085</v>
      </c>
      <c r="J84" s="218"/>
      <c r="K84"/>
    </row>
    <row r="85" spans="1:11" ht="12.75">
      <c r="A85" s="198" t="s">
        <v>161</v>
      </c>
      <c r="B85" s="199"/>
      <c r="C85" s="200" t="s">
        <v>305</v>
      </c>
      <c r="D85" s="201" t="s">
        <v>648</v>
      </c>
      <c r="E85" s="202" t="s">
        <v>643</v>
      </c>
      <c r="F85" s="202" t="s">
        <v>847</v>
      </c>
      <c r="G85" s="202" t="s">
        <v>917</v>
      </c>
      <c r="H85" s="203"/>
      <c r="I85" s="188" t="s">
        <v>1086</v>
      </c>
      <c r="J85" s="218"/>
      <c r="K85"/>
    </row>
    <row r="86" spans="1:11" ht="12.75">
      <c r="A86" s="189" t="s">
        <v>663</v>
      </c>
      <c r="B86" s="190">
        <v>50</v>
      </c>
      <c r="C86" s="191" t="s">
        <v>601</v>
      </c>
      <c r="D86" s="192" t="s">
        <v>667</v>
      </c>
      <c r="E86" s="193" t="s">
        <v>668</v>
      </c>
      <c r="F86" s="193" t="s">
        <v>867</v>
      </c>
      <c r="G86" s="193" t="s">
        <v>825</v>
      </c>
      <c r="H86" s="194"/>
      <c r="I86" s="195" t="s">
        <v>868</v>
      </c>
      <c r="J86" s="218"/>
      <c r="K86"/>
    </row>
    <row r="87" spans="1:11" ht="12.75">
      <c r="A87" s="198" t="s">
        <v>55</v>
      </c>
      <c r="B87" s="199"/>
      <c r="C87" s="200" t="s">
        <v>209</v>
      </c>
      <c r="D87" s="201" t="s">
        <v>869</v>
      </c>
      <c r="E87" s="202" t="s">
        <v>669</v>
      </c>
      <c r="F87" s="202" t="s">
        <v>966</v>
      </c>
      <c r="G87" s="202" t="s">
        <v>633</v>
      </c>
      <c r="H87" s="203"/>
      <c r="I87" s="188" t="s">
        <v>871</v>
      </c>
      <c r="J87" s="218"/>
      <c r="K87"/>
    </row>
    <row r="88" spans="1:11" ht="12.75">
      <c r="A88" s="189" t="s">
        <v>666</v>
      </c>
      <c r="B88" s="190">
        <v>57</v>
      </c>
      <c r="C88" s="191" t="s">
        <v>607</v>
      </c>
      <c r="D88" s="192" t="s">
        <v>664</v>
      </c>
      <c r="E88" s="193" t="s">
        <v>665</v>
      </c>
      <c r="F88" s="193" t="s">
        <v>967</v>
      </c>
      <c r="G88" s="193" t="s">
        <v>838</v>
      </c>
      <c r="H88" s="194"/>
      <c r="I88" s="195" t="s">
        <v>968</v>
      </c>
      <c r="J88" s="218"/>
      <c r="K88"/>
    </row>
    <row r="89" spans="1:11" ht="12.75">
      <c r="A89" s="198" t="s">
        <v>152</v>
      </c>
      <c r="B89" s="199"/>
      <c r="C89" s="200" t="s">
        <v>230</v>
      </c>
      <c r="D89" s="201" t="s">
        <v>875</v>
      </c>
      <c r="E89" s="202" t="s">
        <v>662</v>
      </c>
      <c r="F89" s="202" t="s">
        <v>969</v>
      </c>
      <c r="G89" s="202" t="s">
        <v>952</v>
      </c>
      <c r="H89" s="203"/>
      <c r="I89" s="188" t="s">
        <v>970</v>
      </c>
      <c r="J89" s="218"/>
      <c r="K89"/>
    </row>
    <row r="90" spans="1:11" ht="12.75">
      <c r="A90" s="189" t="s">
        <v>670</v>
      </c>
      <c r="B90" s="190">
        <v>51</v>
      </c>
      <c r="C90" s="191" t="s">
        <v>602</v>
      </c>
      <c r="D90" s="192" t="s">
        <v>671</v>
      </c>
      <c r="E90" s="193" t="s">
        <v>672</v>
      </c>
      <c r="F90" s="193" t="s">
        <v>873</v>
      </c>
      <c r="G90" s="193" t="s">
        <v>745</v>
      </c>
      <c r="H90" s="194"/>
      <c r="I90" s="195" t="s">
        <v>874</v>
      </c>
      <c r="J90" s="218"/>
      <c r="K90"/>
    </row>
    <row r="91" spans="1:11" ht="12.75">
      <c r="A91" s="198" t="s">
        <v>55</v>
      </c>
      <c r="B91" s="199"/>
      <c r="C91" s="200" t="s">
        <v>66</v>
      </c>
      <c r="D91" s="201" t="s">
        <v>680</v>
      </c>
      <c r="E91" s="202" t="s">
        <v>875</v>
      </c>
      <c r="F91" s="202" t="s">
        <v>848</v>
      </c>
      <c r="G91" s="202" t="s">
        <v>843</v>
      </c>
      <c r="H91" s="203"/>
      <c r="I91" s="188" t="s">
        <v>876</v>
      </c>
      <c r="J91" s="218"/>
      <c r="K91"/>
    </row>
    <row r="92" spans="1:11" ht="12.75">
      <c r="A92" s="189" t="s">
        <v>674</v>
      </c>
      <c r="B92" s="190">
        <v>52</v>
      </c>
      <c r="C92" s="191" t="s">
        <v>603</v>
      </c>
      <c r="D92" s="192" t="s">
        <v>675</v>
      </c>
      <c r="E92" s="193" t="s">
        <v>676</v>
      </c>
      <c r="F92" s="193" t="s">
        <v>877</v>
      </c>
      <c r="G92" s="193" t="s">
        <v>878</v>
      </c>
      <c r="H92" s="194"/>
      <c r="I92" s="195" t="s">
        <v>879</v>
      </c>
      <c r="J92" s="218"/>
      <c r="K92"/>
    </row>
    <row r="93" spans="1:11" ht="12.75">
      <c r="A93" s="198" t="s">
        <v>161</v>
      </c>
      <c r="B93" s="199"/>
      <c r="C93" s="200" t="s">
        <v>230</v>
      </c>
      <c r="D93" s="201" t="s">
        <v>880</v>
      </c>
      <c r="E93" s="202" t="s">
        <v>677</v>
      </c>
      <c r="F93" s="202" t="s">
        <v>687</v>
      </c>
      <c r="G93" s="202" t="s">
        <v>662</v>
      </c>
      <c r="H93" s="203"/>
      <c r="I93" s="188" t="s">
        <v>881</v>
      </c>
      <c r="J93" s="218"/>
      <c r="K93"/>
    </row>
    <row r="94" spans="1:11" ht="12.75">
      <c r="A94" s="189" t="s">
        <v>971</v>
      </c>
      <c r="B94" s="190">
        <v>66</v>
      </c>
      <c r="C94" s="191" t="s">
        <v>616</v>
      </c>
      <c r="D94" s="192" t="s">
        <v>891</v>
      </c>
      <c r="E94" s="193" t="s">
        <v>892</v>
      </c>
      <c r="F94" s="193" t="s">
        <v>972</v>
      </c>
      <c r="G94" s="193" t="s">
        <v>973</v>
      </c>
      <c r="H94" s="194"/>
      <c r="I94" s="195" t="s">
        <v>974</v>
      </c>
      <c r="J94" s="218"/>
      <c r="K94"/>
    </row>
    <row r="95" spans="1:11" ht="12.75">
      <c r="A95" s="198" t="s">
        <v>161</v>
      </c>
      <c r="B95" s="199"/>
      <c r="C95" s="200" t="s">
        <v>228</v>
      </c>
      <c r="D95" s="201" t="s">
        <v>893</v>
      </c>
      <c r="E95" s="202" t="s">
        <v>673</v>
      </c>
      <c r="F95" s="202" t="s">
        <v>975</v>
      </c>
      <c r="G95" s="202" t="s">
        <v>693</v>
      </c>
      <c r="H95" s="203"/>
      <c r="I95" s="188" t="s">
        <v>976</v>
      </c>
      <c r="J95" s="218"/>
      <c r="K95"/>
    </row>
    <row r="96" spans="1:11" ht="12.75">
      <c r="A96" s="189" t="s">
        <v>977</v>
      </c>
      <c r="B96" s="190">
        <v>44</v>
      </c>
      <c r="C96" s="191" t="s">
        <v>595</v>
      </c>
      <c r="D96" s="192" t="s">
        <v>678</v>
      </c>
      <c r="E96" s="193" t="s">
        <v>679</v>
      </c>
      <c r="F96" s="193" t="s">
        <v>882</v>
      </c>
      <c r="G96" s="193" t="s">
        <v>812</v>
      </c>
      <c r="H96" s="194"/>
      <c r="I96" s="195" t="s">
        <v>883</v>
      </c>
      <c r="J96" s="218"/>
      <c r="K96"/>
    </row>
    <row r="97" spans="1:11" ht="12.75">
      <c r="A97" s="198" t="s">
        <v>55</v>
      </c>
      <c r="B97" s="199"/>
      <c r="C97" s="200" t="s">
        <v>269</v>
      </c>
      <c r="D97" s="201" t="s">
        <v>884</v>
      </c>
      <c r="E97" s="202" t="s">
        <v>885</v>
      </c>
      <c r="F97" s="202" t="s">
        <v>843</v>
      </c>
      <c r="G97" s="202" t="s">
        <v>944</v>
      </c>
      <c r="H97" s="203"/>
      <c r="I97" s="188" t="s">
        <v>886</v>
      </c>
      <c r="J97" s="218"/>
      <c r="K97"/>
    </row>
    <row r="98" spans="1:11" ht="12.75">
      <c r="A98" s="189" t="s">
        <v>978</v>
      </c>
      <c r="B98" s="190">
        <v>68</v>
      </c>
      <c r="C98" s="191" t="s">
        <v>618</v>
      </c>
      <c r="D98" s="192" t="s">
        <v>888</v>
      </c>
      <c r="E98" s="193" t="s">
        <v>667</v>
      </c>
      <c r="F98" s="193" t="s">
        <v>979</v>
      </c>
      <c r="G98" s="193" t="s">
        <v>980</v>
      </c>
      <c r="H98" s="194"/>
      <c r="I98" s="195" t="s">
        <v>981</v>
      </c>
      <c r="J98" s="218"/>
      <c r="K98"/>
    </row>
    <row r="99" spans="1:11" ht="12.75">
      <c r="A99" s="198" t="s">
        <v>95</v>
      </c>
      <c r="B99" s="199"/>
      <c r="C99" s="200" t="s">
        <v>96</v>
      </c>
      <c r="D99" s="201" t="s">
        <v>889</v>
      </c>
      <c r="E99" s="202" t="s">
        <v>890</v>
      </c>
      <c r="F99" s="202" t="s">
        <v>1087</v>
      </c>
      <c r="G99" s="202" t="s">
        <v>889</v>
      </c>
      <c r="H99" s="203"/>
      <c r="I99" s="188" t="s">
        <v>982</v>
      </c>
      <c r="J99" s="218"/>
      <c r="K99"/>
    </row>
    <row r="100" spans="1:11" ht="12.75">
      <c r="A100" s="189" t="s">
        <v>983</v>
      </c>
      <c r="B100" s="190">
        <v>69</v>
      </c>
      <c r="C100" s="191" t="s">
        <v>619</v>
      </c>
      <c r="D100" s="192" t="s">
        <v>894</v>
      </c>
      <c r="E100" s="193" t="s">
        <v>895</v>
      </c>
      <c r="F100" s="193" t="s">
        <v>984</v>
      </c>
      <c r="G100" s="193" t="s">
        <v>985</v>
      </c>
      <c r="H100" s="194"/>
      <c r="I100" s="195" t="s">
        <v>986</v>
      </c>
      <c r="J100" s="218"/>
      <c r="K100"/>
    </row>
    <row r="101" spans="1:11" ht="12.75">
      <c r="A101" s="198" t="s">
        <v>95</v>
      </c>
      <c r="B101" s="199"/>
      <c r="C101" s="200" t="s">
        <v>99</v>
      </c>
      <c r="D101" s="201" t="s">
        <v>896</v>
      </c>
      <c r="E101" s="202" t="s">
        <v>897</v>
      </c>
      <c r="F101" s="202" t="s">
        <v>1088</v>
      </c>
      <c r="G101" s="202" t="s">
        <v>1089</v>
      </c>
      <c r="H101" s="203"/>
      <c r="I101" s="188" t="s">
        <v>987</v>
      </c>
      <c r="J101" s="218"/>
      <c r="K101"/>
    </row>
    <row r="102" spans="1:11" ht="12.75">
      <c r="A102" s="189" t="s">
        <v>1090</v>
      </c>
      <c r="B102" s="190">
        <v>70</v>
      </c>
      <c r="C102" s="191" t="s">
        <v>620</v>
      </c>
      <c r="D102" s="192" t="s">
        <v>898</v>
      </c>
      <c r="E102" s="193" t="s">
        <v>888</v>
      </c>
      <c r="F102" s="193" t="s">
        <v>1091</v>
      </c>
      <c r="G102" s="193" t="s">
        <v>859</v>
      </c>
      <c r="H102" s="194"/>
      <c r="I102" s="195" t="s">
        <v>1092</v>
      </c>
      <c r="J102" s="218"/>
      <c r="K102"/>
    </row>
    <row r="103" spans="1:11" ht="12.75">
      <c r="A103" s="198" t="s">
        <v>95</v>
      </c>
      <c r="B103" s="199"/>
      <c r="C103" s="200" t="s">
        <v>99</v>
      </c>
      <c r="D103" s="201" t="s">
        <v>899</v>
      </c>
      <c r="E103" s="202" t="s">
        <v>900</v>
      </c>
      <c r="F103" s="202" t="s">
        <v>1093</v>
      </c>
      <c r="G103" s="202" t="s">
        <v>910</v>
      </c>
      <c r="H103" s="203"/>
      <c r="I103" s="188" t="s">
        <v>1094</v>
      </c>
      <c r="J103" s="218"/>
      <c r="K103"/>
    </row>
    <row r="104" spans="1:11" ht="12.75">
      <c r="A104" s="189" t="s">
        <v>1095</v>
      </c>
      <c r="B104" s="190">
        <v>63</v>
      </c>
      <c r="C104" s="191" t="s">
        <v>613</v>
      </c>
      <c r="D104" s="192" t="s">
        <v>684</v>
      </c>
      <c r="E104" s="193" t="s">
        <v>685</v>
      </c>
      <c r="F104" s="193" t="s">
        <v>838</v>
      </c>
      <c r="G104" s="193" t="s">
        <v>988</v>
      </c>
      <c r="H104" s="194"/>
      <c r="I104" s="195" t="s">
        <v>989</v>
      </c>
      <c r="J104" s="218"/>
      <c r="K104"/>
    </row>
    <row r="105" spans="1:11" ht="12.75">
      <c r="A105" s="198" t="s">
        <v>161</v>
      </c>
      <c r="B105" s="199"/>
      <c r="C105" s="200" t="s">
        <v>272</v>
      </c>
      <c r="D105" s="201" t="s">
        <v>902</v>
      </c>
      <c r="E105" s="202" t="s">
        <v>903</v>
      </c>
      <c r="F105" s="202" t="s">
        <v>990</v>
      </c>
      <c r="G105" s="202" t="s">
        <v>991</v>
      </c>
      <c r="H105" s="203"/>
      <c r="I105" s="188" t="s">
        <v>992</v>
      </c>
      <c r="J105" s="218"/>
      <c r="K105"/>
    </row>
    <row r="106" spans="1:11" ht="12.75">
      <c r="A106" s="189" t="s">
        <v>998</v>
      </c>
      <c r="B106" s="190">
        <v>62</v>
      </c>
      <c r="C106" s="191" t="s">
        <v>612</v>
      </c>
      <c r="D106" s="192" t="s">
        <v>681</v>
      </c>
      <c r="E106" s="193" t="s">
        <v>682</v>
      </c>
      <c r="F106" s="193" t="s">
        <v>993</v>
      </c>
      <c r="G106" s="193" t="s">
        <v>994</v>
      </c>
      <c r="H106" s="194"/>
      <c r="I106" s="195" t="s">
        <v>995</v>
      </c>
      <c r="J106" s="218"/>
      <c r="K106"/>
    </row>
    <row r="107" spans="1:11" ht="12.75">
      <c r="A107" s="198" t="s">
        <v>55</v>
      </c>
      <c r="B107" s="199"/>
      <c r="C107" s="200" t="s">
        <v>69</v>
      </c>
      <c r="D107" s="201" t="s">
        <v>901</v>
      </c>
      <c r="E107" s="202" t="s">
        <v>686</v>
      </c>
      <c r="F107" s="202" t="s">
        <v>1096</v>
      </c>
      <c r="G107" s="202" t="s">
        <v>996</v>
      </c>
      <c r="H107" s="203"/>
      <c r="I107" s="188" t="s">
        <v>997</v>
      </c>
      <c r="J107" s="218"/>
      <c r="K107"/>
    </row>
    <row r="108" spans="1:11" ht="12.75">
      <c r="A108" s="189" t="s">
        <v>698</v>
      </c>
      <c r="B108" s="190">
        <v>64</v>
      </c>
      <c r="C108" s="191" t="s">
        <v>614</v>
      </c>
      <c r="D108" s="192" t="s">
        <v>915</v>
      </c>
      <c r="E108" s="193" t="s">
        <v>916</v>
      </c>
      <c r="F108" s="193" t="s">
        <v>741</v>
      </c>
      <c r="G108" s="193" t="s">
        <v>999</v>
      </c>
      <c r="H108" s="194"/>
      <c r="I108" s="195" t="s">
        <v>1000</v>
      </c>
      <c r="J108" s="218"/>
      <c r="K108"/>
    </row>
    <row r="109" spans="1:11" ht="12.75">
      <c r="A109" s="198" t="s">
        <v>161</v>
      </c>
      <c r="B109" s="199"/>
      <c r="C109" s="200" t="s">
        <v>60</v>
      </c>
      <c r="D109" s="201" t="s">
        <v>917</v>
      </c>
      <c r="E109" s="202" t="s">
        <v>918</v>
      </c>
      <c r="F109" s="202" t="s">
        <v>847</v>
      </c>
      <c r="G109" s="202" t="s">
        <v>648</v>
      </c>
      <c r="H109" s="203"/>
      <c r="I109" s="188" t="s">
        <v>1001</v>
      </c>
      <c r="J109" s="218"/>
      <c r="K109"/>
    </row>
    <row r="110" spans="1:11" ht="12.75">
      <c r="A110" s="189" t="s">
        <v>1097</v>
      </c>
      <c r="B110" s="190">
        <v>73</v>
      </c>
      <c r="C110" s="191" t="s">
        <v>623</v>
      </c>
      <c r="D110" s="192" t="s">
        <v>904</v>
      </c>
      <c r="E110" s="193" t="s">
        <v>905</v>
      </c>
      <c r="F110" s="193" t="s">
        <v>1098</v>
      </c>
      <c r="G110" s="193" t="s">
        <v>1099</v>
      </c>
      <c r="H110" s="194"/>
      <c r="I110" s="195" t="s">
        <v>1100</v>
      </c>
      <c r="J110" s="218"/>
      <c r="K110"/>
    </row>
    <row r="111" spans="1:11" ht="12.75">
      <c r="A111" s="198" t="s">
        <v>95</v>
      </c>
      <c r="B111" s="199"/>
      <c r="C111" s="200" t="s">
        <v>99</v>
      </c>
      <c r="D111" s="201" t="s">
        <v>906</v>
      </c>
      <c r="E111" s="202" t="s">
        <v>907</v>
      </c>
      <c r="F111" s="202" t="s">
        <v>1101</v>
      </c>
      <c r="G111" s="202" t="s">
        <v>899</v>
      </c>
      <c r="H111" s="203"/>
      <c r="I111" s="188" t="s">
        <v>1102</v>
      </c>
      <c r="J111" s="218"/>
      <c r="K111"/>
    </row>
    <row r="112" spans="1:11" ht="12.75">
      <c r="A112" s="189" t="s">
        <v>1103</v>
      </c>
      <c r="B112" s="190">
        <v>71</v>
      </c>
      <c r="C112" s="191" t="s">
        <v>621</v>
      </c>
      <c r="D112" s="192" t="s">
        <v>908</v>
      </c>
      <c r="E112" s="193" t="s">
        <v>909</v>
      </c>
      <c r="F112" s="193" t="s">
        <v>1104</v>
      </c>
      <c r="G112" s="193" t="s">
        <v>1105</v>
      </c>
      <c r="H112" s="194"/>
      <c r="I112" s="195" t="s">
        <v>1106</v>
      </c>
      <c r="J112" s="218"/>
      <c r="K112"/>
    </row>
    <row r="113" spans="1:11" ht="12.75">
      <c r="A113" s="198" t="s">
        <v>95</v>
      </c>
      <c r="B113" s="199"/>
      <c r="C113" s="200" t="s">
        <v>102</v>
      </c>
      <c r="D113" s="201" t="s">
        <v>910</v>
      </c>
      <c r="E113" s="202" t="s">
        <v>911</v>
      </c>
      <c r="F113" s="202" t="s">
        <v>1107</v>
      </c>
      <c r="G113" s="202" t="s">
        <v>1093</v>
      </c>
      <c r="H113" s="203"/>
      <c r="I113" s="188" t="s">
        <v>1108</v>
      </c>
      <c r="J113" s="218"/>
      <c r="K113"/>
    </row>
    <row r="114" spans="1:11" ht="12.75">
      <c r="A114" s="189" t="s">
        <v>1109</v>
      </c>
      <c r="B114" s="190">
        <v>61</v>
      </c>
      <c r="C114" s="191" t="s">
        <v>611</v>
      </c>
      <c r="D114" s="192" t="s">
        <v>688</v>
      </c>
      <c r="E114" s="193" t="s">
        <v>689</v>
      </c>
      <c r="F114" s="193" t="s">
        <v>1002</v>
      </c>
      <c r="G114" s="193" t="s">
        <v>1003</v>
      </c>
      <c r="H114" s="194"/>
      <c r="I114" s="195" t="s">
        <v>1004</v>
      </c>
      <c r="J114" s="218"/>
      <c r="K114"/>
    </row>
    <row r="115" spans="1:11" ht="12.75">
      <c r="A115" s="198" t="s">
        <v>153</v>
      </c>
      <c r="B115" s="199"/>
      <c r="C115" s="200" t="s">
        <v>198</v>
      </c>
      <c r="D115" s="201" t="s">
        <v>913</v>
      </c>
      <c r="E115" s="202" t="s">
        <v>914</v>
      </c>
      <c r="F115" s="202" t="s">
        <v>1110</v>
      </c>
      <c r="G115" s="202" t="s">
        <v>907</v>
      </c>
      <c r="H115" s="203"/>
      <c r="I115" s="188" t="s">
        <v>1005</v>
      </c>
      <c r="J115" s="218"/>
      <c r="K115"/>
    </row>
    <row r="116" spans="1:11" ht="12.75">
      <c r="A116" s="189" t="s">
        <v>1111</v>
      </c>
      <c r="B116" s="190">
        <v>65</v>
      </c>
      <c r="C116" s="191" t="s">
        <v>615</v>
      </c>
      <c r="D116" s="192" t="s">
        <v>923</v>
      </c>
      <c r="E116" s="193" t="s">
        <v>924</v>
      </c>
      <c r="F116" s="193" t="s">
        <v>1006</v>
      </c>
      <c r="G116" s="193" t="s">
        <v>812</v>
      </c>
      <c r="H116" s="194"/>
      <c r="I116" s="195" t="s">
        <v>1007</v>
      </c>
      <c r="J116" s="196"/>
      <c r="K116"/>
    </row>
    <row r="117" spans="1:11" ht="12.75">
      <c r="A117" s="198" t="s">
        <v>55</v>
      </c>
      <c r="B117" s="199"/>
      <c r="C117" s="200" t="s">
        <v>406</v>
      </c>
      <c r="D117" s="201" t="s">
        <v>925</v>
      </c>
      <c r="E117" s="202" t="s">
        <v>926</v>
      </c>
      <c r="F117" s="202" t="s">
        <v>938</v>
      </c>
      <c r="G117" s="202" t="s">
        <v>944</v>
      </c>
      <c r="H117" s="203"/>
      <c r="I117" s="188" t="s">
        <v>1008</v>
      </c>
      <c r="J117" s="196"/>
      <c r="K117"/>
    </row>
    <row r="118" spans="1:11" ht="12.75">
      <c r="A118" s="189" t="s">
        <v>1112</v>
      </c>
      <c r="B118" s="190">
        <v>72</v>
      </c>
      <c r="C118" s="191" t="s">
        <v>622</v>
      </c>
      <c r="D118" s="192" t="s">
        <v>919</v>
      </c>
      <c r="E118" s="193" t="s">
        <v>920</v>
      </c>
      <c r="F118" s="193" t="s">
        <v>1113</v>
      </c>
      <c r="G118" s="193" t="s">
        <v>1114</v>
      </c>
      <c r="H118" s="194"/>
      <c r="I118" s="195" t="s">
        <v>1115</v>
      </c>
      <c r="J118" s="196"/>
      <c r="K118"/>
    </row>
    <row r="119" spans="1:11" ht="12.75">
      <c r="A119" s="198" t="s">
        <v>95</v>
      </c>
      <c r="B119" s="199"/>
      <c r="C119" s="200" t="s">
        <v>99</v>
      </c>
      <c r="D119" s="201" t="s">
        <v>921</v>
      </c>
      <c r="E119" s="202" t="s">
        <v>922</v>
      </c>
      <c r="F119" s="202" t="s">
        <v>896</v>
      </c>
      <c r="G119" s="202" t="s">
        <v>896</v>
      </c>
      <c r="H119" s="203"/>
      <c r="I119" s="188" t="s">
        <v>1116</v>
      </c>
      <c r="J119" s="196"/>
      <c r="K119"/>
    </row>
    <row r="120" spans="1:11" ht="12.75">
      <c r="A120" s="189" t="s">
        <v>1117</v>
      </c>
      <c r="B120" s="190">
        <v>60</v>
      </c>
      <c r="C120" s="191" t="s">
        <v>610</v>
      </c>
      <c r="D120" s="192" t="s">
        <v>690</v>
      </c>
      <c r="E120" s="193" t="s">
        <v>691</v>
      </c>
      <c r="F120" s="193" t="s">
        <v>788</v>
      </c>
      <c r="G120" s="193" t="s">
        <v>1009</v>
      </c>
      <c r="H120" s="194" t="s">
        <v>692</v>
      </c>
      <c r="I120" s="195" t="s">
        <v>1010</v>
      </c>
      <c r="J120" s="196"/>
      <c r="K120"/>
    </row>
    <row r="121" spans="1:11" ht="12.75">
      <c r="A121" s="198" t="s">
        <v>161</v>
      </c>
      <c r="B121" s="199"/>
      <c r="C121" s="200" t="s">
        <v>297</v>
      </c>
      <c r="D121" s="201" t="s">
        <v>912</v>
      </c>
      <c r="E121" s="202" t="s">
        <v>869</v>
      </c>
      <c r="F121" s="202" t="s">
        <v>693</v>
      </c>
      <c r="G121" s="202" t="s">
        <v>1118</v>
      </c>
      <c r="H121" s="203"/>
      <c r="I121" s="188" t="s">
        <v>1011</v>
      </c>
      <c r="J121" s="196"/>
      <c r="K121"/>
    </row>
    <row r="122" spans="1:11" ht="12.75">
      <c r="A122" s="189" t="s">
        <v>1119</v>
      </c>
      <c r="B122" s="190">
        <v>53</v>
      </c>
      <c r="C122" s="191" t="s">
        <v>600</v>
      </c>
      <c r="D122" s="192" t="s">
        <v>696</v>
      </c>
      <c r="E122" s="193" t="s">
        <v>697</v>
      </c>
      <c r="F122" s="193" t="s">
        <v>867</v>
      </c>
      <c r="G122" s="193" t="s">
        <v>999</v>
      </c>
      <c r="H122" s="194"/>
      <c r="I122" s="195" t="s">
        <v>1012</v>
      </c>
      <c r="J122" s="196"/>
      <c r="K122"/>
    </row>
    <row r="123" spans="1:11" ht="12.75">
      <c r="A123" s="198" t="s">
        <v>55</v>
      </c>
      <c r="B123" s="199"/>
      <c r="C123" s="200" t="s">
        <v>69</v>
      </c>
      <c r="D123" s="201" t="s">
        <v>929</v>
      </c>
      <c r="E123" s="202" t="s">
        <v>930</v>
      </c>
      <c r="F123" s="202" t="s">
        <v>966</v>
      </c>
      <c r="G123" s="202" t="s">
        <v>966</v>
      </c>
      <c r="H123" s="203"/>
      <c r="I123" s="188" t="s">
        <v>1013</v>
      </c>
      <c r="J123" s="196"/>
      <c r="K123"/>
    </row>
    <row r="124" spans="1:11" ht="12.75">
      <c r="A124" s="189" t="s">
        <v>1120</v>
      </c>
      <c r="B124" s="190">
        <v>56</v>
      </c>
      <c r="C124" s="191" t="s">
        <v>606</v>
      </c>
      <c r="D124" s="192" t="s">
        <v>694</v>
      </c>
      <c r="E124" s="193" t="s">
        <v>695</v>
      </c>
      <c r="F124" s="193" t="s">
        <v>1014</v>
      </c>
      <c r="G124" s="193" t="s">
        <v>1015</v>
      </c>
      <c r="H124" s="194"/>
      <c r="I124" s="195" t="s">
        <v>1016</v>
      </c>
      <c r="J124" s="196"/>
      <c r="K124"/>
    </row>
    <row r="125" spans="1:11" ht="12.75">
      <c r="A125" s="198" t="s">
        <v>55</v>
      </c>
      <c r="B125" s="199"/>
      <c r="C125" s="200" t="s">
        <v>205</v>
      </c>
      <c r="D125" s="201" t="s">
        <v>927</v>
      </c>
      <c r="E125" s="202" t="s">
        <v>928</v>
      </c>
      <c r="F125" s="202" t="s">
        <v>1121</v>
      </c>
      <c r="G125" s="202" t="s">
        <v>1017</v>
      </c>
      <c r="H125" s="203"/>
      <c r="I125" s="188" t="s">
        <v>1018</v>
      </c>
      <c r="J125" s="196"/>
      <c r="K125"/>
    </row>
    <row r="126" spans="1:11" ht="12.75">
      <c r="A126" s="189" t="s">
        <v>1122</v>
      </c>
      <c r="B126" s="190">
        <v>54</v>
      </c>
      <c r="C126" s="191" t="s">
        <v>604</v>
      </c>
      <c r="D126" s="192" t="s">
        <v>699</v>
      </c>
      <c r="E126" s="193" t="s">
        <v>700</v>
      </c>
      <c r="F126" s="193" t="s">
        <v>1019</v>
      </c>
      <c r="G126" s="193" t="s">
        <v>1020</v>
      </c>
      <c r="H126" s="194"/>
      <c r="I126" s="195" t="s">
        <v>1021</v>
      </c>
      <c r="J126" s="196"/>
      <c r="K126"/>
    </row>
    <row r="127" spans="1:11" ht="12.75">
      <c r="A127" s="198" t="s">
        <v>161</v>
      </c>
      <c r="B127" s="199"/>
      <c r="C127" s="200" t="s">
        <v>227</v>
      </c>
      <c r="D127" s="201" t="s">
        <v>934</v>
      </c>
      <c r="E127" s="202" t="s">
        <v>1123</v>
      </c>
      <c r="F127" s="202" t="s">
        <v>1022</v>
      </c>
      <c r="G127" s="202" t="s">
        <v>683</v>
      </c>
      <c r="H127" s="203"/>
      <c r="I127" s="188" t="s">
        <v>1023</v>
      </c>
      <c r="J127" s="196"/>
      <c r="K127"/>
    </row>
    <row r="128" spans="1:11" ht="12.75">
      <c r="A128" s="189" t="s">
        <v>1124</v>
      </c>
      <c r="B128" s="190">
        <v>40</v>
      </c>
      <c r="C128" s="191" t="s">
        <v>591</v>
      </c>
      <c r="D128" s="192" t="s">
        <v>656</v>
      </c>
      <c r="E128" s="193" t="s">
        <v>1125</v>
      </c>
      <c r="F128" s="193" t="s">
        <v>1126</v>
      </c>
      <c r="G128" s="193" t="s">
        <v>1127</v>
      </c>
      <c r="H128" s="194"/>
      <c r="I128" s="195" t="s">
        <v>1128</v>
      </c>
      <c r="J128" s="196"/>
      <c r="K128" s="268" t="s">
        <v>436</v>
      </c>
    </row>
    <row r="129" spans="1:11" ht="12.75">
      <c r="A129" s="198" t="s">
        <v>151</v>
      </c>
      <c r="B129" s="199"/>
      <c r="C129" s="200" t="s">
        <v>211</v>
      </c>
      <c r="D129" s="201" t="s">
        <v>938</v>
      </c>
      <c r="E129" s="202" t="s">
        <v>1129</v>
      </c>
      <c r="F129" s="202" t="s">
        <v>1130</v>
      </c>
      <c r="G129" s="202" t="s">
        <v>1130</v>
      </c>
      <c r="H129" s="203"/>
      <c r="I129" s="188" t="s">
        <v>1131</v>
      </c>
      <c r="J129" s="196"/>
      <c r="K129"/>
    </row>
    <row r="130" spans="1:11" ht="12.75">
      <c r="A130" s="189" t="s">
        <v>1132</v>
      </c>
      <c r="B130" s="190">
        <v>17</v>
      </c>
      <c r="C130" s="191" t="s">
        <v>588</v>
      </c>
      <c r="D130" s="192" t="s">
        <v>701</v>
      </c>
      <c r="E130" s="193" t="s">
        <v>1133</v>
      </c>
      <c r="F130" s="193" t="s">
        <v>1134</v>
      </c>
      <c r="G130" s="193" t="s">
        <v>1135</v>
      </c>
      <c r="H130" s="194"/>
      <c r="I130" s="195" t="s">
        <v>1136</v>
      </c>
      <c r="J130" s="196"/>
      <c r="K130" s="268" t="s">
        <v>436</v>
      </c>
    </row>
    <row r="131" spans="1:11" ht="12.75">
      <c r="A131" s="198" t="s">
        <v>152</v>
      </c>
      <c r="B131" s="199"/>
      <c r="C131" s="200" t="s">
        <v>189</v>
      </c>
      <c r="D131" s="201" t="s">
        <v>861</v>
      </c>
      <c r="E131" s="202" t="s">
        <v>913</v>
      </c>
      <c r="F131" s="202" t="s">
        <v>1137</v>
      </c>
      <c r="G131" s="202" t="s">
        <v>1137</v>
      </c>
      <c r="H131" s="203"/>
      <c r="I131" s="188" t="s">
        <v>1138</v>
      </c>
      <c r="J131" s="196"/>
      <c r="K131"/>
    </row>
    <row r="132" spans="1:11" ht="12.75">
      <c r="A132" s="189" t="s">
        <v>1139</v>
      </c>
      <c r="B132" s="190">
        <v>46</v>
      </c>
      <c r="C132" s="191" t="s">
        <v>597</v>
      </c>
      <c r="D132" s="192" t="s">
        <v>582</v>
      </c>
      <c r="E132" s="193" t="s">
        <v>1140</v>
      </c>
      <c r="F132" s="193" t="s">
        <v>1141</v>
      </c>
      <c r="G132" s="193" t="s">
        <v>1142</v>
      </c>
      <c r="H132" s="194"/>
      <c r="I132" s="195" t="s">
        <v>1143</v>
      </c>
      <c r="J132" s="196"/>
      <c r="K132" s="268" t="s">
        <v>436</v>
      </c>
    </row>
    <row r="133" spans="1:11" ht="12.75">
      <c r="A133" s="198" t="s">
        <v>161</v>
      </c>
      <c r="B133" s="199"/>
      <c r="C133" s="200" t="s">
        <v>276</v>
      </c>
      <c r="D133" s="201" t="s">
        <v>937</v>
      </c>
      <c r="E133" s="202" t="s">
        <v>1144</v>
      </c>
      <c r="F133" s="202" t="s">
        <v>912</v>
      </c>
      <c r="G133" s="202" t="s">
        <v>912</v>
      </c>
      <c r="H133" s="203"/>
      <c r="I133" s="188" t="s">
        <v>1145</v>
      </c>
      <c r="J133" s="196"/>
      <c r="K133"/>
    </row>
    <row r="134" spans="1:11" ht="12.75">
      <c r="A134" s="189" t="s">
        <v>1146</v>
      </c>
      <c r="B134" s="190">
        <v>11</v>
      </c>
      <c r="C134" s="191" t="s">
        <v>586</v>
      </c>
      <c r="D134" s="192" t="s">
        <v>1147</v>
      </c>
      <c r="E134" s="193" t="s">
        <v>1133</v>
      </c>
      <c r="F134" s="193" t="s">
        <v>1134</v>
      </c>
      <c r="G134" s="193" t="s">
        <v>1135</v>
      </c>
      <c r="H134" s="194"/>
      <c r="I134" s="195" t="s">
        <v>1148</v>
      </c>
      <c r="J134" s="196"/>
      <c r="K134" s="268" t="s">
        <v>436</v>
      </c>
    </row>
    <row r="135" spans="1:11" ht="12.75">
      <c r="A135" s="198" t="s">
        <v>152</v>
      </c>
      <c r="B135" s="199"/>
      <c r="C135" s="200" t="s">
        <v>189</v>
      </c>
      <c r="D135" s="201" t="s">
        <v>1149</v>
      </c>
      <c r="E135" s="202" t="s">
        <v>913</v>
      </c>
      <c r="F135" s="202" t="s">
        <v>1137</v>
      </c>
      <c r="G135" s="202" t="s">
        <v>1137</v>
      </c>
      <c r="H135" s="203"/>
      <c r="I135" s="188" t="s">
        <v>1150</v>
      </c>
      <c r="J135" s="196"/>
      <c r="K135"/>
    </row>
    <row r="136" spans="1:11" ht="12.75">
      <c r="A136" s="189" t="s">
        <v>1151</v>
      </c>
      <c r="B136" s="190">
        <v>12</v>
      </c>
      <c r="C136" s="191" t="s">
        <v>587</v>
      </c>
      <c r="D136" s="192" t="s">
        <v>1147</v>
      </c>
      <c r="E136" s="193" t="s">
        <v>1133</v>
      </c>
      <c r="F136" s="193" t="s">
        <v>1134</v>
      </c>
      <c r="G136" s="193" t="s">
        <v>1135</v>
      </c>
      <c r="H136" s="194"/>
      <c r="I136" s="195" t="s">
        <v>1148</v>
      </c>
      <c r="J136" s="196"/>
      <c r="K136" s="268" t="s">
        <v>436</v>
      </c>
    </row>
    <row r="137" spans="1:11" ht="12.75">
      <c r="A137" s="198" t="s">
        <v>152</v>
      </c>
      <c r="B137" s="199"/>
      <c r="C137" s="200" t="s">
        <v>189</v>
      </c>
      <c r="D137" s="201" t="s">
        <v>1149</v>
      </c>
      <c r="E137" s="202" t="s">
        <v>913</v>
      </c>
      <c r="F137" s="202" t="s">
        <v>1137</v>
      </c>
      <c r="G137" s="202" t="s">
        <v>1137</v>
      </c>
      <c r="H137" s="203"/>
      <c r="I137" s="188" t="s">
        <v>1150</v>
      </c>
      <c r="J137" s="196"/>
      <c r="K137"/>
    </row>
    <row r="138" spans="1:11" ht="12.75">
      <c r="A138" s="189" t="s">
        <v>1152</v>
      </c>
      <c r="B138" s="190">
        <v>47</v>
      </c>
      <c r="C138" s="191" t="s">
        <v>598</v>
      </c>
      <c r="D138" s="192" t="s">
        <v>1153</v>
      </c>
      <c r="E138" s="193" t="s">
        <v>1140</v>
      </c>
      <c r="F138" s="193" t="s">
        <v>1141</v>
      </c>
      <c r="G138" s="193" t="s">
        <v>1142</v>
      </c>
      <c r="H138" s="194"/>
      <c r="I138" s="195" t="s">
        <v>1154</v>
      </c>
      <c r="J138" s="196"/>
      <c r="K138" s="268" t="s">
        <v>436</v>
      </c>
    </row>
    <row r="139" spans="1:11" ht="12.75">
      <c r="A139" s="198" t="s">
        <v>161</v>
      </c>
      <c r="B139" s="199"/>
      <c r="C139" s="200" t="s">
        <v>60</v>
      </c>
      <c r="D139" s="201" t="s">
        <v>1155</v>
      </c>
      <c r="E139" s="202" t="s">
        <v>1144</v>
      </c>
      <c r="F139" s="202" t="s">
        <v>912</v>
      </c>
      <c r="G139" s="202" t="s">
        <v>912</v>
      </c>
      <c r="H139" s="203"/>
      <c r="I139" s="188" t="s">
        <v>1156</v>
      </c>
      <c r="J139" s="196"/>
      <c r="K139"/>
    </row>
    <row r="140" spans="1:11" ht="12.75">
      <c r="A140" s="189" t="s">
        <v>1157</v>
      </c>
      <c r="B140" s="190">
        <v>67</v>
      </c>
      <c r="C140" s="191" t="s">
        <v>617</v>
      </c>
      <c r="D140" s="192" t="s">
        <v>1153</v>
      </c>
      <c r="E140" s="193" t="s">
        <v>1140</v>
      </c>
      <c r="F140" s="193" t="s">
        <v>1141</v>
      </c>
      <c r="G140" s="193" t="s">
        <v>1142</v>
      </c>
      <c r="H140" s="194"/>
      <c r="I140" s="195" t="s">
        <v>1154</v>
      </c>
      <c r="J140" s="196"/>
      <c r="K140" s="268" t="s">
        <v>436</v>
      </c>
    </row>
    <row r="141" spans="1:11" ht="12.75">
      <c r="A141" s="198" t="s">
        <v>161</v>
      </c>
      <c r="B141" s="199"/>
      <c r="C141" s="200" t="s">
        <v>93</v>
      </c>
      <c r="D141" s="201" t="s">
        <v>1155</v>
      </c>
      <c r="E141" s="202" t="s">
        <v>1144</v>
      </c>
      <c r="F141" s="202" t="s">
        <v>912</v>
      </c>
      <c r="G141" s="202" t="s">
        <v>912</v>
      </c>
      <c r="H141" s="203"/>
      <c r="I141" s="188" t="s">
        <v>1156</v>
      </c>
      <c r="J141" s="196"/>
      <c r="K141"/>
    </row>
    <row r="142" spans="1:11" ht="12.75" customHeight="1">
      <c r="A142" s="189"/>
      <c r="B142" s="190">
        <v>74</v>
      </c>
      <c r="C142" s="191" t="s">
        <v>608</v>
      </c>
      <c r="D142" s="192" t="s">
        <v>931</v>
      </c>
      <c r="E142" s="193" t="s">
        <v>932</v>
      </c>
      <c r="F142" s="193"/>
      <c r="G142" s="193"/>
      <c r="H142" s="266" t="s">
        <v>1158</v>
      </c>
      <c r="I142" s="74"/>
      <c r="J142" s="196"/>
      <c r="K142"/>
    </row>
    <row r="143" spans="1:11" ht="12.75" customHeight="1">
      <c r="A143" s="198" t="s">
        <v>95</v>
      </c>
      <c r="B143" s="199"/>
      <c r="C143" s="200" t="s">
        <v>99</v>
      </c>
      <c r="D143" s="201" t="s">
        <v>933</v>
      </c>
      <c r="E143" s="202" t="s">
        <v>1159</v>
      </c>
      <c r="F143" s="202"/>
      <c r="G143" s="202"/>
      <c r="H143" s="267"/>
      <c r="I143" s="76"/>
      <c r="J143" s="196"/>
      <c r="K143"/>
    </row>
    <row r="144" spans="1:11" ht="12.75" customHeight="1">
      <c r="A144" s="189"/>
      <c r="B144" s="190">
        <v>7</v>
      </c>
      <c r="C144" s="191" t="s">
        <v>585</v>
      </c>
      <c r="D144" s="192" t="s">
        <v>935</v>
      </c>
      <c r="E144" s="193"/>
      <c r="F144" s="193"/>
      <c r="G144" s="193"/>
      <c r="H144" s="266" t="s">
        <v>936</v>
      </c>
      <c r="I144" s="74"/>
      <c r="J144" s="196"/>
      <c r="K144"/>
    </row>
    <row r="145" spans="1:11" ht="12.75" customHeight="1">
      <c r="A145" s="198" t="s">
        <v>157</v>
      </c>
      <c r="B145" s="199"/>
      <c r="C145" s="200" t="s">
        <v>16</v>
      </c>
      <c r="D145" s="201" t="s">
        <v>532</v>
      </c>
      <c r="E145" s="202"/>
      <c r="F145" s="202"/>
      <c r="G145" s="202"/>
      <c r="H145" s="267"/>
      <c r="I145" s="76"/>
      <c r="J145" s="196"/>
      <c r="K145"/>
    </row>
    <row r="146" spans="1:11" ht="12.75" customHeight="1">
      <c r="A146" s="189"/>
      <c r="B146" s="190">
        <v>3</v>
      </c>
      <c r="C146" s="191" t="s">
        <v>584</v>
      </c>
      <c r="D146" s="192"/>
      <c r="E146" s="193"/>
      <c r="F146" s="193"/>
      <c r="G146" s="193"/>
      <c r="H146" s="266" t="s">
        <v>435</v>
      </c>
      <c r="I146" s="74"/>
      <c r="J146" s="196"/>
      <c r="K146"/>
    </row>
    <row r="147" spans="1:11" ht="12.75" customHeight="1">
      <c r="A147" s="198" t="s">
        <v>157</v>
      </c>
      <c r="B147" s="199"/>
      <c r="C147" s="200" t="s">
        <v>9</v>
      </c>
      <c r="D147" s="201"/>
      <c r="E147" s="202"/>
      <c r="F147" s="202"/>
      <c r="G147" s="202"/>
      <c r="H147" s="267"/>
      <c r="I147" s="76"/>
      <c r="J147" s="196"/>
      <c r="K147"/>
    </row>
    <row r="148" spans="1:11" ht="12.75" customHeight="1">
      <c r="A148" s="189"/>
      <c r="B148" s="190">
        <v>32</v>
      </c>
      <c r="C148" s="191" t="s">
        <v>589</v>
      </c>
      <c r="D148" s="192"/>
      <c r="E148" s="193"/>
      <c r="F148" s="193"/>
      <c r="G148" s="193"/>
      <c r="H148" s="266" t="s">
        <v>939</v>
      </c>
      <c r="I148" s="74"/>
      <c r="J148" s="196"/>
      <c r="K148"/>
    </row>
    <row r="149" spans="1:11" ht="12.75" customHeight="1">
      <c r="A149" s="198" t="s">
        <v>150</v>
      </c>
      <c r="B149" s="199"/>
      <c r="C149" s="200" t="s">
        <v>44</v>
      </c>
      <c r="D149" s="201"/>
      <c r="E149" s="202"/>
      <c r="F149" s="202"/>
      <c r="G149" s="202"/>
      <c r="H149" s="267"/>
      <c r="I149" s="76"/>
      <c r="J149" s="196"/>
      <c r="K149"/>
    </row>
  </sheetData>
  <sheetProtection/>
  <mergeCells count="4">
    <mergeCell ref="A2:I2"/>
    <mergeCell ref="A3:I3"/>
    <mergeCell ref="A4:I4"/>
    <mergeCell ref="D6:G6"/>
  </mergeCells>
  <printOptions horizontalCentered="1"/>
  <pageMargins left="0.7480314960629921" right="0.7480314960629921" top="0" bottom="0" header="0" footer="0"/>
  <pageSetup horizontalDpi="600" verticalDpi="600" orientation="landscape" paperSize="9" r:id="rId1"/>
  <rowBreaks count="2" manualBreakCount="2">
    <brk id="89" max="8" man="1"/>
    <brk id="13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U150"/>
  <sheetViews>
    <sheetView tabSelected="1" zoomScalePageLayoutView="0" workbookViewId="0" topLeftCell="A1">
      <selection activeCell="C51" sqref="C51"/>
    </sheetView>
  </sheetViews>
  <sheetFormatPr defaultColWidth="9.140625" defaultRowHeight="12.75"/>
  <cols>
    <col min="1" max="1" width="7.140625" style="47" customWidth="1"/>
    <col min="2" max="2" width="4.28125" style="47" customWidth="1"/>
    <col min="3" max="3" width="23.421875" style="47" customWidth="1"/>
    <col min="4" max="13" width="6.7109375" style="131" customWidth="1"/>
    <col min="14" max="14" width="6.7109375" style="47" customWidth="1"/>
    <col min="15" max="15" width="14.57421875" style="47" customWidth="1"/>
    <col min="16" max="16" width="3.57421875" style="47" customWidth="1"/>
    <col min="17" max="17" width="10.28125" style="118" customWidth="1"/>
    <col min="18" max="18" width="10.28125" style="0" customWidth="1"/>
    <col min="19" max="19" width="11.00390625" style="0" bestFit="1" customWidth="1"/>
  </cols>
  <sheetData>
    <row r="1" spans="1:18" ht="4.5" customHeight="1">
      <c r="A1" s="59"/>
      <c r="B1" s="58"/>
      <c r="C1" s="58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58"/>
      <c r="O1" s="58"/>
      <c r="Q1" s="207"/>
      <c r="R1" s="197"/>
    </row>
    <row r="2" spans="1:18" ht="15.75">
      <c r="A2" s="283" t="str">
        <f>Startlist!$F4</f>
        <v>NESTE HARJU RALLY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Q2" s="207"/>
      <c r="R2" s="197"/>
    </row>
    <row r="3" spans="1:18" ht="15">
      <c r="A3" s="284" t="str">
        <f>Startlist!$F5</f>
        <v>26-27 May 2017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Q3" s="207"/>
      <c r="R3" s="197"/>
    </row>
    <row r="4" spans="1:18" ht="15">
      <c r="A4" s="226" t="s">
        <v>336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 t="s">
        <v>337</v>
      </c>
      <c r="Q4" s="207"/>
      <c r="R4" s="197"/>
    </row>
    <row r="5" spans="1:18" ht="15">
      <c r="A5" s="227" t="s">
        <v>111</v>
      </c>
      <c r="B5" s="46"/>
      <c r="C5" s="46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46"/>
      <c r="O5" s="223"/>
      <c r="Q5" s="207"/>
      <c r="R5" s="197"/>
    </row>
    <row r="6" spans="1:18" ht="12.75">
      <c r="A6" s="35" t="s">
        <v>122</v>
      </c>
      <c r="B6" s="27" t="s">
        <v>123</v>
      </c>
      <c r="C6" s="28" t="s">
        <v>124</v>
      </c>
      <c r="D6" s="285" t="s">
        <v>149</v>
      </c>
      <c r="E6" s="286"/>
      <c r="F6" s="286"/>
      <c r="G6" s="286"/>
      <c r="H6" s="286"/>
      <c r="I6" s="286"/>
      <c r="J6" s="286"/>
      <c r="K6" s="286"/>
      <c r="L6" s="286"/>
      <c r="M6" s="287"/>
      <c r="N6" s="26" t="s">
        <v>133</v>
      </c>
      <c r="O6" s="26" t="s">
        <v>143</v>
      </c>
      <c r="Q6" s="243"/>
      <c r="R6" s="243"/>
    </row>
    <row r="7" spans="1:18" ht="12.75">
      <c r="A7" s="34" t="s">
        <v>145</v>
      </c>
      <c r="B7" s="29"/>
      <c r="C7" s="30" t="s">
        <v>120</v>
      </c>
      <c r="D7" s="122" t="s">
        <v>125</v>
      </c>
      <c r="E7" s="123" t="s">
        <v>126</v>
      </c>
      <c r="F7" s="123" t="s">
        <v>127</v>
      </c>
      <c r="G7" s="123" t="s">
        <v>128</v>
      </c>
      <c r="H7" s="123" t="s">
        <v>129</v>
      </c>
      <c r="I7" s="123" t="s">
        <v>130</v>
      </c>
      <c r="J7" s="123" t="s">
        <v>131</v>
      </c>
      <c r="K7" s="123" t="s">
        <v>155</v>
      </c>
      <c r="L7" s="123" t="s">
        <v>158</v>
      </c>
      <c r="M7" s="124">
        <v>10</v>
      </c>
      <c r="N7" s="33"/>
      <c r="O7" s="34" t="s">
        <v>144</v>
      </c>
      <c r="Q7" s="207"/>
      <c r="R7" s="197"/>
    </row>
    <row r="8" spans="1:21" ht="12.75">
      <c r="A8" s="66" t="s">
        <v>437</v>
      </c>
      <c r="B8" s="72">
        <v>1</v>
      </c>
      <c r="C8" s="67" t="s">
        <v>438</v>
      </c>
      <c r="D8" s="125" t="s">
        <v>439</v>
      </c>
      <c r="E8" s="126" t="s">
        <v>440</v>
      </c>
      <c r="F8" s="126" t="s">
        <v>702</v>
      </c>
      <c r="G8" s="126" t="s">
        <v>703</v>
      </c>
      <c r="H8" s="126" t="s">
        <v>1239</v>
      </c>
      <c r="I8" s="126" t="s">
        <v>1240</v>
      </c>
      <c r="J8" s="126" t="s">
        <v>1241</v>
      </c>
      <c r="K8" s="126" t="s">
        <v>1535</v>
      </c>
      <c r="L8" s="126" t="s">
        <v>1536</v>
      </c>
      <c r="M8" s="127" t="s">
        <v>1537</v>
      </c>
      <c r="N8" s="61"/>
      <c r="O8" s="62" t="s">
        <v>1538</v>
      </c>
      <c r="P8" s="53"/>
      <c r="Q8" s="243"/>
      <c r="R8" s="243"/>
      <c r="U8" s="242"/>
    </row>
    <row r="9" spans="1:18" ht="12.75">
      <c r="A9" s="63" t="s">
        <v>157</v>
      </c>
      <c r="B9" s="68"/>
      <c r="C9" s="69" t="s">
        <v>5</v>
      </c>
      <c r="D9" s="128" t="s">
        <v>441</v>
      </c>
      <c r="E9" s="129" t="s">
        <v>441</v>
      </c>
      <c r="F9" s="129" t="s">
        <v>441</v>
      </c>
      <c r="G9" s="129" t="s">
        <v>452</v>
      </c>
      <c r="H9" s="129" t="s">
        <v>441</v>
      </c>
      <c r="I9" s="129" t="s">
        <v>441</v>
      </c>
      <c r="J9" s="129" t="s">
        <v>447</v>
      </c>
      <c r="K9" s="129" t="s">
        <v>441</v>
      </c>
      <c r="L9" s="129" t="s">
        <v>441</v>
      </c>
      <c r="M9" s="130" t="s">
        <v>452</v>
      </c>
      <c r="N9" s="70"/>
      <c r="O9" s="71" t="s">
        <v>442</v>
      </c>
      <c r="P9" s="53"/>
      <c r="Q9"/>
      <c r="R9" s="242"/>
    </row>
    <row r="10" spans="1:18" ht="12.75">
      <c r="A10" s="66" t="s">
        <v>443</v>
      </c>
      <c r="B10" s="72">
        <v>5</v>
      </c>
      <c r="C10" s="67" t="s">
        <v>444</v>
      </c>
      <c r="D10" s="125" t="s">
        <v>445</v>
      </c>
      <c r="E10" s="126" t="s">
        <v>446</v>
      </c>
      <c r="F10" s="126" t="s">
        <v>709</v>
      </c>
      <c r="G10" s="126" t="s">
        <v>710</v>
      </c>
      <c r="H10" s="126" t="s">
        <v>1242</v>
      </c>
      <c r="I10" s="126" t="s">
        <v>1243</v>
      </c>
      <c r="J10" s="126" t="s">
        <v>1244</v>
      </c>
      <c r="K10" s="126" t="s">
        <v>1539</v>
      </c>
      <c r="L10" s="126" t="s">
        <v>488</v>
      </c>
      <c r="M10" s="127" t="s">
        <v>1540</v>
      </c>
      <c r="N10" s="61"/>
      <c r="O10" s="62" t="s">
        <v>1541</v>
      </c>
      <c r="P10" s="53"/>
      <c r="Q10" s="242"/>
      <c r="R10" s="242"/>
    </row>
    <row r="11" spans="1:17" ht="12.75">
      <c r="A11" s="63" t="s">
        <v>154</v>
      </c>
      <c r="B11" s="68"/>
      <c r="C11" s="69" t="s">
        <v>175</v>
      </c>
      <c r="D11" s="128" t="s">
        <v>447</v>
      </c>
      <c r="E11" s="129" t="s">
        <v>447</v>
      </c>
      <c r="F11" s="129" t="s">
        <v>461</v>
      </c>
      <c r="G11" s="129" t="s">
        <v>712</v>
      </c>
      <c r="H11" s="129" t="s">
        <v>757</v>
      </c>
      <c r="I11" s="129" t="s">
        <v>452</v>
      </c>
      <c r="J11" s="129" t="s">
        <v>441</v>
      </c>
      <c r="K11" s="129" t="s">
        <v>447</v>
      </c>
      <c r="L11" s="129" t="s">
        <v>447</v>
      </c>
      <c r="M11" s="130" t="s">
        <v>441</v>
      </c>
      <c r="N11" s="70"/>
      <c r="O11" s="71" t="s">
        <v>722</v>
      </c>
      <c r="P11" s="53"/>
      <c r="Q11"/>
    </row>
    <row r="12" spans="1:17" ht="12.75">
      <c r="A12" s="66" t="s">
        <v>448</v>
      </c>
      <c r="B12" s="72">
        <v>4</v>
      </c>
      <c r="C12" s="67" t="s">
        <v>455</v>
      </c>
      <c r="D12" s="125" t="s">
        <v>456</v>
      </c>
      <c r="E12" s="126" t="s">
        <v>439</v>
      </c>
      <c r="F12" s="126" t="s">
        <v>714</v>
      </c>
      <c r="G12" s="126" t="s">
        <v>702</v>
      </c>
      <c r="H12" s="126" t="s">
        <v>1239</v>
      </c>
      <c r="I12" s="126" t="s">
        <v>501</v>
      </c>
      <c r="J12" s="126" t="s">
        <v>1245</v>
      </c>
      <c r="K12" s="126" t="s">
        <v>1542</v>
      </c>
      <c r="L12" s="126" t="s">
        <v>1543</v>
      </c>
      <c r="M12" s="127" t="s">
        <v>1544</v>
      </c>
      <c r="N12" s="61"/>
      <c r="O12" s="62" t="s">
        <v>1545</v>
      </c>
      <c r="P12" s="53"/>
      <c r="Q12" s="241"/>
    </row>
    <row r="13" spans="1:19" ht="12.75">
      <c r="A13" s="63" t="s">
        <v>151</v>
      </c>
      <c r="B13" s="68"/>
      <c r="C13" s="69" t="s">
        <v>166</v>
      </c>
      <c r="D13" s="128" t="s">
        <v>453</v>
      </c>
      <c r="E13" s="129" t="s">
        <v>452</v>
      </c>
      <c r="F13" s="129" t="s">
        <v>716</v>
      </c>
      <c r="G13" s="129" t="s">
        <v>453</v>
      </c>
      <c r="H13" s="129" t="s">
        <v>441</v>
      </c>
      <c r="I13" s="129" t="s">
        <v>447</v>
      </c>
      <c r="J13" s="129" t="s">
        <v>452</v>
      </c>
      <c r="K13" s="129" t="s">
        <v>452</v>
      </c>
      <c r="L13" s="129" t="s">
        <v>452</v>
      </c>
      <c r="M13" s="130" t="s">
        <v>447</v>
      </c>
      <c r="N13" s="70"/>
      <c r="O13" s="71" t="s">
        <v>1546</v>
      </c>
      <c r="P13" s="53"/>
      <c r="Q13" s="241"/>
      <c r="S13" s="236"/>
    </row>
    <row r="14" spans="1:19" ht="12.75">
      <c r="A14" s="66" t="s">
        <v>454</v>
      </c>
      <c r="B14" s="72">
        <v>9</v>
      </c>
      <c r="C14" s="67" t="s">
        <v>464</v>
      </c>
      <c r="D14" s="125" t="s">
        <v>465</v>
      </c>
      <c r="E14" s="126" t="s">
        <v>466</v>
      </c>
      <c r="F14" s="126" t="s">
        <v>723</v>
      </c>
      <c r="G14" s="126" t="s">
        <v>709</v>
      </c>
      <c r="H14" s="126" t="s">
        <v>1250</v>
      </c>
      <c r="I14" s="126" t="s">
        <v>547</v>
      </c>
      <c r="J14" s="126" t="s">
        <v>1251</v>
      </c>
      <c r="K14" s="126" t="s">
        <v>1547</v>
      </c>
      <c r="L14" s="126" t="s">
        <v>1548</v>
      </c>
      <c r="M14" s="127" t="s">
        <v>1549</v>
      </c>
      <c r="N14" s="61"/>
      <c r="O14" s="62" t="s">
        <v>1550</v>
      </c>
      <c r="P14" s="53"/>
      <c r="Q14"/>
      <c r="S14" s="236"/>
    </row>
    <row r="15" spans="1:17" ht="12.75">
      <c r="A15" s="63" t="s">
        <v>151</v>
      </c>
      <c r="B15" s="68"/>
      <c r="C15" s="69" t="s">
        <v>182</v>
      </c>
      <c r="D15" s="128" t="s">
        <v>467</v>
      </c>
      <c r="E15" s="129" t="s">
        <v>468</v>
      </c>
      <c r="F15" s="129" t="s">
        <v>940</v>
      </c>
      <c r="G15" s="129" t="s">
        <v>725</v>
      </c>
      <c r="H15" s="129" t="s">
        <v>468</v>
      </c>
      <c r="I15" s="129" t="s">
        <v>468</v>
      </c>
      <c r="J15" s="129" t="s">
        <v>468</v>
      </c>
      <c r="K15" s="129" t="s">
        <v>453</v>
      </c>
      <c r="L15" s="129" t="s">
        <v>764</v>
      </c>
      <c r="M15" s="130" t="s">
        <v>461</v>
      </c>
      <c r="N15" s="70"/>
      <c r="O15" s="71" t="s">
        <v>1551</v>
      </c>
      <c r="P15" s="53"/>
      <c r="Q15"/>
    </row>
    <row r="16" spans="1:21" ht="12.75">
      <c r="A16" s="66" t="s">
        <v>1249</v>
      </c>
      <c r="B16" s="72">
        <v>16</v>
      </c>
      <c r="C16" s="67" t="s">
        <v>496</v>
      </c>
      <c r="D16" s="125" t="s">
        <v>497</v>
      </c>
      <c r="E16" s="126" t="s">
        <v>498</v>
      </c>
      <c r="F16" s="126" t="s">
        <v>761</v>
      </c>
      <c r="G16" s="126" t="s">
        <v>762</v>
      </c>
      <c r="H16" s="126" t="s">
        <v>1290</v>
      </c>
      <c r="I16" s="126" t="s">
        <v>1291</v>
      </c>
      <c r="J16" s="126" t="s">
        <v>1292</v>
      </c>
      <c r="K16" s="126" t="s">
        <v>1581</v>
      </c>
      <c r="L16" s="126" t="s">
        <v>1582</v>
      </c>
      <c r="M16" s="127" t="s">
        <v>1583</v>
      </c>
      <c r="N16" s="61"/>
      <c r="O16" s="62" t="s">
        <v>1584</v>
      </c>
      <c r="P16" s="53"/>
      <c r="Q16"/>
      <c r="S16" s="242"/>
      <c r="U16" s="242"/>
    </row>
    <row r="17" spans="1:21" ht="12.75">
      <c r="A17" s="63" t="s">
        <v>151</v>
      </c>
      <c r="B17" s="68"/>
      <c r="C17" s="69" t="s">
        <v>185</v>
      </c>
      <c r="D17" s="128" t="s">
        <v>484</v>
      </c>
      <c r="E17" s="129" t="s">
        <v>499</v>
      </c>
      <c r="F17" s="129" t="s">
        <v>752</v>
      </c>
      <c r="G17" s="129" t="s">
        <v>764</v>
      </c>
      <c r="H17" s="129" t="s">
        <v>1340</v>
      </c>
      <c r="I17" s="129" t="s">
        <v>1353</v>
      </c>
      <c r="J17" s="129" t="s">
        <v>1293</v>
      </c>
      <c r="K17" s="129" t="s">
        <v>468</v>
      </c>
      <c r="L17" s="129" t="s">
        <v>474</v>
      </c>
      <c r="M17" s="130" t="s">
        <v>513</v>
      </c>
      <c r="N17" s="70"/>
      <c r="O17" s="71" t="s">
        <v>1585</v>
      </c>
      <c r="P17" s="53"/>
      <c r="Q17"/>
      <c r="S17" s="242"/>
      <c r="U17" s="242"/>
    </row>
    <row r="18" spans="1:21" ht="12.75">
      <c r="A18" s="66" t="s">
        <v>1252</v>
      </c>
      <c r="B18" s="72">
        <v>22</v>
      </c>
      <c r="C18" s="67" t="s">
        <v>475</v>
      </c>
      <c r="D18" s="125" t="s">
        <v>476</v>
      </c>
      <c r="E18" s="126" t="s">
        <v>477</v>
      </c>
      <c r="F18" s="126" t="s">
        <v>740</v>
      </c>
      <c r="G18" s="126" t="s">
        <v>741</v>
      </c>
      <c r="H18" s="126" t="s">
        <v>1253</v>
      </c>
      <c r="I18" s="126" t="s">
        <v>1254</v>
      </c>
      <c r="J18" s="126" t="s">
        <v>1255</v>
      </c>
      <c r="K18" s="126" t="s">
        <v>1552</v>
      </c>
      <c r="L18" s="126" t="s">
        <v>1553</v>
      </c>
      <c r="M18" s="127" t="s">
        <v>1554</v>
      </c>
      <c r="N18" s="61"/>
      <c r="O18" s="62" t="s">
        <v>1555</v>
      </c>
      <c r="P18" s="53"/>
      <c r="Q18"/>
      <c r="S18" s="242"/>
      <c r="U18" s="242"/>
    </row>
    <row r="19" spans="1:17" ht="12.75">
      <c r="A19" s="63" t="s">
        <v>154</v>
      </c>
      <c r="B19" s="68"/>
      <c r="C19" s="69" t="s">
        <v>166</v>
      </c>
      <c r="D19" s="128" t="s">
        <v>478</v>
      </c>
      <c r="E19" s="129" t="s">
        <v>479</v>
      </c>
      <c r="F19" s="129" t="s">
        <v>743</v>
      </c>
      <c r="G19" s="129" t="s">
        <v>673</v>
      </c>
      <c r="H19" s="129" t="s">
        <v>1351</v>
      </c>
      <c r="I19" s="129" t="s">
        <v>533</v>
      </c>
      <c r="J19" s="129" t="s">
        <v>758</v>
      </c>
      <c r="K19" s="129" t="s">
        <v>743</v>
      </c>
      <c r="L19" s="129" t="s">
        <v>533</v>
      </c>
      <c r="M19" s="130" t="s">
        <v>743</v>
      </c>
      <c r="N19" s="70"/>
      <c r="O19" s="71" t="s">
        <v>1556</v>
      </c>
      <c r="P19" s="53"/>
      <c r="Q19"/>
    </row>
    <row r="20" spans="1:17" ht="12.75">
      <c r="A20" s="66" t="s">
        <v>1586</v>
      </c>
      <c r="B20" s="72">
        <v>23</v>
      </c>
      <c r="C20" s="67" t="s">
        <v>519</v>
      </c>
      <c r="D20" s="125" t="s">
        <v>520</v>
      </c>
      <c r="E20" s="126" t="s">
        <v>521</v>
      </c>
      <c r="F20" s="126" t="s">
        <v>734</v>
      </c>
      <c r="G20" s="126" t="s">
        <v>746</v>
      </c>
      <c r="H20" s="126" t="s">
        <v>1284</v>
      </c>
      <c r="I20" s="126" t="s">
        <v>1285</v>
      </c>
      <c r="J20" s="126" t="s">
        <v>1286</v>
      </c>
      <c r="K20" s="126" t="s">
        <v>1587</v>
      </c>
      <c r="L20" s="126" t="s">
        <v>1588</v>
      </c>
      <c r="M20" s="127" t="s">
        <v>1589</v>
      </c>
      <c r="N20" s="61"/>
      <c r="O20" s="62" t="s">
        <v>1590</v>
      </c>
      <c r="P20" s="53"/>
      <c r="Q20"/>
    </row>
    <row r="21" spans="1:19" ht="12.75">
      <c r="A21" s="63" t="s">
        <v>153</v>
      </c>
      <c r="B21" s="68"/>
      <c r="C21" s="69" t="s">
        <v>198</v>
      </c>
      <c r="D21" s="128" t="s">
        <v>528</v>
      </c>
      <c r="E21" s="129" t="s">
        <v>522</v>
      </c>
      <c r="F21" s="129" t="s">
        <v>785</v>
      </c>
      <c r="G21" s="129" t="s">
        <v>549</v>
      </c>
      <c r="H21" s="129" t="s">
        <v>1352</v>
      </c>
      <c r="I21" s="129" t="s">
        <v>768</v>
      </c>
      <c r="J21" s="129" t="s">
        <v>490</v>
      </c>
      <c r="K21" s="129" t="s">
        <v>1345</v>
      </c>
      <c r="L21" s="129" t="s">
        <v>809</v>
      </c>
      <c r="M21" s="130" t="s">
        <v>1281</v>
      </c>
      <c r="N21" s="70"/>
      <c r="O21" s="71" t="s">
        <v>1591</v>
      </c>
      <c r="P21" s="53"/>
      <c r="Q21"/>
      <c r="S21" s="242"/>
    </row>
    <row r="22" spans="1:19" ht="12.75">
      <c r="A22" s="66" t="s">
        <v>1283</v>
      </c>
      <c r="B22" s="72">
        <v>38</v>
      </c>
      <c r="C22" s="67" t="s">
        <v>486</v>
      </c>
      <c r="D22" s="125" t="s">
        <v>487</v>
      </c>
      <c r="E22" s="126" t="s">
        <v>488</v>
      </c>
      <c r="F22" s="126" t="s">
        <v>745</v>
      </c>
      <c r="G22" s="126" t="s">
        <v>746</v>
      </c>
      <c r="H22" s="126" t="s">
        <v>1279</v>
      </c>
      <c r="I22" s="126" t="s">
        <v>1280</v>
      </c>
      <c r="J22" s="126" t="s">
        <v>1262</v>
      </c>
      <c r="K22" s="126" t="s">
        <v>1592</v>
      </c>
      <c r="L22" s="126" t="s">
        <v>1278</v>
      </c>
      <c r="M22" s="127" t="s">
        <v>1593</v>
      </c>
      <c r="N22" s="61"/>
      <c r="O22" s="62" t="s">
        <v>1594</v>
      </c>
      <c r="P22" s="53"/>
      <c r="Q22"/>
      <c r="S22" s="242"/>
    </row>
    <row r="23" spans="1:19" ht="12.75">
      <c r="A23" s="63" t="s">
        <v>150</v>
      </c>
      <c r="B23" s="68"/>
      <c r="C23" s="69" t="s">
        <v>329</v>
      </c>
      <c r="D23" s="128" t="s">
        <v>489</v>
      </c>
      <c r="E23" s="129" t="s">
        <v>490</v>
      </c>
      <c r="F23" s="129" t="s">
        <v>499</v>
      </c>
      <c r="G23" s="129" t="s">
        <v>573</v>
      </c>
      <c r="H23" s="129" t="s">
        <v>559</v>
      </c>
      <c r="I23" s="129" t="s">
        <v>509</v>
      </c>
      <c r="J23" s="129" t="s">
        <v>712</v>
      </c>
      <c r="K23" s="129" t="s">
        <v>823</v>
      </c>
      <c r="L23" s="129" t="s">
        <v>489</v>
      </c>
      <c r="M23" s="130" t="s">
        <v>757</v>
      </c>
      <c r="N23" s="70"/>
      <c r="O23" s="71" t="s">
        <v>1595</v>
      </c>
      <c r="P23" s="53"/>
      <c r="Q23"/>
      <c r="S23" s="242"/>
    </row>
    <row r="24" spans="1:17" ht="12.75">
      <c r="A24" s="66" t="s">
        <v>1287</v>
      </c>
      <c r="B24" s="72">
        <v>36</v>
      </c>
      <c r="C24" s="67" t="s">
        <v>534</v>
      </c>
      <c r="D24" s="125" t="s">
        <v>535</v>
      </c>
      <c r="E24" s="126" t="s">
        <v>536</v>
      </c>
      <c r="F24" s="126" t="s">
        <v>777</v>
      </c>
      <c r="G24" s="126" t="s">
        <v>782</v>
      </c>
      <c r="H24" s="126" t="s">
        <v>1288</v>
      </c>
      <c r="I24" s="126" t="s">
        <v>655</v>
      </c>
      <c r="J24" s="126" t="s">
        <v>1289</v>
      </c>
      <c r="K24" s="126" t="s">
        <v>1596</v>
      </c>
      <c r="L24" s="126" t="s">
        <v>1597</v>
      </c>
      <c r="M24" s="127" t="s">
        <v>1598</v>
      </c>
      <c r="N24" s="61"/>
      <c r="O24" s="62" t="s">
        <v>1599</v>
      </c>
      <c r="P24" s="53"/>
      <c r="Q24"/>
    </row>
    <row r="25" spans="1:17" ht="12.75">
      <c r="A25" s="63" t="s">
        <v>150</v>
      </c>
      <c r="B25" s="68"/>
      <c r="C25" s="69" t="s">
        <v>243</v>
      </c>
      <c r="D25" s="128" t="s">
        <v>537</v>
      </c>
      <c r="E25" s="129" t="s">
        <v>538</v>
      </c>
      <c r="F25" s="129" t="s">
        <v>478</v>
      </c>
      <c r="G25" s="129" t="s">
        <v>537</v>
      </c>
      <c r="H25" s="129" t="s">
        <v>541</v>
      </c>
      <c r="I25" s="129" t="s">
        <v>856</v>
      </c>
      <c r="J25" s="129" t="s">
        <v>764</v>
      </c>
      <c r="K25" s="129" t="s">
        <v>1352</v>
      </c>
      <c r="L25" s="129" t="s">
        <v>537</v>
      </c>
      <c r="M25" s="130" t="s">
        <v>1282</v>
      </c>
      <c r="N25" s="70"/>
      <c r="O25" s="71" t="s">
        <v>1600</v>
      </c>
      <c r="P25" s="53"/>
      <c r="Q25"/>
    </row>
    <row r="26" spans="1:17" ht="12.75">
      <c r="A26" s="66" t="s">
        <v>1601</v>
      </c>
      <c r="B26" s="72">
        <v>21</v>
      </c>
      <c r="C26" s="67" t="s">
        <v>470</v>
      </c>
      <c r="D26" s="125" t="s">
        <v>471</v>
      </c>
      <c r="E26" s="126" t="s">
        <v>472</v>
      </c>
      <c r="F26" s="126" t="s">
        <v>727</v>
      </c>
      <c r="G26" s="126" t="s">
        <v>728</v>
      </c>
      <c r="H26" s="126" t="s">
        <v>1256</v>
      </c>
      <c r="I26" s="126" t="s">
        <v>1257</v>
      </c>
      <c r="J26" s="126" t="s">
        <v>1258</v>
      </c>
      <c r="K26" s="126" t="s">
        <v>1298</v>
      </c>
      <c r="L26" s="126" t="s">
        <v>1557</v>
      </c>
      <c r="M26" s="127" t="s">
        <v>1558</v>
      </c>
      <c r="N26" s="61"/>
      <c r="O26" s="62" t="s">
        <v>1559</v>
      </c>
      <c r="P26" s="53"/>
      <c r="Q26"/>
    </row>
    <row r="27" spans="1:17" ht="12.75">
      <c r="A27" s="63" t="s">
        <v>154</v>
      </c>
      <c r="B27" s="68"/>
      <c r="C27" s="69" t="s">
        <v>166</v>
      </c>
      <c r="D27" s="128" t="s">
        <v>473</v>
      </c>
      <c r="E27" s="129" t="s">
        <v>474</v>
      </c>
      <c r="F27" s="129" t="s">
        <v>730</v>
      </c>
      <c r="G27" s="129" t="s">
        <v>941</v>
      </c>
      <c r="H27" s="129" t="s">
        <v>721</v>
      </c>
      <c r="I27" s="129" t="s">
        <v>474</v>
      </c>
      <c r="J27" s="129" t="s">
        <v>840</v>
      </c>
      <c r="K27" s="129" t="s">
        <v>730</v>
      </c>
      <c r="L27" s="129" t="s">
        <v>479</v>
      </c>
      <c r="M27" s="130" t="s">
        <v>1353</v>
      </c>
      <c r="N27" s="70"/>
      <c r="O27" s="71" t="s">
        <v>1560</v>
      </c>
      <c r="P27" s="53"/>
      <c r="Q27"/>
    </row>
    <row r="28" spans="1:17" ht="12.75">
      <c r="A28" s="66" t="s">
        <v>1294</v>
      </c>
      <c r="B28" s="72">
        <v>35</v>
      </c>
      <c r="C28" s="67" t="s">
        <v>505</v>
      </c>
      <c r="D28" s="125" t="s">
        <v>506</v>
      </c>
      <c r="E28" s="126" t="s">
        <v>507</v>
      </c>
      <c r="F28" s="126" t="s">
        <v>772</v>
      </c>
      <c r="G28" s="126" t="s">
        <v>773</v>
      </c>
      <c r="H28" s="126" t="s">
        <v>1314</v>
      </c>
      <c r="I28" s="126" t="s">
        <v>1315</v>
      </c>
      <c r="J28" s="126" t="s">
        <v>1316</v>
      </c>
      <c r="K28" s="126" t="s">
        <v>1602</v>
      </c>
      <c r="L28" s="126" t="s">
        <v>1603</v>
      </c>
      <c r="M28" s="127" t="s">
        <v>1604</v>
      </c>
      <c r="N28" s="61"/>
      <c r="O28" s="62" t="s">
        <v>1605</v>
      </c>
      <c r="P28" s="53"/>
      <c r="Q28"/>
    </row>
    <row r="29" spans="1:17" ht="12.75">
      <c r="A29" s="63" t="s">
        <v>150</v>
      </c>
      <c r="B29" s="68"/>
      <c r="C29" s="69" t="s">
        <v>243</v>
      </c>
      <c r="D29" s="128" t="s">
        <v>508</v>
      </c>
      <c r="E29" s="129" t="s">
        <v>509</v>
      </c>
      <c r="F29" s="129" t="s">
        <v>537</v>
      </c>
      <c r="G29" s="129" t="s">
        <v>508</v>
      </c>
      <c r="H29" s="129" t="s">
        <v>851</v>
      </c>
      <c r="I29" s="129" t="s">
        <v>752</v>
      </c>
      <c r="J29" s="129" t="s">
        <v>533</v>
      </c>
      <c r="K29" s="129" t="s">
        <v>950</v>
      </c>
      <c r="L29" s="129" t="s">
        <v>499</v>
      </c>
      <c r="M29" s="130" t="s">
        <v>764</v>
      </c>
      <c r="N29" s="70"/>
      <c r="O29" s="71" t="s">
        <v>1606</v>
      </c>
      <c r="P29" s="53"/>
      <c r="Q29"/>
    </row>
    <row r="30" spans="1:17" ht="12.75">
      <c r="A30" s="66" t="s">
        <v>1607</v>
      </c>
      <c r="B30" s="72">
        <v>41</v>
      </c>
      <c r="C30" s="67" t="s">
        <v>592</v>
      </c>
      <c r="D30" s="125" t="s">
        <v>631</v>
      </c>
      <c r="E30" s="126" t="s">
        <v>632</v>
      </c>
      <c r="F30" s="126" t="s">
        <v>745</v>
      </c>
      <c r="G30" s="126" t="s">
        <v>718</v>
      </c>
      <c r="H30" s="126" t="s">
        <v>1360</v>
      </c>
      <c r="I30" s="126" t="s">
        <v>1361</v>
      </c>
      <c r="J30" s="126" t="s">
        <v>1362</v>
      </c>
      <c r="K30" s="126" t="s">
        <v>1653</v>
      </c>
      <c r="L30" s="126" t="s">
        <v>1654</v>
      </c>
      <c r="M30" s="127" t="s">
        <v>1655</v>
      </c>
      <c r="N30" s="61"/>
      <c r="O30" s="62" t="s">
        <v>1656</v>
      </c>
      <c r="P30" s="53"/>
      <c r="Q30"/>
    </row>
    <row r="31" spans="1:17" ht="12.75">
      <c r="A31" s="63" t="s">
        <v>157</v>
      </c>
      <c r="B31" s="68"/>
      <c r="C31" s="69" t="s">
        <v>166</v>
      </c>
      <c r="D31" s="128" t="s">
        <v>843</v>
      </c>
      <c r="E31" s="129" t="s">
        <v>634</v>
      </c>
      <c r="F31" s="129" t="s">
        <v>731</v>
      </c>
      <c r="G31" s="129" t="s">
        <v>953</v>
      </c>
      <c r="H31" s="129" t="s">
        <v>1363</v>
      </c>
      <c r="I31" s="129" t="s">
        <v>1364</v>
      </c>
      <c r="J31" s="129" t="s">
        <v>1352</v>
      </c>
      <c r="K31" s="129" t="s">
        <v>554</v>
      </c>
      <c r="L31" s="129" t="s">
        <v>1352</v>
      </c>
      <c r="M31" s="130" t="s">
        <v>785</v>
      </c>
      <c r="N31" s="70"/>
      <c r="O31" s="71" t="s">
        <v>1657</v>
      </c>
      <c r="P31" s="53"/>
      <c r="Q31"/>
    </row>
    <row r="32" spans="1:17" ht="12.75">
      <c r="A32" s="66" t="s">
        <v>1658</v>
      </c>
      <c r="B32" s="72">
        <v>24</v>
      </c>
      <c r="C32" s="67" t="s">
        <v>546</v>
      </c>
      <c r="D32" s="125" t="s">
        <v>547</v>
      </c>
      <c r="E32" s="126" t="s">
        <v>548</v>
      </c>
      <c r="F32" s="126" t="s">
        <v>728</v>
      </c>
      <c r="G32" s="126" t="s">
        <v>805</v>
      </c>
      <c r="H32" s="126" t="s">
        <v>1306</v>
      </c>
      <c r="I32" s="126" t="s">
        <v>1307</v>
      </c>
      <c r="J32" s="126" t="s">
        <v>1308</v>
      </c>
      <c r="K32" s="126" t="s">
        <v>1608</v>
      </c>
      <c r="L32" s="126" t="s">
        <v>1609</v>
      </c>
      <c r="M32" s="127" t="s">
        <v>1454</v>
      </c>
      <c r="N32" s="61"/>
      <c r="O32" s="62" t="s">
        <v>1610</v>
      </c>
      <c r="P32" s="53"/>
      <c r="Q32"/>
    </row>
    <row r="33" spans="1:17" ht="12.75">
      <c r="A33" s="63" t="s">
        <v>153</v>
      </c>
      <c r="B33" s="68"/>
      <c r="C33" s="69" t="s">
        <v>198</v>
      </c>
      <c r="D33" s="128" t="s">
        <v>568</v>
      </c>
      <c r="E33" s="129" t="s">
        <v>550</v>
      </c>
      <c r="F33" s="129" t="s">
        <v>522</v>
      </c>
      <c r="G33" s="129" t="s">
        <v>946</v>
      </c>
      <c r="H33" s="129" t="s">
        <v>527</v>
      </c>
      <c r="I33" s="129" t="s">
        <v>1357</v>
      </c>
      <c r="J33" s="129" t="s">
        <v>541</v>
      </c>
      <c r="K33" s="129" t="s">
        <v>1357</v>
      </c>
      <c r="L33" s="129" t="s">
        <v>1659</v>
      </c>
      <c r="M33" s="130" t="s">
        <v>861</v>
      </c>
      <c r="N33" s="70"/>
      <c r="O33" s="71" t="s">
        <v>1611</v>
      </c>
      <c r="P33" s="53"/>
      <c r="Q33"/>
    </row>
    <row r="34" spans="1:17" ht="12.75">
      <c r="A34" s="66" t="s">
        <v>1303</v>
      </c>
      <c r="B34" s="72">
        <v>14</v>
      </c>
      <c r="C34" s="67" t="s">
        <v>500</v>
      </c>
      <c r="D34" s="125" t="s">
        <v>501</v>
      </c>
      <c r="E34" s="126" t="s">
        <v>502</v>
      </c>
      <c r="F34" s="126" t="s">
        <v>793</v>
      </c>
      <c r="G34" s="126" t="s">
        <v>794</v>
      </c>
      <c r="H34" s="126" t="s">
        <v>1298</v>
      </c>
      <c r="I34" s="126" t="s">
        <v>1299</v>
      </c>
      <c r="J34" s="126" t="s">
        <v>1300</v>
      </c>
      <c r="K34" s="126" t="s">
        <v>1612</v>
      </c>
      <c r="L34" s="126" t="s">
        <v>1613</v>
      </c>
      <c r="M34" s="127" t="s">
        <v>1614</v>
      </c>
      <c r="N34" s="61" t="s">
        <v>1266</v>
      </c>
      <c r="O34" s="62" t="s">
        <v>1615</v>
      </c>
      <c r="P34" s="53"/>
      <c r="Q34"/>
    </row>
    <row r="35" spans="1:17" ht="12.75">
      <c r="A35" s="63" t="s">
        <v>151</v>
      </c>
      <c r="B35" s="68"/>
      <c r="C35" s="69" t="s">
        <v>211</v>
      </c>
      <c r="D35" s="128" t="s">
        <v>503</v>
      </c>
      <c r="E35" s="129" t="s">
        <v>504</v>
      </c>
      <c r="F35" s="129" t="s">
        <v>944</v>
      </c>
      <c r="G35" s="129" t="s">
        <v>945</v>
      </c>
      <c r="H35" s="129" t="s">
        <v>1354</v>
      </c>
      <c r="I35" s="129" t="s">
        <v>1282</v>
      </c>
      <c r="J35" s="129" t="s">
        <v>1355</v>
      </c>
      <c r="K35" s="129" t="s">
        <v>479</v>
      </c>
      <c r="L35" s="129" t="s">
        <v>796</v>
      </c>
      <c r="M35" s="130" t="s">
        <v>1318</v>
      </c>
      <c r="N35" s="70"/>
      <c r="O35" s="71" t="s">
        <v>1616</v>
      </c>
      <c r="P35" s="53"/>
      <c r="Q35"/>
    </row>
    <row r="36" spans="1:17" ht="12.75">
      <c r="A36" s="66" t="s">
        <v>1622</v>
      </c>
      <c r="B36" s="72">
        <v>19</v>
      </c>
      <c r="C36" s="67" t="s">
        <v>539</v>
      </c>
      <c r="D36" s="125" t="s">
        <v>540</v>
      </c>
      <c r="E36" s="126" t="s">
        <v>525</v>
      </c>
      <c r="F36" s="126" t="s">
        <v>812</v>
      </c>
      <c r="G36" s="126" t="s">
        <v>813</v>
      </c>
      <c r="H36" s="126" t="s">
        <v>1319</v>
      </c>
      <c r="I36" s="126" t="s">
        <v>636</v>
      </c>
      <c r="J36" s="126" t="s">
        <v>1320</v>
      </c>
      <c r="K36" s="126" t="s">
        <v>1617</v>
      </c>
      <c r="L36" s="126" t="s">
        <v>1618</v>
      </c>
      <c r="M36" s="127" t="s">
        <v>1619</v>
      </c>
      <c r="N36" s="61"/>
      <c r="O36" s="62" t="s">
        <v>1620</v>
      </c>
      <c r="P36" s="53"/>
      <c r="Q36"/>
    </row>
    <row r="37" spans="1:17" ht="12.75">
      <c r="A37" s="63" t="s">
        <v>152</v>
      </c>
      <c r="B37" s="68"/>
      <c r="C37" s="69" t="s">
        <v>189</v>
      </c>
      <c r="D37" s="128" t="s">
        <v>555</v>
      </c>
      <c r="E37" s="129" t="s">
        <v>541</v>
      </c>
      <c r="F37" s="129" t="s">
        <v>649</v>
      </c>
      <c r="G37" s="129" t="s">
        <v>947</v>
      </c>
      <c r="H37" s="129" t="s">
        <v>1365</v>
      </c>
      <c r="I37" s="129" t="s">
        <v>564</v>
      </c>
      <c r="J37" s="129" t="s">
        <v>554</v>
      </c>
      <c r="K37" s="129" t="s">
        <v>564</v>
      </c>
      <c r="L37" s="129" t="s">
        <v>856</v>
      </c>
      <c r="M37" s="130" t="s">
        <v>1350</v>
      </c>
      <c r="N37" s="70"/>
      <c r="O37" s="71" t="s">
        <v>1621</v>
      </c>
      <c r="P37" s="53"/>
      <c r="Q37"/>
    </row>
    <row r="38" spans="1:17" ht="12.75">
      <c r="A38" s="66" t="s">
        <v>1309</v>
      </c>
      <c r="B38" s="280" t="s">
        <v>1980</v>
      </c>
      <c r="C38" s="67" t="s">
        <v>590</v>
      </c>
      <c r="D38" s="125" t="s">
        <v>626</v>
      </c>
      <c r="E38" s="126" t="s">
        <v>627</v>
      </c>
      <c r="F38" s="126" t="s">
        <v>825</v>
      </c>
      <c r="G38" s="126" t="s">
        <v>826</v>
      </c>
      <c r="H38" s="126" t="s">
        <v>1324</v>
      </c>
      <c r="I38" s="126" t="s">
        <v>1325</v>
      </c>
      <c r="J38" s="126" t="s">
        <v>1326</v>
      </c>
      <c r="K38" s="126" t="s">
        <v>1623</v>
      </c>
      <c r="L38" s="126" t="s">
        <v>1624</v>
      </c>
      <c r="M38" s="127" t="s">
        <v>1625</v>
      </c>
      <c r="N38" s="61"/>
      <c r="O38" s="62" t="s">
        <v>1626</v>
      </c>
      <c r="P38" s="53"/>
      <c r="Q38"/>
    </row>
    <row r="39" spans="1:17" ht="12.75">
      <c r="A39" s="63" t="s">
        <v>55</v>
      </c>
      <c r="B39" s="68"/>
      <c r="C39" s="69" t="s">
        <v>418</v>
      </c>
      <c r="D39" s="128" t="s">
        <v>629</v>
      </c>
      <c r="E39" s="129" t="s">
        <v>577</v>
      </c>
      <c r="F39" s="129" t="s">
        <v>528</v>
      </c>
      <c r="G39" s="129" t="s">
        <v>806</v>
      </c>
      <c r="H39" s="129" t="s">
        <v>1377</v>
      </c>
      <c r="I39" s="129" t="s">
        <v>815</v>
      </c>
      <c r="J39" s="129" t="s">
        <v>834</v>
      </c>
      <c r="K39" s="129" t="s">
        <v>576</v>
      </c>
      <c r="L39" s="129" t="s">
        <v>954</v>
      </c>
      <c r="M39" s="130" t="s">
        <v>959</v>
      </c>
      <c r="N39" s="70"/>
      <c r="O39" s="71" t="s">
        <v>1627</v>
      </c>
      <c r="P39" s="53"/>
      <c r="Q39"/>
    </row>
    <row r="40" spans="1:17" ht="12.75">
      <c r="A40" s="66" t="s">
        <v>1661</v>
      </c>
      <c r="B40" s="72">
        <v>33</v>
      </c>
      <c r="C40" s="67" t="s">
        <v>570</v>
      </c>
      <c r="D40" s="125" t="s">
        <v>571</v>
      </c>
      <c r="E40" s="126" t="s">
        <v>540</v>
      </c>
      <c r="F40" s="126" t="s">
        <v>734</v>
      </c>
      <c r="G40" s="126" t="s">
        <v>718</v>
      </c>
      <c r="H40" s="126" t="s">
        <v>1321</v>
      </c>
      <c r="I40" s="126" t="s">
        <v>1322</v>
      </c>
      <c r="J40" s="126" t="s">
        <v>1323</v>
      </c>
      <c r="K40" s="126" t="s">
        <v>1628</v>
      </c>
      <c r="L40" s="126" t="s">
        <v>1629</v>
      </c>
      <c r="M40" s="127" t="s">
        <v>1630</v>
      </c>
      <c r="N40" s="61"/>
      <c r="O40" s="62" t="s">
        <v>1631</v>
      </c>
      <c r="P40" s="53"/>
      <c r="Q40"/>
    </row>
    <row r="41" spans="1:17" ht="12.75">
      <c r="A41" s="63" t="s">
        <v>150</v>
      </c>
      <c r="B41" s="68"/>
      <c r="C41" s="69" t="s">
        <v>325</v>
      </c>
      <c r="D41" s="128" t="s">
        <v>624</v>
      </c>
      <c r="E41" s="129" t="s">
        <v>573</v>
      </c>
      <c r="F41" s="129" t="s">
        <v>737</v>
      </c>
      <c r="G41" s="129" t="s">
        <v>950</v>
      </c>
      <c r="H41" s="129" t="s">
        <v>1371</v>
      </c>
      <c r="I41" s="129" t="s">
        <v>1372</v>
      </c>
      <c r="J41" s="129" t="s">
        <v>1373</v>
      </c>
      <c r="K41" s="129" t="s">
        <v>499</v>
      </c>
      <c r="L41" s="129" t="s">
        <v>1297</v>
      </c>
      <c r="M41" s="130" t="s">
        <v>1763</v>
      </c>
      <c r="N41" s="70"/>
      <c r="O41" s="71" t="s">
        <v>1632</v>
      </c>
      <c r="P41" s="53"/>
      <c r="Q41"/>
    </row>
    <row r="42" spans="1:17" ht="12.75">
      <c r="A42" s="66" t="s">
        <v>1359</v>
      </c>
      <c r="B42" s="72">
        <v>26</v>
      </c>
      <c r="C42" s="67" t="s">
        <v>565</v>
      </c>
      <c r="D42" s="125" t="s">
        <v>566</v>
      </c>
      <c r="E42" s="126" t="s">
        <v>567</v>
      </c>
      <c r="F42" s="126" t="s">
        <v>837</v>
      </c>
      <c r="G42" s="126" t="s">
        <v>838</v>
      </c>
      <c r="H42" s="126" t="s">
        <v>1374</v>
      </c>
      <c r="I42" s="126" t="s">
        <v>1375</v>
      </c>
      <c r="J42" s="126" t="s">
        <v>1376</v>
      </c>
      <c r="K42" s="126" t="s">
        <v>1662</v>
      </c>
      <c r="L42" s="126" t="s">
        <v>1618</v>
      </c>
      <c r="M42" s="127" t="s">
        <v>1663</v>
      </c>
      <c r="N42" s="61"/>
      <c r="O42" s="62" t="s">
        <v>1664</v>
      </c>
      <c r="P42" s="53"/>
      <c r="Q42"/>
    </row>
    <row r="43" spans="1:17" ht="12.75">
      <c r="A43" s="63" t="s">
        <v>152</v>
      </c>
      <c r="B43" s="68"/>
      <c r="C43" s="69" t="s">
        <v>189</v>
      </c>
      <c r="D43" s="128" t="s">
        <v>840</v>
      </c>
      <c r="E43" s="129" t="s">
        <v>628</v>
      </c>
      <c r="F43" s="129" t="s">
        <v>815</v>
      </c>
      <c r="G43" s="129" t="s">
        <v>952</v>
      </c>
      <c r="H43" s="129" t="s">
        <v>564</v>
      </c>
      <c r="I43" s="129" t="s">
        <v>550</v>
      </c>
      <c r="J43" s="129" t="s">
        <v>514</v>
      </c>
      <c r="K43" s="129" t="s">
        <v>545</v>
      </c>
      <c r="L43" s="129" t="s">
        <v>856</v>
      </c>
      <c r="M43" s="130" t="s">
        <v>1764</v>
      </c>
      <c r="N43" s="70"/>
      <c r="O43" s="71" t="s">
        <v>1665</v>
      </c>
      <c r="P43" s="53"/>
      <c r="Q43"/>
    </row>
    <row r="44" spans="1:17" ht="12.75">
      <c r="A44" s="66" t="s">
        <v>1755</v>
      </c>
      <c r="B44" s="72">
        <v>20</v>
      </c>
      <c r="C44" s="67" t="s">
        <v>529</v>
      </c>
      <c r="D44" s="125" t="s">
        <v>530</v>
      </c>
      <c r="E44" s="126" t="s">
        <v>531</v>
      </c>
      <c r="F44" s="126" t="s">
        <v>754</v>
      </c>
      <c r="G44" s="126" t="s">
        <v>755</v>
      </c>
      <c r="H44" s="126" t="s">
        <v>1259</v>
      </c>
      <c r="I44" s="126" t="s">
        <v>571</v>
      </c>
      <c r="J44" s="126" t="s">
        <v>1260</v>
      </c>
      <c r="K44" s="126" t="s">
        <v>1561</v>
      </c>
      <c r="L44" s="126" t="s">
        <v>1562</v>
      </c>
      <c r="M44" s="127" t="s">
        <v>1563</v>
      </c>
      <c r="N44" s="61" t="s">
        <v>692</v>
      </c>
      <c r="O44" s="62" t="s">
        <v>1564</v>
      </c>
      <c r="P44" s="53"/>
      <c r="Q44"/>
    </row>
    <row r="45" spans="1:17" ht="12.75">
      <c r="A45" s="63" t="s">
        <v>154</v>
      </c>
      <c r="B45" s="68"/>
      <c r="C45" s="69" t="s">
        <v>166</v>
      </c>
      <c r="D45" s="128" t="s">
        <v>545</v>
      </c>
      <c r="E45" s="129" t="s">
        <v>533</v>
      </c>
      <c r="F45" s="129" t="s">
        <v>757</v>
      </c>
      <c r="G45" s="129" t="s">
        <v>758</v>
      </c>
      <c r="H45" s="129" t="s">
        <v>758</v>
      </c>
      <c r="I45" s="129" t="s">
        <v>479</v>
      </c>
      <c r="J45" s="129" t="s">
        <v>1396</v>
      </c>
      <c r="K45" s="129" t="s">
        <v>462</v>
      </c>
      <c r="L45" s="129" t="s">
        <v>462</v>
      </c>
      <c r="M45" s="130" t="s">
        <v>473</v>
      </c>
      <c r="N45" s="70"/>
      <c r="O45" s="71" t="s">
        <v>1565</v>
      </c>
      <c r="P45" s="53"/>
      <c r="Q45"/>
    </row>
    <row r="46" spans="1:17" ht="12.75">
      <c r="A46" s="66" t="s">
        <v>1640</v>
      </c>
      <c r="B46" s="72">
        <v>28</v>
      </c>
      <c r="C46" s="67" t="s">
        <v>578</v>
      </c>
      <c r="D46" s="125" t="s">
        <v>579</v>
      </c>
      <c r="E46" s="126" t="s">
        <v>580</v>
      </c>
      <c r="F46" s="126" t="s">
        <v>741</v>
      </c>
      <c r="G46" s="126" t="s">
        <v>740</v>
      </c>
      <c r="H46" s="126" t="s">
        <v>1328</v>
      </c>
      <c r="I46" s="126" t="s">
        <v>1329</v>
      </c>
      <c r="J46" s="126" t="s">
        <v>1330</v>
      </c>
      <c r="K46" s="126" t="s">
        <v>1633</v>
      </c>
      <c r="L46" s="126" t="s">
        <v>1634</v>
      </c>
      <c r="M46" s="127" t="s">
        <v>1756</v>
      </c>
      <c r="N46" s="61"/>
      <c r="O46" s="62" t="s">
        <v>1757</v>
      </c>
      <c r="P46" s="53"/>
      <c r="Q46"/>
    </row>
    <row r="47" spans="1:17" ht="12.75">
      <c r="A47" s="63" t="s">
        <v>150</v>
      </c>
      <c r="B47" s="68"/>
      <c r="C47" s="69" t="s">
        <v>35</v>
      </c>
      <c r="D47" s="128" t="s">
        <v>851</v>
      </c>
      <c r="E47" s="129" t="s">
        <v>641</v>
      </c>
      <c r="F47" s="129" t="s">
        <v>955</v>
      </c>
      <c r="G47" s="129" t="s">
        <v>572</v>
      </c>
      <c r="H47" s="129" t="s">
        <v>624</v>
      </c>
      <c r="I47" s="129" t="s">
        <v>646</v>
      </c>
      <c r="J47" s="129" t="s">
        <v>1317</v>
      </c>
      <c r="K47" s="129" t="s">
        <v>949</v>
      </c>
      <c r="L47" s="129" t="s">
        <v>1765</v>
      </c>
      <c r="M47" s="130" t="s">
        <v>1297</v>
      </c>
      <c r="N47" s="70"/>
      <c r="O47" s="71" t="s">
        <v>1758</v>
      </c>
      <c r="P47" s="53"/>
      <c r="Q47"/>
    </row>
    <row r="48" spans="1:17" ht="12.75">
      <c r="A48" s="66" t="s">
        <v>1666</v>
      </c>
      <c r="B48" s="72">
        <v>37</v>
      </c>
      <c r="C48" s="67" t="s">
        <v>561</v>
      </c>
      <c r="D48" s="125" t="s">
        <v>562</v>
      </c>
      <c r="E48" s="126" t="s">
        <v>563</v>
      </c>
      <c r="F48" s="126" t="s">
        <v>820</v>
      </c>
      <c r="G48" s="126" t="s">
        <v>821</v>
      </c>
      <c r="H48" s="126" t="s">
        <v>1331</v>
      </c>
      <c r="I48" s="126" t="s">
        <v>1332</v>
      </c>
      <c r="J48" s="126" t="s">
        <v>1333</v>
      </c>
      <c r="K48" s="126" t="s">
        <v>1635</v>
      </c>
      <c r="L48" s="126" t="s">
        <v>1636</v>
      </c>
      <c r="M48" s="127" t="s">
        <v>1637</v>
      </c>
      <c r="N48" s="61"/>
      <c r="O48" s="62" t="s">
        <v>1638</v>
      </c>
      <c r="P48" s="53"/>
      <c r="Q48"/>
    </row>
    <row r="49" spans="1:17" ht="12.75">
      <c r="A49" s="63" t="s">
        <v>150</v>
      </c>
      <c r="B49" s="68"/>
      <c r="C49" s="69" t="s">
        <v>329</v>
      </c>
      <c r="D49" s="128" t="s">
        <v>564</v>
      </c>
      <c r="E49" s="129" t="s">
        <v>564</v>
      </c>
      <c r="F49" s="129" t="s">
        <v>823</v>
      </c>
      <c r="G49" s="129" t="s">
        <v>949</v>
      </c>
      <c r="H49" s="129" t="s">
        <v>538</v>
      </c>
      <c r="I49" s="129" t="s">
        <v>1129</v>
      </c>
      <c r="J49" s="129" t="s">
        <v>1391</v>
      </c>
      <c r="K49" s="129" t="s">
        <v>1334</v>
      </c>
      <c r="L49" s="129" t="s">
        <v>1766</v>
      </c>
      <c r="M49" s="130" t="s">
        <v>1365</v>
      </c>
      <c r="N49" s="70"/>
      <c r="O49" s="71" t="s">
        <v>1639</v>
      </c>
      <c r="P49" s="53"/>
      <c r="Q49"/>
    </row>
    <row r="50" spans="1:17" ht="12.75">
      <c r="A50" s="66" t="s">
        <v>1667</v>
      </c>
      <c r="B50" s="72">
        <v>42</v>
      </c>
      <c r="C50" s="67" t="s">
        <v>593</v>
      </c>
      <c r="D50" s="125" t="s">
        <v>644</v>
      </c>
      <c r="E50" s="126" t="s">
        <v>645</v>
      </c>
      <c r="F50" s="126" t="s">
        <v>820</v>
      </c>
      <c r="G50" s="126" t="s">
        <v>854</v>
      </c>
      <c r="H50" s="126" t="s">
        <v>1378</v>
      </c>
      <c r="I50" s="126" t="s">
        <v>1379</v>
      </c>
      <c r="J50" s="126" t="s">
        <v>1380</v>
      </c>
      <c r="K50" s="126" t="s">
        <v>1668</v>
      </c>
      <c r="L50" s="126" t="s">
        <v>1492</v>
      </c>
      <c r="M50" s="127" t="s">
        <v>1669</v>
      </c>
      <c r="N50" s="61"/>
      <c r="O50" s="62" t="s">
        <v>1670</v>
      </c>
      <c r="P50" s="53"/>
      <c r="Q50"/>
    </row>
    <row r="51" spans="1:17" ht="12.75">
      <c r="A51" s="63" t="s">
        <v>151</v>
      </c>
      <c r="B51" s="68"/>
      <c r="C51" s="69" t="s">
        <v>173</v>
      </c>
      <c r="D51" s="128" t="s">
        <v>796</v>
      </c>
      <c r="E51" s="129" t="s">
        <v>646</v>
      </c>
      <c r="F51" s="129" t="s">
        <v>856</v>
      </c>
      <c r="G51" s="129" t="s">
        <v>857</v>
      </c>
      <c r="H51" s="129" t="s">
        <v>1381</v>
      </c>
      <c r="I51" s="129" t="s">
        <v>1382</v>
      </c>
      <c r="J51" s="129" t="s">
        <v>1383</v>
      </c>
      <c r="K51" s="129" t="s">
        <v>1767</v>
      </c>
      <c r="L51" s="129" t="s">
        <v>1768</v>
      </c>
      <c r="M51" s="130" t="s">
        <v>624</v>
      </c>
      <c r="N51" s="70"/>
      <c r="O51" s="71" t="s">
        <v>1671</v>
      </c>
      <c r="P51" s="53"/>
      <c r="Q51"/>
    </row>
    <row r="52" spans="1:17" ht="12.75">
      <c r="A52" s="66" t="s">
        <v>1672</v>
      </c>
      <c r="B52" s="280" t="s">
        <v>1981</v>
      </c>
      <c r="C52" s="67" t="s">
        <v>596</v>
      </c>
      <c r="D52" s="125" t="s">
        <v>636</v>
      </c>
      <c r="E52" s="126" t="s">
        <v>637</v>
      </c>
      <c r="F52" s="126" t="s">
        <v>845</v>
      </c>
      <c r="G52" s="126" t="s">
        <v>821</v>
      </c>
      <c r="H52" s="126" t="s">
        <v>1384</v>
      </c>
      <c r="I52" s="126" t="s">
        <v>1385</v>
      </c>
      <c r="J52" s="126" t="s">
        <v>1386</v>
      </c>
      <c r="K52" s="126" t="s">
        <v>1673</v>
      </c>
      <c r="L52" s="126" t="s">
        <v>1674</v>
      </c>
      <c r="M52" s="127" t="s">
        <v>1675</v>
      </c>
      <c r="N52" s="61"/>
      <c r="O52" s="62" t="s">
        <v>1676</v>
      </c>
      <c r="P52" s="53"/>
      <c r="Q52"/>
    </row>
    <row r="53" spans="1:17" ht="12.75">
      <c r="A53" s="63" t="s">
        <v>55</v>
      </c>
      <c r="B53" s="68"/>
      <c r="C53" s="69" t="s">
        <v>272</v>
      </c>
      <c r="D53" s="128" t="s">
        <v>847</v>
      </c>
      <c r="E53" s="129" t="s">
        <v>639</v>
      </c>
      <c r="F53" s="129" t="s">
        <v>870</v>
      </c>
      <c r="G53" s="129" t="s">
        <v>954</v>
      </c>
      <c r="H53" s="129" t="s">
        <v>657</v>
      </c>
      <c r="I53" s="129" t="s">
        <v>669</v>
      </c>
      <c r="J53" s="129" t="s">
        <v>639</v>
      </c>
      <c r="K53" s="129" t="s">
        <v>639</v>
      </c>
      <c r="L53" s="129" t="s">
        <v>1769</v>
      </c>
      <c r="M53" s="130" t="s">
        <v>1357</v>
      </c>
      <c r="N53" s="70"/>
      <c r="O53" s="71" t="s">
        <v>1677</v>
      </c>
      <c r="P53" s="53"/>
      <c r="Q53"/>
    </row>
    <row r="54" spans="1:17" ht="12.75">
      <c r="A54" s="66" t="s">
        <v>1678</v>
      </c>
      <c r="B54" s="72">
        <v>10</v>
      </c>
      <c r="C54" s="67" t="s">
        <v>515</v>
      </c>
      <c r="D54" s="125" t="s">
        <v>516</v>
      </c>
      <c r="E54" s="126" t="s">
        <v>517</v>
      </c>
      <c r="F54" s="126" t="s">
        <v>735</v>
      </c>
      <c r="G54" s="126" t="s">
        <v>750</v>
      </c>
      <c r="H54" s="126" t="s">
        <v>1261</v>
      </c>
      <c r="I54" s="126" t="s">
        <v>1278</v>
      </c>
      <c r="J54" s="126" t="s">
        <v>1262</v>
      </c>
      <c r="K54" s="126" t="s">
        <v>1566</v>
      </c>
      <c r="L54" s="126" t="s">
        <v>1567</v>
      </c>
      <c r="M54" s="127" t="s">
        <v>1568</v>
      </c>
      <c r="N54" s="61"/>
      <c r="O54" s="62" t="s">
        <v>1569</v>
      </c>
      <c r="P54" s="53"/>
      <c r="Q54"/>
    </row>
    <row r="55" spans="1:17" ht="12.75">
      <c r="A55" s="63" t="s">
        <v>154</v>
      </c>
      <c r="B55" s="68"/>
      <c r="C55" s="69" t="s">
        <v>175</v>
      </c>
      <c r="D55" s="128" t="s">
        <v>752</v>
      </c>
      <c r="E55" s="129" t="s">
        <v>518</v>
      </c>
      <c r="F55" s="129" t="s">
        <v>513</v>
      </c>
      <c r="G55" s="129" t="s">
        <v>474</v>
      </c>
      <c r="H55" s="129" t="s">
        <v>913</v>
      </c>
      <c r="I55" s="129" t="s">
        <v>518</v>
      </c>
      <c r="J55" s="129" t="s">
        <v>462</v>
      </c>
      <c r="K55" s="129" t="s">
        <v>518</v>
      </c>
      <c r="L55" s="129" t="s">
        <v>518</v>
      </c>
      <c r="M55" s="130" t="s">
        <v>462</v>
      </c>
      <c r="N55" s="70"/>
      <c r="O55" s="71" t="s">
        <v>1570</v>
      </c>
      <c r="P55" s="53"/>
      <c r="Q55"/>
    </row>
    <row r="56" spans="1:17" ht="12.75">
      <c r="A56" s="66" t="s">
        <v>817</v>
      </c>
      <c r="B56" s="72">
        <v>50</v>
      </c>
      <c r="C56" s="67" t="s">
        <v>601</v>
      </c>
      <c r="D56" s="125" t="s">
        <v>667</v>
      </c>
      <c r="E56" s="126" t="s">
        <v>668</v>
      </c>
      <c r="F56" s="126" t="s">
        <v>867</v>
      </c>
      <c r="G56" s="126" t="s">
        <v>825</v>
      </c>
      <c r="H56" s="126" t="s">
        <v>1392</v>
      </c>
      <c r="I56" s="126" t="s">
        <v>1393</v>
      </c>
      <c r="J56" s="126" t="s">
        <v>1394</v>
      </c>
      <c r="K56" s="126" t="s">
        <v>1679</v>
      </c>
      <c r="L56" s="126" t="s">
        <v>1680</v>
      </c>
      <c r="M56" s="127" t="s">
        <v>1681</v>
      </c>
      <c r="N56" s="61"/>
      <c r="O56" s="62" t="s">
        <v>1682</v>
      </c>
      <c r="P56" s="53"/>
      <c r="Q56"/>
    </row>
    <row r="57" spans="1:17" ht="12.75">
      <c r="A57" s="63" t="s">
        <v>55</v>
      </c>
      <c r="B57" s="68"/>
      <c r="C57" s="69" t="s">
        <v>209</v>
      </c>
      <c r="D57" s="128" t="s">
        <v>869</v>
      </c>
      <c r="E57" s="129" t="s">
        <v>669</v>
      </c>
      <c r="F57" s="129" t="s">
        <v>966</v>
      </c>
      <c r="G57" s="129" t="s">
        <v>633</v>
      </c>
      <c r="H57" s="129" t="s">
        <v>648</v>
      </c>
      <c r="I57" s="129" t="s">
        <v>653</v>
      </c>
      <c r="J57" s="129" t="s">
        <v>1395</v>
      </c>
      <c r="K57" s="129" t="s">
        <v>669</v>
      </c>
      <c r="L57" s="129" t="s">
        <v>1426</v>
      </c>
      <c r="M57" s="130" t="s">
        <v>1718</v>
      </c>
      <c r="N57" s="70"/>
      <c r="O57" s="71" t="s">
        <v>1684</v>
      </c>
      <c r="P57" s="53"/>
      <c r="Q57"/>
    </row>
    <row r="58" spans="1:17" ht="12.75">
      <c r="A58" s="66" t="s">
        <v>1685</v>
      </c>
      <c r="B58" s="72">
        <v>59</v>
      </c>
      <c r="C58" s="67" t="s">
        <v>609</v>
      </c>
      <c r="D58" s="125" t="s">
        <v>660</v>
      </c>
      <c r="E58" s="126" t="s">
        <v>661</v>
      </c>
      <c r="F58" s="126" t="s">
        <v>845</v>
      </c>
      <c r="G58" s="126" t="s">
        <v>962</v>
      </c>
      <c r="H58" s="126" t="s">
        <v>1410</v>
      </c>
      <c r="I58" s="126" t="s">
        <v>1411</v>
      </c>
      <c r="J58" s="126" t="s">
        <v>1412</v>
      </c>
      <c r="K58" s="126" t="s">
        <v>1686</v>
      </c>
      <c r="L58" s="126" t="s">
        <v>1687</v>
      </c>
      <c r="M58" s="127" t="s">
        <v>1424</v>
      </c>
      <c r="N58" s="61"/>
      <c r="O58" s="62" t="s">
        <v>1688</v>
      </c>
      <c r="P58" s="53"/>
      <c r="Q58"/>
    </row>
    <row r="59" spans="1:17" ht="12.75">
      <c r="A59" s="63" t="s">
        <v>55</v>
      </c>
      <c r="B59" s="68"/>
      <c r="C59" s="69" t="s">
        <v>272</v>
      </c>
      <c r="D59" s="128" t="s">
        <v>887</v>
      </c>
      <c r="E59" s="129" t="s">
        <v>652</v>
      </c>
      <c r="F59" s="129" t="s">
        <v>870</v>
      </c>
      <c r="G59" s="129" t="s">
        <v>964</v>
      </c>
      <c r="H59" s="129" t="s">
        <v>683</v>
      </c>
      <c r="I59" s="129" t="s">
        <v>1413</v>
      </c>
      <c r="J59" s="129" t="s">
        <v>1414</v>
      </c>
      <c r="K59" s="129" t="s">
        <v>1704</v>
      </c>
      <c r="L59" s="129" t="s">
        <v>757</v>
      </c>
      <c r="M59" s="130" t="s">
        <v>1770</v>
      </c>
      <c r="N59" s="70"/>
      <c r="O59" s="71" t="s">
        <v>1689</v>
      </c>
      <c r="P59" s="53"/>
      <c r="Q59"/>
    </row>
    <row r="60" spans="1:17" ht="12.75">
      <c r="A60" s="66" t="s">
        <v>625</v>
      </c>
      <c r="B60" s="72">
        <v>52</v>
      </c>
      <c r="C60" s="67" t="s">
        <v>603</v>
      </c>
      <c r="D60" s="125" t="s">
        <v>675</v>
      </c>
      <c r="E60" s="126" t="s">
        <v>676</v>
      </c>
      <c r="F60" s="126" t="s">
        <v>877</v>
      </c>
      <c r="G60" s="126" t="s">
        <v>878</v>
      </c>
      <c r="H60" s="126" t="s">
        <v>1402</v>
      </c>
      <c r="I60" s="126" t="s">
        <v>1403</v>
      </c>
      <c r="J60" s="126" t="s">
        <v>1404</v>
      </c>
      <c r="K60" s="126" t="s">
        <v>1690</v>
      </c>
      <c r="L60" s="126" t="s">
        <v>1691</v>
      </c>
      <c r="M60" s="127" t="s">
        <v>1692</v>
      </c>
      <c r="N60" s="61"/>
      <c r="O60" s="62" t="s">
        <v>1693</v>
      </c>
      <c r="P60" s="53"/>
      <c r="Q60"/>
    </row>
    <row r="61" spans="1:17" ht="12.75">
      <c r="A61" s="63" t="s">
        <v>161</v>
      </c>
      <c r="B61" s="68"/>
      <c r="C61" s="69" t="s">
        <v>230</v>
      </c>
      <c r="D61" s="128" t="s">
        <v>880</v>
      </c>
      <c r="E61" s="129" t="s">
        <v>677</v>
      </c>
      <c r="F61" s="129" t="s">
        <v>687</v>
      </c>
      <c r="G61" s="129" t="s">
        <v>662</v>
      </c>
      <c r="H61" s="129" t="s">
        <v>1405</v>
      </c>
      <c r="I61" s="129" t="s">
        <v>658</v>
      </c>
      <c r="J61" s="129" t="s">
        <v>649</v>
      </c>
      <c r="K61" s="129" t="s">
        <v>865</v>
      </c>
      <c r="L61" s="129" t="s">
        <v>653</v>
      </c>
      <c r="M61" s="130" t="s">
        <v>649</v>
      </c>
      <c r="N61" s="70"/>
      <c r="O61" s="71" t="s">
        <v>1694</v>
      </c>
      <c r="P61" s="53"/>
      <c r="Q61"/>
    </row>
    <row r="62" spans="1:17" ht="12.75">
      <c r="A62" s="66" t="s">
        <v>1695</v>
      </c>
      <c r="B62" s="72">
        <v>51</v>
      </c>
      <c r="C62" s="67" t="s">
        <v>602</v>
      </c>
      <c r="D62" s="125" t="s">
        <v>671</v>
      </c>
      <c r="E62" s="126" t="s">
        <v>672</v>
      </c>
      <c r="F62" s="126" t="s">
        <v>873</v>
      </c>
      <c r="G62" s="126" t="s">
        <v>745</v>
      </c>
      <c r="H62" s="126" t="s">
        <v>1406</v>
      </c>
      <c r="I62" s="126" t="s">
        <v>1407</v>
      </c>
      <c r="J62" s="126" t="s">
        <v>1408</v>
      </c>
      <c r="K62" s="126" t="s">
        <v>1696</v>
      </c>
      <c r="L62" s="126" t="s">
        <v>1760</v>
      </c>
      <c r="M62" s="127" t="s">
        <v>1697</v>
      </c>
      <c r="N62" s="61"/>
      <c r="O62" s="62" t="s">
        <v>1761</v>
      </c>
      <c r="P62" s="53"/>
      <c r="Q62"/>
    </row>
    <row r="63" spans="1:17" ht="12.75">
      <c r="A63" s="63" t="s">
        <v>55</v>
      </c>
      <c r="B63" s="68"/>
      <c r="C63" s="69" t="s">
        <v>66</v>
      </c>
      <c r="D63" s="128" t="s">
        <v>680</v>
      </c>
      <c r="E63" s="129" t="s">
        <v>875</v>
      </c>
      <c r="F63" s="129" t="s">
        <v>848</v>
      </c>
      <c r="G63" s="129" t="s">
        <v>843</v>
      </c>
      <c r="H63" s="129" t="s">
        <v>673</v>
      </c>
      <c r="I63" s="129" t="s">
        <v>1409</v>
      </c>
      <c r="J63" s="129" t="s">
        <v>669</v>
      </c>
      <c r="K63" s="129" t="s">
        <v>1771</v>
      </c>
      <c r="L63" s="129" t="s">
        <v>1425</v>
      </c>
      <c r="M63" s="130" t="s">
        <v>1698</v>
      </c>
      <c r="N63" s="70"/>
      <c r="O63" s="71" t="s">
        <v>1762</v>
      </c>
      <c r="P63" s="53"/>
      <c r="Q63"/>
    </row>
    <row r="64" spans="1:17" ht="12.75">
      <c r="A64" s="66" t="s">
        <v>1699</v>
      </c>
      <c r="B64" s="72">
        <v>57</v>
      </c>
      <c r="C64" s="67" t="s">
        <v>607</v>
      </c>
      <c r="D64" s="125" t="s">
        <v>664</v>
      </c>
      <c r="E64" s="126" t="s">
        <v>665</v>
      </c>
      <c r="F64" s="126" t="s">
        <v>967</v>
      </c>
      <c r="G64" s="126" t="s">
        <v>838</v>
      </c>
      <c r="H64" s="126" t="s">
        <v>1397</v>
      </c>
      <c r="I64" s="126" t="s">
        <v>1398</v>
      </c>
      <c r="J64" s="126" t="s">
        <v>1399</v>
      </c>
      <c r="K64" s="126" t="s">
        <v>1700</v>
      </c>
      <c r="L64" s="126" t="s">
        <v>1701</v>
      </c>
      <c r="M64" s="127" t="s">
        <v>1702</v>
      </c>
      <c r="N64" s="61"/>
      <c r="O64" s="62" t="s">
        <v>1703</v>
      </c>
      <c r="P64" s="53"/>
      <c r="Q64"/>
    </row>
    <row r="65" spans="1:17" ht="12.75">
      <c r="A65" s="63" t="s">
        <v>152</v>
      </c>
      <c r="B65" s="68"/>
      <c r="C65" s="69" t="s">
        <v>230</v>
      </c>
      <c r="D65" s="128" t="s">
        <v>875</v>
      </c>
      <c r="E65" s="129" t="s">
        <v>662</v>
      </c>
      <c r="F65" s="129" t="s">
        <v>969</v>
      </c>
      <c r="G65" s="129" t="s">
        <v>952</v>
      </c>
      <c r="H65" s="129" t="s">
        <v>646</v>
      </c>
      <c r="I65" s="129" t="s">
        <v>1400</v>
      </c>
      <c r="J65" s="129" t="s">
        <v>1401</v>
      </c>
      <c r="K65" s="129" t="s">
        <v>1759</v>
      </c>
      <c r="L65" s="129" t="s">
        <v>880</v>
      </c>
      <c r="M65" s="130" t="s">
        <v>1772</v>
      </c>
      <c r="N65" s="70"/>
      <c r="O65" s="71" t="s">
        <v>1705</v>
      </c>
      <c r="P65" s="53"/>
      <c r="Q65"/>
    </row>
    <row r="66" spans="1:17" ht="12.75">
      <c r="A66" s="66" t="s">
        <v>1706</v>
      </c>
      <c r="B66" s="72">
        <v>39</v>
      </c>
      <c r="C66" s="67" t="s">
        <v>542</v>
      </c>
      <c r="D66" s="125" t="s">
        <v>543</v>
      </c>
      <c r="E66" s="126" t="s">
        <v>544</v>
      </c>
      <c r="F66" s="126" t="s">
        <v>799</v>
      </c>
      <c r="G66" s="126" t="s">
        <v>735</v>
      </c>
      <c r="H66" s="126" t="s">
        <v>1304</v>
      </c>
      <c r="I66" s="126" t="s">
        <v>583</v>
      </c>
      <c r="J66" s="126" t="s">
        <v>1305</v>
      </c>
      <c r="K66" s="126" t="s">
        <v>1707</v>
      </c>
      <c r="L66" s="126" t="s">
        <v>1708</v>
      </c>
      <c r="M66" s="127" t="s">
        <v>1709</v>
      </c>
      <c r="N66" s="61" t="s">
        <v>1710</v>
      </c>
      <c r="O66" s="62" t="s">
        <v>1711</v>
      </c>
      <c r="P66" s="53"/>
      <c r="Q66"/>
    </row>
    <row r="67" spans="1:17" ht="12.75">
      <c r="A67" s="63" t="s">
        <v>150</v>
      </c>
      <c r="B67" s="68"/>
      <c r="C67" s="69" t="s">
        <v>35</v>
      </c>
      <c r="D67" s="128" t="s">
        <v>573</v>
      </c>
      <c r="E67" s="129" t="s">
        <v>545</v>
      </c>
      <c r="F67" s="129" t="s">
        <v>801</v>
      </c>
      <c r="G67" s="129" t="s">
        <v>802</v>
      </c>
      <c r="H67" s="129" t="s">
        <v>953</v>
      </c>
      <c r="I67" s="129" t="s">
        <v>1356</v>
      </c>
      <c r="J67" s="129" t="s">
        <v>725</v>
      </c>
      <c r="K67" s="129" t="s">
        <v>537</v>
      </c>
      <c r="L67" s="129" t="s">
        <v>1334</v>
      </c>
      <c r="M67" s="130" t="s">
        <v>1773</v>
      </c>
      <c r="N67" s="70"/>
      <c r="O67" s="71" t="s">
        <v>1712</v>
      </c>
      <c r="P67" s="53"/>
      <c r="Q67"/>
    </row>
    <row r="68" spans="1:17" ht="12.75">
      <c r="A68" s="66" t="s">
        <v>1713</v>
      </c>
      <c r="B68" s="72">
        <v>53</v>
      </c>
      <c r="C68" s="67" t="s">
        <v>600</v>
      </c>
      <c r="D68" s="125" t="s">
        <v>696</v>
      </c>
      <c r="E68" s="126" t="s">
        <v>697</v>
      </c>
      <c r="F68" s="126" t="s">
        <v>867</v>
      </c>
      <c r="G68" s="126" t="s">
        <v>999</v>
      </c>
      <c r="H68" s="126" t="s">
        <v>1422</v>
      </c>
      <c r="I68" s="126" t="s">
        <v>1423</v>
      </c>
      <c r="J68" s="126" t="s">
        <v>1424</v>
      </c>
      <c r="K68" s="126" t="s">
        <v>1714</v>
      </c>
      <c r="L68" s="126" t="s">
        <v>1715</v>
      </c>
      <c r="M68" s="127" t="s">
        <v>1716</v>
      </c>
      <c r="N68" s="61"/>
      <c r="O68" s="62" t="s">
        <v>1717</v>
      </c>
      <c r="P68" s="53"/>
      <c r="Q68"/>
    </row>
    <row r="69" spans="1:17" ht="12.75">
      <c r="A69" s="63" t="s">
        <v>55</v>
      </c>
      <c r="B69" s="68"/>
      <c r="C69" s="69" t="s">
        <v>69</v>
      </c>
      <c r="D69" s="128" t="s">
        <v>929</v>
      </c>
      <c r="E69" s="129" t="s">
        <v>930</v>
      </c>
      <c r="F69" s="129" t="s">
        <v>966</v>
      </c>
      <c r="G69" s="129" t="s">
        <v>966</v>
      </c>
      <c r="H69" s="129" t="s">
        <v>662</v>
      </c>
      <c r="I69" s="129" t="s">
        <v>1425</v>
      </c>
      <c r="J69" s="129" t="s">
        <v>1426</v>
      </c>
      <c r="K69" s="129" t="s">
        <v>1395</v>
      </c>
      <c r="L69" s="129" t="s">
        <v>1774</v>
      </c>
      <c r="M69" s="130" t="s">
        <v>966</v>
      </c>
      <c r="N69" s="70"/>
      <c r="O69" s="71" t="s">
        <v>1719</v>
      </c>
      <c r="P69" s="53"/>
      <c r="Q69"/>
    </row>
    <row r="70" spans="1:17" ht="12.75">
      <c r="A70" s="66" t="s">
        <v>1720</v>
      </c>
      <c r="B70" s="72">
        <v>61</v>
      </c>
      <c r="C70" s="67" t="s">
        <v>611</v>
      </c>
      <c r="D70" s="125" t="s">
        <v>688</v>
      </c>
      <c r="E70" s="126" t="s">
        <v>689</v>
      </c>
      <c r="F70" s="126" t="s">
        <v>1002</v>
      </c>
      <c r="G70" s="126" t="s">
        <v>1003</v>
      </c>
      <c r="H70" s="126" t="s">
        <v>1432</v>
      </c>
      <c r="I70" s="126" t="s">
        <v>1433</v>
      </c>
      <c r="J70" s="126" t="s">
        <v>1434</v>
      </c>
      <c r="K70" s="126" t="s">
        <v>1721</v>
      </c>
      <c r="L70" s="126" t="s">
        <v>916</v>
      </c>
      <c r="M70" s="127" t="s">
        <v>1722</v>
      </c>
      <c r="N70" s="61"/>
      <c r="O70" s="62" t="s">
        <v>1723</v>
      </c>
      <c r="P70" s="53"/>
      <c r="Q70"/>
    </row>
    <row r="71" spans="1:17" ht="12.75">
      <c r="A71" s="63" t="s">
        <v>153</v>
      </c>
      <c r="B71" s="68"/>
      <c r="C71" s="69" t="s">
        <v>198</v>
      </c>
      <c r="D71" s="128" t="s">
        <v>913</v>
      </c>
      <c r="E71" s="129" t="s">
        <v>914</v>
      </c>
      <c r="F71" s="129" t="s">
        <v>1110</v>
      </c>
      <c r="G71" s="129" t="s">
        <v>907</v>
      </c>
      <c r="H71" s="129" t="s">
        <v>907</v>
      </c>
      <c r="I71" s="129" t="s">
        <v>1435</v>
      </c>
      <c r="J71" s="129" t="s">
        <v>1436</v>
      </c>
      <c r="K71" s="129" t="s">
        <v>677</v>
      </c>
      <c r="L71" s="129" t="s">
        <v>662</v>
      </c>
      <c r="M71" s="130" t="s">
        <v>1775</v>
      </c>
      <c r="N71" s="70"/>
      <c r="O71" s="71" t="s">
        <v>1724</v>
      </c>
      <c r="P71" s="53"/>
      <c r="Q71"/>
    </row>
    <row r="72" spans="1:17" ht="12.75">
      <c r="A72" s="66" t="s">
        <v>1725</v>
      </c>
      <c r="B72" s="72">
        <v>63</v>
      </c>
      <c r="C72" s="67" t="s">
        <v>613</v>
      </c>
      <c r="D72" s="125" t="s">
        <v>684</v>
      </c>
      <c r="E72" s="126" t="s">
        <v>685</v>
      </c>
      <c r="F72" s="126" t="s">
        <v>838</v>
      </c>
      <c r="G72" s="126" t="s">
        <v>988</v>
      </c>
      <c r="H72" s="126" t="s">
        <v>1442</v>
      </c>
      <c r="I72" s="126" t="s">
        <v>1443</v>
      </c>
      <c r="J72" s="126" t="s">
        <v>1444</v>
      </c>
      <c r="K72" s="126" t="s">
        <v>1726</v>
      </c>
      <c r="L72" s="126" t="s">
        <v>1727</v>
      </c>
      <c r="M72" s="127" t="s">
        <v>1728</v>
      </c>
      <c r="N72" s="61"/>
      <c r="O72" s="62" t="s">
        <v>1729</v>
      </c>
      <c r="P72" s="53"/>
      <c r="Q72"/>
    </row>
    <row r="73" spans="1:17" ht="12.75">
      <c r="A73" s="63" t="s">
        <v>161</v>
      </c>
      <c r="B73" s="68"/>
      <c r="C73" s="69" t="s">
        <v>272</v>
      </c>
      <c r="D73" s="128" t="s">
        <v>902</v>
      </c>
      <c r="E73" s="129" t="s">
        <v>903</v>
      </c>
      <c r="F73" s="129" t="s">
        <v>990</v>
      </c>
      <c r="G73" s="129" t="s">
        <v>991</v>
      </c>
      <c r="H73" s="129" t="s">
        <v>1445</v>
      </c>
      <c r="I73" s="129" t="s">
        <v>934</v>
      </c>
      <c r="J73" s="129" t="s">
        <v>1446</v>
      </c>
      <c r="K73" s="129" t="s">
        <v>875</v>
      </c>
      <c r="L73" s="129" t="s">
        <v>1414</v>
      </c>
      <c r="M73" s="130" t="s">
        <v>677</v>
      </c>
      <c r="N73" s="70"/>
      <c r="O73" s="71" t="s">
        <v>1730</v>
      </c>
      <c r="P73" s="53"/>
      <c r="Q73"/>
    </row>
    <row r="74" spans="1:17" ht="12.75">
      <c r="A74" s="66" t="s">
        <v>1731</v>
      </c>
      <c r="B74" s="72">
        <v>15</v>
      </c>
      <c r="C74" s="67" t="s">
        <v>480</v>
      </c>
      <c r="D74" s="125" t="s">
        <v>481</v>
      </c>
      <c r="E74" s="126" t="s">
        <v>482</v>
      </c>
      <c r="F74" s="126" t="s">
        <v>734</v>
      </c>
      <c r="G74" s="126" t="s">
        <v>735</v>
      </c>
      <c r="H74" s="126" t="s">
        <v>1263</v>
      </c>
      <c r="I74" s="126" t="s">
        <v>1264</v>
      </c>
      <c r="J74" s="126" t="s">
        <v>1265</v>
      </c>
      <c r="K74" s="126" t="s">
        <v>1571</v>
      </c>
      <c r="L74" s="126" t="s">
        <v>1572</v>
      </c>
      <c r="M74" s="127" t="s">
        <v>1573</v>
      </c>
      <c r="N74" s="61" t="s">
        <v>1266</v>
      </c>
      <c r="O74" s="62" t="s">
        <v>1574</v>
      </c>
      <c r="P74" s="53"/>
      <c r="Q74"/>
    </row>
    <row r="75" spans="1:17" ht="12.75">
      <c r="A75" s="63" t="s">
        <v>151</v>
      </c>
      <c r="B75" s="68"/>
      <c r="C75" s="69" t="s">
        <v>182</v>
      </c>
      <c r="D75" s="128" t="s">
        <v>483</v>
      </c>
      <c r="E75" s="129" t="s">
        <v>484</v>
      </c>
      <c r="F75" s="129" t="s">
        <v>737</v>
      </c>
      <c r="G75" s="129" t="s">
        <v>533</v>
      </c>
      <c r="H75" s="129" t="s">
        <v>1482</v>
      </c>
      <c r="I75" s="129" t="s">
        <v>1483</v>
      </c>
      <c r="J75" s="129" t="s">
        <v>1484</v>
      </c>
      <c r="K75" s="129" t="s">
        <v>801</v>
      </c>
      <c r="L75" s="129" t="s">
        <v>1293</v>
      </c>
      <c r="M75" s="130" t="s">
        <v>1301</v>
      </c>
      <c r="N75" s="70"/>
      <c r="O75" s="71" t="s">
        <v>1575</v>
      </c>
      <c r="P75" s="53"/>
      <c r="Q75"/>
    </row>
    <row r="76" spans="1:17" ht="12.75">
      <c r="A76" s="66" t="s">
        <v>1732</v>
      </c>
      <c r="B76" s="72">
        <v>64</v>
      </c>
      <c r="C76" s="67" t="s">
        <v>614</v>
      </c>
      <c r="D76" s="125" t="s">
        <v>915</v>
      </c>
      <c r="E76" s="126" t="s">
        <v>916</v>
      </c>
      <c r="F76" s="126" t="s">
        <v>741</v>
      </c>
      <c r="G76" s="126" t="s">
        <v>999</v>
      </c>
      <c r="H76" s="126" t="s">
        <v>1265</v>
      </c>
      <c r="I76" s="126" t="s">
        <v>1447</v>
      </c>
      <c r="J76" s="126" t="s">
        <v>1448</v>
      </c>
      <c r="K76" s="126" t="s">
        <v>1733</v>
      </c>
      <c r="L76" s="126" t="s">
        <v>1734</v>
      </c>
      <c r="M76" s="127" t="s">
        <v>1735</v>
      </c>
      <c r="N76" s="61"/>
      <c r="O76" s="62" t="s">
        <v>1736</v>
      </c>
      <c r="P76" s="53"/>
      <c r="Q76"/>
    </row>
    <row r="77" spans="1:17" ht="12.75">
      <c r="A77" s="63" t="s">
        <v>161</v>
      </c>
      <c r="B77" s="68"/>
      <c r="C77" s="69" t="s">
        <v>60</v>
      </c>
      <c r="D77" s="128" t="s">
        <v>917</v>
      </c>
      <c r="E77" s="129" t="s">
        <v>918</v>
      </c>
      <c r="F77" s="129" t="s">
        <v>847</v>
      </c>
      <c r="G77" s="129" t="s">
        <v>648</v>
      </c>
      <c r="H77" s="129" t="s">
        <v>1449</v>
      </c>
      <c r="I77" s="129" t="s">
        <v>926</v>
      </c>
      <c r="J77" s="129" t="s">
        <v>934</v>
      </c>
      <c r="K77" s="129" t="s">
        <v>680</v>
      </c>
      <c r="L77" s="129" t="s">
        <v>1776</v>
      </c>
      <c r="M77" s="130" t="s">
        <v>693</v>
      </c>
      <c r="N77" s="70"/>
      <c r="O77" s="71" t="s">
        <v>1738</v>
      </c>
      <c r="P77" s="53"/>
      <c r="Q77"/>
    </row>
    <row r="78" spans="1:17" ht="12.75">
      <c r="A78" s="66" t="s">
        <v>1415</v>
      </c>
      <c r="B78" s="72">
        <v>73</v>
      </c>
      <c r="C78" s="67" t="s">
        <v>623</v>
      </c>
      <c r="D78" s="125" t="s">
        <v>904</v>
      </c>
      <c r="E78" s="126" t="s">
        <v>905</v>
      </c>
      <c r="F78" s="126" t="s">
        <v>1098</v>
      </c>
      <c r="G78" s="126" t="s">
        <v>1099</v>
      </c>
      <c r="H78" s="126" t="s">
        <v>1450</v>
      </c>
      <c r="I78" s="126" t="s">
        <v>1451</v>
      </c>
      <c r="J78" s="126" t="s">
        <v>1452</v>
      </c>
      <c r="K78" s="126" t="s">
        <v>1777</v>
      </c>
      <c r="L78" s="126" t="s">
        <v>1778</v>
      </c>
      <c r="M78" s="127" t="s">
        <v>1779</v>
      </c>
      <c r="N78" s="61"/>
      <c r="O78" s="62" t="s">
        <v>1780</v>
      </c>
      <c r="P78" s="53"/>
      <c r="Q78"/>
    </row>
    <row r="79" spans="1:17" ht="12.75">
      <c r="A79" s="63" t="s">
        <v>95</v>
      </c>
      <c r="B79" s="68"/>
      <c r="C79" s="69" t="s">
        <v>99</v>
      </c>
      <c r="D79" s="128" t="s">
        <v>906</v>
      </c>
      <c r="E79" s="129" t="s">
        <v>907</v>
      </c>
      <c r="F79" s="129" t="s">
        <v>1101</v>
      </c>
      <c r="G79" s="129" t="s">
        <v>899</v>
      </c>
      <c r="H79" s="129" t="s">
        <v>921</v>
      </c>
      <c r="I79" s="129" t="s">
        <v>910</v>
      </c>
      <c r="J79" s="129" t="s">
        <v>1453</v>
      </c>
      <c r="K79" s="129" t="s">
        <v>1781</v>
      </c>
      <c r="L79" s="129" t="s">
        <v>952</v>
      </c>
      <c r="M79" s="130" t="s">
        <v>1782</v>
      </c>
      <c r="N79" s="70"/>
      <c r="O79" s="71" t="s">
        <v>1783</v>
      </c>
      <c r="P79" s="53"/>
      <c r="Q79"/>
    </row>
    <row r="80" spans="1:17" ht="12.75">
      <c r="A80" s="66" t="s">
        <v>961</v>
      </c>
      <c r="B80" s="72">
        <v>70</v>
      </c>
      <c r="C80" s="67" t="s">
        <v>620</v>
      </c>
      <c r="D80" s="125" t="s">
        <v>898</v>
      </c>
      <c r="E80" s="126" t="s">
        <v>888</v>
      </c>
      <c r="F80" s="126" t="s">
        <v>1091</v>
      </c>
      <c r="G80" s="126" t="s">
        <v>859</v>
      </c>
      <c r="H80" s="126" t="s">
        <v>1459</v>
      </c>
      <c r="I80" s="126" t="s">
        <v>1460</v>
      </c>
      <c r="J80" s="126" t="s">
        <v>1461</v>
      </c>
      <c r="K80" s="126" t="s">
        <v>1789</v>
      </c>
      <c r="L80" s="126" t="s">
        <v>1790</v>
      </c>
      <c r="M80" s="127" t="s">
        <v>1791</v>
      </c>
      <c r="N80" s="61"/>
      <c r="O80" s="62" t="s">
        <v>1792</v>
      </c>
      <c r="P80" s="53"/>
      <c r="Q80"/>
    </row>
    <row r="81" spans="1:17" ht="12.75">
      <c r="A81" s="63" t="s">
        <v>95</v>
      </c>
      <c r="B81" s="68"/>
      <c r="C81" s="69" t="s">
        <v>99</v>
      </c>
      <c r="D81" s="128" t="s">
        <v>899</v>
      </c>
      <c r="E81" s="129" t="s">
        <v>900</v>
      </c>
      <c r="F81" s="129" t="s">
        <v>1093</v>
      </c>
      <c r="G81" s="129" t="s">
        <v>910</v>
      </c>
      <c r="H81" s="129" t="s">
        <v>1088</v>
      </c>
      <c r="I81" s="129" t="s">
        <v>1089</v>
      </c>
      <c r="J81" s="129" t="s">
        <v>1462</v>
      </c>
      <c r="K81" s="129" t="s">
        <v>1793</v>
      </c>
      <c r="L81" s="129" t="s">
        <v>1503</v>
      </c>
      <c r="M81" s="130" t="s">
        <v>1794</v>
      </c>
      <c r="N81" s="70"/>
      <c r="O81" s="71" t="s">
        <v>1795</v>
      </c>
      <c r="P81" s="53"/>
      <c r="Q81"/>
    </row>
    <row r="82" spans="1:17" ht="12.75">
      <c r="A82" s="66" t="s">
        <v>654</v>
      </c>
      <c r="B82" s="72">
        <v>72</v>
      </c>
      <c r="C82" s="67" t="s">
        <v>622</v>
      </c>
      <c r="D82" s="125" t="s">
        <v>919</v>
      </c>
      <c r="E82" s="126" t="s">
        <v>920</v>
      </c>
      <c r="F82" s="126" t="s">
        <v>1113</v>
      </c>
      <c r="G82" s="126" t="s">
        <v>1114</v>
      </c>
      <c r="H82" s="126" t="s">
        <v>1454</v>
      </c>
      <c r="I82" s="126" t="s">
        <v>1455</v>
      </c>
      <c r="J82" s="126" t="s">
        <v>1456</v>
      </c>
      <c r="K82" s="126" t="s">
        <v>1796</v>
      </c>
      <c r="L82" s="126" t="s">
        <v>931</v>
      </c>
      <c r="M82" s="127" t="s">
        <v>1797</v>
      </c>
      <c r="N82" s="61"/>
      <c r="O82" s="62" t="s">
        <v>1798</v>
      </c>
      <c r="P82" s="53"/>
      <c r="Q82"/>
    </row>
    <row r="83" spans="1:17" ht="12.75">
      <c r="A83" s="63" t="s">
        <v>95</v>
      </c>
      <c r="B83" s="68"/>
      <c r="C83" s="69" t="s">
        <v>99</v>
      </c>
      <c r="D83" s="128" t="s">
        <v>921</v>
      </c>
      <c r="E83" s="129" t="s">
        <v>922</v>
      </c>
      <c r="F83" s="129" t="s">
        <v>896</v>
      </c>
      <c r="G83" s="129" t="s">
        <v>896</v>
      </c>
      <c r="H83" s="129" t="s">
        <v>1457</v>
      </c>
      <c r="I83" s="129" t="s">
        <v>906</v>
      </c>
      <c r="J83" s="129" t="s">
        <v>1458</v>
      </c>
      <c r="K83" s="129" t="s">
        <v>1446</v>
      </c>
      <c r="L83" s="129" t="s">
        <v>1799</v>
      </c>
      <c r="M83" s="130" t="s">
        <v>1436</v>
      </c>
      <c r="N83" s="70"/>
      <c r="O83" s="71" t="s">
        <v>1800</v>
      </c>
      <c r="P83" s="53"/>
      <c r="Q83"/>
    </row>
    <row r="84" spans="1:17" ht="12.75">
      <c r="A84" s="66" t="s">
        <v>1982</v>
      </c>
      <c r="B84" s="72">
        <v>56</v>
      </c>
      <c r="C84" s="67" t="s">
        <v>606</v>
      </c>
      <c r="D84" s="125" t="s">
        <v>694</v>
      </c>
      <c r="E84" s="126" t="s">
        <v>695</v>
      </c>
      <c r="F84" s="126" t="s">
        <v>1014</v>
      </c>
      <c r="G84" s="126" t="s">
        <v>1015</v>
      </c>
      <c r="H84" s="126" t="s">
        <v>1463</v>
      </c>
      <c r="I84" s="126" t="s">
        <v>1464</v>
      </c>
      <c r="J84" s="126" t="s">
        <v>1465</v>
      </c>
      <c r="K84" s="126" t="s">
        <v>1802</v>
      </c>
      <c r="L84" s="126" t="s">
        <v>1803</v>
      </c>
      <c r="M84" s="127" t="s">
        <v>1804</v>
      </c>
      <c r="N84" s="61"/>
      <c r="O84" s="62" t="s">
        <v>1805</v>
      </c>
      <c r="P84" s="53"/>
      <c r="Q84"/>
    </row>
    <row r="85" spans="1:17" ht="12.75">
      <c r="A85" s="63" t="s">
        <v>55</v>
      </c>
      <c r="B85" s="68"/>
      <c r="C85" s="69" t="s">
        <v>205</v>
      </c>
      <c r="D85" s="128" t="s">
        <v>927</v>
      </c>
      <c r="E85" s="129" t="s">
        <v>928</v>
      </c>
      <c r="F85" s="129" t="s">
        <v>1121</v>
      </c>
      <c r="G85" s="129" t="s">
        <v>1017</v>
      </c>
      <c r="H85" s="129" t="s">
        <v>1466</v>
      </c>
      <c r="I85" s="129" t="s">
        <v>1467</v>
      </c>
      <c r="J85" s="129" t="s">
        <v>1468</v>
      </c>
      <c r="K85" s="129" t="s">
        <v>945</v>
      </c>
      <c r="L85" s="129" t="s">
        <v>991</v>
      </c>
      <c r="M85" s="130" t="s">
        <v>945</v>
      </c>
      <c r="N85" s="70"/>
      <c r="O85" s="71" t="s">
        <v>1150</v>
      </c>
      <c r="P85" s="53"/>
      <c r="Q85"/>
    </row>
    <row r="86" spans="1:17" ht="12.75">
      <c r="A86" s="66" t="s">
        <v>1801</v>
      </c>
      <c r="B86" s="72">
        <v>40</v>
      </c>
      <c r="C86" s="67" t="s">
        <v>591</v>
      </c>
      <c r="D86" s="125" t="s">
        <v>656</v>
      </c>
      <c r="E86" s="126" t="s">
        <v>1125</v>
      </c>
      <c r="F86" s="126" t="s">
        <v>1126</v>
      </c>
      <c r="G86" s="126" t="s">
        <v>1127</v>
      </c>
      <c r="H86" s="126" t="s">
        <v>1485</v>
      </c>
      <c r="I86" s="126" t="s">
        <v>1486</v>
      </c>
      <c r="J86" s="126" t="s">
        <v>1487</v>
      </c>
      <c r="K86" s="126" t="s">
        <v>1739</v>
      </c>
      <c r="L86" s="126" t="s">
        <v>1740</v>
      </c>
      <c r="M86" s="127" t="s">
        <v>1741</v>
      </c>
      <c r="N86" s="61"/>
      <c r="O86" s="62" t="s">
        <v>1742</v>
      </c>
      <c r="P86" s="53"/>
      <c r="Q86"/>
    </row>
    <row r="87" spans="1:17" ht="12.75">
      <c r="A87" s="63" t="s">
        <v>151</v>
      </c>
      <c r="B87" s="68"/>
      <c r="C87" s="69" t="s">
        <v>211</v>
      </c>
      <c r="D87" s="128" t="s">
        <v>938</v>
      </c>
      <c r="E87" s="129" t="s">
        <v>1129</v>
      </c>
      <c r="F87" s="129" t="s">
        <v>1130</v>
      </c>
      <c r="G87" s="129" t="s">
        <v>1130</v>
      </c>
      <c r="H87" s="129" t="s">
        <v>1488</v>
      </c>
      <c r="I87" s="129" t="s">
        <v>1489</v>
      </c>
      <c r="J87" s="129" t="s">
        <v>641</v>
      </c>
      <c r="K87" s="129" t="s">
        <v>796</v>
      </c>
      <c r="L87" s="129" t="s">
        <v>1335</v>
      </c>
      <c r="M87" s="130" t="s">
        <v>1339</v>
      </c>
      <c r="N87" s="70"/>
      <c r="O87" s="71" t="s">
        <v>1743</v>
      </c>
      <c r="P87" s="53"/>
      <c r="Q87"/>
    </row>
    <row r="88" spans="1:17" ht="12.75">
      <c r="A88" s="66" t="s">
        <v>666</v>
      </c>
      <c r="B88" s="72">
        <v>17</v>
      </c>
      <c r="C88" s="67" t="s">
        <v>588</v>
      </c>
      <c r="D88" s="125" t="s">
        <v>701</v>
      </c>
      <c r="E88" s="126" t="s">
        <v>1133</v>
      </c>
      <c r="F88" s="126" t="s">
        <v>1134</v>
      </c>
      <c r="G88" s="126" t="s">
        <v>1135</v>
      </c>
      <c r="H88" s="126" t="s">
        <v>1304</v>
      </c>
      <c r="I88" s="126" t="s">
        <v>1341</v>
      </c>
      <c r="J88" s="126" t="s">
        <v>1342</v>
      </c>
      <c r="K88" s="126" t="s">
        <v>1641</v>
      </c>
      <c r="L88" s="126" t="s">
        <v>1341</v>
      </c>
      <c r="M88" s="127" t="s">
        <v>1642</v>
      </c>
      <c r="N88" s="61"/>
      <c r="O88" s="62" t="s">
        <v>1643</v>
      </c>
      <c r="P88" s="53"/>
      <c r="Q88"/>
    </row>
    <row r="89" spans="1:17" ht="12.75">
      <c r="A89" s="63" t="s">
        <v>152</v>
      </c>
      <c r="B89" s="68"/>
      <c r="C89" s="69" t="s">
        <v>189</v>
      </c>
      <c r="D89" s="128" t="s">
        <v>861</v>
      </c>
      <c r="E89" s="129" t="s">
        <v>913</v>
      </c>
      <c r="F89" s="129" t="s">
        <v>1137</v>
      </c>
      <c r="G89" s="129" t="s">
        <v>1137</v>
      </c>
      <c r="H89" s="129" t="s">
        <v>953</v>
      </c>
      <c r="I89" s="129" t="s">
        <v>953</v>
      </c>
      <c r="J89" s="129" t="s">
        <v>1490</v>
      </c>
      <c r="K89" s="129" t="s">
        <v>522</v>
      </c>
      <c r="L89" s="129" t="s">
        <v>555</v>
      </c>
      <c r="M89" s="130" t="s">
        <v>1660</v>
      </c>
      <c r="N89" s="70"/>
      <c r="O89" s="71" t="s">
        <v>1644</v>
      </c>
      <c r="P89" s="53"/>
      <c r="Q89"/>
    </row>
    <row r="90" spans="1:17" ht="12.75">
      <c r="A90" s="66" t="s">
        <v>670</v>
      </c>
      <c r="B90" s="72">
        <v>12</v>
      </c>
      <c r="C90" s="67" t="s">
        <v>587</v>
      </c>
      <c r="D90" s="125" t="s">
        <v>1147</v>
      </c>
      <c r="E90" s="126" t="s">
        <v>1133</v>
      </c>
      <c r="F90" s="126" t="s">
        <v>1134</v>
      </c>
      <c r="G90" s="126" t="s">
        <v>1135</v>
      </c>
      <c r="H90" s="126" t="s">
        <v>1343</v>
      </c>
      <c r="I90" s="126" t="s">
        <v>571</v>
      </c>
      <c r="J90" s="126" t="s">
        <v>1344</v>
      </c>
      <c r="K90" s="126" t="s">
        <v>1256</v>
      </c>
      <c r="L90" s="126" t="s">
        <v>1645</v>
      </c>
      <c r="M90" s="127" t="s">
        <v>1646</v>
      </c>
      <c r="N90" s="61"/>
      <c r="O90" s="62" t="s">
        <v>1647</v>
      </c>
      <c r="P90" s="53"/>
      <c r="Q90"/>
    </row>
    <row r="91" spans="1:17" ht="12.75">
      <c r="A91" s="63" t="s">
        <v>152</v>
      </c>
      <c r="B91" s="68"/>
      <c r="C91" s="69" t="s">
        <v>189</v>
      </c>
      <c r="D91" s="128" t="s">
        <v>1149</v>
      </c>
      <c r="E91" s="129" t="s">
        <v>913</v>
      </c>
      <c r="F91" s="129" t="s">
        <v>1137</v>
      </c>
      <c r="G91" s="129" t="s">
        <v>1137</v>
      </c>
      <c r="H91" s="129" t="s">
        <v>769</v>
      </c>
      <c r="I91" s="129" t="s">
        <v>1281</v>
      </c>
      <c r="J91" s="129" t="s">
        <v>1313</v>
      </c>
      <c r="K91" s="129" t="s">
        <v>508</v>
      </c>
      <c r="L91" s="129" t="s">
        <v>959</v>
      </c>
      <c r="M91" s="130" t="s">
        <v>1744</v>
      </c>
      <c r="N91" s="70" t="s">
        <v>1266</v>
      </c>
      <c r="O91" s="71" t="s">
        <v>1648</v>
      </c>
      <c r="P91" s="53"/>
      <c r="Q91"/>
    </row>
    <row r="92" spans="1:17" ht="12.75">
      <c r="A92" s="66" t="s">
        <v>1983</v>
      </c>
      <c r="B92" s="72">
        <v>11</v>
      </c>
      <c r="C92" s="67" t="s">
        <v>586</v>
      </c>
      <c r="D92" s="125" t="s">
        <v>1147</v>
      </c>
      <c r="E92" s="126" t="s">
        <v>1133</v>
      </c>
      <c r="F92" s="126" t="s">
        <v>1134</v>
      </c>
      <c r="G92" s="126" t="s">
        <v>1135</v>
      </c>
      <c r="H92" s="126" t="s">
        <v>1346</v>
      </c>
      <c r="I92" s="126" t="s">
        <v>1347</v>
      </c>
      <c r="J92" s="126" t="s">
        <v>1348</v>
      </c>
      <c r="K92" s="126" t="s">
        <v>1649</v>
      </c>
      <c r="L92" s="126" t="s">
        <v>1650</v>
      </c>
      <c r="M92" s="127" t="s">
        <v>1323</v>
      </c>
      <c r="N92" s="61"/>
      <c r="O92" s="62" t="s">
        <v>1651</v>
      </c>
      <c r="P92" s="53"/>
      <c r="Q92"/>
    </row>
    <row r="93" spans="1:17" ht="12.75">
      <c r="A93" s="63" t="s">
        <v>152</v>
      </c>
      <c r="B93" s="68"/>
      <c r="C93" s="69" t="s">
        <v>189</v>
      </c>
      <c r="D93" s="128" t="s">
        <v>1149</v>
      </c>
      <c r="E93" s="129" t="s">
        <v>913</v>
      </c>
      <c r="F93" s="129" t="s">
        <v>1137</v>
      </c>
      <c r="G93" s="129" t="s">
        <v>1137</v>
      </c>
      <c r="H93" s="129" t="s">
        <v>1364</v>
      </c>
      <c r="I93" s="129" t="s">
        <v>538</v>
      </c>
      <c r="J93" s="129" t="s">
        <v>1302</v>
      </c>
      <c r="K93" s="129" t="s">
        <v>785</v>
      </c>
      <c r="L93" s="129" t="s">
        <v>1744</v>
      </c>
      <c r="M93" s="130" t="s">
        <v>1745</v>
      </c>
      <c r="N93" s="70"/>
      <c r="O93" s="71" t="s">
        <v>1652</v>
      </c>
      <c r="P93" s="53"/>
      <c r="Q93"/>
    </row>
    <row r="94" spans="1:17" ht="12.75">
      <c r="A94" s="66" t="s">
        <v>1984</v>
      </c>
      <c r="B94" s="72">
        <v>47</v>
      </c>
      <c r="C94" s="67" t="s">
        <v>598</v>
      </c>
      <c r="D94" s="125" t="s">
        <v>1153</v>
      </c>
      <c r="E94" s="126" t="s">
        <v>1140</v>
      </c>
      <c r="F94" s="126" t="s">
        <v>1141</v>
      </c>
      <c r="G94" s="126" t="s">
        <v>1142</v>
      </c>
      <c r="H94" s="126" t="s">
        <v>1495</v>
      </c>
      <c r="I94" s="126" t="s">
        <v>1496</v>
      </c>
      <c r="J94" s="126" t="s">
        <v>1497</v>
      </c>
      <c r="K94" s="126" t="s">
        <v>1746</v>
      </c>
      <c r="L94" s="126" t="s">
        <v>1747</v>
      </c>
      <c r="M94" s="127" t="s">
        <v>1748</v>
      </c>
      <c r="N94" s="61" t="s">
        <v>1266</v>
      </c>
      <c r="O94" s="62" t="s">
        <v>1749</v>
      </c>
      <c r="P94" s="53"/>
      <c r="Q94"/>
    </row>
    <row r="95" spans="1:17" ht="12.75">
      <c r="A95" s="63" t="s">
        <v>161</v>
      </c>
      <c r="B95" s="68"/>
      <c r="C95" s="69" t="s">
        <v>60</v>
      </c>
      <c r="D95" s="128" t="s">
        <v>1155</v>
      </c>
      <c r="E95" s="129" t="s">
        <v>1144</v>
      </c>
      <c r="F95" s="129" t="s">
        <v>912</v>
      </c>
      <c r="G95" s="129" t="s">
        <v>912</v>
      </c>
      <c r="H95" s="129" t="s">
        <v>629</v>
      </c>
      <c r="I95" s="129" t="s">
        <v>1498</v>
      </c>
      <c r="J95" s="129" t="s">
        <v>629</v>
      </c>
      <c r="K95" s="129" t="s">
        <v>577</v>
      </c>
      <c r="L95" s="129" t="s">
        <v>1753</v>
      </c>
      <c r="M95" s="130" t="s">
        <v>576</v>
      </c>
      <c r="N95" s="70"/>
      <c r="O95" s="71" t="s">
        <v>1750</v>
      </c>
      <c r="P95" s="53"/>
      <c r="Q95"/>
    </row>
    <row r="96" spans="1:17" ht="12.75">
      <c r="A96" s="66" t="s">
        <v>1985</v>
      </c>
      <c r="B96" s="72">
        <v>48</v>
      </c>
      <c r="C96" s="67" t="s">
        <v>599</v>
      </c>
      <c r="D96" s="125" t="s">
        <v>642</v>
      </c>
      <c r="E96" s="126" t="s">
        <v>1084</v>
      </c>
      <c r="F96" s="126" t="s">
        <v>741</v>
      </c>
      <c r="G96" s="126" t="s">
        <v>872</v>
      </c>
      <c r="H96" s="126" t="s">
        <v>1491</v>
      </c>
      <c r="I96" s="126" t="s">
        <v>1492</v>
      </c>
      <c r="J96" s="126" t="s">
        <v>1493</v>
      </c>
      <c r="K96" s="126" t="s">
        <v>1751</v>
      </c>
      <c r="L96" s="126" t="s">
        <v>1411</v>
      </c>
      <c r="M96" s="127" t="s">
        <v>981</v>
      </c>
      <c r="N96" s="61" t="s">
        <v>692</v>
      </c>
      <c r="O96" s="62" t="s">
        <v>1752</v>
      </c>
      <c r="P96" s="53"/>
      <c r="Q96"/>
    </row>
    <row r="97" spans="1:17" ht="12.75">
      <c r="A97" s="63" t="s">
        <v>161</v>
      </c>
      <c r="B97" s="68"/>
      <c r="C97" s="69" t="s">
        <v>305</v>
      </c>
      <c r="D97" s="128" t="s">
        <v>648</v>
      </c>
      <c r="E97" s="129" t="s">
        <v>643</v>
      </c>
      <c r="F97" s="129" t="s">
        <v>847</v>
      </c>
      <c r="G97" s="129" t="s">
        <v>917</v>
      </c>
      <c r="H97" s="129" t="s">
        <v>1440</v>
      </c>
      <c r="I97" s="129" t="s">
        <v>649</v>
      </c>
      <c r="J97" s="129" t="s">
        <v>1494</v>
      </c>
      <c r="K97" s="129" t="s">
        <v>1769</v>
      </c>
      <c r="L97" s="129" t="s">
        <v>1737</v>
      </c>
      <c r="M97" s="130" t="s">
        <v>1449</v>
      </c>
      <c r="N97" s="70"/>
      <c r="O97" s="71" t="s">
        <v>1754</v>
      </c>
      <c r="P97" s="53"/>
      <c r="Q97"/>
    </row>
    <row r="98" spans="1:17" ht="12.75">
      <c r="A98" s="66" t="s">
        <v>1986</v>
      </c>
      <c r="B98" s="72">
        <v>67</v>
      </c>
      <c r="C98" s="67" t="s">
        <v>617</v>
      </c>
      <c r="D98" s="125" t="s">
        <v>1153</v>
      </c>
      <c r="E98" s="126" t="s">
        <v>1140</v>
      </c>
      <c r="F98" s="126" t="s">
        <v>1141</v>
      </c>
      <c r="G98" s="126" t="s">
        <v>1142</v>
      </c>
      <c r="H98" s="126" t="s">
        <v>1499</v>
      </c>
      <c r="I98" s="126" t="s">
        <v>1500</v>
      </c>
      <c r="J98" s="126" t="s">
        <v>1501</v>
      </c>
      <c r="K98" s="126" t="s">
        <v>1802</v>
      </c>
      <c r="L98" s="126" t="s">
        <v>1806</v>
      </c>
      <c r="M98" s="127" t="s">
        <v>1807</v>
      </c>
      <c r="N98" s="61"/>
      <c r="O98" s="62" t="s">
        <v>1808</v>
      </c>
      <c r="P98" s="53"/>
      <c r="Q98"/>
    </row>
    <row r="99" spans="1:17" ht="12.75">
      <c r="A99" s="63" t="s">
        <v>161</v>
      </c>
      <c r="B99" s="68"/>
      <c r="C99" s="69" t="s">
        <v>93</v>
      </c>
      <c r="D99" s="128" t="s">
        <v>1155</v>
      </c>
      <c r="E99" s="129" t="s">
        <v>1144</v>
      </c>
      <c r="F99" s="129" t="s">
        <v>912</v>
      </c>
      <c r="G99" s="129" t="s">
        <v>912</v>
      </c>
      <c r="H99" s="129" t="s">
        <v>1502</v>
      </c>
      <c r="I99" s="129" t="s">
        <v>1503</v>
      </c>
      <c r="J99" s="129" t="s">
        <v>887</v>
      </c>
      <c r="K99" s="129" t="s">
        <v>687</v>
      </c>
      <c r="L99" s="129" t="s">
        <v>937</v>
      </c>
      <c r="M99" s="130" t="s">
        <v>1405</v>
      </c>
      <c r="N99" s="70"/>
      <c r="O99" s="71" t="s">
        <v>1809</v>
      </c>
      <c r="P99" s="53"/>
      <c r="Q99"/>
    </row>
    <row r="100" spans="1:17" ht="12.75" customHeight="1">
      <c r="A100" s="66" t="s">
        <v>1987</v>
      </c>
      <c r="B100" s="72">
        <v>71</v>
      </c>
      <c r="C100" s="67" t="s">
        <v>621</v>
      </c>
      <c r="D100" s="125" t="s">
        <v>908</v>
      </c>
      <c r="E100" s="126" t="s">
        <v>909</v>
      </c>
      <c r="F100" s="126" t="s">
        <v>1104</v>
      </c>
      <c r="G100" s="126" t="s">
        <v>1105</v>
      </c>
      <c r="H100" s="126" t="s">
        <v>1469</v>
      </c>
      <c r="I100" s="126" t="s">
        <v>1470</v>
      </c>
      <c r="J100" s="126" t="s">
        <v>1471</v>
      </c>
      <c r="K100" s="126" t="s">
        <v>1784</v>
      </c>
      <c r="L100" s="126" t="s">
        <v>1785</v>
      </c>
      <c r="M100" s="127" t="s">
        <v>1786</v>
      </c>
      <c r="N100" s="61"/>
      <c r="O100" s="62" t="s">
        <v>1988</v>
      </c>
      <c r="P100" s="53"/>
      <c r="Q100"/>
    </row>
    <row r="101" spans="1:17" ht="12.75" customHeight="1">
      <c r="A101" s="63" t="s">
        <v>95</v>
      </c>
      <c r="B101" s="68"/>
      <c r="C101" s="69" t="s">
        <v>102</v>
      </c>
      <c r="D101" s="128" t="s">
        <v>910</v>
      </c>
      <c r="E101" s="129" t="s">
        <v>911</v>
      </c>
      <c r="F101" s="129" t="s">
        <v>1107</v>
      </c>
      <c r="G101" s="129" t="s">
        <v>1093</v>
      </c>
      <c r="H101" s="129" t="s">
        <v>1093</v>
      </c>
      <c r="I101" s="129" t="s">
        <v>1472</v>
      </c>
      <c r="J101" s="129" t="s">
        <v>1473</v>
      </c>
      <c r="K101" s="129" t="s">
        <v>1787</v>
      </c>
      <c r="L101" s="129" t="s">
        <v>1788</v>
      </c>
      <c r="M101" s="130" t="s">
        <v>1390</v>
      </c>
      <c r="N101" s="70" t="s">
        <v>1989</v>
      </c>
      <c r="O101" s="71" t="s">
        <v>1990</v>
      </c>
      <c r="P101" s="53"/>
      <c r="Q101"/>
    </row>
    <row r="102" spans="1:17" ht="12.75" customHeight="1">
      <c r="A102" s="66"/>
      <c r="B102" s="72">
        <v>31</v>
      </c>
      <c r="C102" s="67" t="s">
        <v>556</v>
      </c>
      <c r="D102" s="125" t="s">
        <v>557</v>
      </c>
      <c r="E102" s="126" t="s">
        <v>558</v>
      </c>
      <c r="F102" s="126" t="s">
        <v>709</v>
      </c>
      <c r="G102" s="126" t="s">
        <v>702</v>
      </c>
      <c r="H102" s="126" t="s">
        <v>1295</v>
      </c>
      <c r="I102" s="126" t="s">
        <v>631</v>
      </c>
      <c r="J102" s="126" t="s">
        <v>1296</v>
      </c>
      <c r="K102" s="126" t="s">
        <v>1810</v>
      </c>
      <c r="L102" s="126" t="s">
        <v>1811</v>
      </c>
      <c r="M102" s="127" t="s">
        <v>1812</v>
      </c>
      <c r="N102" s="73" t="s">
        <v>1813</v>
      </c>
      <c r="O102" s="74"/>
      <c r="P102" s="53"/>
      <c r="Q102"/>
    </row>
    <row r="103" spans="1:17" ht="12.75" customHeight="1">
      <c r="A103" s="63" t="s">
        <v>150</v>
      </c>
      <c r="B103" s="68"/>
      <c r="C103" s="69" t="s">
        <v>325</v>
      </c>
      <c r="D103" s="128" t="s">
        <v>559</v>
      </c>
      <c r="E103" s="129" t="s">
        <v>624</v>
      </c>
      <c r="F103" s="129" t="s">
        <v>809</v>
      </c>
      <c r="G103" s="129" t="s">
        <v>757</v>
      </c>
      <c r="H103" s="129" t="s">
        <v>1318</v>
      </c>
      <c r="I103" s="129" t="s">
        <v>527</v>
      </c>
      <c r="J103" s="129" t="s">
        <v>478</v>
      </c>
      <c r="K103" s="129" t="s">
        <v>768</v>
      </c>
      <c r="L103" s="129" t="s">
        <v>522</v>
      </c>
      <c r="M103" s="130" t="s">
        <v>478</v>
      </c>
      <c r="N103" s="75"/>
      <c r="O103" s="76"/>
      <c r="P103" s="53"/>
      <c r="Q103"/>
    </row>
    <row r="104" spans="1:17" ht="12.75" customHeight="1">
      <c r="A104" s="66"/>
      <c r="B104" s="72">
        <v>55</v>
      </c>
      <c r="C104" s="67" t="s">
        <v>605</v>
      </c>
      <c r="D104" s="125" t="s">
        <v>650</v>
      </c>
      <c r="E104" s="126" t="s">
        <v>651</v>
      </c>
      <c r="F104" s="126" t="s">
        <v>957</v>
      </c>
      <c r="G104" s="126" t="s">
        <v>773</v>
      </c>
      <c r="H104" s="126" t="s">
        <v>1387</v>
      </c>
      <c r="I104" s="126" t="s">
        <v>1388</v>
      </c>
      <c r="J104" s="126" t="s">
        <v>1389</v>
      </c>
      <c r="K104" s="126" t="s">
        <v>1814</v>
      </c>
      <c r="L104" s="126" t="s">
        <v>1815</v>
      </c>
      <c r="M104" s="127" t="s">
        <v>1816</v>
      </c>
      <c r="N104" s="73" t="s">
        <v>1817</v>
      </c>
      <c r="O104" s="74"/>
      <c r="P104" s="53"/>
      <c r="Q104"/>
    </row>
    <row r="105" spans="1:17" ht="12.75" customHeight="1">
      <c r="A105" s="63" t="s">
        <v>153</v>
      </c>
      <c r="B105" s="68"/>
      <c r="C105" s="69" t="s">
        <v>198</v>
      </c>
      <c r="D105" s="128" t="s">
        <v>662</v>
      </c>
      <c r="E105" s="129" t="s">
        <v>653</v>
      </c>
      <c r="F105" s="129" t="s">
        <v>840</v>
      </c>
      <c r="G105" s="129" t="s">
        <v>959</v>
      </c>
      <c r="H105" s="129" t="s">
        <v>633</v>
      </c>
      <c r="I105" s="129" t="s">
        <v>1390</v>
      </c>
      <c r="J105" s="129" t="s">
        <v>568</v>
      </c>
      <c r="K105" s="129" t="s">
        <v>870</v>
      </c>
      <c r="L105" s="129" t="s">
        <v>1683</v>
      </c>
      <c r="M105" s="130" t="s">
        <v>1503</v>
      </c>
      <c r="N105" s="75"/>
      <c r="O105" s="76"/>
      <c r="P105" s="53"/>
      <c r="Q105"/>
    </row>
    <row r="106" spans="1:17" ht="12.75" customHeight="1">
      <c r="A106" s="66"/>
      <c r="B106" s="72">
        <v>25</v>
      </c>
      <c r="C106" s="67" t="s">
        <v>575</v>
      </c>
      <c r="D106" s="125" t="s">
        <v>571</v>
      </c>
      <c r="E106" s="126" t="s">
        <v>547</v>
      </c>
      <c r="F106" s="126" t="s">
        <v>831</v>
      </c>
      <c r="G106" s="126" t="s">
        <v>728</v>
      </c>
      <c r="H106" s="126" t="s">
        <v>1336</v>
      </c>
      <c r="I106" s="126" t="s">
        <v>1337</v>
      </c>
      <c r="J106" s="126" t="s">
        <v>1338</v>
      </c>
      <c r="K106" s="126" t="s">
        <v>1818</v>
      </c>
      <c r="L106" s="126" t="s">
        <v>660</v>
      </c>
      <c r="M106" s="127"/>
      <c r="N106" s="73" t="s">
        <v>1158</v>
      </c>
      <c r="O106" s="74"/>
      <c r="P106" s="53"/>
      <c r="Q106"/>
    </row>
    <row r="107" spans="1:17" ht="12.75" customHeight="1">
      <c r="A107" s="63" t="s">
        <v>161</v>
      </c>
      <c r="B107" s="68"/>
      <c r="C107" s="69" t="s">
        <v>209</v>
      </c>
      <c r="D107" s="128" t="s">
        <v>833</v>
      </c>
      <c r="E107" s="129" t="s">
        <v>576</v>
      </c>
      <c r="F107" s="129" t="s">
        <v>834</v>
      </c>
      <c r="G107" s="129" t="s">
        <v>951</v>
      </c>
      <c r="H107" s="129" t="s">
        <v>677</v>
      </c>
      <c r="I107" s="129" t="s">
        <v>1118</v>
      </c>
      <c r="J107" s="129" t="s">
        <v>658</v>
      </c>
      <c r="K107" s="129" t="s">
        <v>643</v>
      </c>
      <c r="L107" s="129" t="s">
        <v>577</v>
      </c>
      <c r="M107" s="130"/>
      <c r="N107" s="75"/>
      <c r="O107" s="76"/>
      <c r="P107" s="53"/>
      <c r="Q107"/>
    </row>
    <row r="108" spans="1:17" ht="12.75" customHeight="1">
      <c r="A108" s="66"/>
      <c r="B108" s="72">
        <v>69</v>
      </c>
      <c r="C108" s="67" t="s">
        <v>619</v>
      </c>
      <c r="D108" s="125" t="s">
        <v>894</v>
      </c>
      <c r="E108" s="126" t="s">
        <v>895</v>
      </c>
      <c r="F108" s="126" t="s">
        <v>984</v>
      </c>
      <c r="G108" s="126" t="s">
        <v>985</v>
      </c>
      <c r="H108" s="126" t="s">
        <v>1427</v>
      </c>
      <c r="I108" s="126" t="s">
        <v>1428</v>
      </c>
      <c r="J108" s="126" t="s">
        <v>1429</v>
      </c>
      <c r="K108" s="126" t="s">
        <v>1819</v>
      </c>
      <c r="L108" s="126" t="s">
        <v>1820</v>
      </c>
      <c r="M108" s="127"/>
      <c r="N108" s="73" t="s">
        <v>1158</v>
      </c>
      <c r="O108" s="74"/>
      <c r="P108" s="53"/>
      <c r="Q108"/>
    </row>
    <row r="109" spans="1:17" ht="12.75" customHeight="1">
      <c r="A109" s="63" t="s">
        <v>95</v>
      </c>
      <c r="B109" s="68"/>
      <c r="C109" s="69" t="s">
        <v>99</v>
      </c>
      <c r="D109" s="128" t="s">
        <v>896</v>
      </c>
      <c r="E109" s="129" t="s">
        <v>897</v>
      </c>
      <c r="F109" s="129" t="s">
        <v>1088</v>
      </c>
      <c r="G109" s="129" t="s">
        <v>1089</v>
      </c>
      <c r="H109" s="129" t="s">
        <v>1430</v>
      </c>
      <c r="I109" s="129" t="s">
        <v>896</v>
      </c>
      <c r="J109" s="129" t="s">
        <v>1431</v>
      </c>
      <c r="K109" s="129" t="s">
        <v>1481</v>
      </c>
      <c r="L109" s="129" t="s">
        <v>900</v>
      </c>
      <c r="M109" s="130"/>
      <c r="N109" s="75"/>
      <c r="O109" s="76"/>
      <c r="P109" s="53"/>
      <c r="Q109"/>
    </row>
    <row r="110" spans="1:17" ht="12.75" customHeight="1">
      <c r="A110" s="66"/>
      <c r="B110" s="72">
        <v>68</v>
      </c>
      <c r="C110" s="67" t="s">
        <v>618</v>
      </c>
      <c r="D110" s="125" t="s">
        <v>888</v>
      </c>
      <c r="E110" s="126" t="s">
        <v>667</v>
      </c>
      <c r="F110" s="126" t="s">
        <v>979</v>
      </c>
      <c r="G110" s="126" t="s">
        <v>980</v>
      </c>
      <c r="H110" s="126" t="s">
        <v>1416</v>
      </c>
      <c r="I110" s="126" t="s">
        <v>1417</v>
      </c>
      <c r="J110" s="126" t="s">
        <v>1418</v>
      </c>
      <c r="K110" s="126" t="s">
        <v>1821</v>
      </c>
      <c r="L110" s="126"/>
      <c r="M110" s="127"/>
      <c r="N110" s="73" t="s">
        <v>939</v>
      </c>
      <c r="O110" s="74"/>
      <c r="P110" s="53"/>
      <c r="Q110"/>
    </row>
    <row r="111" spans="1:17" ht="12.75" customHeight="1">
      <c r="A111" s="63" t="s">
        <v>95</v>
      </c>
      <c r="B111" s="68"/>
      <c r="C111" s="69" t="s">
        <v>96</v>
      </c>
      <c r="D111" s="128" t="s">
        <v>889</v>
      </c>
      <c r="E111" s="129" t="s">
        <v>890</v>
      </c>
      <c r="F111" s="129" t="s">
        <v>1087</v>
      </c>
      <c r="G111" s="129" t="s">
        <v>889</v>
      </c>
      <c r="H111" s="129" t="s">
        <v>1419</v>
      </c>
      <c r="I111" s="129" t="s">
        <v>1420</v>
      </c>
      <c r="J111" s="129" t="s">
        <v>1421</v>
      </c>
      <c r="K111" s="129" t="s">
        <v>1822</v>
      </c>
      <c r="L111" s="129"/>
      <c r="M111" s="130"/>
      <c r="N111" s="75"/>
      <c r="O111" s="76"/>
      <c r="P111" s="53"/>
      <c r="Q111"/>
    </row>
    <row r="112" spans="1:17" ht="12.75" customHeight="1">
      <c r="A112" s="66"/>
      <c r="B112" s="72">
        <v>62</v>
      </c>
      <c r="C112" s="67" t="s">
        <v>612</v>
      </c>
      <c r="D112" s="125" t="s">
        <v>681</v>
      </c>
      <c r="E112" s="126" t="s">
        <v>682</v>
      </c>
      <c r="F112" s="126" t="s">
        <v>993</v>
      </c>
      <c r="G112" s="126" t="s">
        <v>994</v>
      </c>
      <c r="H112" s="126" t="s">
        <v>1474</v>
      </c>
      <c r="I112" s="126" t="s">
        <v>1475</v>
      </c>
      <c r="J112" s="126" t="s">
        <v>1476</v>
      </c>
      <c r="K112" s="126" t="s">
        <v>1823</v>
      </c>
      <c r="L112" s="126"/>
      <c r="M112" s="127"/>
      <c r="N112" s="73" t="s">
        <v>1824</v>
      </c>
      <c r="O112" s="74"/>
      <c r="P112" s="53"/>
      <c r="Q112"/>
    </row>
    <row r="113" spans="1:17" ht="12.75" customHeight="1">
      <c r="A113" s="63" t="s">
        <v>55</v>
      </c>
      <c r="B113" s="68"/>
      <c r="C113" s="69" t="s">
        <v>69</v>
      </c>
      <c r="D113" s="128" t="s">
        <v>901</v>
      </c>
      <c r="E113" s="129" t="s">
        <v>686</v>
      </c>
      <c r="F113" s="129" t="s">
        <v>1096</v>
      </c>
      <c r="G113" s="129" t="s">
        <v>996</v>
      </c>
      <c r="H113" s="129" t="s">
        <v>1468</v>
      </c>
      <c r="I113" s="129" t="s">
        <v>1468</v>
      </c>
      <c r="J113" s="129" t="s">
        <v>903</v>
      </c>
      <c r="K113" s="129" t="s">
        <v>1825</v>
      </c>
      <c r="L113" s="129"/>
      <c r="M113" s="130"/>
      <c r="N113" s="75"/>
      <c r="O113" s="76"/>
      <c r="P113" s="53"/>
      <c r="Q113"/>
    </row>
    <row r="114" spans="1:17" ht="12.75" customHeight="1">
      <c r="A114" s="66"/>
      <c r="B114" s="72">
        <v>6</v>
      </c>
      <c r="C114" s="67" t="s">
        <v>449</v>
      </c>
      <c r="D114" s="125" t="s">
        <v>450</v>
      </c>
      <c r="E114" s="126" t="s">
        <v>451</v>
      </c>
      <c r="F114" s="126" t="s">
        <v>705</v>
      </c>
      <c r="G114" s="126" t="s">
        <v>706</v>
      </c>
      <c r="H114" s="126" t="s">
        <v>1246</v>
      </c>
      <c r="I114" s="126" t="s">
        <v>1247</v>
      </c>
      <c r="J114" s="126" t="s">
        <v>1248</v>
      </c>
      <c r="K114" s="126"/>
      <c r="L114" s="126"/>
      <c r="M114" s="127"/>
      <c r="N114" s="73" t="s">
        <v>1826</v>
      </c>
      <c r="O114" s="74"/>
      <c r="P114" s="53"/>
      <c r="Q114"/>
    </row>
    <row r="115" spans="1:17" ht="12.75" customHeight="1">
      <c r="A115" s="63" t="s">
        <v>151</v>
      </c>
      <c r="B115" s="68"/>
      <c r="C115" s="69" t="s">
        <v>173</v>
      </c>
      <c r="D115" s="128" t="s">
        <v>452</v>
      </c>
      <c r="E115" s="129" t="s">
        <v>453</v>
      </c>
      <c r="F115" s="129" t="s">
        <v>452</v>
      </c>
      <c r="G115" s="129" t="s">
        <v>441</v>
      </c>
      <c r="H115" s="129" t="s">
        <v>716</v>
      </c>
      <c r="I115" s="129" t="s">
        <v>453</v>
      </c>
      <c r="J115" s="129" t="s">
        <v>453</v>
      </c>
      <c r="K115" s="129"/>
      <c r="L115" s="129"/>
      <c r="M115" s="130"/>
      <c r="N115" s="75"/>
      <c r="O115" s="76"/>
      <c r="P115" s="53"/>
      <c r="Q115"/>
    </row>
    <row r="116" spans="1:17" ht="12.75" customHeight="1">
      <c r="A116" s="66"/>
      <c r="B116" s="72">
        <v>30</v>
      </c>
      <c r="C116" s="67" t="s">
        <v>524</v>
      </c>
      <c r="D116" s="125" t="s">
        <v>525</v>
      </c>
      <c r="E116" s="126" t="s">
        <v>526</v>
      </c>
      <c r="F116" s="126" t="s">
        <v>718</v>
      </c>
      <c r="G116" s="126" t="s">
        <v>714</v>
      </c>
      <c r="H116" s="126" t="s">
        <v>1310</v>
      </c>
      <c r="I116" s="126" t="s">
        <v>1311</v>
      </c>
      <c r="J116" s="126" t="s">
        <v>1312</v>
      </c>
      <c r="K116" s="126"/>
      <c r="L116" s="126"/>
      <c r="M116" s="127"/>
      <c r="N116" s="73" t="s">
        <v>1158</v>
      </c>
      <c r="O116" s="74"/>
      <c r="P116" s="53"/>
      <c r="Q116"/>
    </row>
    <row r="117" spans="1:17" ht="12.75" customHeight="1">
      <c r="A117" s="63" t="s">
        <v>424</v>
      </c>
      <c r="B117" s="68"/>
      <c r="C117" s="69" t="s">
        <v>325</v>
      </c>
      <c r="D117" s="128" t="s">
        <v>527</v>
      </c>
      <c r="E117" s="129" t="s">
        <v>528</v>
      </c>
      <c r="F117" s="129" t="s">
        <v>768</v>
      </c>
      <c r="G117" s="129" t="s">
        <v>769</v>
      </c>
      <c r="H117" s="129" t="s">
        <v>1327</v>
      </c>
      <c r="I117" s="129" t="s">
        <v>576</v>
      </c>
      <c r="J117" s="129" t="s">
        <v>1358</v>
      </c>
      <c r="K117" s="129"/>
      <c r="L117" s="129"/>
      <c r="M117" s="130"/>
      <c r="N117" s="75"/>
      <c r="O117" s="76"/>
      <c r="P117" s="53"/>
      <c r="Q117"/>
    </row>
    <row r="118" spans="1:17" ht="12.75" customHeight="1">
      <c r="A118" s="66"/>
      <c r="B118" s="72">
        <v>18</v>
      </c>
      <c r="C118" s="67" t="s">
        <v>491</v>
      </c>
      <c r="D118" s="125" t="s">
        <v>492</v>
      </c>
      <c r="E118" s="126" t="s">
        <v>493</v>
      </c>
      <c r="F118" s="126" t="s">
        <v>788</v>
      </c>
      <c r="G118" s="126" t="s">
        <v>789</v>
      </c>
      <c r="H118" s="126" t="s">
        <v>1366</v>
      </c>
      <c r="I118" s="126" t="s">
        <v>1367</v>
      </c>
      <c r="J118" s="126" t="s">
        <v>1368</v>
      </c>
      <c r="K118" s="126"/>
      <c r="L118" s="126"/>
      <c r="M118" s="127"/>
      <c r="N118" s="73" t="s">
        <v>1369</v>
      </c>
      <c r="O118" s="74"/>
      <c r="P118" s="53"/>
      <c r="Q118"/>
    </row>
    <row r="119" spans="1:17" ht="12.75" customHeight="1">
      <c r="A119" s="63" t="s">
        <v>152</v>
      </c>
      <c r="B119" s="68"/>
      <c r="C119" s="69" t="s">
        <v>189</v>
      </c>
      <c r="D119" s="128" t="s">
        <v>494</v>
      </c>
      <c r="E119" s="129" t="s">
        <v>494</v>
      </c>
      <c r="F119" s="129" t="s">
        <v>942</v>
      </c>
      <c r="G119" s="129" t="s">
        <v>943</v>
      </c>
      <c r="H119" s="129" t="s">
        <v>1349</v>
      </c>
      <c r="I119" s="129" t="s">
        <v>1339</v>
      </c>
      <c r="J119" s="129" t="s">
        <v>1370</v>
      </c>
      <c r="K119" s="129"/>
      <c r="L119" s="129"/>
      <c r="M119" s="130"/>
      <c r="N119" s="75"/>
      <c r="O119" s="76"/>
      <c r="P119" s="53"/>
      <c r="Q119"/>
    </row>
    <row r="120" spans="1:17" ht="12.75" customHeight="1">
      <c r="A120" s="66"/>
      <c r="B120" s="72">
        <v>44</v>
      </c>
      <c r="C120" s="67" t="s">
        <v>595</v>
      </c>
      <c r="D120" s="125" t="s">
        <v>678</v>
      </c>
      <c r="E120" s="126" t="s">
        <v>679</v>
      </c>
      <c r="F120" s="126" t="s">
        <v>882</v>
      </c>
      <c r="G120" s="126" t="s">
        <v>812</v>
      </c>
      <c r="H120" s="126" t="s">
        <v>1437</v>
      </c>
      <c r="I120" s="126" t="s">
        <v>1438</v>
      </c>
      <c r="J120" s="126" t="s">
        <v>1439</v>
      </c>
      <c r="K120" s="126"/>
      <c r="L120" s="126"/>
      <c r="M120" s="127"/>
      <c r="N120" s="73" t="s">
        <v>939</v>
      </c>
      <c r="O120" s="74"/>
      <c r="P120" s="53"/>
      <c r="Q120"/>
    </row>
    <row r="121" spans="1:17" ht="12.75" customHeight="1">
      <c r="A121" s="63" t="s">
        <v>55</v>
      </c>
      <c r="B121" s="68"/>
      <c r="C121" s="69" t="s">
        <v>269</v>
      </c>
      <c r="D121" s="128" t="s">
        <v>884</v>
      </c>
      <c r="E121" s="129" t="s">
        <v>885</v>
      </c>
      <c r="F121" s="129" t="s">
        <v>843</v>
      </c>
      <c r="G121" s="129" t="s">
        <v>944</v>
      </c>
      <c r="H121" s="129" t="s">
        <v>903</v>
      </c>
      <c r="I121" s="129" t="s">
        <v>1440</v>
      </c>
      <c r="J121" s="129" t="s">
        <v>1441</v>
      </c>
      <c r="K121" s="129"/>
      <c r="L121" s="129"/>
      <c r="M121" s="130"/>
      <c r="N121" s="75"/>
      <c r="O121" s="76"/>
      <c r="P121" s="53"/>
      <c r="Q121"/>
    </row>
    <row r="122" spans="1:17" ht="12.75" customHeight="1">
      <c r="A122" s="66"/>
      <c r="B122" s="72">
        <v>29</v>
      </c>
      <c r="C122" s="67" t="s">
        <v>581</v>
      </c>
      <c r="D122" s="125" t="s">
        <v>582</v>
      </c>
      <c r="E122" s="126" t="s">
        <v>583</v>
      </c>
      <c r="F122" s="126" t="s">
        <v>859</v>
      </c>
      <c r="G122" s="126" t="s">
        <v>728</v>
      </c>
      <c r="H122" s="126" t="s">
        <v>1478</v>
      </c>
      <c r="I122" s="126" t="s">
        <v>1479</v>
      </c>
      <c r="J122" s="126" t="s">
        <v>1480</v>
      </c>
      <c r="K122" s="126"/>
      <c r="L122" s="126"/>
      <c r="M122" s="127"/>
      <c r="N122" s="73" t="s">
        <v>1576</v>
      </c>
      <c r="O122" s="74"/>
      <c r="P122" s="53"/>
      <c r="Q122"/>
    </row>
    <row r="123" spans="1:17" ht="12.75" customHeight="1">
      <c r="A123" s="63" t="s">
        <v>424</v>
      </c>
      <c r="B123" s="68"/>
      <c r="C123" s="69" t="s">
        <v>325</v>
      </c>
      <c r="D123" s="128" t="s">
        <v>638</v>
      </c>
      <c r="E123" s="129" t="s">
        <v>649</v>
      </c>
      <c r="F123" s="129" t="s">
        <v>1083</v>
      </c>
      <c r="G123" s="129" t="s">
        <v>554</v>
      </c>
      <c r="H123" s="129" t="s">
        <v>1481</v>
      </c>
      <c r="I123" s="129" t="s">
        <v>1481</v>
      </c>
      <c r="J123" s="129" t="s">
        <v>1083</v>
      </c>
      <c r="K123" s="129"/>
      <c r="L123" s="129"/>
      <c r="M123" s="130"/>
      <c r="N123" s="75"/>
      <c r="O123" s="76"/>
      <c r="P123" s="53"/>
      <c r="Q123"/>
    </row>
    <row r="124" spans="1:17" ht="12.75" customHeight="1">
      <c r="A124" s="66"/>
      <c r="B124" s="72">
        <v>60</v>
      </c>
      <c r="C124" s="67" t="s">
        <v>610</v>
      </c>
      <c r="D124" s="125" t="s">
        <v>690</v>
      </c>
      <c r="E124" s="126" t="s">
        <v>691</v>
      </c>
      <c r="F124" s="126" t="s">
        <v>788</v>
      </c>
      <c r="G124" s="126" t="s">
        <v>1009</v>
      </c>
      <c r="H124" s="126" t="s">
        <v>1504</v>
      </c>
      <c r="I124" s="126" t="s">
        <v>1505</v>
      </c>
      <c r="J124" s="126" t="s">
        <v>1506</v>
      </c>
      <c r="K124" s="126"/>
      <c r="L124" s="126"/>
      <c r="M124" s="127"/>
      <c r="N124" s="73" t="s">
        <v>1826</v>
      </c>
      <c r="O124" s="74"/>
      <c r="P124" s="53"/>
      <c r="Q124"/>
    </row>
    <row r="125" spans="1:17" ht="12.75" customHeight="1">
      <c r="A125" s="63" t="s">
        <v>161</v>
      </c>
      <c r="B125" s="68"/>
      <c r="C125" s="69" t="s">
        <v>297</v>
      </c>
      <c r="D125" s="128" t="s">
        <v>912</v>
      </c>
      <c r="E125" s="129" t="s">
        <v>869</v>
      </c>
      <c r="F125" s="129" t="s">
        <v>693</v>
      </c>
      <c r="G125" s="129" t="s">
        <v>1118</v>
      </c>
      <c r="H125" s="129" t="s">
        <v>1508</v>
      </c>
      <c r="I125" s="129" t="s">
        <v>1509</v>
      </c>
      <c r="J125" s="129" t="s">
        <v>1118</v>
      </c>
      <c r="K125" s="129"/>
      <c r="L125" s="129"/>
      <c r="M125" s="130"/>
      <c r="N125" s="75"/>
      <c r="O125" s="76"/>
      <c r="P125" s="53"/>
      <c r="Q125"/>
    </row>
    <row r="126" spans="1:17" ht="12.75" customHeight="1">
      <c r="A126" s="66"/>
      <c r="B126" s="72">
        <v>8</v>
      </c>
      <c r="C126" s="67" t="s">
        <v>510</v>
      </c>
      <c r="D126" s="125" t="s">
        <v>511</v>
      </c>
      <c r="E126" s="126" t="s">
        <v>512</v>
      </c>
      <c r="F126" s="126" t="s">
        <v>734</v>
      </c>
      <c r="G126" s="126" t="s">
        <v>777</v>
      </c>
      <c r="H126" s="126" t="s">
        <v>1250</v>
      </c>
      <c r="I126" s="126" t="s">
        <v>1510</v>
      </c>
      <c r="J126" s="126"/>
      <c r="K126" s="126"/>
      <c r="L126" s="126"/>
      <c r="M126" s="127"/>
      <c r="N126" s="73" t="s">
        <v>1158</v>
      </c>
      <c r="O126" s="74"/>
      <c r="P126" s="53"/>
      <c r="Q126"/>
    </row>
    <row r="127" spans="1:17" ht="12.75" customHeight="1">
      <c r="A127" s="63" t="s">
        <v>157</v>
      </c>
      <c r="B127" s="68"/>
      <c r="C127" s="69" t="s">
        <v>163</v>
      </c>
      <c r="D127" s="128" t="s">
        <v>513</v>
      </c>
      <c r="E127" s="129" t="s">
        <v>514</v>
      </c>
      <c r="F127" s="129" t="s">
        <v>737</v>
      </c>
      <c r="G127" s="129" t="s">
        <v>779</v>
      </c>
      <c r="H127" s="129" t="s">
        <v>461</v>
      </c>
      <c r="I127" s="129" t="s">
        <v>462</v>
      </c>
      <c r="J127" s="129"/>
      <c r="K127" s="129"/>
      <c r="L127" s="129"/>
      <c r="M127" s="130"/>
      <c r="N127" s="75"/>
      <c r="O127" s="76"/>
      <c r="P127" s="53"/>
      <c r="Q127"/>
    </row>
    <row r="128" spans="1:17" ht="12.75" customHeight="1">
      <c r="A128" s="66"/>
      <c r="B128" s="72">
        <v>27</v>
      </c>
      <c r="C128" s="67" t="s">
        <v>551</v>
      </c>
      <c r="D128" s="125" t="s">
        <v>552</v>
      </c>
      <c r="E128" s="126" t="s">
        <v>553</v>
      </c>
      <c r="F128" s="126" t="s">
        <v>799</v>
      </c>
      <c r="G128" s="126" t="s">
        <v>761</v>
      </c>
      <c r="H128" s="126" t="s">
        <v>1267</v>
      </c>
      <c r="I128" s="126"/>
      <c r="J128" s="126"/>
      <c r="K128" s="126"/>
      <c r="L128" s="126"/>
      <c r="M128" s="127"/>
      <c r="N128" s="73" t="s">
        <v>1158</v>
      </c>
      <c r="O128" s="74"/>
      <c r="P128" s="53"/>
      <c r="Q128"/>
    </row>
    <row r="129" spans="1:17" ht="12.75" customHeight="1">
      <c r="A129" s="63" t="s">
        <v>153</v>
      </c>
      <c r="B129" s="68"/>
      <c r="C129" s="69" t="s">
        <v>198</v>
      </c>
      <c r="D129" s="128" t="s">
        <v>786</v>
      </c>
      <c r="E129" s="129" t="s">
        <v>555</v>
      </c>
      <c r="F129" s="129" t="s">
        <v>538</v>
      </c>
      <c r="G129" s="129" t="s">
        <v>948</v>
      </c>
      <c r="H129" s="129" t="s">
        <v>514</v>
      </c>
      <c r="I129" s="129"/>
      <c r="J129" s="129"/>
      <c r="K129" s="129"/>
      <c r="L129" s="129"/>
      <c r="M129" s="130"/>
      <c r="N129" s="75"/>
      <c r="O129" s="76"/>
      <c r="P129" s="53"/>
      <c r="Q129"/>
    </row>
    <row r="130" spans="1:17" ht="12.75" customHeight="1">
      <c r="A130" s="66"/>
      <c r="B130" s="72">
        <v>43</v>
      </c>
      <c r="C130" s="67" t="s">
        <v>594</v>
      </c>
      <c r="D130" s="125" t="s">
        <v>655</v>
      </c>
      <c r="E130" s="126" t="s">
        <v>656</v>
      </c>
      <c r="F130" s="126" t="s">
        <v>863</v>
      </c>
      <c r="G130" s="126" t="s">
        <v>812</v>
      </c>
      <c r="H130" s="126" t="s">
        <v>1511</v>
      </c>
      <c r="I130" s="126"/>
      <c r="J130" s="126"/>
      <c r="K130" s="126"/>
      <c r="L130" s="126"/>
      <c r="M130" s="127"/>
      <c r="N130" s="73" t="s">
        <v>1158</v>
      </c>
      <c r="O130" s="74"/>
      <c r="P130" s="53"/>
      <c r="Q130"/>
    </row>
    <row r="131" spans="1:17" ht="12.75" customHeight="1">
      <c r="A131" s="63" t="s">
        <v>161</v>
      </c>
      <c r="B131" s="68"/>
      <c r="C131" s="69" t="s">
        <v>228</v>
      </c>
      <c r="D131" s="128" t="s">
        <v>865</v>
      </c>
      <c r="E131" s="129" t="s">
        <v>658</v>
      </c>
      <c r="F131" s="129" t="s">
        <v>677</v>
      </c>
      <c r="G131" s="129" t="s">
        <v>657</v>
      </c>
      <c r="H131" s="129" t="s">
        <v>917</v>
      </c>
      <c r="I131" s="129"/>
      <c r="J131" s="129"/>
      <c r="K131" s="129"/>
      <c r="L131" s="129"/>
      <c r="M131" s="130"/>
      <c r="N131" s="75"/>
      <c r="O131" s="76"/>
      <c r="P131" s="53"/>
      <c r="Q131"/>
    </row>
    <row r="132" spans="1:17" ht="12.75" customHeight="1">
      <c r="A132" s="66"/>
      <c r="B132" s="72">
        <v>2</v>
      </c>
      <c r="C132" s="67" t="s">
        <v>458</v>
      </c>
      <c r="D132" s="125" t="s">
        <v>459</v>
      </c>
      <c r="E132" s="126" t="s">
        <v>460</v>
      </c>
      <c r="F132" s="126" t="s">
        <v>718</v>
      </c>
      <c r="G132" s="126" t="s">
        <v>719</v>
      </c>
      <c r="H132" s="126"/>
      <c r="I132" s="126"/>
      <c r="J132" s="126"/>
      <c r="K132" s="126"/>
      <c r="L132" s="126"/>
      <c r="M132" s="127"/>
      <c r="N132" s="73" t="s">
        <v>1214</v>
      </c>
      <c r="O132" s="74"/>
      <c r="P132" s="53"/>
      <c r="Q132"/>
    </row>
    <row r="133" spans="1:17" ht="12.75" customHeight="1">
      <c r="A133" s="63" t="s">
        <v>157</v>
      </c>
      <c r="B133" s="68"/>
      <c r="C133" s="69" t="s">
        <v>163</v>
      </c>
      <c r="D133" s="128" t="s">
        <v>461</v>
      </c>
      <c r="E133" s="129" t="s">
        <v>462</v>
      </c>
      <c r="F133" s="129" t="s">
        <v>721</v>
      </c>
      <c r="G133" s="129" t="s">
        <v>716</v>
      </c>
      <c r="H133" s="129"/>
      <c r="I133" s="129"/>
      <c r="J133" s="129"/>
      <c r="K133" s="129"/>
      <c r="L133" s="129"/>
      <c r="M133" s="130"/>
      <c r="N133" s="75"/>
      <c r="O133" s="76"/>
      <c r="P133" s="53"/>
      <c r="Q133"/>
    </row>
    <row r="134" spans="1:17" ht="12.75" customHeight="1">
      <c r="A134" s="66"/>
      <c r="B134" s="72">
        <v>66</v>
      </c>
      <c r="C134" s="67" t="s">
        <v>616</v>
      </c>
      <c r="D134" s="125" t="s">
        <v>891</v>
      </c>
      <c r="E134" s="126" t="s">
        <v>892</v>
      </c>
      <c r="F134" s="126" t="s">
        <v>972</v>
      </c>
      <c r="G134" s="126" t="s">
        <v>973</v>
      </c>
      <c r="H134" s="126"/>
      <c r="I134" s="126"/>
      <c r="J134" s="126"/>
      <c r="K134" s="126"/>
      <c r="L134" s="126"/>
      <c r="M134" s="127"/>
      <c r="N134" s="73" t="s">
        <v>1512</v>
      </c>
      <c r="O134" s="74"/>
      <c r="P134" s="53"/>
      <c r="Q134"/>
    </row>
    <row r="135" spans="1:17" ht="12.75" customHeight="1">
      <c r="A135" s="63" t="s">
        <v>161</v>
      </c>
      <c r="B135" s="68"/>
      <c r="C135" s="69" t="s">
        <v>228</v>
      </c>
      <c r="D135" s="128" t="s">
        <v>893</v>
      </c>
      <c r="E135" s="129" t="s">
        <v>673</v>
      </c>
      <c r="F135" s="129" t="s">
        <v>975</v>
      </c>
      <c r="G135" s="129" t="s">
        <v>693</v>
      </c>
      <c r="H135" s="129"/>
      <c r="I135" s="129"/>
      <c r="J135" s="129"/>
      <c r="K135" s="129"/>
      <c r="L135" s="129"/>
      <c r="M135" s="130"/>
      <c r="N135" s="75"/>
      <c r="O135" s="76"/>
      <c r="P135" s="53"/>
      <c r="Q135"/>
    </row>
    <row r="136" spans="1:17" ht="12.75" customHeight="1">
      <c r="A136" s="66"/>
      <c r="B136" s="72">
        <v>65</v>
      </c>
      <c r="C136" s="67" t="s">
        <v>615</v>
      </c>
      <c r="D136" s="125" t="s">
        <v>923</v>
      </c>
      <c r="E136" s="126" t="s">
        <v>924</v>
      </c>
      <c r="F136" s="126" t="s">
        <v>1006</v>
      </c>
      <c r="G136" s="126" t="s">
        <v>812</v>
      </c>
      <c r="H136" s="126"/>
      <c r="I136" s="126"/>
      <c r="J136" s="126"/>
      <c r="K136" s="126"/>
      <c r="L136" s="126"/>
      <c r="M136" s="127"/>
      <c r="N136" s="73" t="s">
        <v>1513</v>
      </c>
      <c r="O136" s="74"/>
      <c r="P136" s="53"/>
      <c r="Q136"/>
    </row>
    <row r="137" spans="1:17" ht="12.75" customHeight="1">
      <c r="A137" s="63" t="s">
        <v>55</v>
      </c>
      <c r="B137" s="68"/>
      <c r="C137" s="69" t="s">
        <v>406</v>
      </c>
      <c r="D137" s="128" t="s">
        <v>925</v>
      </c>
      <c r="E137" s="129" t="s">
        <v>926</v>
      </c>
      <c r="F137" s="129" t="s">
        <v>938</v>
      </c>
      <c r="G137" s="129" t="s">
        <v>944</v>
      </c>
      <c r="H137" s="129"/>
      <c r="I137" s="129"/>
      <c r="J137" s="129"/>
      <c r="K137" s="129"/>
      <c r="L137" s="129"/>
      <c r="M137" s="130"/>
      <c r="N137" s="75"/>
      <c r="O137" s="76"/>
      <c r="P137" s="53"/>
      <c r="Q137"/>
    </row>
    <row r="138" spans="1:17" ht="12.75" customHeight="1">
      <c r="A138" s="66"/>
      <c r="B138" s="72">
        <v>54</v>
      </c>
      <c r="C138" s="67" t="s">
        <v>604</v>
      </c>
      <c r="D138" s="125" t="s">
        <v>699</v>
      </c>
      <c r="E138" s="126" t="s">
        <v>700</v>
      </c>
      <c r="F138" s="126" t="s">
        <v>1019</v>
      </c>
      <c r="G138" s="126" t="s">
        <v>1020</v>
      </c>
      <c r="H138" s="126"/>
      <c r="I138" s="126"/>
      <c r="J138" s="126"/>
      <c r="K138" s="126"/>
      <c r="L138" s="126"/>
      <c r="M138" s="127"/>
      <c r="N138" s="73" t="s">
        <v>1158</v>
      </c>
      <c r="O138" s="74"/>
      <c r="P138" s="53"/>
      <c r="Q138"/>
    </row>
    <row r="139" spans="1:17" ht="12.75" customHeight="1">
      <c r="A139" s="63" t="s">
        <v>161</v>
      </c>
      <c r="B139" s="68"/>
      <c r="C139" s="69" t="s">
        <v>227</v>
      </c>
      <c r="D139" s="128" t="s">
        <v>934</v>
      </c>
      <c r="E139" s="129" t="s">
        <v>1123</v>
      </c>
      <c r="F139" s="129" t="s">
        <v>1022</v>
      </c>
      <c r="G139" s="129" t="s">
        <v>683</v>
      </c>
      <c r="H139" s="129"/>
      <c r="I139" s="129"/>
      <c r="J139" s="129"/>
      <c r="K139" s="129"/>
      <c r="L139" s="129"/>
      <c r="M139" s="130"/>
      <c r="N139" s="75"/>
      <c r="O139" s="76"/>
      <c r="P139" s="53"/>
      <c r="Q139"/>
    </row>
    <row r="140" spans="1:17" ht="12.75" customHeight="1">
      <c r="A140" s="66"/>
      <c r="B140" s="72">
        <v>46</v>
      </c>
      <c r="C140" s="67" t="s">
        <v>597</v>
      </c>
      <c r="D140" s="125" t="s">
        <v>582</v>
      </c>
      <c r="E140" s="126" t="s">
        <v>1140</v>
      </c>
      <c r="F140" s="126" t="s">
        <v>1141</v>
      </c>
      <c r="G140" s="126" t="s">
        <v>1142</v>
      </c>
      <c r="H140" s="126"/>
      <c r="I140" s="126"/>
      <c r="J140" s="126"/>
      <c r="K140" s="126"/>
      <c r="L140" s="126"/>
      <c r="M140" s="127"/>
      <c r="N140" s="73" t="s">
        <v>1158</v>
      </c>
      <c r="O140" s="74"/>
      <c r="P140" s="53"/>
      <c r="Q140"/>
    </row>
    <row r="141" spans="1:17" ht="12.75" customHeight="1">
      <c r="A141" s="63" t="s">
        <v>161</v>
      </c>
      <c r="B141" s="68"/>
      <c r="C141" s="69" t="s">
        <v>276</v>
      </c>
      <c r="D141" s="128" t="s">
        <v>937</v>
      </c>
      <c r="E141" s="129" t="s">
        <v>1144</v>
      </c>
      <c r="F141" s="129" t="s">
        <v>912</v>
      </c>
      <c r="G141" s="129" t="s">
        <v>912</v>
      </c>
      <c r="H141" s="129"/>
      <c r="I141" s="129"/>
      <c r="J141" s="129"/>
      <c r="K141" s="129"/>
      <c r="L141" s="129"/>
      <c r="M141" s="130"/>
      <c r="N141" s="75"/>
      <c r="O141" s="76"/>
      <c r="P141" s="53"/>
      <c r="Q141"/>
    </row>
    <row r="142" spans="1:17" ht="12.75" customHeight="1">
      <c r="A142" s="66"/>
      <c r="B142" s="72">
        <v>74</v>
      </c>
      <c r="C142" s="67" t="s">
        <v>608</v>
      </c>
      <c r="D142" s="125" t="s">
        <v>931</v>
      </c>
      <c r="E142" s="126" t="s">
        <v>932</v>
      </c>
      <c r="F142" s="126"/>
      <c r="G142" s="126"/>
      <c r="H142" s="126"/>
      <c r="I142" s="126"/>
      <c r="J142" s="126"/>
      <c r="K142" s="126"/>
      <c r="L142" s="126"/>
      <c r="M142" s="127"/>
      <c r="N142" s="73" t="s">
        <v>1158</v>
      </c>
      <c r="O142" s="74"/>
      <c r="P142" s="53"/>
      <c r="Q142"/>
    </row>
    <row r="143" spans="1:17" ht="12.75" customHeight="1">
      <c r="A143" s="63" t="s">
        <v>95</v>
      </c>
      <c r="B143" s="68"/>
      <c r="C143" s="69" t="s">
        <v>99</v>
      </c>
      <c r="D143" s="128" t="s">
        <v>933</v>
      </c>
      <c r="E143" s="129" t="s">
        <v>1159</v>
      </c>
      <c r="F143" s="129"/>
      <c r="G143" s="129"/>
      <c r="H143" s="129"/>
      <c r="I143" s="129"/>
      <c r="J143" s="129"/>
      <c r="K143" s="129"/>
      <c r="L143" s="129"/>
      <c r="M143" s="130"/>
      <c r="N143" s="75"/>
      <c r="O143" s="76"/>
      <c r="P143" s="53"/>
      <c r="Q143"/>
    </row>
    <row r="144" spans="1:17" ht="12.75" customHeight="1">
      <c r="A144" s="66"/>
      <c r="B144" s="72">
        <v>7</v>
      </c>
      <c r="C144" s="67" t="s">
        <v>585</v>
      </c>
      <c r="D144" s="125" t="s">
        <v>935</v>
      </c>
      <c r="E144" s="126"/>
      <c r="F144" s="126"/>
      <c r="G144" s="126"/>
      <c r="H144" s="126"/>
      <c r="I144" s="126"/>
      <c r="J144" s="126"/>
      <c r="K144" s="126"/>
      <c r="L144" s="126"/>
      <c r="M144" s="127"/>
      <c r="N144" s="73" t="s">
        <v>936</v>
      </c>
      <c r="O144" s="74"/>
      <c r="P144" s="53"/>
      <c r="Q144"/>
    </row>
    <row r="145" spans="1:17" ht="12.75" customHeight="1">
      <c r="A145" s="63" t="s">
        <v>157</v>
      </c>
      <c r="B145" s="68"/>
      <c r="C145" s="69" t="s">
        <v>16</v>
      </c>
      <c r="D145" s="128" t="s">
        <v>532</v>
      </c>
      <c r="E145" s="129"/>
      <c r="F145" s="129"/>
      <c r="G145" s="129"/>
      <c r="H145" s="129"/>
      <c r="I145" s="129"/>
      <c r="J145" s="129"/>
      <c r="K145" s="129"/>
      <c r="L145" s="129"/>
      <c r="M145" s="130"/>
      <c r="N145" s="75"/>
      <c r="O145" s="76"/>
      <c r="P145" s="53"/>
      <c r="Q145"/>
    </row>
    <row r="146" spans="1:17" ht="12.75" customHeight="1">
      <c r="A146" s="66"/>
      <c r="B146" s="72">
        <v>3</v>
      </c>
      <c r="C146" s="67" t="s">
        <v>584</v>
      </c>
      <c r="D146" s="125"/>
      <c r="E146" s="126"/>
      <c r="F146" s="126"/>
      <c r="G146" s="126"/>
      <c r="H146" s="126"/>
      <c r="I146" s="126"/>
      <c r="J146" s="126"/>
      <c r="K146" s="126"/>
      <c r="L146" s="126"/>
      <c r="M146" s="127"/>
      <c r="N146" s="73" t="s">
        <v>435</v>
      </c>
      <c r="O146" s="74"/>
      <c r="P146" s="53"/>
      <c r="Q146"/>
    </row>
    <row r="147" spans="1:17" ht="12.75" customHeight="1">
      <c r="A147" s="63" t="s">
        <v>157</v>
      </c>
      <c r="B147" s="68"/>
      <c r="C147" s="69" t="s">
        <v>9</v>
      </c>
      <c r="D147" s="128"/>
      <c r="E147" s="129"/>
      <c r="F147" s="129"/>
      <c r="G147" s="129"/>
      <c r="H147" s="129"/>
      <c r="I147" s="129"/>
      <c r="J147" s="129"/>
      <c r="K147" s="129"/>
      <c r="L147" s="129"/>
      <c r="M147" s="130"/>
      <c r="N147" s="75"/>
      <c r="O147" s="76"/>
      <c r="P147" s="53"/>
      <c r="Q147"/>
    </row>
    <row r="148" spans="1:17" ht="12.75" customHeight="1">
      <c r="A148" s="66"/>
      <c r="B148" s="72">
        <v>32</v>
      </c>
      <c r="C148" s="67" t="s">
        <v>589</v>
      </c>
      <c r="D148" s="125"/>
      <c r="E148" s="126"/>
      <c r="F148" s="126"/>
      <c r="G148" s="126"/>
      <c r="H148" s="126"/>
      <c r="I148" s="126"/>
      <c r="J148" s="126"/>
      <c r="K148" s="126"/>
      <c r="L148" s="126"/>
      <c r="M148" s="127"/>
      <c r="N148" s="73" t="s">
        <v>939</v>
      </c>
      <c r="O148" s="74"/>
      <c r="P148" s="53"/>
      <c r="Q148"/>
    </row>
    <row r="149" spans="1:17" ht="12.75" customHeight="1">
      <c r="A149" s="63" t="s">
        <v>150</v>
      </c>
      <c r="B149" s="68"/>
      <c r="C149" s="69" t="s">
        <v>44</v>
      </c>
      <c r="D149" s="128"/>
      <c r="E149" s="129"/>
      <c r="F149" s="129"/>
      <c r="G149" s="129"/>
      <c r="H149" s="129"/>
      <c r="I149" s="129"/>
      <c r="J149" s="129"/>
      <c r="K149" s="129"/>
      <c r="L149" s="129"/>
      <c r="M149" s="130"/>
      <c r="N149" s="75"/>
      <c r="O149" s="76"/>
      <c r="P149" s="53"/>
      <c r="Q149"/>
    </row>
    <row r="150" spans="2:5" ht="12.75">
      <c r="B150" s="214" t="s">
        <v>1978</v>
      </c>
      <c r="C150" s="215" t="s">
        <v>1979</v>
      </c>
      <c r="D150" s="216"/>
      <c r="E150" s="216"/>
    </row>
  </sheetData>
  <sheetProtection/>
  <mergeCells count="3">
    <mergeCell ref="D6:M6"/>
    <mergeCell ref="A2:O2"/>
    <mergeCell ref="A3:O3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4" man="1"/>
    <brk id="89" max="14" man="1"/>
    <brk id="1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524"/>
  <sheetViews>
    <sheetView zoomScalePageLayoutView="0" workbookViewId="0" topLeftCell="A43">
      <selection activeCell="B57" sqref="B5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Startlist!$F4</f>
        <v>NESTE HARJU RALLY</v>
      </c>
    </row>
    <row r="3" ht="15">
      <c r="F3" s="24" t="str">
        <f>Startlist!$F5</f>
        <v>26-27 May 2017</v>
      </c>
    </row>
    <row r="4" spans="6:8" ht="15">
      <c r="F4" s="24" t="str">
        <f>Startlist!$F6</f>
        <v> </v>
      </c>
      <c r="H4" s="21"/>
    </row>
    <row r="5" spans="4:10" ht="15.75">
      <c r="D5" s="103"/>
      <c r="E5" s="103"/>
      <c r="F5" s="1"/>
      <c r="G5" s="103"/>
      <c r="H5" s="21"/>
      <c r="J5" s="103"/>
    </row>
    <row r="6" spans="1:10" ht="18.75">
      <c r="A6" s="177" t="s">
        <v>111</v>
      </c>
      <c r="B6" s="144"/>
      <c r="C6" s="116"/>
      <c r="D6" s="145"/>
      <c r="E6" s="145"/>
      <c r="F6" s="146"/>
      <c r="G6" s="145"/>
      <c r="H6" s="147"/>
      <c r="I6" s="148" t="s">
        <v>1930</v>
      </c>
      <c r="J6" s="103"/>
    </row>
    <row r="7" spans="1:10" ht="12.75">
      <c r="A7" s="170"/>
      <c r="B7" s="171" t="s">
        <v>132</v>
      </c>
      <c r="C7" s="172" t="s">
        <v>115</v>
      </c>
      <c r="D7" s="173" t="s">
        <v>116</v>
      </c>
      <c r="E7" s="173" t="s">
        <v>117</v>
      </c>
      <c r="F7" s="174" t="s">
        <v>118</v>
      </c>
      <c r="G7" s="173" t="s">
        <v>119</v>
      </c>
      <c r="H7" s="175" t="s">
        <v>120</v>
      </c>
      <c r="I7" s="176" t="s">
        <v>112</v>
      </c>
      <c r="J7" s="103"/>
    </row>
    <row r="8" spans="1:10" s="4" customFormat="1" ht="15" customHeight="1">
      <c r="A8" s="149" t="s">
        <v>344</v>
      </c>
      <c r="B8" s="149" t="s">
        <v>1931</v>
      </c>
      <c r="C8" s="150" t="s">
        <v>157</v>
      </c>
      <c r="D8" s="151" t="s">
        <v>3</v>
      </c>
      <c r="E8" s="151" t="s">
        <v>4</v>
      </c>
      <c r="F8" s="150" t="s">
        <v>164</v>
      </c>
      <c r="G8" s="151" t="s">
        <v>204</v>
      </c>
      <c r="H8" s="152" t="s">
        <v>5</v>
      </c>
      <c r="I8" s="153" t="s">
        <v>1538</v>
      </c>
      <c r="J8" s="104"/>
    </row>
    <row r="9" spans="1:10" ht="15" customHeight="1">
      <c r="A9" s="154" t="s">
        <v>345</v>
      </c>
      <c r="B9" s="154" t="s">
        <v>1932</v>
      </c>
      <c r="C9" s="155" t="s">
        <v>154</v>
      </c>
      <c r="D9" s="156" t="s">
        <v>260</v>
      </c>
      <c r="E9" s="156" t="s">
        <v>10</v>
      </c>
      <c r="F9" s="155" t="s">
        <v>164</v>
      </c>
      <c r="G9" s="156" t="s">
        <v>11</v>
      </c>
      <c r="H9" s="157" t="s">
        <v>175</v>
      </c>
      <c r="I9" s="158" t="s">
        <v>722</v>
      </c>
      <c r="J9" s="103"/>
    </row>
    <row r="10" spans="1:10" ht="15" customHeight="1">
      <c r="A10" s="154" t="s">
        <v>346</v>
      </c>
      <c r="B10" s="154" t="s">
        <v>1933</v>
      </c>
      <c r="C10" s="155" t="s">
        <v>151</v>
      </c>
      <c r="D10" s="156" t="s">
        <v>176</v>
      </c>
      <c r="E10" s="156" t="s">
        <v>177</v>
      </c>
      <c r="F10" s="155" t="s">
        <v>164</v>
      </c>
      <c r="G10" s="156" t="s">
        <v>174</v>
      </c>
      <c r="H10" s="157" t="s">
        <v>166</v>
      </c>
      <c r="I10" s="158" t="s">
        <v>1546</v>
      </c>
      <c r="J10" s="103"/>
    </row>
    <row r="11" spans="1:10" ht="15" customHeight="1">
      <c r="A11" s="154" t="s">
        <v>347</v>
      </c>
      <c r="B11" s="154" t="s">
        <v>1934</v>
      </c>
      <c r="C11" s="155" t="s">
        <v>151</v>
      </c>
      <c r="D11" s="156" t="s">
        <v>180</v>
      </c>
      <c r="E11" s="156" t="s">
        <v>181</v>
      </c>
      <c r="F11" s="155" t="s">
        <v>164</v>
      </c>
      <c r="G11" s="156" t="s">
        <v>172</v>
      </c>
      <c r="H11" s="157" t="s">
        <v>182</v>
      </c>
      <c r="I11" s="158" t="s">
        <v>1551</v>
      </c>
      <c r="J11" s="103"/>
    </row>
    <row r="12" spans="1:10" ht="15" customHeight="1">
      <c r="A12" s="154" t="s">
        <v>348</v>
      </c>
      <c r="B12" s="154" t="s">
        <v>1935</v>
      </c>
      <c r="C12" s="155" t="s">
        <v>151</v>
      </c>
      <c r="D12" s="156" t="s">
        <v>183</v>
      </c>
      <c r="E12" s="156" t="s">
        <v>184</v>
      </c>
      <c r="F12" s="155" t="s">
        <v>164</v>
      </c>
      <c r="G12" s="156" t="s">
        <v>169</v>
      </c>
      <c r="H12" s="157" t="s">
        <v>185</v>
      </c>
      <c r="I12" s="158" t="s">
        <v>1585</v>
      </c>
      <c r="J12" s="103"/>
    </row>
    <row r="13" spans="1:10" ht="15" customHeight="1">
      <c r="A13" s="154" t="s">
        <v>349</v>
      </c>
      <c r="B13" s="154" t="s">
        <v>1936</v>
      </c>
      <c r="C13" s="155" t="s">
        <v>154</v>
      </c>
      <c r="D13" s="156" t="s">
        <v>263</v>
      </c>
      <c r="E13" s="156" t="s">
        <v>264</v>
      </c>
      <c r="F13" s="155" t="s">
        <v>265</v>
      </c>
      <c r="G13" s="156" t="s">
        <v>256</v>
      </c>
      <c r="H13" s="157" t="s">
        <v>166</v>
      </c>
      <c r="I13" s="158" t="s">
        <v>1556</v>
      </c>
      <c r="J13" s="103"/>
    </row>
    <row r="14" spans="1:10" ht="15" customHeight="1">
      <c r="A14" s="154" t="s">
        <v>350</v>
      </c>
      <c r="B14" s="154" t="s">
        <v>1937</v>
      </c>
      <c r="C14" s="155" t="s">
        <v>153</v>
      </c>
      <c r="D14" s="156" t="s">
        <v>195</v>
      </c>
      <c r="E14" s="156" t="s">
        <v>196</v>
      </c>
      <c r="F14" s="155" t="s">
        <v>164</v>
      </c>
      <c r="G14" s="156" t="s">
        <v>197</v>
      </c>
      <c r="H14" s="157" t="s">
        <v>198</v>
      </c>
      <c r="I14" s="158" t="s">
        <v>1591</v>
      </c>
      <c r="J14" s="103"/>
    </row>
    <row r="15" spans="1:10" ht="15" customHeight="1">
      <c r="A15" s="154" t="s">
        <v>351</v>
      </c>
      <c r="B15" s="154" t="s">
        <v>1938</v>
      </c>
      <c r="C15" s="155" t="s">
        <v>150</v>
      </c>
      <c r="D15" s="156" t="s">
        <v>251</v>
      </c>
      <c r="E15" s="156" t="s">
        <v>252</v>
      </c>
      <c r="F15" s="155" t="s">
        <v>164</v>
      </c>
      <c r="G15" s="156" t="s">
        <v>204</v>
      </c>
      <c r="H15" s="157" t="s">
        <v>329</v>
      </c>
      <c r="I15" s="158" t="s">
        <v>1595</v>
      </c>
      <c r="J15" s="103"/>
    </row>
    <row r="16" spans="1:10" ht="15" customHeight="1">
      <c r="A16" s="154" t="s">
        <v>352</v>
      </c>
      <c r="B16" s="154" t="s">
        <v>1939</v>
      </c>
      <c r="C16" s="155" t="s">
        <v>150</v>
      </c>
      <c r="D16" s="156" t="s">
        <v>245</v>
      </c>
      <c r="E16" s="156" t="s">
        <v>246</v>
      </c>
      <c r="F16" s="155" t="s">
        <v>164</v>
      </c>
      <c r="G16" s="156" t="s">
        <v>204</v>
      </c>
      <c r="H16" s="157" t="s">
        <v>243</v>
      </c>
      <c r="I16" s="158" t="s">
        <v>1600</v>
      </c>
      <c r="J16" s="103"/>
    </row>
    <row r="17" spans="1:10" ht="15" customHeight="1">
      <c r="A17" s="154" t="s">
        <v>353</v>
      </c>
      <c r="B17" s="154" t="s">
        <v>1940</v>
      </c>
      <c r="C17" s="155" t="s">
        <v>154</v>
      </c>
      <c r="D17" s="156" t="s">
        <v>207</v>
      </c>
      <c r="E17" s="156" t="s">
        <v>208</v>
      </c>
      <c r="F17" s="155" t="s">
        <v>164</v>
      </c>
      <c r="G17" s="156" t="s">
        <v>28</v>
      </c>
      <c r="H17" s="157" t="s">
        <v>166</v>
      </c>
      <c r="I17" s="158" t="s">
        <v>1560</v>
      </c>
      <c r="J17" s="103"/>
    </row>
    <row r="18" spans="1:10" ht="15" customHeight="1">
      <c r="A18" s="144"/>
      <c r="B18" s="144"/>
      <c r="C18" s="116"/>
      <c r="D18" s="145"/>
      <c r="E18" s="145"/>
      <c r="F18" s="116"/>
      <c r="G18" s="145"/>
      <c r="H18" s="117"/>
      <c r="I18" s="144"/>
      <c r="J18" s="103"/>
    </row>
    <row r="19" spans="1:10" ht="15" customHeight="1">
      <c r="A19" s="144"/>
      <c r="B19" s="144"/>
      <c r="C19" s="116"/>
      <c r="D19" s="145"/>
      <c r="E19" s="145"/>
      <c r="F19" s="116"/>
      <c r="G19" s="145"/>
      <c r="H19" s="117"/>
      <c r="I19" s="148" t="s">
        <v>1941</v>
      </c>
      <c r="J19" s="103"/>
    </row>
    <row r="20" spans="1:10" s="4" customFormat="1" ht="15" customHeight="1">
      <c r="A20" s="159" t="s">
        <v>344</v>
      </c>
      <c r="B20" s="159" t="s">
        <v>1931</v>
      </c>
      <c r="C20" s="160" t="s">
        <v>157</v>
      </c>
      <c r="D20" s="161" t="s">
        <v>3</v>
      </c>
      <c r="E20" s="161" t="s">
        <v>4</v>
      </c>
      <c r="F20" s="160" t="s">
        <v>164</v>
      </c>
      <c r="G20" s="161" t="s">
        <v>204</v>
      </c>
      <c r="H20" s="162" t="s">
        <v>5</v>
      </c>
      <c r="I20" s="163" t="s">
        <v>1538</v>
      </c>
      <c r="J20" s="104"/>
    </row>
    <row r="21" spans="1:10" s="23" customFormat="1" ht="15" customHeight="1">
      <c r="A21" s="164" t="s">
        <v>345</v>
      </c>
      <c r="B21" s="164" t="s">
        <v>1942</v>
      </c>
      <c r="C21" s="165" t="s">
        <v>157</v>
      </c>
      <c r="D21" s="166" t="s">
        <v>266</v>
      </c>
      <c r="E21" s="166" t="s">
        <v>267</v>
      </c>
      <c r="F21" s="165" t="s">
        <v>162</v>
      </c>
      <c r="G21" s="166" t="s">
        <v>268</v>
      </c>
      <c r="H21" s="167" t="s">
        <v>166</v>
      </c>
      <c r="I21" s="168" t="s">
        <v>1657</v>
      </c>
      <c r="J21" s="105"/>
    </row>
    <row r="22" spans="1:10" s="23" customFormat="1" ht="15" customHeight="1">
      <c r="A22" s="164"/>
      <c r="B22" s="164"/>
      <c r="C22" s="165"/>
      <c r="D22" s="166"/>
      <c r="E22" s="166"/>
      <c r="F22" s="165"/>
      <c r="G22" s="166"/>
      <c r="H22" s="167"/>
      <c r="I22" s="168"/>
      <c r="J22" s="105"/>
    </row>
    <row r="23" spans="1:10" ht="15" customHeight="1">
      <c r="A23" s="144"/>
      <c r="B23" s="144"/>
      <c r="C23" s="116"/>
      <c r="D23" s="145"/>
      <c r="E23" s="145"/>
      <c r="F23" s="116"/>
      <c r="G23" s="145"/>
      <c r="H23" s="117"/>
      <c r="I23" s="144"/>
      <c r="J23" s="103"/>
    </row>
    <row r="24" spans="1:10" ht="15" customHeight="1">
      <c r="A24" s="144"/>
      <c r="B24" s="144"/>
      <c r="C24" s="116"/>
      <c r="D24" s="145"/>
      <c r="E24" s="145"/>
      <c r="F24" s="116"/>
      <c r="G24" s="145"/>
      <c r="H24" s="117"/>
      <c r="I24" s="148" t="s">
        <v>1943</v>
      </c>
      <c r="J24" s="103"/>
    </row>
    <row r="25" spans="1:10" s="4" customFormat="1" ht="15" customHeight="1">
      <c r="A25" s="159" t="s">
        <v>344</v>
      </c>
      <c r="B25" s="159" t="s">
        <v>1932</v>
      </c>
      <c r="C25" s="160" t="s">
        <v>154</v>
      </c>
      <c r="D25" s="161" t="s">
        <v>260</v>
      </c>
      <c r="E25" s="161" t="s">
        <v>10</v>
      </c>
      <c r="F25" s="160" t="s">
        <v>164</v>
      </c>
      <c r="G25" s="161" t="s">
        <v>11</v>
      </c>
      <c r="H25" s="162" t="s">
        <v>175</v>
      </c>
      <c r="I25" s="163" t="s">
        <v>1541</v>
      </c>
      <c r="J25" s="104"/>
    </row>
    <row r="26" spans="1:10" s="23" customFormat="1" ht="15" customHeight="1">
      <c r="A26" s="164" t="s">
        <v>345</v>
      </c>
      <c r="B26" s="164" t="s">
        <v>1936</v>
      </c>
      <c r="C26" s="165" t="s">
        <v>154</v>
      </c>
      <c r="D26" s="166" t="s">
        <v>263</v>
      </c>
      <c r="E26" s="166" t="s">
        <v>264</v>
      </c>
      <c r="F26" s="165" t="s">
        <v>265</v>
      </c>
      <c r="G26" s="166" t="s">
        <v>256</v>
      </c>
      <c r="H26" s="167" t="s">
        <v>166</v>
      </c>
      <c r="I26" s="168" t="s">
        <v>1944</v>
      </c>
      <c r="J26" s="105"/>
    </row>
    <row r="27" spans="1:10" s="23" customFormat="1" ht="15" customHeight="1">
      <c r="A27" s="164" t="s">
        <v>346</v>
      </c>
      <c r="B27" s="164" t="s">
        <v>1940</v>
      </c>
      <c r="C27" s="165" t="s">
        <v>154</v>
      </c>
      <c r="D27" s="166" t="s">
        <v>207</v>
      </c>
      <c r="E27" s="166" t="s">
        <v>208</v>
      </c>
      <c r="F27" s="165" t="s">
        <v>164</v>
      </c>
      <c r="G27" s="166" t="s">
        <v>28</v>
      </c>
      <c r="H27" s="167" t="s">
        <v>166</v>
      </c>
      <c r="I27" s="168" t="s">
        <v>1945</v>
      </c>
      <c r="J27" s="105"/>
    </row>
    <row r="28" spans="1:10" ht="15" customHeight="1">
      <c r="A28" s="169"/>
      <c r="B28" s="169"/>
      <c r="C28" s="169"/>
      <c r="D28" s="169"/>
      <c r="E28" s="169"/>
      <c r="F28" s="169"/>
      <c r="G28" s="169"/>
      <c r="H28" s="117"/>
      <c r="I28" s="144"/>
      <c r="J28" s="103"/>
    </row>
    <row r="29" spans="1:10" ht="15" customHeight="1">
      <c r="A29" s="144"/>
      <c r="B29" s="144"/>
      <c r="C29" s="116"/>
      <c r="D29" s="145"/>
      <c r="E29" s="145"/>
      <c r="F29" s="116"/>
      <c r="G29" s="145"/>
      <c r="H29" s="117"/>
      <c r="I29" s="148" t="s">
        <v>1946</v>
      </c>
      <c r="J29" s="103"/>
    </row>
    <row r="30" spans="1:10" s="4" customFormat="1" ht="15" customHeight="1">
      <c r="A30" s="159" t="s">
        <v>344</v>
      </c>
      <c r="B30" s="159" t="s">
        <v>1933</v>
      </c>
      <c r="C30" s="160" t="s">
        <v>151</v>
      </c>
      <c r="D30" s="161" t="s">
        <v>176</v>
      </c>
      <c r="E30" s="161" t="s">
        <v>177</v>
      </c>
      <c r="F30" s="160" t="s">
        <v>164</v>
      </c>
      <c r="G30" s="161" t="s">
        <v>174</v>
      </c>
      <c r="H30" s="162" t="s">
        <v>166</v>
      </c>
      <c r="I30" s="163" t="s">
        <v>1545</v>
      </c>
      <c r="J30" s="104"/>
    </row>
    <row r="31" spans="1:10" ht="15" customHeight="1">
      <c r="A31" s="164" t="s">
        <v>345</v>
      </c>
      <c r="B31" s="164" t="s">
        <v>1934</v>
      </c>
      <c r="C31" s="165" t="s">
        <v>151</v>
      </c>
      <c r="D31" s="166" t="s">
        <v>180</v>
      </c>
      <c r="E31" s="166" t="s">
        <v>181</v>
      </c>
      <c r="F31" s="165" t="s">
        <v>164</v>
      </c>
      <c r="G31" s="166" t="s">
        <v>172</v>
      </c>
      <c r="H31" s="167" t="s">
        <v>182</v>
      </c>
      <c r="I31" s="168" t="s">
        <v>1947</v>
      </c>
      <c r="J31" s="103"/>
    </row>
    <row r="32" spans="1:10" ht="15" customHeight="1">
      <c r="A32" s="164" t="s">
        <v>346</v>
      </c>
      <c r="B32" s="164" t="s">
        <v>1935</v>
      </c>
      <c r="C32" s="165" t="s">
        <v>151</v>
      </c>
      <c r="D32" s="166" t="s">
        <v>183</v>
      </c>
      <c r="E32" s="166" t="s">
        <v>184</v>
      </c>
      <c r="F32" s="165" t="s">
        <v>164</v>
      </c>
      <c r="G32" s="166" t="s">
        <v>169</v>
      </c>
      <c r="H32" s="167" t="s">
        <v>185</v>
      </c>
      <c r="I32" s="168" t="s">
        <v>1948</v>
      </c>
      <c r="J32" s="103"/>
    </row>
    <row r="33" spans="1:10" ht="15" customHeight="1">
      <c r="A33" s="144"/>
      <c r="B33" s="144"/>
      <c r="C33" s="116"/>
      <c r="D33" s="145"/>
      <c r="E33" s="145"/>
      <c r="F33" s="116"/>
      <c r="G33" s="145"/>
      <c r="H33" s="117"/>
      <c r="I33" s="144"/>
      <c r="J33" s="103"/>
    </row>
    <row r="34" spans="1:10" ht="15" customHeight="1">
      <c r="A34" s="144"/>
      <c r="B34" s="144"/>
      <c r="C34" s="116"/>
      <c r="D34" s="145"/>
      <c r="E34" s="145"/>
      <c r="F34" s="116"/>
      <c r="G34" s="145"/>
      <c r="H34" s="117"/>
      <c r="I34" s="148" t="s">
        <v>1949</v>
      </c>
      <c r="J34" s="103"/>
    </row>
    <row r="35" spans="1:10" s="4" customFormat="1" ht="15" customHeight="1">
      <c r="A35" s="159" t="s">
        <v>344</v>
      </c>
      <c r="B35" s="159" t="s">
        <v>1937</v>
      </c>
      <c r="C35" s="160" t="s">
        <v>153</v>
      </c>
      <c r="D35" s="161" t="s">
        <v>195</v>
      </c>
      <c r="E35" s="161" t="s">
        <v>196</v>
      </c>
      <c r="F35" s="160" t="s">
        <v>164</v>
      </c>
      <c r="G35" s="161" t="s">
        <v>197</v>
      </c>
      <c r="H35" s="162" t="s">
        <v>198</v>
      </c>
      <c r="I35" s="163" t="s">
        <v>1590</v>
      </c>
      <c r="J35" s="104"/>
    </row>
    <row r="36" spans="1:10" ht="15" customHeight="1">
      <c r="A36" s="164" t="s">
        <v>345</v>
      </c>
      <c r="B36" s="164" t="s">
        <v>1950</v>
      </c>
      <c r="C36" s="165" t="s">
        <v>153</v>
      </c>
      <c r="D36" s="166" t="s">
        <v>199</v>
      </c>
      <c r="E36" s="166" t="s">
        <v>200</v>
      </c>
      <c r="F36" s="165" t="s">
        <v>164</v>
      </c>
      <c r="G36" s="166" t="s">
        <v>197</v>
      </c>
      <c r="H36" s="167" t="s">
        <v>198</v>
      </c>
      <c r="I36" s="168" t="s">
        <v>1951</v>
      </c>
      <c r="J36" s="103"/>
    </row>
    <row r="37" spans="1:10" ht="15" customHeight="1">
      <c r="A37" s="164" t="s">
        <v>346</v>
      </c>
      <c r="B37" s="164" t="s">
        <v>1952</v>
      </c>
      <c r="C37" s="165" t="s">
        <v>153</v>
      </c>
      <c r="D37" s="166" t="s">
        <v>307</v>
      </c>
      <c r="E37" s="166" t="s">
        <v>80</v>
      </c>
      <c r="F37" s="165" t="s">
        <v>164</v>
      </c>
      <c r="G37" s="166" t="s">
        <v>174</v>
      </c>
      <c r="H37" s="167" t="s">
        <v>198</v>
      </c>
      <c r="I37" s="168" t="s">
        <v>1953</v>
      </c>
      <c r="J37" s="103"/>
    </row>
    <row r="38" spans="1:10" s="23" customFormat="1" ht="15" customHeight="1">
      <c r="A38" s="144"/>
      <c r="B38" s="214"/>
      <c r="C38" s="215"/>
      <c r="D38" s="216"/>
      <c r="E38" s="216"/>
      <c r="F38" s="116"/>
      <c r="G38" s="145"/>
      <c r="H38" s="117"/>
      <c r="I38" s="144"/>
      <c r="J38" s="105"/>
    </row>
    <row r="39" spans="1:10" s="23" customFormat="1" ht="15" customHeight="1">
      <c r="A39" s="144"/>
      <c r="B39" s="144"/>
      <c r="C39" s="116"/>
      <c r="D39" s="145"/>
      <c r="E39" s="145"/>
      <c r="F39" s="116"/>
      <c r="G39" s="145"/>
      <c r="H39" s="117"/>
      <c r="I39" s="148" t="s">
        <v>1954</v>
      </c>
      <c r="J39" s="105"/>
    </row>
    <row r="40" spans="1:10" s="4" customFormat="1" ht="15" customHeight="1">
      <c r="A40" s="159" t="s">
        <v>344</v>
      </c>
      <c r="B40" s="159" t="s">
        <v>1938</v>
      </c>
      <c r="C40" s="160" t="s">
        <v>150</v>
      </c>
      <c r="D40" s="161" t="s">
        <v>251</v>
      </c>
      <c r="E40" s="161" t="s">
        <v>252</v>
      </c>
      <c r="F40" s="160" t="s">
        <v>164</v>
      </c>
      <c r="G40" s="161" t="s">
        <v>204</v>
      </c>
      <c r="H40" s="162" t="s">
        <v>329</v>
      </c>
      <c r="I40" s="163" t="s">
        <v>1594</v>
      </c>
      <c r="J40" s="104"/>
    </row>
    <row r="41" spans="1:10" ht="15" customHeight="1">
      <c r="A41" s="164" t="s">
        <v>345</v>
      </c>
      <c r="B41" s="164" t="s">
        <v>1939</v>
      </c>
      <c r="C41" s="165" t="s">
        <v>150</v>
      </c>
      <c r="D41" s="166" t="s">
        <v>245</v>
      </c>
      <c r="E41" s="166" t="s">
        <v>246</v>
      </c>
      <c r="F41" s="165" t="s">
        <v>164</v>
      </c>
      <c r="G41" s="166" t="s">
        <v>204</v>
      </c>
      <c r="H41" s="167" t="s">
        <v>243</v>
      </c>
      <c r="I41" s="168" t="s">
        <v>1955</v>
      </c>
      <c r="J41" s="103"/>
    </row>
    <row r="42" spans="1:10" ht="15" customHeight="1">
      <c r="A42" s="164" t="s">
        <v>346</v>
      </c>
      <c r="B42" s="164" t="s">
        <v>1956</v>
      </c>
      <c r="C42" s="165" t="s">
        <v>150</v>
      </c>
      <c r="D42" s="166" t="s">
        <v>244</v>
      </c>
      <c r="E42" s="166" t="s">
        <v>250</v>
      </c>
      <c r="F42" s="165" t="s">
        <v>164</v>
      </c>
      <c r="G42" s="166" t="s">
        <v>34</v>
      </c>
      <c r="H42" s="167" t="s">
        <v>243</v>
      </c>
      <c r="I42" s="168" t="s">
        <v>1957</v>
      </c>
      <c r="J42" s="103"/>
    </row>
    <row r="43" spans="1:10" s="23" customFormat="1" ht="15" customHeight="1">
      <c r="A43" s="144"/>
      <c r="B43" s="144"/>
      <c r="C43" s="116"/>
      <c r="D43" s="145"/>
      <c r="E43" s="145"/>
      <c r="F43" s="116"/>
      <c r="G43" s="145"/>
      <c r="H43" s="117"/>
      <c r="I43" s="144"/>
      <c r="J43" s="105"/>
    </row>
    <row r="44" spans="1:10" s="23" customFormat="1" ht="15" customHeight="1">
      <c r="A44" s="144"/>
      <c r="B44" s="144"/>
      <c r="C44" s="116"/>
      <c r="D44" s="145"/>
      <c r="E44" s="145"/>
      <c r="F44" s="116"/>
      <c r="G44" s="145"/>
      <c r="H44" s="117"/>
      <c r="I44" s="148" t="s">
        <v>1958</v>
      </c>
      <c r="J44" s="105"/>
    </row>
    <row r="45" spans="1:10" s="4" customFormat="1" ht="15" customHeight="1">
      <c r="A45" s="159" t="s">
        <v>344</v>
      </c>
      <c r="B45" s="159" t="s">
        <v>1959</v>
      </c>
      <c r="C45" s="160" t="s">
        <v>152</v>
      </c>
      <c r="D45" s="161" t="s">
        <v>22</v>
      </c>
      <c r="E45" s="161" t="s">
        <v>23</v>
      </c>
      <c r="F45" s="160" t="s">
        <v>216</v>
      </c>
      <c r="G45" s="161" t="s">
        <v>188</v>
      </c>
      <c r="H45" s="162" t="s">
        <v>189</v>
      </c>
      <c r="I45" s="163" t="s">
        <v>1620</v>
      </c>
      <c r="J45" s="104"/>
    </row>
    <row r="46" spans="1:10" ht="15" customHeight="1">
      <c r="A46" s="164" t="s">
        <v>345</v>
      </c>
      <c r="B46" s="164" t="s">
        <v>1960</v>
      </c>
      <c r="C46" s="165" t="s">
        <v>152</v>
      </c>
      <c r="D46" s="166" t="s">
        <v>214</v>
      </c>
      <c r="E46" s="166" t="s">
        <v>215</v>
      </c>
      <c r="F46" s="165" t="s">
        <v>164</v>
      </c>
      <c r="G46" s="166" t="s">
        <v>197</v>
      </c>
      <c r="H46" s="167" t="s">
        <v>189</v>
      </c>
      <c r="I46" s="168" t="s">
        <v>1961</v>
      </c>
      <c r="J46" s="103"/>
    </row>
    <row r="47" spans="1:10" ht="15" customHeight="1">
      <c r="A47" s="164" t="s">
        <v>346</v>
      </c>
      <c r="B47" s="164" t="s">
        <v>1962</v>
      </c>
      <c r="C47" s="165" t="s">
        <v>152</v>
      </c>
      <c r="D47" s="166" t="s">
        <v>74</v>
      </c>
      <c r="E47" s="166" t="s">
        <v>302</v>
      </c>
      <c r="F47" s="165" t="s">
        <v>164</v>
      </c>
      <c r="G47" s="166" t="s">
        <v>165</v>
      </c>
      <c r="H47" s="167" t="s">
        <v>230</v>
      </c>
      <c r="I47" s="168" t="s">
        <v>1963</v>
      </c>
      <c r="J47" s="103"/>
    </row>
    <row r="48" spans="1:10" ht="15" customHeight="1">
      <c r="A48" s="144"/>
      <c r="B48" s="144"/>
      <c r="C48" s="116"/>
      <c r="D48" s="145"/>
      <c r="E48" s="145"/>
      <c r="F48" s="116"/>
      <c r="G48" s="145"/>
      <c r="H48" s="117"/>
      <c r="I48" s="144"/>
      <c r="J48" s="103"/>
    </row>
    <row r="49" spans="1:10" ht="15" customHeight="1">
      <c r="A49" s="144"/>
      <c r="B49" s="144"/>
      <c r="C49" s="116"/>
      <c r="D49" s="145"/>
      <c r="E49" s="145"/>
      <c r="F49" s="116"/>
      <c r="G49" s="145"/>
      <c r="H49" s="117"/>
      <c r="I49" s="148" t="s">
        <v>1964</v>
      </c>
      <c r="J49" s="103"/>
    </row>
    <row r="50" spans="1:10" s="5" customFormat="1" ht="15" customHeight="1">
      <c r="A50" s="159" t="s">
        <v>344</v>
      </c>
      <c r="B50" s="159" t="s">
        <v>1965</v>
      </c>
      <c r="C50" s="160" t="s">
        <v>161</v>
      </c>
      <c r="D50" s="161" t="s">
        <v>277</v>
      </c>
      <c r="E50" s="161" t="s">
        <v>278</v>
      </c>
      <c r="F50" s="160" t="s">
        <v>164</v>
      </c>
      <c r="G50" s="161" t="s">
        <v>219</v>
      </c>
      <c r="H50" s="162" t="s">
        <v>230</v>
      </c>
      <c r="I50" s="163" t="s">
        <v>1693</v>
      </c>
      <c r="J50" s="106"/>
    </row>
    <row r="51" spans="1:10" ht="15" customHeight="1">
      <c r="A51" s="164" t="s">
        <v>345</v>
      </c>
      <c r="B51" s="164" t="s">
        <v>1966</v>
      </c>
      <c r="C51" s="165" t="s">
        <v>161</v>
      </c>
      <c r="D51" s="166" t="s">
        <v>301</v>
      </c>
      <c r="E51" s="166" t="s">
        <v>281</v>
      </c>
      <c r="F51" s="165" t="s">
        <v>164</v>
      </c>
      <c r="G51" s="166" t="s">
        <v>165</v>
      </c>
      <c r="H51" s="167" t="s">
        <v>272</v>
      </c>
      <c r="I51" s="168" t="s">
        <v>1967</v>
      </c>
      <c r="J51" s="103"/>
    </row>
    <row r="52" spans="1:10" ht="15" customHeight="1">
      <c r="A52" s="164" t="s">
        <v>346</v>
      </c>
      <c r="B52" s="164" t="s">
        <v>1968</v>
      </c>
      <c r="C52" s="165" t="s">
        <v>161</v>
      </c>
      <c r="D52" s="166" t="s">
        <v>84</v>
      </c>
      <c r="E52" s="166" t="s">
        <v>85</v>
      </c>
      <c r="F52" s="165" t="s">
        <v>164</v>
      </c>
      <c r="G52" s="166" t="s">
        <v>333</v>
      </c>
      <c r="H52" s="167" t="s">
        <v>60</v>
      </c>
      <c r="I52" s="168" t="s">
        <v>1969</v>
      </c>
      <c r="J52" s="103"/>
    </row>
    <row r="53" spans="1:10" ht="15" customHeight="1">
      <c r="A53" s="144"/>
      <c r="B53" s="144"/>
      <c r="C53" s="116"/>
      <c r="D53" s="145"/>
      <c r="E53" s="145"/>
      <c r="F53" s="116"/>
      <c r="G53" s="145"/>
      <c r="H53" s="117"/>
      <c r="I53" s="144"/>
      <c r="J53" s="103"/>
    </row>
    <row r="54" spans="1:10" ht="15" customHeight="1">
      <c r="A54" s="144"/>
      <c r="B54" s="144"/>
      <c r="C54" s="116"/>
      <c r="D54" s="145"/>
      <c r="E54" s="145"/>
      <c r="F54" s="116"/>
      <c r="G54" s="145"/>
      <c r="H54" s="117"/>
      <c r="I54" s="148" t="s">
        <v>1970</v>
      </c>
      <c r="J54" s="103"/>
    </row>
    <row r="55" spans="1:10" s="5" customFormat="1" ht="15" customHeight="1">
      <c r="A55" s="159" t="s">
        <v>344</v>
      </c>
      <c r="B55" s="281" t="s">
        <v>1995</v>
      </c>
      <c r="C55" s="160" t="s">
        <v>55</v>
      </c>
      <c r="D55" s="161" t="s">
        <v>258</v>
      </c>
      <c r="E55" s="161" t="s">
        <v>417</v>
      </c>
      <c r="F55" s="160" t="s">
        <v>164</v>
      </c>
      <c r="G55" s="161" t="s">
        <v>256</v>
      </c>
      <c r="H55" s="162" t="s">
        <v>418</v>
      </c>
      <c r="I55" s="163" t="s">
        <v>1626</v>
      </c>
      <c r="J55" s="106"/>
    </row>
    <row r="56" spans="1:10" ht="15" customHeight="1">
      <c r="A56" s="164" t="s">
        <v>345</v>
      </c>
      <c r="B56" s="281" t="s">
        <v>1996</v>
      </c>
      <c r="C56" s="165" t="s">
        <v>55</v>
      </c>
      <c r="D56" s="166" t="s">
        <v>270</v>
      </c>
      <c r="E56" s="166" t="s">
        <v>271</v>
      </c>
      <c r="F56" s="165" t="s">
        <v>164</v>
      </c>
      <c r="G56" s="166" t="s">
        <v>219</v>
      </c>
      <c r="H56" s="167" t="s">
        <v>272</v>
      </c>
      <c r="I56" s="168" t="s">
        <v>1971</v>
      </c>
      <c r="J56" s="103"/>
    </row>
    <row r="57" spans="1:10" ht="15" customHeight="1">
      <c r="A57" s="164" t="s">
        <v>346</v>
      </c>
      <c r="B57" s="164" t="s">
        <v>1972</v>
      </c>
      <c r="C57" s="165" t="s">
        <v>55</v>
      </c>
      <c r="D57" s="166" t="s">
        <v>217</v>
      </c>
      <c r="E57" s="166" t="s">
        <v>218</v>
      </c>
      <c r="F57" s="165" t="s">
        <v>164</v>
      </c>
      <c r="G57" s="166" t="s">
        <v>219</v>
      </c>
      <c r="H57" s="167" t="s">
        <v>209</v>
      </c>
      <c r="I57" s="168" t="s">
        <v>1973</v>
      </c>
      <c r="J57" s="103"/>
    </row>
    <row r="58" spans="1:10" ht="12.75">
      <c r="A58" s="144"/>
      <c r="B58" s="214" t="s">
        <v>1978</v>
      </c>
      <c r="C58" s="215" t="s">
        <v>1979</v>
      </c>
      <c r="D58" s="216"/>
      <c r="E58" s="216"/>
      <c r="F58" s="116"/>
      <c r="G58" s="145"/>
      <c r="H58" s="117"/>
      <c r="I58" s="144"/>
      <c r="J58" s="103"/>
    </row>
    <row r="59" spans="1:10" ht="12.75">
      <c r="A59" s="144"/>
      <c r="B59" s="144"/>
      <c r="C59" s="116"/>
      <c r="D59" s="145"/>
      <c r="E59" s="145"/>
      <c r="F59" s="116"/>
      <c r="G59" s="145"/>
      <c r="H59" s="117"/>
      <c r="I59" s="148" t="s">
        <v>1974</v>
      </c>
      <c r="J59" s="103"/>
    </row>
    <row r="60" spans="1:10" ht="12.75">
      <c r="A60" s="159" t="s">
        <v>344</v>
      </c>
      <c r="B60" s="159" t="s">
        <v>1975</v>
      </c>
      <c r="C60" s="160" t="s">
        <v>95</v>
      </c>
      <c r="D60" s="161" t="s">
        <v>105</v>
      </c>
      <c r="E60" s="161" t="s">
        <v>106</v>
      </c>
      <c r="F60" s="160" t="s">
        <v>164</v>
      </c>
      <c r="G60" s="161" t="s">
        <v>206</v>
      </c>
      <c r="H60" s="162" t="s">
        <v>99</v>
      </c>
      <c r="I60" s="163" t="s">
        <v>1780</v>
      </c>
      <c r="J60" s="103"/>
    </row>
    <row r="61" spans="1:10" ht="12.75">
      <c r="A61" s="164" t="s">
        <v>345</v>
      </c>
      <c r="B61" s="164" t="s">
        <v>1976</v>
      </c>
      <c r="C61" s="165" t="s">
        <v>95</v>
      </c>
      <c r="D61" s="166" t="s">
        <v>238</v>
      </c>
      <c r="E61" s="166" t="s">
        <v>239</v>
      </c>
      <c r="F61" s="165" t="s">
        <v>164</v>
      </c>
      <c r="G61" s="166" t="s">
        <v>197</v>
      </c>
      <c r="H61" s="167" t="s">
        <v>99</v>
      </c>
      <c r="I61" s="168" t="s">
        <v>1977</v>
      </c>
      <c r="J61" s="103"/>
    </row>
    <row r="62" spans="1:10" ht="12.75">
      <c r="A62" s="164" t="s">
        <v>346</v>
      </c>
      <c r="B62" s="164" t="s">
        <v>1991</v>
      </c>
      <c r="C62" s="165" t="s">
        <v>95</v>
      </c>
      <c r="D62" s="166" t="s">
        <v>236</v>
      </c>
      <c r="E62" s="166" t="s">
        <v>237</v>
      </c>
      <c r="F62" s="165" t="s">
        <v>164</v>
      </c>
      <c r="G62" s="166" t="s">
        <v>206</v>
      </c>
      <c r="H62" s="167" t="s">
        <v>99</v>
      </c>
      <c r="I62" s="168" t="s">
        <v>1992</v>
      </c>
      <c r="J62" s="103"/>
    </row>
    <row r="63" spans="1:10" ht="12.75">
      <c r="A63" s="144"/>
      <c r="B63" s="144"/>
      <c r="C63" s="116"/>
      <c r="D63" s="145"/>
      <c r="E63" s="145"/>
      <c r="F63" s="116"/>
      <c r="G63" s="145"/>
      <c r="H63" s="117"/>
      <c r="I63" s="144"/>
      <c r="J63" s="103"/>
    </row>
    <row r="64" spans="1:10" ht="12.75">
      <c r="A64" s="144"/>
      <c r="B64" s="144"/>
      <c r="C64" s="116"/>
      <c r="D64" s="145"/>
      <c r="E64" s="145"/>
      <c r="F64" s="116"/>
      <c r="G64" s="145"/>
      <c r="H64" s="117"/>
      <c r="I64" s="144"/>
      <c r="J64" s="103"/>
    </row>
    <row r="65" spans="1:10" ht="12.75">
      <c r="A65" s="144"/>
      <c r="B65" s="144"/>
      <c r="C65" s="116"/>
      <c r="D65" s="145"/>
      <c r="E65" s="145"/>
      <c r="F65" s="116"/>
      <c r="G65" s="145"/>
      <c r="H65" s="117"/>
      <c r="I65" s="144"/>
      <c r="J65" s="103"/>
    </row>
    <row r="66" spans="1:10" ht="12.75">
      <c r="A66" s="144"/>
      <c r="B66" s="144"/>
      <c r="C66" s="116"/>
      <c r="D66" s="145"/>
      <c r="E66" s="145"/>
      <c r="F66" s="116"/>
      <c r="G66" s="145"/>
      <c r="H66" s="117"/>
      <c r="I66" s="144"/>
      <c r="J66" s="103"/>
    </row>
    <row r="67" spans="1:10" ht="12.75">
      <c r="A67" s="144"/>
      <c r="B67" s="144"/>
      <c r="C67" s="116"/>
      <c r="D67" s="145"/>
      <c r="E67" s="145"/>
      <c r="F67" s="116"/>
      <c r="G67" s="145"/>
      <c r="H67" s="117"/>
      <c r="I67" s="144"/>
      <c r="J67" s="103"/>
    </row>
    <row r="68" spans="1:10" ht="12.75">
      <c r="A68" s="144"/>
      <c r="B68" s="144"/>
      <c r="C68" s="116"/>
      <c r="D68" s="145"/>
      <c r="E68" s="145"/>
      <c r="F68" s="116"/>
      <c r="G68" s="145"/>
      <c r="H68" s="117"/>
      <c r="I68" s="144"/>
      <c r="J68" s="103"/>
    </row>
    <row r="69" spans="1:10" ht="12.75">
      <c r="A69" s="144"/>
      <c r="B69" s="144"/>
      <c r="C69" s="116"/>
      <c r="D69" s="145"/>
      <c r="E69" s="145"/>
      <c r="F69" s="116"/>
      <c r="G69" s="145"/>
      <c r="H69" s="117"/>
      <c r="I69" s="144"/>
      <c r="J69" s="103"/>
    </row>
    <row r="70" spans="1:10" ht="12.75">
      <c r="A70" s="144"/>
      <c r="B70" s="144"/>
      <c r="C70" s="116"/>
      <c r="D70" s="145"/>
      <c r="E70" s="145"/>
      <c r="F70" s="116"/>
      <c r="G70" s="145"/>
      <c r="H70" s="117"/>
      <c r="I70" s="144"/>
      <c r="J70" s="103"/>
    </row>
    <row r="71" spans="1:10" ht="12.75">
      <c r="A71" s="144"/>
      <c r="B71" s="144"/>
      <c r="C71" s="116"/>
      <c r="D71" s="145"/>
      <c r="E71" s="145"/>
      <c r="F71" s="116"/>
      <c r="G71" s="145"/>
      <c r="H71" s="117"/>
      <c r="I71" s="144"/>
      <c r="J71" s="103"/>
    </row>
    <row r="72" spans="1:10" ht="12.75">
      <c r="A72" s="144"/>
      <c r="B72" s="144"/>
      <c r="C72" s="116"/>
      <c r="D72" s="145"/>
      <c r="E72" s="145"/>
      <c r="F72" s="116"/>
      <c r="G72" s="145"/>
      <c r="H72" s="117"/>
      <c r="I72" s="144"/>
      <c r="J72" s="103"/>
    </row>
    <row r="73" spans="1:9" ht="12.75">
      <c r="A73" s="144"/>
      <c r="B73" s="144"/>
      <c r="C73" s="116"/>
      <c r="D73" s="114"/>
      <c r="E73" s="114"/>
      <c r="F73" s="116"/>
      <c r="G73" s="114"/>
      <c r="H73" s="117"/>
      <c r="I73" s="144"/>
    </row>
    <row r="74" spans="1:9" ht="12.75">
      <c r="A74" s="144"/>
      <c r="B74" s="144"/>
      <c r="C74" s="116"/>
      <c r="D74" s="114"/>
      <c r="E74" s="114"/>
      <c r="F74" s="116"/>
      <c r="G74" s="114"/>
      <c r="H74" s="117"/>
      <c r="I74" s="144"/>
    </row>
    <row r="75" spans="1:9" ht="12.75">
      <c r="A75" s="144"/>
      <c r="B75" s="144"/>
      <c r="C75" s="116"/>
      <c r="D75" s="114"/>
      <c r="E75" s="114"/>
      <c r="F75" s="116"/>
      <c r="G75" s="114"/>
      <c r="H75" s="117"/>
      <c r="I75" s="144"/>
    </row>
    <row r="76" spans="1:9" ht="12.75">
      <c r="A76" s="144"/>
      <c r="B76" s="144"/>
      <c r="C76" s="116"/>
      <c r="D76" s="114"/>
      <c r="E76" s="114"/>
      <c r="F76" s="116"/>
      <c r="G76" s="114"/>
      <c r="H76" s="117"/>
      <c r="I76" s="144"/>
    </row>
    <row r="77" spans="1:9" ht="12.75">
      <c r="A77" s="144"/>
      <c r="B77" s="144"/>
      <c r="C77" s="116"/>
      <c r="D77" s="114"/>
      <c r="E77" s="114"/>
      <c r="F77" s="116"/>
      <c r="G77" s="114"/>
      <c r="H77" s="117"/>
      <c r="I77" s="144"/>
    </row>
    <row r="78" spans="1:9" ht="12.75">
      <c r="A78" s="144"/>
      <c r="B78" s="144"/>
      <c r="C78" s="116"/>
      <c r="D78" s="114"/>
      <c r="E78" s="114"/>
      <c r="F78" s="116"/>
      <c r="G78" s="114"/>
      <c r="H78" s="117"/>
      <c r="I78" s="144"/>
    </row>
    <row r="79" spans="1:9" ht="12.75">
      <c r="A79" s="144"/>
      <c r="B79" s="144"/>
      <c r="C79" s="116"/>
      <c r="D79" s="114"/>
      <c r="E79" s="114"/>
      <c r="F79" s="116"/>
      <c r="G79" s="114"/>
      <c r="H79" s="117"/>
      <c r="I79" s="144"/>
    </row>
    <row r="80" spans="1:9" ht="12.75">
      <c r="A80" s="144"/>
      <c r="B80" s="144"/>
      <c r="C80" s="116"/>
      <c r="D80" s="114"/>
      <c r="E80" s="114"/>
      <c r="F80" s="116"/>
      <c r="G80" s="114"/>
      <c r="H80" s="117"/>
      <c r="I80" s="144"/>
    </row>
    <row r="81" spans="1:9" ht="12.75">
      <c r="A81" s="144"/>
      <c r="B81" s="144"/>
      <c r="C81" s="116"/>
      <c r="D81" s="114"/>
      <c r="E81" s="114"/>
      <c r="F81" s="116"/>
      <c r="G81" s="114"/>
      <c r="H81" s="117"/>
      <c r="I81" s="144"/>
    </row>
    <row r="82" spans="1:9" ht="12.75">
      <c r="A82" s="144"/>
      <c r="B82" s="144"/>
      <c r="C82" s="116"/>
      <c r="D82" s="114"/>
      <c r="E82" s="114"/>
      <c r="F82" s="116"/>
      <c r="G82" s="114"/>
      <c r="H82" s="117"/>
      <c r="I82" s="144"/>
    </row>
    <row r="83" spans="1:9" ht="12.75">
      <c r="A83" s="144"/>
      <c r="B83" s="144"/>
      <c r="C83" s="116"/>
      <c r="D83" s="114"/>
      <c r="E83" s="114"/>
      <c r="F83" s="116"/>
      <c r="G83" s="114"/>
      <c r="H83" s="117"/>
      <c r="I83" s="144"/>
    </row>
    <row r="84" spans="1:9" ht="12.75">
      <c r="A84" s="144"/>
      <c r="B84" s="144"/>
      <c r="C84" s="116"/>
      <c r="D84" s="114"/>
      <c r="E84" s="114"/>
      <c r="F84" s="116"/>
      <c r="G84" s="114"/>
      <c r="H84" s="117"/>
      <c r="I84" s="144"/>
    </row>
    <row r="85" spans="1:9" ht="12.75">
      <c r="A85" s="144"/>
      <c r="B85" s="144"/>
      <c r="C85" s="116"/>
      <c r="D85" s="114"/>
      <c r="E85" s="114"/>
      <c r="F85" s="116"/>
      <c r="G85" s="114"/>
      <c r="H85" s="117"/>
      <c r="I85" s="144"/>
    </row>
    <row r="86" spans="1:9" ht="12.75">
      <c r="A86" s="144"/>
      <c r="B86" s="144"/>
      <c r="C86" s="116"/>
      <c r="D86" s="114"/>
      <c r="E86" s="114"/>
      <c r="F86" s="116"/>
      <c r="G86" s="114"/>
      <c r="H86" s="117"/>
      <c r="I86" s="144"/>
    </row>
    <row r="87" spans="1:9" ht="12.75">
      <c r="A87" s="144"/>
      <c r="B87" s="144"/>
      <c r="C87" s="116"/>
      <c r="D87" s="114"/>
      <c r="E87" s="114"/>
      <c r="F87" s="116"/>
      <c r="G87" s="114"/>
      <c r="H87" s="117"/>
      <c r="I87" s="144"/>
    </row>
    <row r="88" spans="1:9" ht="12.75">
      <c r="A88" s="144"/>
      <c r="B88" s="144"/>
      <c r="C88" s="116"/>
      <c r="D88" s="114"/>
      <c r="E88" s="114"/>
      <c r="F88" s="116"/>
      <c r="G88" s="114"/>
      <c r="H88" s="117"/>
      <c r="I88" s="144"/>
    </row>
    <row r="89" spans="1:9" ht="12.75">
      <c r="A89" s="144"/>
      <c r="B89" s="144"/>
      <c r="C89" s="116"/>
      <c r="D89" s="114"/>
      <c r="E89" s="114"/>
      <c r="F89" s="116"/>
      <c r="G89" s="114"/>
      <c r="H89" s="117"/>
      <c r="I89" s="144"/>
    </row>
    <row r="90" spans="1:9" ht="12.75">
      <c r="A90" s="144"/>
      <c r="B90" s="144"/>
      <c r="C90" s="116"/>
      <c r="D90" s="114"/>
      <c r="E90" s="114"/>
      <c r="F90" s="116"/>
      <c r="G90" s="114"/>
      <c r="H90" s="117"/>
      <c r="I90" s="144"/>
    </row>
    <row r="91" spans="1:9" ht="12.75">
      <c r="A91" s="144"/>
      <c r="B91" s="144"/>
      <c r="C91" s="116"/>
      <c r="D91" s="114"/>
      <c r="E91" s="114"/>
      <c r="F91" s="116"/>
      <c r="G91" s="114"/>
      <c r="H91" s="117"/>
      <c r="I91" s="144"/>
    </row>
    <row r="92" spans="1:9" ht="12.75">
      <c r="A92" s="144"/>
      <c r="B92" s="144"/>
      <c r="C92" s="116"/>
      <c r="D92" s="114"/>
      <c r="E92" s="114"/>
      <c r="F92" s="116"/>
      <c r="G92" s="114"/>
      <c r="H92" s="117"/>
      <c r="I92" s="144"/>
    </row>
    <row r="93" spans="1:9" ht="12.75">
      <c r="A93" s="144"/>
      <c r="B93" s="144"/>
      <c r="C93" s="116"/>
      <c r="D93" s="114"/>
      <c r="E93" s="114"/>
      <c r="F93" s="116"/>
      <c r="G93" s="114"/>
      <c r="H93" s="117"/>
      <c r="I93" s="144"/>
    </row>
    <row r="94" spans="1:9" ht="12.75">
      <c r="A94" s="144"/>
      <c r="B94" s="144"/>
      <c r="C94" s="116"/>
      <c r="D94" s="114"/>
      <c r="E94" s="114"/>
      <c r="F94" s="116"/>
      <c r="G94" s="114"/>
      <c r="H94" s="117"/>
      <c r="I94" s="144"/>
    </row>
    <row r="95" spans="1:9" ht="12.75">
      <c r="A95" s="144"/>
      <c r="B95" s="144"/>
      <c r="C95" s="116"/>
      <c r="D95" s="114"/>
      <c r="E95" s="114"/>
      <c r="F95" s="116"/>
      <c r="G95" s="114"/>
      <c r="H95" s="117"/>
      <c r="I95" s="144"/>
    </row>
    <row r="96" spans="1:9" ht="12.75">
      <c r="A96" s="144"/>
      <c r="B96" s="144"/>
      <c r="C96" s="116"/>
      <c r="D96" s="114"/>
      <c r="E96" s="114"/>
      <c r="F96" s="116"/>
      <c r="G96" s="114"/>
      <c r="H96" s="117"/>
      <c r="I96" s="144"/>
    </row>
    <row r="97" spans="1:9" ht="12.75">
      <c r="A97" s="144"/>
      <c r="B97" s="144"/>
      <c r="C97" s="116"/>
      <c r="D97" s="114"/>
      <c r="E97" s="114"/>
      <c r="F97" s="116"/>
      <c r="G97" s="114"/>
      <c r="H97" s="117"/>
      <c r="I97" s="144"/>
    </row>
    <row r="98" spans="1:9" ht="12.75">
      <c r="A98" s="144"/>
      <c r="B98" s="144"/>
      <c r="C98" s="116"/>
      <c r="D98" s="114"/>
      <c r="E98" s="114"/>
      <c r="F98" s="116"/>
      <c r="G98" s="114"/>
      <c r="H98" s="117"/>
      <c r="I98" s="144"/>
    </row>
    <row r="99" spans="1:9" ht="12.75">
      <c r="A99" s="144"/>
      <c r="B99" s="144"/>
      <c r="C99" s="116"/>
      <c r="D99" s="114"/>
      <c r="E99" s="114"/>
      <c r="F99" s="116"/>
      <c r="G99" s="114"/>
      <c r="H99" s="117"/>
      <c r="I99" s="144"/>
    </row>
    <row r="100" spans="1:9" ht="12.75">
      <c r="A100" s="144"/>
      <c r="B100" s="144"/>
      <c r="C100" s="116"/>
      <c r="D100" s="114"/>
      <c r="E100" s="114"/>
      <c r="F100" s="116"/>
      <c r="G100" s="114"/>
      <c r="H100" s="117"/>
      <c r="I100" s="144"/>
    </row>
    <row r="101" spans="1:9" ht="12.75">
      <c r="A101" s="144"/>
      <c r="B101" s="144"/>
      <c r="C101" s="116"/>
      <c r="D101" s="114"/>
      <c r="E101" s="114"/>
      <c r="F101" s="116"/>
      <c r="G101" s="114"/>
      <c r="H101" s="117"/>
      <c r="I101" s="144"/>
    </row>
    <row r="102" spans="1:9" ht="12.75">
      <c r="A102" s="144"/>
      <c r="B102" s="144"/>
      <c r="C102" s="116"/>
      <c r="D102" s="114"/>
      <c r="E102" s="114"/>
      <c r="F102" s="116"/>
      <c r="G102" s="114"/>
      <c r="H102" s="117"/>
      <c r="I102" s="144"/>
    </row>
    <row r="103" spans="1:9" ht="12.75">
      <c r="A103" s="144"/>
      <c r="B103" s="144"/>
      <c r="C103" s="116"/>
      <c r="D103" s="114"/>
      <c r="E103" s="114"/>
      <c r="F103" s="116"/>
      <c r="G103" s="114"/>
      <c r="H103" s="117"/>
      <c r="I103" s="144"/>
    </row>
    <row r="104" spans="1:9" ht="12.75">
      <c r="A104" s="144"/>
      <c r="B104" s="144"/>
      <c r="C104" s="116"/>
      <c r="D104" s="114"/>
      <c r="E104" s="114"/>
      <c r="F104" s="116"/>
      <c r="G104" s="114"/>
      <c r="H104" s="117"/>
      <c r="I104" s="144"/>
    </row>
    <row r="105" spans="1:9" ht="12.75">
      <c r="A105" s="144"/>
      <c r="B105" s="144"/>
      <c r="C105" s="116"/>
      <c r="D105" s="114"/>
      <c r="E105" s="114"/>
      <c r="F105" s="116"/>
      <c r="G105" s="114"/>
      <c r="H105" s="117"/>
      <c r="I105" s="144"/>
    </row>
    <row r="106" spans="1:9" ht="12.75">
      <c r="A106" s="144"/>
      <c r="B106" s="144"/>
      <c r="C106" s="116"/>
      <c r="D106" s="114"/>
      <c r="E106" s="114"/>
      <c r="F106" s="116"/>
      <c r="G106" s="114"/>
      <c r="H106" s="117"/>
      <c r="I106" s="144"/>
    </row>
    <row r="107" spans="1:9" ht="12.75">
      <c r="A107" s="144"/>
      <c r="B107" s="144"/>
      <c r="C107" s="116"/>
      <c r="D107" s="114"/>
      <c r="E107" s="114"/>
      <c r="F107" s="116"/>
      <c r="G107" s="114"/>
      <c r="H107" s="117"/>
      <c r="I107" s="144"/>
    </row>
    <row r="108" spans="1:9" ht="12.75">
      <c r="A108" s="144"/>
      <c r="B108" s="144"/>
      <c r="C108" s="116"/>
      <c r="D108" s="114"/>
      <c r="E108" s="114"/>
      <c r="F108" s="116"/>
      <c r="G108" s="114"/>
      <c r="H108" s="117"/>
      <c r="I108" s="144"/>
    </row>
    <row r="109" spans="1:9" ht="12.75">
      <c r="A109" s="144"/>
      <c r="B109" s="144"/>
      <c r="C109" s="116"/>
      <c r="D109" s="114"/>
      <c r="E109" s="114"/>
      <c r="F109" s="116"/>
      <c r="G109" s="114"/>
      <c r="H109" s="117"/>
      <c r="I109" s="144"/>
    </row>
    <row r="110" spans="1:9" ht="12.75">
      <c r="A110" s="144"/>
      <c r="B110" s="144"/>
      <c r="C110" s="116"/>
      <c r="D110" s="114"/>
      <c r="E110" s="114"/>
      <c r="F110" s="116"/>
      <c r="G110" s="114"/>
      <c r="H110" s="117"/>
      <c r="I110" s="144"/>
    </row>
    <row r="111" spans="1:9" ht="12.75">
      <c r="A111" s="144"/>
      <c r="B111" s="144"/>
      <c r="C111" s="116"/>
      <c r="D111" s="114"/>
      <c r="E111" s="114"/>
      <c r="F111" s="116"/>
      <c r="G111" s="114"/>
      <c r="H111" s="117"/>
      <c r="I111" s="144"/>
    </row>
    <row r="112" spans="1:9" ht="12.75">
      <c r="A112" s="144"/>
      <c r="B112" s="144"/>
      <c r="C112" s="116"/>
      <c r="D112" s="114"/>
      <c r="E112" s="114"/>
      <c r="F112" s="116"/>
      <c r="G112" s="114"/>
      <c r="H112" s="117"/>
      <c r="I112" s="144"/>
    </row>
    <row r="113" spans="1:9" ht="12.75">
      <c r="A113" s="144"/>
      <c r="B113" s="144"/>
      <c r="C113" s="116"/>
      <c r="D113" s="114"/>
      <c r="E113" s="114"/>
      <c r="F113" s="116"/>
      <c r="G113" s="114"/>
      <c r="H113" s="117"/>
      <c r="I113" s="144"/>
    </row>
    <row r="114" spans="1:9" ht="12.75">
      <c r="A114" s="144"/>
      <c r="B114" s="144"/>
      <c r="C114" s="116"/>
      <c r="D114" s="114"/>
      <c r="E114" s="114"/>
      <c r="F114" s="116"/>
      <c r="G114" s="114"/>
      <c r="H114" s="117"/>
      <c r="I114" s="144"/>
    </row>
    <row r="115" spans="1:9" ht="12.75">
      <c r="A115" s="144"/>
      <c r="B115" s="144"/>
      <c r="C115" s="116"/>
      <c r="D115" s="114"/>
      <c r="E115" s="114"/>
      <c r="F115" s="116"/>
      <c r="G115" s="114"/>
      <c r="H115" s="117"/>
      <c r="I115" s="144"/>
    </row>
    <row r="116" spans="1:9" ht="12.75">
      <c r="A116" s="144"/>
      <c r="B116" s="144"/>
      <c r="C116" s="116"/>
      <c r="D116" s="114"/>
      <c r="E116" s="114"/>
      <c r="F116" s="116"/>
      <c r="G116" s="114"/>
      <c r="H116" s="117"/>
      <c r="I116" s="144"/>
    </row>
    <row r="117" spans="1:9" ht="12.75">
      <c r="A117" s="144"/>
      <c r="B117" s="144"/>
      <c r="C117" s="116"/>
      <c r="D117" s="114"/>
      <c r="E117" s="114"/>
      <c r="F117" s="116"/>
      <c r="G117" s="114"/>
      <c r="H117" s="117"/>
      <c r="I117" s="144"/>
    </row>
    <row r="118" spans="1:9" ht="12.75">
      <c r="A118" s="144"/>
      <c r="B118" s="144"/>
      <c r="C118" s="116"/>
      <c r="D118" s="114"/>
      <c r="E118" s="114"/>
      <c r="F118" s="116"/>
      <c r="G118" s="114"/>
      <c r="H118" s="117"/>
      <c r="I118" s="144"/>
    </row>
    <row r="119" spans="1:9" ht="12.75">
      <c r="A119" s="144"/>
      <c r="B119" s="144"/>
      <c r="C119" s="116"/>
      <c r="D119" s="114"/>
      <c r="E119" s="114"/>
      <c r="F119" s="116"/>
      <c r="G119" s="114"/>
      <c r="H119" s="117"/>
      <c r="I119" s="144"/>
    </row>
    <row r="120" spans="1:9" ht="12.75">
      <c r="A120" s="144"/>
      <c r="B120" s="144"/>
      <c r="C120" s="116"/>
      <c r="D120" s="114"/>
      <c r="E120" s="114"/>
      <c r="F120" s="116"/>
      <c r="G120" s="114"/>
      <c r="H120" s="117"/>
      <c r="I120" s="144"/>
    </row>
    <row r="121" spans="1:9" ht="12.75">
      <c r="A121" s="144"/>
      <c r="B121" s="144"/>
      <c r="C121" s="116"/>
      <c r="D121" s="114"/>
      <c r="E121" s="114"/>
      <c r="F121" s="116"/>
      <c r="G121" s="114"/>
      <c r="H121" s="117"/>
      <c r="I121" s="144"/>
    </row>
    <row r="122" spans="1:9" ht="12.75">
      <c r="A122" s="144"/>
      <c r="B122" s="144"/>
      <c r="C122" s="116"/>
      <c r="D122" s="114"/>
      <c r="E122" s="114"/>
      <c r="F122" s="116"/>
      <c r="G122" s="114"/>
      <c r="H122" s="117"/>
      <c r="I122" s="144"/>
    </row>
    <row r="123" spans="1:9" ht="12.75">
      <c r="A123" s="144"/>
      <c r="B123" s="144"/>
      <c r="C123" s="116"/>
      <c r="D123" s="114"/>
      <c r="E123" s="114"/>
      <c r="F123" s="116"/>
      <c r="G123" s="114"/>
      <c r="H123" s="117"/>
      <c r="I123" s="144"/>
    </row>
    <row r="124" spans="1:9" ht="12.75">
      <c r="A124" s="144"/>
      <c r="B124" s="144"/>
      <c r="C124" s="116"/>
      <c r="D124" s="114"/>
      <c r="E124" s="114"/>
      <c r="F124" s="116"/>
      <c r="G124" s="114"/>
      <c r="H124" s="117"/>
      <c r="I124" s="144"/>
    </row>
    <row r="125" spans="1:9" ht="12.75">
      <c r="A125" s="144"/>
      <c r="B125" s="144"/>
      <c r="C125" s="116"/>
      <c r="D125" s="114"/>
      <c r="E125" s="114"/>
      <c r="F125" s="116"/>
      <c r="G125" s="114"/>
      <c r="H125" s="117"/>
      <c r="I125" s="144"/>
    </row>
    <row r="126" spans="1:9" ht="12.75">
      <c r="A126" s="144"/>
      <c r="B126" s="144"/>
      <c r="C126" s="116"/>
      <c r="D126" s="114"/>
      <c r="E126" s="114"/>
      <c r="F126" s="116"/>
      <c r="G126" s="114"/>
      <c r="H126" s="117"/>
      <c r="I126" s="144"/>
    </row>
    <row r="127" spans="1:9" ht="12.75">
      <c r="A127" s="144"/>
      <c r="B127" s="144"/>
      <c r="C127" s="116"/>
      <c r="D127" s="114"/>
      <c r="E127" s="114"/>
      <c r="F127" s="116"/>
      <c r="G127" s="114"/>
      <c r="H127" s="117"/>
      <c r="I127" s="144"/>
    </row>
    <row r="128" spans="1:9" ht="12.75">
      <c r="A128" s="144"/>
      <c r="B128" s="144"/>
      <c r="C128" s="116"/>
      <c r="D128" s="114"/>
      <c r="E128" s="114"/>
      <c r="F128" s="116"/>
      <c r="G128" s="114"/>
      <c r="H128" s="117"/>
      <c r="I128" s="144"/>
    </row>
    <row r="129" spans="1:9" ht="12.75">
      <c r="A129" s="144"/>
      <c r="B129" s="144"/>
      <c r="C129" s="116"/>
      <c r="D129" s="114"/>
      <c r="E129" s="114"/>
      <c r="F129" s="116"/>
      <c r="G129" s="114"/>
      <c r="H129" s="117"/>
      <c r="I129" s="144"/>
    </row>
    <row r="130" spans="1:9" ht="12.75">
      <c r="A130" s="144"/>
      <c r="B130" s="144"/>
      <c r="C130" s="116"/>
      <c r="D130" s="114"/>
      <c r="E130" s="114"/>
      <c r="F130" s="116"/>
      <c r="G130" s="114"/>
      <c r="H130" s="117"/>
      <c r="I130" s="144"/>
    </row>
    <row r="131" spans="1:9" ht="12.75">
      <c r="A131" s="144"/>
      <c r="B131" s="144"/>
      <c r="C131" s="116"/>
      <c r="D131" s="114"/>
      <c r="E131" s="114"/>
      <c r="F131" s="116"/>
      <c r="G131" s="114"/>
      <c r="H131" s="117"/>
      <c r="I131" s="144"/>
    </row>
    <row r="132" spans="1:9" ht="12.75">
      <c r="A132" s="144"/>
      <c r="B132" s="144"/>
      <c r="C132" s="116"/>
      <c r="D132" s="114"/>
      <c r="E132" s="114"/>
      <c r="F132" s="116"/>
      <c r="G132" s="114"/>
      <c r="H132" s="117"/>
      <c r="I132" s="144"/>
    </row>
    <row r="133" spans="1:9" ht="12.75">
      <c r="A133" s="144"/>
      <c r="B133" s="144"/>
      <c r="C133" s="116"/>
      <c r="D133" s="114"/>
      <c r="E133" s="114"/>
      <c r="F133" s="116"/>
      <c r="G133" s="114"/>
      <c r="H133" s="117"/>
      <c r="I133" s="144"/>
    </row>
    <row r="134" spans="1:9" ht="12.75">
      <c r="A134" s="144"/>
      <c r="B134" s="144"/>
      <c r="C134" s="116"/>
      <c r="D134" s="114"/>
      <c r="E134" s="114"/>
      <c r="F134" s="116"/>
      <c r="G134" s="114"/>
      <c r="H134" s="117"/>
      <c r="I134" s="144"/>
    </row>
    <row r="135" spans="1:9" ht="12.75">
      <c r="A135" s="144"/>
      <c r="B135" s="144"/>
      <c r="C135" s="116"/>
      <c r="D135" s="114"/>
      <c r="E135" s="114"/>
      <c r="F135" s="116"/>
      <c r="G135" s="114"/>
      <c r="H135" s="117"/>
      <c r="I135" s="144"/>
    </row>
    <row r="136" spans="1:9" ht="12.75">
      <c r="A136" s="144"/>
      <c r="B136" s="144"/>
      <c r="C136" s="116"/>
      <c r="D136" s="114"/>
      <c r="E136" s="114"/>
      <c r="F136" s="116"/>
      <c r="G136" s="114"/>
      <c r="H136" s="117"/>
      <c r="I136" s="144"/>
    </row>
    <row r="137" spans="1:9" ht="12.75">
      <c r="A137" s="144"/>
      <c r="B137" s="144"/>
      <c r="C137" s="116"/>
      <c r="D137" s="114"/>
      <c r="E137" s="114"/>
      <c r="F137" s="116"/>
      <c r="G137" s="114"/>
      <c r="H137" s="117"/>
      <c r="I137" s="144"/>
    </row>
    <row r="138" spans="1:9" ht="12.75">
      <c r="A138" s="144"/>
      <c r="B138" s="144"/>
      <c r="C138" s="116"/>
      <c r="D138" s="114"/>
      <c r="E138" s="114"/>
      <c r="F138" s="116"/>
      <c r="G138" s="114"/>
      <c r="H138" s="117"/>
      <c r="I138" s="144"/>
    </row>
    <row r="139" spans="1:9" ht="12.75">
      <c r="A139" s="144"/>
      <c r="B139" s="144"/>
      <c r="C139" s="116"/>
      <c r="D139" s="114"/>
      <c r="E139" s="114"/>
      <c r="F139" s="116"/>
      <c r="G139" s="114"/>
      <c r="H139" s="117"/>
      <c r="I139" s="144"/>
    </row>
    <row r="140" spans="1:9" ht="12.75">
      <c r="A140" s="144"/>
      <c r="B140" s="144"/>
      <c r="C140" s="116"/>
      <c r="D140" s="114"/>
      <c r="E140" s="114"/>
      <c r="F140" s="116"/>
      <c r="G140" s="114"/>
      <c r="H140" s="117"/>
      <c r="I140" s="144"/>
    </row>
    <row r="141" spans="1:9" ht="12.75">
      <c r="A141" s="144"/>
      <c r="B141" s="144"/>
      <c r="C141" s="116"/>
      <c r="D141" s="114"/>
      <c r="E141" s="114"/>
      <c r="F141" s="116"/>
      <c r="G141" s="114"/>
      <c r="H141" s="117"/>
      <c r="I141" s="144"/>
    </row>
    <row r="142" spans="1:9" ht="12.75">
      <c r="A142" s="144"/>
      <c r="B142" s="144"/>
      <c r="C142" s="116"/>
      <c r="D142" s="114"/>
      <c r="E142" s="114"/>
      <c r="F142" s="116"/>
      <c r="G142" s="114"/>
      <c r="H142" s="117"/>
      <c r="I142" s="144"/>
    </row>
    <row r="143" spans="1:9" ht="12.75">
      <c r="A143" s="144"/>
      <c r="B143" s="144"/>
      <c r="C143" s="116"/>
      <c r="D143" s="114"/>
      <c r="E143" s="114"/>
      <c r="F143" s="116"/>
      <c r="G143" s="114"/>
      <c r="H143" s="117"/>
      <c r="I143" s="144"/>
    </row>
    <row r="144" spans="1:9" ht="12.75">
      <c r="A144" s="144"/>
      <c r="B144" s="144"/>
      <c r="C144" s="116"/>
      <c r="D144" s="114"/>
      <c r="E144" s="114"/>
      <c r="F144" s="116"/>
      <c r="G144" s="114"/>
      <c r="H144" s="117"/>
      <c r="I144" s="144"/>
    </row>
    <row r="145" spans="1:9" ht="12.75">
      <c r="A145" s="144"/>
      <c r="B145" s="144"/>
      <c r="C145" s="116"/>
      <c r="D145" s="114"/>
      <c r="E145" s="114"/>
      <c r="F145" s="116"/>
      <c r="G145" s="114"/>
      <c r="H145" s="117"/>
      <c r="I145" s="144"/>
    </row>
    <row r="146" spans="1:9" ht="12.75">
      <c r="A146" s="144"/>
      <c r="B146" s="144"/>
      <c r="C146" s="116"/>
      <c r="D146" s="114"/>
      <c r="E146" s="114"/>
      <c r="F146" s="116"/>
      <c r="G146" s="114"/>
      <c r="H146" s="117"/>
      <c r="I146" s="144"/>
    </row>
    <row r="147" spans="1:9" ht="12.75">
      <c r="A147" s="144"/>
      <c r="B147" s="144"/>
      <c r="C147" s="116"/>
      <c r="D147" s="114"/>
      <c r="E147" s="114"/>
      <c r="F147" s="116"/>
      <c r="G147" s="114"/>
      <c r="H147" s="117"/>
      <c r="I147" s="144"/>
    </row>
    <row r="148" spans="1:9" ht="12.75">
      <c r="A148" s="144"/>
      <c r="B148" s="144"/>
      <c r="C148" s="116"/>
      <c r="D148" s="114"/>
      <c r="E148" s="114"/>
      <c r="F148" s="116"/>
      <c r="G148" s="114"/>
      <c r="H148" s="117"/>
      <c r="I148" s="144"/>
    </row>
    <row r="149" spans="1:9" ht="12.75">
      <c r="A149" s="144"/>
      <c r="B149" s="144"/>
      <c r="C149" s="116"/>
      <c r="D149" s="114"/>
      <c r="E149" s="114"/>
      <c r="F149" s="116"/>
      <c r="G149" s="114"/>
      <c r="H149" s="117"/>
      <c r="I149" s="144"/>
    </row>
    <row r="150" spans="1:9" ht="12.75">
      <c r="A150" s="144"/>
      <c r="B150" s="144"/>
      <c r="C150" s="116"/>
      <c r="D150" s="114"/>
      <c r="E150" s="114"/>
      <c r="F150" s="116"/>
      <c r="G150" s="114"/>
      <c r="H150" s="117"/>
      <c r="I150" s="144"/>
    </row>
    <row r="151" spans="1:9" ht="12.75">
      <c r="A151" s="144"/>
      <c r="B151" s="144"/>
      <c r="C151" s="116"/>
      <c r="D151" s="114"/>
      <c r="E151" s="114"/>
      <c r="F151" s="116"/>
      <c r="G151" s="114"/>
      <c r="H151" s="117"/>
      <c r="I151" s="144"/>
    </row>
    <row r="152" spans="1:9" ht="12.75">
      <c r="A152" s="144"/>
      <c r="B152" s="144"/>
      <c r="C152" s="116"/>
      <c r="D152" s="114"/>
      <c r="E152" s="114"/>
      <c r="F152" s="116"/>
      <c r="G152" s="114"/>
      <c r="H152" s="117"/>
      <c r="I152" s="144"/>
    </row>
    <row r="153" spans="1:9" ht="12.75">
      <c r="A153" s="144"/>
      <c r="B153" s="144"/>
      <c r="C153" s="116"/>
      <c r="D153" s="114"/>
      <c r="E153" s="114"/>
      <c r="F153" s="116"/>
      <c r="G153" s="114"/>
      <c r="H153" s="117"/>
      <c r="I153" s="144"/>
    </row>
    <row r="154" spans="1:9" ht="12.75">
      <c r="A154" s="144"/>
      <c r="B154" s="144"/>
      <c r="C154" s="116"/>
      <c r="D154" s="114"/>
      <c r="E154" s="114"/>
      <c r="F154" s="116"/>
      <c r="G154" s="114"/>
      <c r="H154" s="117"/>
      <c r="I154" s="144"/>
    </row>
    <row r="155" spans="1:9" ht="12.75">
      <c r="A155" s="144"/>
      <c r="B155" s="144"/>
      <c r="C155" s="116"/>
      <c r="D155" s="114"/>
      <c r="E155" s="114"/>
      <c r="F155" s="116"/>
      <c r="G155" s="114"/>
      <c r="H155" s="117"/>
      <c r="I155" s="144"/>
    </row>
    <row r="156" spans="1:9" ht="12.75">
      <c r="A156" s="144"/>
      <c r="B156" s="144"/>
      <c r="C156" s="116"/>
      <c r="D156" s="114"/>
      <c r="E156" s="114"/>
      <c r="F156" s="116"/>
      <c r="G156" s="114"/>
      <c r="H156" s="117"/>
      <c r="I156" s="144"/>
    </row>
    <row r="157" spans="1:9" ht="12.75">
      <c r="A157" s="144"/>
      <c r="B157" s="144"/>
      <c r="C157" s="116"/>
      <c r="D157" s="114"/>
      <c r="E157" s="114"/>
      <c r="F157" s="116"/>
      <c r="G157" s="114"/>
      <c r="H157" s="117"/>
      <c r="I157" s="144"/>
    </row>
    <row r="158" spans="1:9" ht="12.75">
      <c r="A158" s="144"/>
      <c r="B158" s="144"/>
      <c r="C158" s="116"/>
      <c r="D158" s="114"/>
      <c r="E158" s="114"/>
      <c r="F158" s="116"/>
      <c r="G158" s="114"/>
      <c r="H158" s="117"/>
      <c r="I158" s="144"/>
    </row>
    <row r="159" spans="1:9" ht="12.75">
      <c r="A159" s="144"/>
      <c r="B159" s="144"/>
      <c r="C159" s="116"/>
      <c r="D159" s="114"/>
      <c r="E159" s="114"/>
      <c r="F159" s="116"/>
      <c r="G159" s="114"/>
      <c r="H159" s="117"/>
      <c r="I159" s="144"/>
    </row>
    <row r="160" spans="1:9" ht="12.75">
      <c r="A160" s="144"/>
      <c r="B160" s="144"/>
      <c r="C160" s="116"/>
      <c r="D160" s="114"/>
      <c r="E160" s="114"/>
      <c r="F160" s="116"/>
      <c r="G160" s="114"/>
      <c r="H160" s="117"/>
      <c r="I160" s="144"/>
    </row>
    <row r="161" spans="1:9" ht="12.75">
      <c r="A161" s="144"/>
      <c r="B161" s="144"/>
      <c r="C161" s="116"/>
      <c r="D161" s="114"/>
      <c r="E161" s="114"/>
      <c r="F161" s="116"/>
      <c r="G161" s="114"/>
      <c r="H161" s="117"/>
      <c r="I161" s="144"/>
    </row>
    <row r="162" spans="1:9" ht="12.75">
      <c r="A162" s="144"/>
      <c r="B162" s="144"/>
      <c r="C162" s="116"/>
      <c r="D162" s="114"/>
      <c r="E162" s="114"/>
      <c r="F162" s="116"/>
      <c r="G162" s="114"/>
      <c r="H162" s="117"/>
      <c r="I162" s="144"/>
    </row>
    <row r="163" spans="1:9" ht="12.75">
      <c r="A163" s="144"/>
      <c r="B163" s="144"/>
      <c r="C163" s="116"/>
      <c r="D163" s="114"/>
      <c r="E163" s="114"/>
      <c r="F163" s="116"/>
      <c r="G163" s="114"/>
      <c r="H163" s="117"/>
      <c r="I163" s="144"/>
    </row>
    <row r="164" spans="1:9" ht="12.75">
      <c r="A164" s="144"/>
      <c r="B164" s="144"/>
      <c r="C164" s="116"/>
      <c r="D164" s="114"/>
      <c r="E164" s="114"/>
      <c r="F164" s="116"/>
      <c r="G164" s="114"/>
      <c r="H164" s="117"/>
      <c r="I164" s="144"/>
    </row>
    <row r="165" spans="1:9" ht="12.75">
      <c r="A165" s="144"/>
      <c r="B165" s="144"/>
      <c r="C165" s="116"/>
      <c r="D165" s="114"/>
      <c r="E165" s="114"/>
      <c r="F165" s="116"/>
      <c r="G165" s="114"/>
      <c r="H165" s="117"/>
      <c r="I165" s="144"/>
    </row>
    <row r="166" spans="1:9" ht="12.75">
      <c r="A166" s="144"/>
      <c r="B166" s="144"/>
      <c r="C166" s="116"/>
      <c r="D166" s="114"/>
      <c r="E166" s="114"/>
      <c r="F166" s="116"/>
      <c r="G166" s="114"/>
      <c r="H166" s="117"/>
      <c r="I166" s="144"/>
    </row>
    <row r="167" spans="1:9" ht="12.75">
      <c r="A167" s="144"/>
      <c r="B167" s="144"/>
      <c r="C167" s="116"/>
      <c r="D167" s="114"/>
      <c r="E167" s="114"/>
      <c r="F167" s="116"/>
      <c r="G167" s="114"/>
      <c r="H167" s="117"/>
      <c r="I167" s="144"/>
    </row>
    <row r="168" spans="1:9" ht="12.75">
      <c r="A168" s="144"/>
      <c r="B168" s="144"/>
      <c r="C168" s="116"/>
      <c r="D168" s="114"/>
      <c r="E168" s="114"/>
      <c r="F168" s="116"/>
      <c r="G168" s="114"/>
      <c r="H168" s="117"/>
      <c r="I168" s="144"/>
    </row>
    <row r="169" spans="1:9" ht="12.75">
      <c r="A169" s="144"/>
      <c r="B169" s="144"/>
      <c r="C169" s="116"/>
      <c r="D169" s="114"/>
      <c r="E169" s="114"/>
      <c r="F169" s="116"/>
      <c r="G169" s="114"/>
      <c r="H169" s="117"/>
      <c r="I169" s="144"/>
    </row>
    <row r="170" spans="1:9" ht="12.75">
      <c r="A170" s="144"/>
      <c r="B170" s="144"/>
      <c r="C170" s="116"/>
      <c r="D170" s="114"/>
      <c r="E170" s="114"/>
      <c r="F170" s="116"/>
      <c r="G170" s="114"/>
      <c r="H170" s="117"/>
      <c r="I170" s="144"/>
    </row>
    <row r="171" spans="1:9" ht="12.75">
      <c r="A171" s="144"/>
      <c r="B171" s="144"/>
      <c r="C171" s="116"/>
      <c r="D171" s="114"/>
      <c r="E171" s="114"/>
      <c r="F171" s="116"/>
      <c r="G171" s="114"/>
      <c r="H171" s="117"/>
      <c r="I171" s="144"/>
    </row>
    <row r="172" spans="1:9" ht="12.75">
      <c r="A172" s="144"/>
      <c r="B172" s="144"/>
      <c r="C172" s="116"/>
      <c r="D172" s="114"/>
      <c r="E172" s="114"/>
      <c r="F172" s="116"/>
      <c r="G172" s="114"/>
      <c r="H172" s="117"/>
      <c r="I172" s="144"/>
    </row>
    <row r="173" spans="1:9" ht="12.75">
      <c r="A173" s="144"/>
      <c r="B173" s="144"/>
      <c r="C173" s="116"/>
      <c r="D173" s="114"/>
      <c r="E173" s="114"/>
      <c r="F173" s="116"/>
      <c r="G173" s="114"/>
      <c r="H173" s="117"/>
      <c r="I173" s="144"/>
    </row>
    <row r="174" spans="1:9" ht="12.75">
      <c r="A174" s="144"/>
      <c r="B174" s="144"/>
      <c r="C174" s="116"/>
      <c r="D174" s="114"/>
      <c r="E174" s="114"/>
      <c r="F174" s="116"/>
      <c r="G174" s="114"/>
      <c r="H174" s="117"/>
      <c r="I174" s="144"/>
    </row>
    <row r="175" spans="1:9" ht="12.75">
      <c r="A175" s="144"/>
      <c r="B175" s="144"/>
      <c r="C175" s="116"/>
      <c r="D175" s="114"/>
      <c r="E175" s="114"/>
      <c r="F175" s="116"/>
      <c r="G175" s="114"/>
      <c r="H175" s="117"/>
      <c r="I175" s="144"/>
    </row>
    <row r="176" spans="1:9" ht="12.75">
      <c r="A176" s="144"/>
      <c r="B176" s="144"/>
      <c r="C176" s="116"/>
      <c r="D176" s="114"/>
      <c r="E176" s="114"/>
      <c r="F176" s="116"/>
      <c r="G176" s="114"/>
      <c r="H176" s="117"/>
      <c r="I176" s="144"/>
    </row>
    <row r="177" spans="1:9" ht="12.75">
      <c r="A177" s="144"/>
      <c r="B177" s="144"/>
      <c r="C177" s="116"/>
      <c r="D177" s="114"/>
      <c r="E177" s="114"/>
      <c r="F177" s="116"/>
      <c r="G177" s="114"/>
      <c r="H177" s="117"/>
      <c r="I177" s="144"/>
    </row>
    <row r="178" spans="1:9" ht="12.75">
      <c r="A178" s="144"/>
      <c r="B178" s="144"/>
      <c r="C178" s="116"/>
      <c r="D178" s="114"/>
      <c r="E178" s="114"/>
      <c r="F178" s="116"/>
      <c r="G178" s="114"/>
      <c r="H178" s="117"/>
      <c r="I178" s="144"/>
    </row>
    <row r="179" spans="1:9" ht="12.75">
      <c r="A179" s="144"/>
      <c r="B179" s="144"/>
      <c r="C179" s="116"/>
      <c r="D179" s="114"/>
      <c r="E179" s="114"/>
      <c r="F179" s="116"/>
      <c r="G179" s="114"/>
      <c r="H179" s="117"/>
      <c r="I179" s="144"/>
    </row>
    <row r="180" spans="1:9" ht="12.75">
      <c r="A180" s="144"/>
      <c r="B180" s="144"/>
      <c r="C180" s="116"/>
      <c r="D180" s="114"/>
      <c r="E180" s="114"/>
      <c r="F180" s="116"/>
      <c r="G180" s="114"/>
      <c r="H180" s="117"/>
      <c r="I180" s="144"/>
    </row>
    <row r="181" spans="1:9" ht="12.75">
      <c r="A181" s="144"/>
      <c r="B181" s="144"/>
      <c r="C181" s="116"/>
      <c r="D181" s="114"/>
      <c r="E181" s="114"/>
      <c r="F181" s="116"/>
      <c r="G181" s="114"/>
      <c r="H181" s="117"/>
      <c r="I181" s="144"/>
    </row>
    <row r="182" spans="1:9" ht="12.75">
      <c r="A182" s="144"/>
      <c r="B182" s="144"/>
      <c r="C182" s="116"/>
      <c r="D182" s="114"/>
      <c r="E182" s="114"/>
      <c r="F182" s="116"/>
      <c r="G182" s="114"/>
      <c r="H182" s="117"/>
      <c r="I182" s="144"/>
    </row>
    <row r="183" spans="1:9" ht="12.75">
      <c r="A183" s="144"/>
      <c r="B183" s="144"/>
      <c r="C183" s="116"/>
      <c r="D183" s="114"/>
      <c r="E183" s="114"/>
      <c r="F183" s="116"/>
      <c r="G183" s="114"/>
      <c r="H183" s="117"/>
      <c r="I183" s="144"/>
    </row>
    <row r="184" spans="1:9" ht="12.75">
      <c r="A184" s="144"/>
      <c r="B184" s="144"/>
      <c r="C184" s="116"/>
      <c r="D184" s="114"/>
      <c r="E184" s="114"/>
      <c r="F184" s="116"/>
      <c r="G184" s="114"/>
      <c r="H184" s="117"/>
      <c r="I184" s="144"/>
    </row>
    <row r="185" spans="1:9" ht="12.75">
      <c r="A185" s="144"/>
      <c r="B185" s="144"/>
      <c r="C185" s="116"/>
      <c r="D185" s="114"/>
      <c r="E185" s="114"/>
      <c r="F185" s="116"/>
      <c r="G185" s="114"/>
      <c r="H185" s="117"/>
      <c r="I185" s="144"/>
    </row>
    <row r="186" spans="1:9" ht="12.75">
      <c r="A186" s="144"/>
      <c r="B186" s="144"/>
      <c r="C186" s="116"/>
      <c r="D186" s="114"/>
      <c r="E186" s="114"/>
      <c r="F186" s="116"/>
      <c r="G186" s="114"/>
      <c r="H186" s="117"/>
      <c r="I186" s="144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88" t="str">
        <f>Startlist!$F1</f>
        <v> </v>
      </c>
      <c r="E1" s="288"/>
    </row>
    <row r="2" spans="1:7" ht="15.75">
      <c r="A2" s="289" t="str">
        <f>Startlist!$F4</f>
        <v>NESTE HARJU RALLY</v>
      </c>
      <c r="B2" s="289"/>
      <c r="C2" s="289"/>
      <c r="D2" s="289"/>
      <c r="E2" s="289"/>
      <c r="F2" s="289"/>
      <c r="G2" s="289"/>
    </row>
    <row r="3" spans="1:7" ht="15">
      <c r="A3" s="288" t="str">
        <f>Startlist!$F5</f>
        <v>26-27 May 2017</v>
      </c>
      <c r="B3" s="288"/>
      <c r="C3" s="288"/>
      <c r="D3" s="288"/>
      <c r="E3" s="288"/>
      <c r="F3" s="288"/>
      <c r="G3" s="288"/>
    </row>
    <row r="4" spans="1:7" ht="15">
      <c r="A4" s="288" t="str">
        <f>Startlist!$F6</f>
        <v> </v>
      </c>
      <c r="B4" s="288"/>
      <c r="C4" s="288"/>
      <c r="D4" s="288"/>
      <c r="E4" s="288"/>
      <c r="F4" s="288"/>
      <c r="G4" s="288"/>
    </row>
    <row r="6" ht="15">
      <c r="A6" s="11" t="s">
        <v>138</v>
      </c>
    </row>
    <row r="7" spans="1:7" ht="12.75">
      <c r="A7" s="15" t="s">
        <v>132</v>
      </c>
      <c r="B7" s="12" t="s">
        <v>115</v>
      </c>
      <c r="C7" s="13" t="s">
        <v>116</v>
      </c>
      <c r="D7" s="14" t="s">
        <v>117</v>
      </c>
      <c r="E7" s="13" t="s">
        <v>120</v>
      </c>
      <c r="F7" s="13" t="s">
        <v>137</v>
      </c>
      <c r="G7" s="36" t="s">
        <v>140</v>
      </c>
    </row>
    <row r="8" spans="1:7" ht="15" customHeight="1" hidden="1">
      <c r="A8" s="8"/>
      <c r="B8" s="9"/>
      <c r="C8" s="7"/>
      <c r="D8" s="7"/>
      <c r="E8" s="7"/>
      <c r="F8" s="37"/>
      <c r="G8" s="50"/>
    </row>
    <row r="9" spans="1:7" ht="15" customHeight="1" hidden="1">
      <c r="A9" s="8"/>
      <c r="B9" s="9"/>
      <c r="C9" s="7"/>
      <c r="D9" s="7"/>
      <c r="E9" s="7"/>
      <c r="F9" s="37"/>
      <c r="G9" s="50"/>
    </row>
    <row r="10" spans="1:7" ht="15" customHeight="1" hidden="1">
      <c r="A10" s="8"/>
      <c r="B10" s="9"/>
      <c r="C10" s="7"/>
      <c r="D10" s="7"/>
      <c r="E10" s="7"/>
      <c r="F10" s="37"/>
      <c r="G10" s="50"/>
    </row>
    <row r="11" spans="1:7" ht="15" customHeight="1" hidden="1">
      <c r="A11" s="8"/>
      <c r="B11" s="9"/>
      <c r="C11" s="7"/>
      <c r="D11" s="7"/>
      <c r="E11" s="7"/>
      <c r="F11" s="37"/>
      <c r="G11" s="50"/>
    </row>
    <row r="12" spans="1:8" ht="15" customHeight="1">
      <c r="A12" s="8" t="s">
        <v>1213</v>
      </c>
      <c r="B12" s="9" t="s">
        <v>157</v>
      </c>
      <c r="C12" s="7" t="s">
        <v>6</v>
      </c>
      <c r="D12" s="7" t="s">
        <v>7</v>
      </c>
      <c r="E12" s="7" t="s">
        <v>163</v>
      </c>
      <c r="F12" s="37" t="s">
        <v>1214</v>
      </c>
      <c r="G12" s="50" t="s">
        <v>1215</v>
      </c>
      <c r="H12">
        <v>1</v>
      </c>
    </row>
    <row r="13" spans="1:8" ht="15" customHeight="1">
      <c r="A13" s="8" t="s">
        <v>1216</v>
      </c>
      <c r="B13" s="9" t="s">
        <v>157</v>
      </c>
      <c r="C13" s="7" t="s">
        <v>167</v>
      </c>
      <c r="D13" s="7" t="s">
        <v>168</v>
      </c>
      <c r="E13" s="7" t="s">
        <v>9</v>
      </c>
      <c r="F13" s="37" t="s">
        <v>435</v>
      </c>
      <c r="G13" s="50" t="s">
        <v>1217</v>
      </c>
      <c r="H13">
        <v>2</v>
      </c>
    </row>
    <row r="14" spans="1:8" ht="15" customHeight="1">
      <c r="A14" s="8" t="s">
        <v>1837</v>
      </c>
      <c r="B14" s="9" t="s">
        <v>151</v>
      </c>
      <c r="C14" s="7" t="s">
        <v>170</v>
      </c>
      <c r="D14" s="7" t="s">
        <v>171</v>
      </c>
      <c r="E14" s="7" t="s">
        <v>173</v>
      </c>
      <c r="F14" s="37" t="s">
        <v>1826</v>
      </c>
      <c r="G14" s="50" t="s">
        <v>1838</v>
      </c>
      <c r="H14">
        <v>3</v>
      </c>
    </row>
    <row r="15" spans="1:8" ht="15" customHeight="1">
      <c r="A15" s="8" t="s">
        <v>1218</v>
      </c>
      <c r="B15" s="9" t="s">
        <v>157</v>
      </c>
      <c r="C15" s="7" t="s">
        <v>12</v>
      </c>
      <c r="D15" s="7" t="s">
        <v>13</v>
      </c>
      <c r="E15" s="7" t="s">
        <v>16</v>
      </c>
      <c r="F15" s="37" t="s">
        <v>936</v>
      </c>
      <c r="G15" s="50" t="s">
        <v>1219</v>
      </c>
      <c r="H15">
        <v>4</v>
      </c>
    </row>
    <row r="16" spans="1:8" ht="15" customHeight="1">
      <c r="A16" s="8" t="s">
        <v>1525</v>
      </c>
      <c r="B16" s="9" t="s">
        <v>157</v>
      </c>
      <c r="C16" s="7" t="s">
        <v>178</v>
      </c>
      <c r="D16" s="7" t="s">
        <v>179</v>
      </c>
      <c r="E16" s="7" t="s">
        <v>163</v>
      </c>
      <c r="F16" s="37" t="s">
        <v>435</v>
      </c>
      <c r="G16" s="50" t="s">
        <v>1526</v>
      </c>
      <c r="H16">
        <v>5</v>
      </c>
    </row>
    <row r="17" spans="1:8" ht="15" customHeight="1">
      <c r="A17" s="8" t="s">
        <v>1527</v>
      </c>
      <c r="B17" s="9" t="s">
        <v>152</v>
      </c>
      <c r="C17" s="7" t="s">
        <v>192</v>
      </c>
      <c r="D17" s="7" t="s">
        <v>193</v>
      </c>
      <c r="E17" s="7" t="s">
        <v>189</v>
      </c>
      <c r="F17" s="37" t="s">
        <v>1369</v>
      </c>
      <c r="G17" s="50" t="s">
        <v>1528</v>
      </c>
      <c r="H17">
        <v>6</v>
      </c>
    </row>
    <row r="18" spans="1:8" ht="15" customHeight="1">
      <c r="A18" s="8" t="s">
        <v>1830</v>
      </c>
      <c r="B18" s="9" t="s">
        <v>161</v>
      </c>
      <c r="C18" s="7" t="s">
        <v>262</v>
      </c>
      <c r="D18" s="7" t="s">
        <v>261</v>
      </c>
      <c r="E18" s="7" t="s">
        <v>209</v>
      </c>
      <c r="F18" s="37" t="s">
        <v>1158</v>
      </c>
      <c r="G18" s="50" t="s">
        <v>1831</v>
      </c>
      <c r="H18">
        <v>7</v>
      </c>
    </row>
    <row r="19" spans="1:8" ht="15" customHeight="1">
      <c r="A19" s="8" t="s">
        <v>1268</v>
      </c>
      <c r="B19" s="9" t="s">
        <v>153</v>
      </c>
      <c r="C19" s="7" t="s">
        <v>29</v>
      </c>
      <c r="D19" s="7" t="s">
        <v>30</v>
      </c>
      <c r="E19" s="7" t="s">
        <v>198</v>
      </c>
      <c r="F19" s="37" t="s">
        <v>1158</v>
      </c>
      <c r="G19" s="50" t="s">
        <v>1269</v>
      </c>
      <c r="H19">
        <v>8</v>
      </c>
    </row>
    <row r="20" spans="1:8" ht="15" customHeight="1">
      <c r="A20" s="8" t="s">
        <v>1841</v>
      </c>
      <c r="B20" s="9" t="s">
        <v>424</v>
      </c>
      <c r="C20" s="7" t="s">
        <v>335</v>
      </c>
      <c r="D20" s="7" t="s">
        <v>36</v>
      </c>
      <c r="E20" s="7" t="s">
        <v>325</v>
      </c>
      <c r="F20" s="37" t="s">
        <v>1576</v>
      </c>
      <c r="G20" s="50" t="s">
        <v>1838</v>
      </c>
      <c r="H20">
        <v>9</v>
      </c>
    </row>
    <row r="21" spans="1:8" ht="15" customHeight="1">
      <c r="A21" s="8" t="s">
        <v>1839</v>
      </c>
      <c r="B21" s="9" t="s">
        <v>424</v>
      </c>
      <c r="C21" s="7" t="s">
        <v>38</v>
      </c>
      <c r="D21" s="7" t="s">
        <v>39</v>
      </c>
      <c r="E21" s="7" t="s">
        <v>325</v>
      </c>
      <c r="F21" s="37" t="s">
        <v>1158</v>
      </c>
      <c r="G21" s="50" t="s">
        <v>1840</v>
      </c>
      <c r="H21">
        <v>10</v>
      </c>
    </row>
    <row r="22" spans="1:8" ht="15" customHeight="1">
      <c r="A22" s="8" t="s">
        <v>1827</v>
      </c>
      <c r="B22" s="9" t="s">
        <v>150</v>
      </c>
      <c r="C22" s="7" t="s">
        <v>41</v>
      </c>
      <c r="D22" s="7" t="s">
        <v>42</v>
      </c>
      <c r="E22" s="7" t="s">
        <v>325</v>
      </c>
      <c r="F22" s="37" t="s">
        <v>1813</v>
      </c>
      <c r="G22" s="50" t="s">
        <v>1828</v>
      </c>
      <c r="H22">
        <v>11</v>
      </c>
    </row>
    <row r="23" spans="1:8" ht="15" customHeight="1">
      <c r="A23" s="8" t="s">
        <v>1220</v>
      </c>
      <c r="B23" s="9" t="s">
        <v>150</v>
      </c>
      <c r="C23" s="7" t="s">
        <v>331</v>
      </c>
      <c r="D23" s="7" t="s">
        <v>332</v>
      </c>
      <c r="E23" s="7" t="s">
        <v>44</v>
      </c>
      <c r="F23" s="37" t="s">
        <v>939</v>
      </c>
      <c r="G23" s="50" t="s">
        <v>1217</v>
      </c>
      <c r="H23">
        <v>12</v>
      </c>
    </row>
    <row r="24" spans="1:8" ht="15" customHeight="1">
      <c r="A24" s="8" t="s">
        <v>1529</v>
      </c>
      <c r="B24" s="9" t="s">
        <v>161</v>
      </c>
      <c r="C24" s="7" t="s">
        <v>341</v>
      </c>
      <c r="D24" s="7" t="s">
        <v>342</v>
      </c>
      <c r="E24" s="7" t="s">
        <v>228</v>
      </c>
      <c r="F24" s="37" t="s">
        <v>1158</v>
      </c>
      <c r="G24" s="50" t="s">
        <v>1269</v>
      </c>
      <c r="H24">
        <v>13</v>
      </c>
    </row>
    <row r="25" spans="1:8" ht="15" customHeight="1">
      <c r="A25" s="8" t="s">
        <v>1530</v>
      </c>
      <c r="B25" s="9" t="s">
        <v>55</v>
      </c>
      <c r="C25" s="7" t="s">
        <v>203</v>
      </c>
      <c r="D25" s="7" t="s">
        <v>259</v>
      </c>
      <c r="E25" s="7" t="s">
        <v>269</v>
      </c>
      <c r="F25" s="37" t="s">
        <v>939</v>
      </c>
      <c r="G25" s="50" t="s">
        <v>1531</v>
      </c>
      <c r="H25">
        <v>14</v>
      </c>
    </row>
    <row r="26" spans="1:8" ht="15" customHeight="1">
      <c r="A26" s="8" t="s">
        <v>1270</v>
      </c>
      <c r="B26" s="9" t="s">
        <v>161</v>
      </c>
      <c r="C26" s="7" t="s">
        <v>273</v>
      </c>
      <c r="D26" s="7" t="s">
        <v>274</v>
      </c>
      <c r="E26" s="7" t="s">
        <v>276</v>
      </c>
      <c r="F26" s="37" t="s">
        <v>1158</v>
      </c>
      <c r="G26" s="50" t="s">
        <v>1271</v>
      </c>
      <c r="H26">
        <v>15</v>
      </c>
    </row>
    <row r="27" spans="1:8" ht="15" customHeight="1">
      <c r="A27" s="8" t="s">
        <v>1272</v>
      </c>
      <c r="B27" s="9" t="s">
        <v>161</v>
      </c>
      <c r="C27" s="7" t="s">
        <v>225</v>
      </c>
      <c r="D27" s="7" t="s">
        <v>226</v>
      </c>
      <c r="E27" s="7" t="s">
        <v>227</v>
      </c>
      <c r="F27" s="37" t="s">
        <v>1158</v>
      </c>
      <c r="G27" s="50" t="s">
        <v>1273</v>
      </c>
      <c r="H27">
        <v>16</v>
      </c>
    </row>
    <row r="28" spans="1:8" ht="15" customHeight="1">
      <c r="A28" s="8" t="s">
        <v>1829</v>
      </c>
      <c r="B28" s="9" t="s">
        <v>153</v>
      </c>
      <c r="C28" s="7" t="s">
        <v>317</v>
      </c>
      <c r="D28" s="7" t="s">
        <v>318</v>
      </c>
      <c r="E28" s="7" t="s">
        <v>198</v>
      </c>
      <c r="F28" s="37" t="s">
        <v>1817</v>
      </c>
      <c r="G28" s="50" t="s">
        <v>1828</v>
      </c>
      <c r="H28">
        <v>17</v>
      </c>
    </row>
    <row r="29" spans="1:8" ht="15" customHeight="1">
      <c r="A29" s="8" t="s">
        <v>1842</v>
      </c>
      <c r="B29" s="9" t="s">
        <v>161</v>
      </c>
      <c r="C29" s="7" t="s">
        <v>296</v>
      </c>
      <c r="D29" s="7" t="s">
        <v>78</v>
      </c>
      <c r="E29" s="7" t="s">
        <v>297</v>
      </c>
      <c r="F29" s="37" t="s">
        <v>1826</v>
      </c>
      <c r="G29" s="50" t="s">
        <v>1838</v>
      </c>
      <c r="H29">
        <v>18</v>
      </c>
    </row>
    <row r="30" spans="1:8" ht="15" customHeight="1">
      <c r="A30" s="8" t="s">
        <v>1835</v>
      </c>
      <c r="B30" s="9" t="s">
        <v>55</v>
      </c>
      <c r="C30" s="7" t="s">
        <v>308</v>
      </c>
      <c r="D30" s="7" t="s">
        <v>402</v>
      </c>
      <c r="E30" s="7" t="s">
        <v>69</v>
      </c>
      <c r="F30" s="37" t="s">
        <v>1824</v>
      </c>
      <c r="G30" s="50" t="s">
        <v>1836</v>
      </c>
      <c r="H30">
        <v>19</v>
      </c>
    </row>
    <row r="31" spans="1:8" ht="15" customHeight="1">
      <c r="A31" s="8" t="s">
        <v>1532</v>
      </c>
      <c r="B31" s="9" t="s">
        <v>55</v>
      </c>
      <c r="C31" s="7" t="s">
        <v>87</v>
      </c>
      <c r="D31" s="7" t="s">
        <v>88</v>
      </c>
      <c r="E31" s="7" t="s">
        <v>406</v>
      </c>
      <c r="F31" s="37" t="s">
        <v>1826</v>
      </c>
      <c r="G31" s="50" t="s">
        <v>1533</v>
      </c>
      <c r="H31">
        <v>20</v>
      </c>
    </row>
    <row r="32" spans="1:8" ht="15" customHeight="1">
      <c r="A32" s="8" t="s">
        <v>1534</v>
      </c>
      <c r="B32" s="9" t="s">
        <v>161</v>
      </c>
      <c r="C32" s="7" t="s">
        <v>312</v>
      </c>
      <c r="D32" s="7" t="s">
        <v>313</v>
      </c>
      <c r="E32" s="7" t="s">
        <v>228</v>
      </c>
      <c r="F32" s="37" t="s">
        <v>1512</v>
      </c>
      <c r="G32" s="50" t="s">
        <v>1533</v>
      </c>
      <c r="H32">
        <v>21</v>
      </c>
    </row>
    <row r="33" spans="1:8" ht="15" customHeight="1">
      <c r="A33" s="8" t="s">
        <v>1833</v>
      </c>
      <c r="B33" s="9" t="s">
        <v>95</v>
      </c>
      <c r="C33" s="7" t="s">
        <v>231</v>
      </c>
      <c r="D33" s="7" t="s">
        <v>232</v>
      </c>
      <c r="E33" s="7" t="s">
        <v>96</v>
      </c>
      <c r="F33" s="37" t="s">
        <v>939</v>
      </c>
      <c r="G33" s="50" t="s">
        <v>1834</v>
      </c>
      <c r="H33">
        <v>22</v>
      </c>
    </row>
    <row r="34" spans="1:8" ht="15" customHeight="1">
      <c r="A34" s="8" t="s">
        <v>1832</v>
      </c>
      <c r="B34" s="9" t="s">
        <v>95</v>
      </c>
      <c r="C34" s="7" t="s">
        <v>233</v>
      </c>
      <c r="D34" s="7" t="s">
        <v>98</v>
      </c>
      <c r="E34" s="7" t="s">
        <v>99</v>
      </c>
      <c r="F34" s="37" t="s">
        <v>1158</v>
      </c>
      <c r="G34" s="50" t="s">
        <v>1831</v>
      </c>
      <c r="H34">
        <v>23</v>
      </c>
    </row>
    <row r="35" spans="1:8" ht="15" customHeight="1">
      <c r="A35" s="8" t="s">
        <v>1221</v>
      </c>
      <c r="B35" s="9" t="s">
        <v>95</v>
      </c>
      <c r="C35" s="7" t="s">
        <v>241</v>
      </c>
      <c r="D35" s="7" t="s">
        <v>242</v>
      </c>
      <c r="E35" s="7" t="s">
        <v>99</v>
      </c>
      <c r="F35" s="37" t="s">
        <v>1158</v>
      </c>
      <c r="G35" s="50" t="s">
        <v>1222</v>
      </c>
      <c r="H35">
        <v>24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289" t="str">
        <f>Startlist!$F4</f>
        <v>NESTE HARJU RALLY</v>
      </c>
      <c r="B1" s="289"/>
      <c r="C1" s="289"/>
      <c r="D1" s="289"/>
      <c r="E1" s="289"/>
      <c r="F1" s="289"/>
      <c r="G1" s="289"/>
      <c r="H1" s="289"/>
      <c r="I1" s="289"/>
    </row>
    <row r="2" spans="1:9" ht="15">
      <c r="A2" s="288" t="str">
        <f>Startlist!$F5</f>
        <v>26-27 May 2017</v>
      </c>
      <c r="B2" s="288"/>
      <c r="C2" s="288"/>
      <c r="D2" s="288"/>
      <c r="E2" s="288"/>
      <c r="F2" s="288"/>
      <c r="G2" s="288"/>
      <c r="H2" s="288"/>
      <c r="I2" s="288"/>
    </row>
    <row r="3" spans="1:9" ht="15">
      <c r="A3" s="288" t="str">
        <f>Startlist!$F6</f>
        <v> </v>
      </c>
      <c r="B3" s="288"/>
      <c r="C3" s="288"/>
      <c r="D3" s="288"/>
      <c r="E3" s="288"/>
      <c r="F3" s="288"/>
      <c r="G3" s="288"/>
      <c r="H3" s="288"/>
      <c r="I3" s="288"/>
    </row>
    <row r="5" ht="15">
      <c r="A5" s="11" t="s">
        <v>139</v>
      </c>
    </row>
    <row r="6" spans="1:9" ht="12.75">
      <c r="A6" s="15" t="s">
        <v>132</v>
      </c>
      <c r="B6" s="12" t="s">
        <v>115</v>
      </c>
      <c r="C6" s="13" t="s">
        <v>116</v>
      </c>
      <c r="D6" s="14" t="s">
        <v>117</v>
      </c>
      <c r="E6" s="14" t="s">
        <v>120</v>
      </c>
      <c r="F6" s="13" t="s">
        <v>135</v>
      </c>
      <c r="G6" s="13" t="s">
        <v>136</v>
      </c>
      <c r="H6" s="16" t="s">
        <v>133</v>
      </c>
      <c r="I6" s="17" t="s">
        <v>134</v>
      </c>
    </row>
    <row r="7" spans="1:10" ht="15" customHeight="1" hidden="1">
      <c r="A7" s="49"/>
      <c r="B7" s="44"/>
      <c r="C7" s="45"/>
      <c r="D7" s="45"/>
      <c r="E7" s="45"/>
      <c r="F7" s="45"/>
      <c r="G7" s="45"/>
      <c r="H7" s="56"/>
      <c r="I7" s="57"/>
      <c r="J7" s="77"/>
    </row>
    <row r="8" spans="1:10" ht="15" customHeight="1" hidden="1">
      <c r="A8" s="49"/>
      <c r="B8" s="44"/>
      <c r="C8" s="45"/>
      <c r="D8" s="45"/>
      <c r="E8" s="45"/>
      <c r="F8" s="45"/>
      <c r="G8" s="45"/>
      <c r="H8" s="56"/>
      <c r="I8" s="57"/>
      <c r="J8" s="77"/>
    </row>
    <row r="9" spans="1:10" ht="15" customHeight="1" hidden="1">
      <c r="A9" s="49"/>
      <c r="B9" s="44"/>
      <c r="C9" s="45"/>
      <c r="D9" s="45"/>
      <c r="E9" s="45"/>
      <c r="F9" s="45"/>
      <c r="G9" s="45"/>
      <c r="H9" s="56"/>
      <c r="I9" s="57"/>
      <c r="J9" s="77"/>
    </row>
    <row r="10" spans="1:10" ht="15" customHeight="1" hidden="1">
      <c r="A10" s="49"/>
      <c r="B10" s="44"/>
      <c r="C10" s="45"/>
      <c r="D10" s="45"/>
      <c r="E10" s="45"/>
      <c r="F10" s="45"/>
      <c r="G10" s="45"/>
      <c r="H10" s="56"/>
      <c r="I10" s="57"/>
      <c r="J10" s="77"/>
    </row>
    <row r="11" spans="1:10" ht="15" customHeight="1">
      <c r="A11" s="49" t="s">
        <v>1993</v>
      </c>
      <c r="B11" s="44" t="s">
        <v>95</v>
      </c>
      <c r="C11" s="45" t="s">
        <v>234</v>
      </c>
      <c r="D11" s="45" t="s">
        <v>235</v>
      </c>
      <c r="E11" s="45" t="s">
        <v>102</v>
      </c>
      <c r="F11" s="45"/>
      <c r="G11" s="282" t="s">
        <v>1994</v>
      </c>
      <c r="H11" s="56" t="s">
        <v>1989</v>
      </c>
      <c r="I11" s="57" t="s">
        <v>1989</v>
      </c>
      <c r="J11" s="77"/>
    </row>
    <row r="12" spans="1:10" ht="15" customHeight="1">
      <c r="A12" s="49" t="s">
        <v>1580</v>
      </c>
      <c r="B12" s="44" t="s">
        <v>152</v>
      </c>
      <c r="C12" s="45" t="s">
        <v>186</v>
      </c>
      <c r="D12" s="45" t="s">
        <v>187</v>
      </c>
      <c r="E12" s="45" t="s">
        <v>189</v>
      </c>
      <c r="F12" s="45" t="s">
        <v>1577</v>
      </c>
      <c r="G12" s="45" t="s">
        <v>1578</v>
      </c>
      <c r="H12" s="56" t="s">
        <v>1579</v>
      </c>
      <c r="I12" s="57" t="s">
        <v>1579</v>
      </c>
      <c r="J12" s="77"/>
    </row>
    <row r="13" spans="1:10" ht="15" customHeight="1">
      <c r="A13" s="49" t="s">
        <v>1843</v>
      </c>
      <c r="B13" s="44" t="s">
        <v>151</v>
      </c>
      <c r="C13" s="45" t="s">
        <v>20</v>
      </c>
      <c r="D13" s="45" t="s">
        <v>240</v>
      </c>
      <c r="E13" s="45" t="s">
        <v>211</v>
      </c>
      <c r="F13" s="45" t="s">
        <v>1844</v>
      </c>
      <c r="G13" s="45" t="s">
        <v>1276</v>
      </c>
      <c r="H13" s="56" t="s">
        <v>1266</v>
      </c>
      <c r="I13" s="57" t="s">
        <v>1266</v>
      </c>
      <c r="J13" s="77"/>
    </row>
    <row r="14" spans="1:10" ht="15" customHeight="1">
      <c r="A14" s="49" t="s">
        <v>1274</v>
      </c>
      <c r="B14" s="44" t="s">
        <v>151</v>
      </c>
      <c r="C14" s="45" t="s">
        <v>212</v>
      </c>
      <c r="D14" s="45" t="s">
        <v>213</v>
      </c>
      <c r="E14" s="45" t="s">
        <v>182</v>
      </c>
      <c r="F14" s="45" t="s">
        <v>1275</v>
      </c>
      <c r="G14" s="45" t="s">
        <v>1276</v>
      </c>
      <c r="H14" s="56" t="s">
        <v>1266</v>
      </c>
      <c r="I14" s="57" t="s">
        <v>1266</v>
      </c>
      <c r="J14" s="77"/>
    </row>
    <row r="15" spans="1:10" ht="15" customHeight="1">
      <c r="A15" s="49" t="s">
        <v>1277</v>
      </c>
      <c r="B15" s="44" t="s">
        <v>154</v>
      </c>
      <c r="C15" s="45" t="s">
        <v>24</v>
      </c>
      <c r="D15" s="45" t="s">
        <v>25</v>
      </c>
      <c r="E15" s="45" t="s">
        <v>166</v>
      </c>
      <c r="F15" s="45" t="s">
        <v>1275</v>
      </c>
      <c r="G15" s="45" t="s">
        <v>1227</v>
      </c>
      <c r="H15" s="56" t="s">
        <v>692</v>
      </c>
      <c r="I15" s="57" t="s">
        <v>692</v>
      </c>
      <c r="J15" s="77"/>
    </row>
    <row r="16" spans="1:10" ht="15" customHeight="1">
      <c r="A16" s="49" t="s">
        <v>1514</v>
      </c>
      <c r="B16" s="44" t="s">
        <v>424</v>
      </c>
      <c r="C16" s="45" t="s">
        <v>335</v>
      </c>
      <c r="D16" s="45" t="s">
        <v>36</v>
      </c>
      <c r="E16" s="45" t="s">
        <v>325</v>
      </c>
      <c r="F16" s="45" t="s">
        <v>1515</v>
      </c>
      <c r="G16" s="45" t="s">
        <v>1276</v>
      </c>
      <c r="H16" s="56" t="s">
        <v>1266</v>
      </c>
      <c r="I16" s="57" t="s">
        <v>1266</v>
      </c>
      <c r="J16" s="77"/>
    </row>
    <row r="17" spans="1:10" ht="15" customHeight="1">
      <c r="A17" s="49" t="s">
        <v>1845</v>
      </c>
      <c r="B17" s="44" t="s">
        <v>150</v>
      </c>
      <c r="C17" s="45" t="s">
        <v>254</v>
      </c>
      <c r="D17" s="45" t="s">
        <v>255</v>
      </c>
      <c r="E17" s="45" t="s">
        <v>35</v>
      </c>
      <c r="F17" s="45" t="s">
        <v>1844</v>
      </c>
      <c r="G17" s="45" t="s">
        <v>1846</v>
      </c>
      <c r="H17" s="56" t="s">
        <v>1710</v>
      </c>
      <c r="I17" s="57" t="s">
        <v>1710</v>
      </c>
      <c r="J17" s="77"/>
    </row>
    <row r="18" spans="1:10" ht="15" customHeight="1">
      <c r="A18" s="49" t="s">
        <v>1516</v>
      </c>
      <c r="B18" s="44" t="s">
        <v>55</v>
      </c>
      <c r="C18" s="45" t="s">
        <v>203</v>
      </c>
      <c r="D18" s="45" t="s">
        <v>259</v>
      </c>
      <c r="E18" s="45" t="s">
        <v>269</v>
      </c>
      <c r="F18" s="45" t="s">
        <v>1515</v>
      </c>
      <c r="G18" s="45" t="s">
        <v>1517</v>
      </c>
      <c r="H18" s="56" t="s">
        <v>1518</v>
      </c>
      <c r="I18" s="57" t="s">
        <v>1518</v>
      </c>
      <c r="J18" s="77"/>
    </row>
    <row r="19" spans="1:10" ht="15" customHeight="1">
      <c r="A19" s="49" t="s">
        <v>1519</v>
      </c>
      <c r="B19" s="44" t="s">
        <v>161</v>
      </c>
      <c r="C19" s="45" t="s">
        <v>59</v>
      </c>
      <c r="D19" s="45" t="s">
        <v>310</v>
      </c>
      <c r="E19" s="45" t="s">
        <v>60</v>
      </c>
      <c r="F19" s="45" t="s">
        <v>1273</v>
      </c>
      <c r="G19" s="45" t="s">
        <v>1276</v>
      </c>
      <c r="H19" s="56" t="s">
        <v>1266</v>
      </c>
      <c r="I19" s="57" t="s">
        <v>1266</v>
      </c>
      <c r="J19" s="77"/>
    </row>
    <row r="20" spans="1:10" ht="15" customHeight="1">
      <c r="A20" s="269" t="s">
        <v>1520</v>
      </c>
      <c r="B20" s="270" t="s">
        <v>161</v>
      </c>
      <c r="C20" s="271" t="s">
        <v>304</v>
      </c>
      <c r="D20" s="271" t="s">
        <v>62</v>
      </c>
      <c r="E20" s="271" t="s">
        <v>305</v>
      </c>
      <c r="F20" s="271" t="s">
        <v>1515</v>
      </c>
      <c r="G20" s="271" t="s">
        <v>1227</v>
      </c>
      <c r="H20" s="272" t="s">
        <v>692</v>
      </c>
      <c r="I20" s="273" t="s">
        <v>692</v>
      </c>
      <c r="J20" s="77"/>
    </row>
    <row r="21" spans="1:10" ht="15" customHeight="1">
      <c r="A21" s="269" t="s">
        <v>1225</v>
      </c>
      <c r="B21" s="270" t="s">
        <v>161</v>
      </c>
      <c r="C21" s="271" t="s">
        <v>296</v>
      </c>
      <c r="D21" s="271" t="s">
        <v>78</v>
      </c>
      <c r="E21" s="271" t="s">
        <v>297</v>
      </c>
      <c r="F21" s="271" t="s">
        <v>1226</v>
      </c>
      <c r="G21" s="271" t="s">
        <v>1227</v>
      </c>
      <c r="H21" s="272" t="s">
        <v>692</v>
      </c>
      <c r="I21" s="273"/>
      <c r="J21" s="77"/>
    </row>
    <row r="22" spans="1:10" ht="15" customHeight="1">
      <c r="A22" s="274"/>
      <c r="B22" s="275"/>
      <c r="C22" s="276"/>
      <c r="D22" s="276"/>
      <c r="E22" s="276"/>
      <c r="F22" s="276" t="s">
        <v>1515</v>
      </c>
      <c r="G22" s="276" t="s">
        <v>1521</v>
      </c>
      <c r="H22" s="277" t="s">
        <v>1522</v>
      </c>
      <c r="I22" s="278" t="s">
        <v>1507</v>
      </c>
      <c r="J22" s="77"/>
    </row>
    <row r="23" spans="1:10" ht="15" customHeight="1">
      <c r="A23" s="274" t="s">
        <v>1523</v>
      </c>
      <c r="B23" s="275" t="s">
        <v>55</v>
      </c>
      <c r="C23" s="276" t="s">
        <v>308</v>
      </c>
      <c r="D23" s="276" t="s">
        <v>402</v>
      </c>
      <c r="E23" s="276" t="s">
        <v>69</v>
      </c>
      <c r="F23" s="276" t="s">
        <v>1273</v>
      </c>
      <c r="G23" s="276" t="s">
        <v>1524</v>
      </c>
      <c r="H23" s="277" t="s">
        <v>1477</v>
      </c>
      <c r="I23" s="278" t="s">
        <v>1477</v>
      </c>
      <c r="J23" s="77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0">
      <selection activeCell="A8" sqref="A8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9" width="19.00390625" style="0" bestFit="1" customWidth="1"/>
    <col min="10" max="10" width="19.140625" style="0" customWidth="1"/>
    <col min="11" max="11" width="19.00390625" style="0" bestFit="1" customWidth="1"/>
  </cols>
  <sheetData>
    <row r="1" spans="5:10" ht="15">
      <c r="E1" s="24"/>
      <c r="J1" s="24" t="str">
        <f>Startlist!$F1</f>
        <v> </v>
      </c>
    </row>
    <row r="2" spans="1:10" ht="15.75">
      <c r="A2" s="289" t="str">
        <f>Startlist!$F4</f>
        <v>NESTE HARJU RALLY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5">
      <c r="A3" s="288" t="str">
        <f>Startlist!$F5</f>
        <v>26-27 May 2017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15">
      <c r="A4" s="288" t="str">
        <f>Startlist!$F6</f>
        <v> </v>
      </c>
      <c r="B4" s="288"/>
      <c r="C4" s="288"/>
      <c r="D4" s="288"/>
      <c r="E4" s="288"/>
      <c r="F4" s="288"/>
      <c r="G4" s="288"/>
      <c r="H4" s="288"/>
      <c r="I4" s="288"/>
      <c r="J4" s="288"/>
    </row>
    <row r="6" spans="1:11" ht="15">
      <c r="A6" s="6" t="s">
        <v>146</v>
      </c>
      <c r="J6" s="208"/>
      <c r="K6" s="208" t="s">
        <v>1847</v>
      </c>
    </row>
    <row r="7" spans="1:11" ht="12.75">
      <c r="A7" s="211"/>
      <c r="B7" s="18"/>
      <c r="C7" s="18"/>
      <c r="D7" s="18"/>
      <c r="E7" s="19"/>
      <c r="F7" s="18"/>
      <c r="G7" s="18"/>
      <c r="H7" s="18"/>
      <c r="I7" s="18"/>
      <c r="J7" s="209"/>
      <c r="K7" s="18"/>
    </row>
    <row r="8" spans="1:11" ht="13.5" customHeight="1">
      <c r="A8" s="212"/>
      <c r="B8" s="107" t="s">
        <v>157</v>
      </c>
      <c r="C8" s="108" t="s">
        <v>154</v>
      </c>
      <c r="D8" s="107" t="s">
        <v>151</v>
      </c>
      <c r="E8" s="108" t="s">
        <v>153</v>
      </c>
      <c r="F8" s="108" t="s">
        <v>150</v>
      </c>
      <c r="G8" s="108" t="s">
        <v>152</v>
      </c>
      <c r="H8" s="108" t="s">
        <v>161</v>
      </c>
      <c r="I8" s="107" t="s">
        <v>55</v>
      </c>
      <c r="J8" s="107" t="s">
        <v>95</v>
      </c>
      <c r="K8" s="107" t="s">
        <v>424</v>
      </c>
    </row>
    <row r="9" spans="1:11" ht="12.75" customHeight="1">
      <c r="A9" s="210" t="s">
        <v>431</v>
      </c>
      <c r="B9" s="38" t="s">
        <v>439</v>
      </c>
      <c r="C9" s="38" t="s">
        <v>445</v>
      </c>
      <c r="D9" s="38" t="s">
        <v>450</v>
      </c>
      <c r="E9" s="38" t="s">
        <v>520</v>
      </c>
      <c r="F9" s="38" t="s">
        <v>557</v>
      </c>
      <c r="G9" s="38" t="s">
        <v>492</v>
      </c>
      <c r="H9" s="38" t="s">
        <v>571</v>
      </c>
      <c r="I9" s="38" t="s">
        <v>626</v>
      </c>
      <c r="J9" s="38" t="s">
        <v>888</v>
      </c>
      <c r="K9" s="38" t="s">
        <v>525</v>
      </c>
    </row>
    <row r="10" spans="1:11" ht="12.75" customHeight="1">
      <c r="A10" s="41" t="s">
        <v>1024</v>
      </c>
      <c r="B10" s="39" t="s">
        <v>1025</v>
      </c>
      <c r="C10" s="39" t="s">
        <v>1026</v>
      </c>
      <c r="D10" s="39" t="s">
        <v>1027</v>
      </c>
      <c r="E10" s="39" t="s">
        <v>1028</v>
      </c>
      <c r="F10" s="39" t="s">
        <v>1029</v>
      </c>
      <c r="G10" s="39" t="s">
        <v>1030</v>
      </c>
      <c r="H10" s="39" t="s">
        <v>1031</v>
      </c>
      <c r="I10" s="39" t="s">
        <v>1032</v>
      </c>
      <c r="J10" s="39" t="s">
        <v>1033</v>
      </c>
      <c r="K10" s="39" t="s">
        <v>1034</v>
      </c>
    </row>
    <row r="11" spans="1:11" ht="12.75" customHeight="1">
      <c r="A11" s="42" t="s">
        <v>1035</v>
      </c>
      <c r="B11" s="40" t="s">
        <v>1036</v>
      </c>
      <c r="C11" s="40" t="s">
        <v>1037</v>
      </c>
      <c r="D11" s="40" t="s">
        <v>1038</v>
      </c>
      <c r="E11" s="40" t="s">
        <v>1039</v>
      </c>
      <c r="F11" s="40" t="s">
        <v>1040</v>
      </c>
      <c r="G11" s="40" t="s">
        <v>1041</v>
      </c>
      <c r="H11" s="40" t="s">
        <v>1042</v>
      </c>
      <c r="I11" s="40" t="s">
        <v>1043</v>
      </c>
      <c r="J11" s="40" t="s">
        <v>1044</v>
      </c>
      <c r="K11" s="40" t="s">
        <v>1045</v>
      </c>
    </row>
    <row r="12" spans="1:11" ht="12.75" customHeight="1">
      <c r="A12" s="210" t="s">
        <v>432</v>
      </c>
      <c r="B12" s="38" t="s">
        <v>440</v>
      </c>
      <c r="C12" s="38" t="s">
        <v>446</v>
      </c>
      <c r="D12" s="38" t="s">
        <v>439</v>
      </c>
      <c r="E12" s="38" t="s">
        <v>521</v>
      </c>
      <c r="F12" s="38" t="s">
        <v>488</v>
      </c>
      <c r="G12" s="38" t="s">
        <v>493</v>
      </c>
      <c r="H12" s="38" t="s">
        <v>547</v>
      </c>
      <c r="I12" s="38" t="s">
        <v>627</v>
      </c>
      <c r="J12" s="38" t="s">
        <v>667</v>
      </c>
      <c r="K12" s="38" t="s">
        <v>526</v>
      </c>
    </row>
    <row r="13" spans="1:11" ht="12.75" customHeight="1">
      <c r="A13" s="41" t="s">
        <v>1046</v>
      </c>
      <c r="B13" s="39" t="s">
        <v>1047</v>
      </c>
      <c r="C13" s="39" t="s">
        <v>1048</v>
      </c>
      <c r="D13" s="39" t="s">
        <v>1025</v>
      </c>
      <c r="E13" s="39" t="s">
        <v>1049</v>
      </c>
      <c r="F13" s="39" t="s">
        <v>1050</v>
      </c>
      <c r="G13" s="39" t="s">
        <v>1051</v>
      </c>
      <c r="H13" s="39" t="s">
        <v>1052</v>
      </c>
      <c r="I13" s="39" t="s">
        <v>1053</v>
      </c>
      <c r="J13" s="39" t="s">
        <v>1054</v>
      </c>
      <c r="K13" s="39" t="s">
        <v>1055</v>
      </c>
    </row>
    <row r="14" spans="1:11" ht="12.75" customHeight="1">
      <c r="A14" s="42" t="s">
        <v>1035</v>
      </c>
      <c r="B14" s="40" t="s">
        <v>1036</v>
      </c>
      <c r="C14" s="40" t="s">
        <v>1037</v>
      </c>
      <c r="D14" s="40" t="s">
        <v>1056</v>
      </c>
      <c r="E14" s="40" t="s">
        <v>1039</v>
      </c>
      <c r="F14" s="40" t="s">
        <v>1057</v>
      </c>
      <c r="G14" s="40" t="s">
        <v>1041</v>
      </c>
      <c r="H14" s="40" t="s">
        <v>1042</v>
      </c>
      <c r="I14" s="40" t="s">
        <v>1043</v>
      </c>
      <c r="J14" s="40" t="s">
        <v>1044</v>
      </c>
      <c r="K14" s="40" t="s">
        <v>1045</v>
      </c>
    </row>
    <row r="15" spans="1:11" ht="12.75" customHeight="1">
      <c r="A15" s="210" t="s">
        <v>433</v>
      </c>
      <c r="B15" s="38" t="s">
        <v>702</v>
      </c>
      <c r="C15" s="38" t="s">
        <v>754</v>
      </c>
      <c r="D15" s="38" t="s">
        <v>705</v>
      </c>
      <c r="E15" s="38" t="s">
        <v>728</v>
      </c>
      <c r="F15" s="38" t="s">
        <v>709</v>
      </c>
      <c r="G15" s="38" t="s">
        <v>837</v>
      </c>
      <c r="H15" s="38" t="s">
        <v>831</v>
      </c>
      <c r="I15" s="38" t="s">
        <v>825</v>
      </c>
      <c r="J15" s="38" t="s">
        <v>1098</v>
      </c>
      <c r="K15" s="38" t="s">
        <v>718</v>
      </c>
    </row>
    <row r="16" spans="1:11" ht="12.75" customHeight="1">
      <c r="A16" s="41" t="s">
        <v>1058</v>
      </c>
      <c r="B16" s="39" t="s">
        <v>1059</v>
      </c>
      <c r="C16" s="39" t="s">
        <v>1060</v>
      </c>
      <c r="D16" s="39" t="s">
        <v>1061</v>
      </c>
      <c r="E16" s="39" t="s">
        <v>1062</v>
      </c>
      <c r="F16" s="39" t="s">
        <v>1063</v>
      </c>
      <c r="G16" s="39" t="s">
        <v>1064</v>
      </c>
      <c r="H16" s="39" t="s">
        <v>1065</v>
      </c>
      <c r="I16" s="39" t="s">
        <v>1066</v>
      </c>
      <c r="J16" s="39" t="s">
        <v>1848</v>
      </c>
      <c r="K16" s="39" t="s">
        <v>1067</v>
      </c>
    </row>
    <row r="17" spans="1:11" ht="12.75" customHeight="1">
      <c r="A17" s="42" t="s">
        <v>1068</v>
      </c>
      <c r="B17" s="40" t="s">
        <v>1036</v>
      </c>
      <c r="C17" s="40" t="s">
        <v>1069</v>
      </c>
      <c r="D17" s="40" t="s">
        <v>1038</v>
      </c>
      <c r="E17" s="40" t="s">
        <v>1070</v>
      </c>
      <c r="F17" s="40" t="s">
        <v>1040</v>
      </c>
      <c r="G17" s="40" t="s">
        <v>1071</v>
      </c>
      <c r="H17" s="40" t="s">
        <v>1042</v>
      </c>
      <c r="I17" s="40" t="s">
        <v>1043</v>
      </c>
      <c r="J17" s="40" t="s">
        <v>1849</v>
      </c>
      <c r="K17" s="40" t="s">
        <v>1045</v>
      </c>
    </row>
    <row r="18" spans="1:11" ht="12.75" customHeight="1">
      <c r="A18" s="210" t="s">
        <v>434</v>
      </c>
      <c r="B18" s="38" t="s">
        <v>703</v>
      </c>
      <c r="C18" s="38" t="s">
        <v>710</v>
      </c>
      <c r="D18" s="38" t="s">
        <v>706</v>
      </c>
      <c r="E18" s="38" t="s">
        <v>773</v>
      </c>
      <c r="F18" s="38" t="s">
        <v>702</v>
      </c>
      <c r="G18" s="38" t="s">
        <v>813</v>
      </c>
      <c r="H18" s="38" t="s">
        <v>728</v>
      </c>
      <c r="I18" s="38" t="s">
        <v>826</v>
      </c>
      <c r="J18" s="38" t="s">
        <v>980</v>
      </c>
      <c r="K18" s="38" t="s">
        <v>714</v>
      </c>
    </row>
    <row r="19" spans="1:11" ht="12.75" customHeight="1">
      <c r="A19" s="41" t="s">
        <v>1072</v>
      </c>
      <c r="B19" s="39" t="s">
        <v>1073</v>
      </c>
      <c r="C19" s="39" t="s">
        <v>1074</v>
      </c>
      <c r="D19" s="39" t="s">
        <v>1075</v>
      </c>
      <c r="E19" s="39" t="s">
        <v>1076</v>
      </c>
      <c r="F19" s="39" t="s">
        <v>1059</v>
      </c>
      <c r="G19" s="39" t="s">
        <v>1077</v>
      </c>
      <c r="H19" s="39" t="s">
        <v>1062</v>
      </c>
      <c r="I19" s="39" t="s">
        <v>1078</v>
      </c>
      <c r="J19" s="39" t="s">
        <v>1079</v>
      </c>
      <c r="K19" s="39" t="s">
        <v>1080</v>
      </c>
    </row>
    <row r="20" spans="1:11" ht="12.75" customHeight="1">
      <c r="A20" s="42" t="s">
        <v>1068</v>
      </c>
      <c r="B20" s="40" t="s">
        <v>1036</v>
      </c>
      <c r="C20" s="40" t="s">
        <v>1037</v>
      </c>
      <c r="D20" s="40" t="s">
        <v>1038</v>
      </c>
      <c r="E20" s="40" t="s">
        <v>1081</v>
      </c>
      <c r="F20" s="40" t="s">
        <v>1040</v>
      </c>
      <c r="G20" s="40" t="s">
        <v>1082</v>
      </c>
      <c r="H20" s="40" t="s">
        <v>1042</v>
      </c>
      <c r="I20" s="40" t="s">
        <v>1043</v>
      </c>
      <c r="J20" s="40" t="s">
        <v>1044</v>
      </c>
      <c r="K20" s="40" t="s">
        <v>1045</v>
      </c>
    </row>
    <row r="21" spans="1:11" ht="12.75" customHeight="1">
      <c r="A21" s="210" t="s">
        <v>1850</v>
      </c>
      <c r="B21" s="38" t="s">
        <v>1239</v>
      </c>
      <c r="C21" s="38" t="s">
        <v>1242</v>
      </c>
      <c r="D21" s="38" t="s">
        <v>1239</v>
      </c>
      <c r="E21" s="38" t="s">
        <v>1306</v>
      </c>
      <c r="F21" s="38" t="s">
        <v>1279</v>
      </c>
      <c r="G21" s="38" t="s">
        <v>1343</v>
      </c>
      <c r="H21" s="38" t="s">
        <v>1495</v>
      </c>
      <c r="I21" s="38" t="s">
        <v>1324</v>
      </c>
      <c r="J21" s="38" t="s">
        <v>1416</v>
      </c>
      <c r="K21" s="38" t="s">
        <v>1310</v>
      </c>
    </row>
    <row r="22" spans="1:11" ht="12.75" customHeight="1">
      <c r="A22" s="41" t="s">
        <v>1851</v>
      </c>
      <c r="B22" s="39" t="s">
        <v>1852</v>
      </c>
      <c r="C22" s="39" t="s">
        <v>1853</v>
      </c>
      <c r="D22" s="39" t="s">
        <v>1852</v>
      </c>
      <c r="E22" s="39" t="s">
        <v>1854</v>
      </c>
      <c r="F22" s="39" t="s">
        <v>1855</v>
      </c>
      <c r="G22" s="39" t="s">
        <v>1856</v>
      </c>
      <c r="H22" s="39" t="s">
        <v>1857</v>
      </c>
      <c r="I22" s="39" t="s">
        <v>1858</v>
      </c>
      <c r="J22" s="39" t="s">
        <v>1859</v>
      </c>
      <c r="K22" s="39" t="s">
        <v>1860</v>
      </c>
    </row>
    <row r="23" spans="1:11" ht="12.75" customHeight="1">
      <c r="A23" s="42" t="s">
        <v>1861</v>
      </c>
      <c r="B23" s="40" t="s">
        <v>1036</v>
      </c>
      <c r="C23" s="40" t="s">
        <v>1037</v>
      </c>
      <c r="D23" s="40" t="s">
        <v>1056</v>
      </c>
      <c r="E23" s="40" t="s">
        <v>1070</v>
      </c>
      <c r="F23" s="40" t="s">
        <v>1057</v>
      </c>
      <c r="G23" s="40" t="s">
        <v>1862</v>
      </c>
      <c r="H23" s="40" t="s">
        <v>1863</v>
      </c>
      <c r="I23" s="40" t="s">
        <v>1043</v>
      </c>
      <c r="J23" s="40" t="s">
        <v>1044</v>
      </c>
      <c r="K23" s="40" t="s">
        <v>1045</v>
      </c>
    </row>
    <row r="24" spans="1:11" ht="12.75" customHeight="1">
      <c r="A24" s="210" t="s">
        <v>1864</v>
      </c>
      <c r="B24" s="38" t="s">
        <v>1240</v>
      </c>
      <c r="C24" s="38" t="s">
        <v>1243</v>
      </c>
      <c r="D24" s="38" t="s">
        <v>501</v>
      </c>
      <c r="E24" s="38" t="s">
        <v>1285</v>
      </c>
      <c r="F24" s="38" t="s">
        <v>631</v>
      </c>
      <c r="G24" s="38" t="s">
        <v>571</v>
      </c>
      <c r="H24" s="38" t="s">
        <v>1496</v>
      </c>
      <c r="I24" s="38" t="s">
        <v>1325</v>
      </c>
      <c r="J24" s="38" t="s">
        <v>1417</v>
      </c>
      <c r="K24" s="38" t="s">
        <v>1311</v>
      </c>
    </row>
    <row r="25" spans="1:11" ht="12.75" customHeight="1">
      <c r="A25" s="41" t="s">
        <v>1865</v>
      </c>
      <c r="B25" s="39" t="s">
        <v>1866</v>
      </c>
      <c r="C25" s="39" t="s">
        <v>1867</v>
      </c>
      <c r="D25" s="39" t="s">
        <v>1868</v>
      </c>
      <c r="E25" s="39" t="s">
        <v>1869</v>
      </c>
      <c r="F25" s="39" t="s">
        <v>1870</v>
      </c>
      <c r="G25" s="39" t="s">
        <v>1871</v>
      </c>
      <c r="H25" s="39" t="s">
        <v>1872</v>
      </c>
      <c r="I25" s="39" t="s">
        <v>1873</v>
      </c>
      <c r="J25" s="39" t="s">
        <v>1874</v>
      </c>
      <c r="K25" s="39" t="s">
        <v>1875</v>
      </c>
    </row>
    <row r="26" spans="1:11" ht="12.75" customHeight="1">
      <c r="A26" s="42" t="s">
        <v>1876</v>
      </c>
      <c r="B26" s="40" t="s">
        <v>1036</v>
      </c>
      <c r="C26" s="40" t="s">
        <v>1037</v>
      </c>
      <c r="D26" s="40" t="s">
        <v>1056</v>
      </c>
      <c r="E26" s="40" t="s">
        <v>1039</v>
      </c>
      <c r="F26" s="40" t="s">
        <v>1040</v>
      </c>
      <c r="G26" s="40" t="s">
        <v>1862</v>
      </c>
      <c r="H26" s="40" t="s">
        <v>1863</v>
      </c>
      <c r="I26" s="40" t="s">
        <v>1043</v>
      </c>
      <c r="J26" s="40" t="s">
        <v>1044</v>
      </c>
      <c r="K26" s="40" t="s">
        <v>1045</v>
      </c>
    </row>
    <row r="27" spans="1:11" ht="12.75" customHeight="1">
      <c r="A27" s="210" t="s">
        <v>1877</v>
      </c>
      <c r="B27" s="38" t="s">
        <v>1241</v>
      </c>
      <c r="C27" s="38" t="s">
        <v>1244</v>
      </c>
      <c r="D27" s="38" t="s">
        <v>1245</v>
      </c>
      <c r="E27" s="38" t="s">
        <v>1286</v>
      </c>
      <c r="F27" s="38" t="s">
        <v>1262</v>
      </c>
      <c r="G27" s="38" t="s">
        <v>1344</v>
      </c>
      <c r="H27" s="38" t="s">
        <v>1497</v>
      </c>
      <c r="I27" s="38" t="s">
        <v>1326</v>
      </c>
      <c r="J27" s="38" t="s">
        <v>1418</v>
      </c>
      <c r="K27" s="38" t="s">
        <v>1312</v>
      </c>
    </row>
    <row r="28" spans="1:11" ht="12.75" customHeight="1">
      <c r="A28" s="41" t="s">
        <v>1878</v>
      </c>
      <c r="B28" s="39" t="s">
        <v>1879</v>
      </c>
      <c r="C28" s="39" t="s">
        <v>1880</v>
      </c>
      <c r="D28" s="39" t="s">
        <v>1881</v>
      </c>
      <c r="E28" s="39" t="s">
        <v>1882</v>
      </c>
      <c r="F28" s="39" t="s">
        <v>1883</v>
      </c>
      <c r="G28" s="39" t="s">
        <v>1884</v>
      </c>
      <c r="H28" s="39" t="s">
        <v>1885</v>
      </c>
      <c r="I28" s="39" t="s">
        <v>1886</v>
      </c>
      <c r="J28" s="39" t="s">
        <v>1887</v>
      </c>
      <c r="K28" s="39" t="s">
        <v>1888</v>
      </c>
    </row>
    <row r="29" spans="1:11" ht="12.75" customHeight="1">
      <c r="A29" s="42" t="s">
        <v>1889</v>
      </c>
      <c r="B29" s="40" t="s">
        <v>1036</v>
      </c>
      <c r="C29" s="40" t="s">
        <v>1037</v>
      </c>
      <c r="D29" s="40" t="s">
        <v>1056</v>
      </c>
      <c r="E29" s="40" t="s">
        <v>1039</v>
      </c>
      <c r="F29" s="40" t="s">
        <v>1057</v>
      </c>
      <c r="G29" s="40" t="s">
        <v>1862</v>
      </c>
      <c r="H29" s="40" t="s">
        <v>1863</v>
      </c>
      <c r="I29" s="40" t="s">
        <v>1043</v>
      </c>
      <c r="J29" s="40" t="s">
        <v>1044</v>
      </c>
      <c r="K29" s="40" t="s">
        <v>1045</v>
      </c>
    </row>
    <row r="30" spans="1:11" ht="12.75" customHeight="1">
      <c r="A30" s="210" t="s">
        <v>1577</v>
      </c>
      <c r="B30" s="38" t="s">
        <v>1535</v>
      </c>
      <c r="C30" s="38" t="s">
        <v>1539</v>
      </c>
      <c r="D30" s="38" t="s">
        <v>1542</v>
      </c>
      <c r="E30" s="38" t="s">
        <v>1587</v>
      </c>
      <c r="F30" s="38" t="s">
        <v>1810</v>
      </c>
      <c r="G30" s="38" t="s">
        <v>1641</v>
      </c>
      <c r="H30" s="38" t="s">
        <v>1746</v>
      </c>
      <c r="I30" s="38" t="s">
        <v>1623</v>
      </c>
      <c r="J30" s="38" t="s">
        <v>1821</v>
      </c>
      <c r="K30" s="38"/>
    </row>
    <row r="31" spans="1:11" ht="12.75" customHeight="1">
      <c r="A31" s="41" t="s">
        <v>1890</v>
      </c>
      <c r="B31" s="39" t="s">
        <v>1891</v>
      </c>
      <c r="C31" s="39" t="s">
        <v>1892</v>
      </c>
      <c r="D31" s="39" t="s">
        <v>1893</v>
      </c>
      <c r="E31" s="39" t="s">
        <v>1894</v>
      </c>
      <c r="F31" s="39" t="s">
        <v>1895</v>
      </c>
      <c r="G31" s="39" t="s">
        <v>1896</v>
      </c>
      <c r="H31" s="39" t="s">
        <v>1897</v>
      </c>
      <c r="I31" s="39" t="s">
        <v>1898</v>
      </c>
      <c r="J31" s="39" t="s">
        <v>1899</v>
      </c>
      <c r="K31" s="39"/>
    </row>
    <row r="32" spans="1:11" ht="12.75" customHeight="1">
      <c r="A32" s="42" t="s">
        <v>1861</v>
      </c>
      <c r="B32" s="40" t="s">
        <v>1036</v>
      </c>
      <c r="C32" s="40" t="s">
        <v>1037</v>
      </c>
      <c r="D32" s="40" t="s">
        <v>1056</v>
      </c>
      <c r="E32" s="40" t="s">
        <v>1039</v>
      </c>
      <c r="F32" s="40" t="s">
        <v>1040</v>
      </c>
      <c r="G32" s="40" t="s">
        <v>1900</v>
      </c>
      <c r="H32" s="40" t="s">
        <v>1863</v>
      </c>
      <c r="I32" s="40" t="s">
        <v>1043</v>
      </c>
      <c r="J32" s="40" t="s">
        <v>1044</v>
      </c>
      <c r="K32" s="40"/>
    </row>
    <row r="33" spans="1:11" ht="12.75" customHeight="1">
      <c r="A33" s="210" t="s">
        <v>1901</v>
      </c>
      <c r="B33" s="38" t="s">
        <v>1536</v>
      </c>
      <c r="C33" s="38" t="s">
        <v>488</v>
      </c>
      <c r="D33" s="38" t="s">
        <v>1543</v>
      </c>
      <c r="E33" s="38" t="s">
        <v>1588</v>
      </c>
      <c r="F33" s="38" t="s">
        <v>1811</v>
      </c>
      <c r="G33" s="38" t="s">
        <v>1645</v>
      </c>
      <c r="H33" s="38" t="s">
        <v>660</v>
      </c>
      <c r="I33" s="38" t="s">
        <v>1687</v>
      </c>
      <c r="J33" s="38" t="s">
        <v>1785</v>
      </c>
      <c r="K33" s="38"/>
    </row>
    <row r="34" spans="1:11" ht="12.75" customHeight="1">
      <c r="A34" s="41" t="s">
        <v>1902</v>
      </c>
      <c r="B34" s="39" t="s">
        <v>1903</v>
      </c>
      <c r="C34" s="39" t="s">
        <v>1904</v>
      </c>
      <c r="D34" s="39" t="s">
        <v>1905</v>
      </c>
      <c r="E34" s="39" t="s">
        <v>1906</v>
      </c>
      <c r="F34" s="39" t="s">
        <v>1907</v>
      </c>
      <c r="G34" s="39" t="s">
        <v>1908</v>
      </c>
      <c r="H34" s="39" t="s">
        <v>1909</v>
      </c>
      <c r="I34" s="39" t="s">
        <v>1910</v>
      </c>
      <c r="J34" s="39" t="s">
        <v>1911</v>
      </c>
      <c r="K34" s="39"/>
    </row>
    <row r="35" spans="1:11" ht="12.75" customHeight="1">
      <c r="A35" s="41" t="s">
        <v>1876</v>
      </c>
      <c r="B35" s="43" t="s">
        <v>1036</v>
      </c>
      <c r="C35" s="40" t="s">
        <v>1037</v>
      </c>
      <c r="D35" s="40" t="s">
        <v>1056</v>
      </c>
      <c r="E35" s="40" t="s">
        <v>1039</v>
      </c>
      <c r="F35" s="40" t="s">
        <v>1040</v>
      </c>
      <c r="G35" s="40" t="s">
        <v>1862</v>
      </c>
      <c r="H35" s="40" t="s">
        <v>1042</v>
      </c>
      <c r="I35" s="40" t="s">
        <v>1912</v>
      </c>
      <c r="J35" s="40" t="s">
        <v>1913</v>
      </c>
      <c r="K35" s="40"/>
    </row>
    <row r="36" spans="1:11" ht="12.75" customHeight="1">
      <c r="A36" s="210" t="s">
        <v>1914</v>
      </c>
      <c r="B36" s="38" t="s">
        <v>1537</v>
      </c>
      <c r="C36" s="38" t="s">
        <v>1540</v>
      </c>
      <c r="D36" s="38" t="s">
        <v>1544</v>
      </c>
      <c r="E36" s="38" t="s">
        <v>1589</v>
      </c>
      <c r="F36" s="38" t="s">
        <v>1593</v>
      </c>
      <c r="G36" s="38" t="s">
        <v>1323</v>
      </c>
      <c r="H36" s="38" t="s">
        <v>1748</v>
      </c>
      <c r="I36" s="38" t="s">
        <v>1625</v>
      </c>
      <c r="J36" s="38" t="s">
        <v>1791</v>
      </c>
      <c r="K36" s="38"/>
    </row>
    <row r="37" spans="1:11" ht="12.75" customHeight="1">
      <c r="A37" s="41" t="s">
        <v>1915</v>
      </c>
      <c r="B37" s="39" t="s">
        <v>1916</v>
      </c>
      <c r="C37" s="39" t="s">
        <v>1917</v>
      </c>
      <c r="D37" s="39" t="s">
        <v>1918</v>
      </c>
      <c r="E37" s="39" t="s">
        <v>1919</v>
      </c>
      <c r="F37" s="39" t="s">
        <v>1920</v>
      </c>
      <c r="G37" s="39" t="s">
        <v>1921</v>
      </c>
      <c r="H37" s="39" t="s">
        <v>1922</v>
      </c>
      <c r="I37" s="39" t="s">
        <v>1923</v>
      </c>
      <c r="J37" s="39" t="s">
        <v>1924</v>
      </c>
      <c r="K37" s="39"/>
    </row>
    <row r="38" spans="1:11" ht="12.75" customHeight="1">
      <c r="A38" s="42" t="s">
        <v>1889</v>
      </c>
      <c r="B38" s="40" t="s">
        <v>1036</v>
      </c>
      <c r="C38" s="40" t="s">
        <v>1037</v>
      </c>
      <c r="D38" s="40" t="s">
        <v>1056</v>
      </c>
      <c r="E38" s="40" t="s">
        <v>1039</v>
      </c>
      <c r="F38" s="40" t="s">
        <v>1057</v>
      </c>
      <c r="G38" s="40" t="s">
        <v>1925</v>
      </c>
      <c r="H38" s="40" t="s">
        <v>1863</v>
      </c>
      <c r="I38" s="40" t="s">
        <v>1043</v>
      </c>
      <c r="J38" s="40" t="s">
        <v>1926</v>
      </c>
      <c r="K38" s="40"/>
    </row>
    <row r="40" ht="12.75">
      <c r="A40" s="10" t="s">
        <v>1927</v>
      </c>
    </row>
  </sheetData>
  <sheetProtection/>
  <mergeCells count="3">
    <mergeCell ref="A2:J2"/>
    <mergeCell ref="A3:J3"/>
    <mergeCell ref="A4:J4"/>
  </mergeCells>
  <printOptions/>
  <pageMargins left="0" right="0" top="0" bottom="0" header="0" footer="0"/>
  <pageSetup fitToHeight="1" fitToWidth="1" horizontalDpi="360" verticalDpi="36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47"/>
      <c r="B1" s="47"/>
      <c r="C1" s="47"/>
      <c r="D1" s="187" t="str">
        <f>Startlist!$F1</f>
        <v> </v>
      </c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>
      <c r="A2" s="283" t="str">
        <f>Startlist!$F4</f>
        <v>NESTE HARJU RALLY</v>
      </c>
      <c r="B2" s="283"/>
      <c r="C2" s="283"/>
      <c r="D2" s="283"/>
      <c r="E2" s="283"/>
      <c r="F2" s="283"/>
      <c r="G2" s="47"/>
      <c r="H2" s="47"/>
      <c r="I2" s="47"/>
      <c r="J2" s="47"/>
      <c r="K2" s="47"/>
      <c r="L2" s="47"/>
      <c r="M2" s="47"/>
    </row>
    <row r="3" spans="1:13" ht="15" customHeight="1">
      <c r="A3" s="47"/>
      <c r="B3" s="47"/>
      <c r="C3" s="284" t="str">
        <f>Startlist!$F5</f>
        <v>26-27 May 2017</v>
      </c>
      <c r="D3" s="284"/>
      <c r="E3" s="284"/>
      <c r="F3" s="47"/>
      <c r="G3" s="47"/>
      <c r="H3" s="47"/>
      <c r="I3" s="47"/>
      <c r="J3" s="47"/>
      <c r="K3" s="47"/>
      <c r="L3" s="47"/>
      <c r="M3" s="47"/>
    </row>
    <row r="4" spans="1:13" ht="15" customHeight="1">
      <c r="A4" s="47"/>
      <c r="B4" s="47"/>
      <c r="C4" s="284" t="str">
        <f>Startlist!$F6</f>
        <v> </v>
      </c>
      <c r="D4" s="284"/>
      <c r="E4" s="284"/>
      <c r="F4" s="47"/>
      <c r="G4" s="47"/>
      <c r="H4" s="47"/>
      <c r="I4" s="47"/>
      <c r="J4" s="47"/>
      <c r="K4" s="47"/>
      <c r="L4" s="47"/>
      <c r="M4" s="47"/>
    </row>
    <row r="5" spans="1:13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>
      <c r="A6" s="47"/>
      <c r="B6" s="47"/>
      <c r="C6" s="47"/>
      <c r="D6" s="47"/>
      <c r="E6" s="47"/>
      <c r="F6" s="53"/>
      <c r="G6" s="53"/>
      <c r="H6" s="47"/>
      <c r="I6" s="47"/>
      <c r="J6" s="47"/>
      <c r="K6" s="47"/>
      <c r="L6" s="47"/>
      <c r="M6" s="47"/>
    </row>
    <row r="7" spans="3:13" ht="12.75">
      <c r="C7" s="290" t="s">
        <v>141</v>
      </c>
      <c r="D7" s="291"/>
      <c r="E7" s="25" t="s">
        <v>147</v>
      </c>
      <c r="F7" s="53"/>
      <c r="G7" s="53"/>
      <c r="H7" s="47"/>
      <c r="I7" s="47"/>
      <c r="J7" s="47"/>
      <c r="K7" s="47"/>
      <c r="L7" s="47"/>
      <c r="M7" s="47"/>
    </row>
    <row r="8" spans="1:13" ht="18.75" customHeight="1">
      <c r="A8" s="47"/>
      <c r="B8" s="47"/>
      <c r="C8" s="204" t="s">
        <v>157</v>
      </c>
      <c r="D8" s="205"/>
      <c r="E8" s="206">
        <v>6</v>
      </c>
      <c r="F8" s="53"/>
      <c r="G8" s="54"/>
      <c r="H8" s="47"/>
      <c r="I8" s="47"/>
      <c r="J8" s="47"/>
      <c r="K8" s="47"/>
      <c r="L8" s="47"/>
      <c r="M8" s="47"/>
    </row>
    <row r="9" spans="1:13" ht="18.75" customHeight="1">
      <c r="A9" s="47"/>
      <c r="B9" s="47"/>
      <c r="C9" s="204" t="s">
        <v>424</v>
      </c>
      <c r="D9" s="205"/>
      <c r="E9" s="206">
        <v>2</v>
      </c>
      <c r="F9" s="52"/>
      <c r="G9" s="55"/>
      <c r="H9" s="47"/>
      <c r="I9" s="47"/>
      <c r="J9" s="47"/>
      <c r="K9" s="47"/>
      <c r="L9" s="47"/>
      <c r="M9" s="47"/>
    </row>
    <row r="10" spans="1:13" ht="18.75" customHeight="1">
      <c r="A10" s="47"/>
      <c r="B10" s="47"/>
      <c r="C10" s="204" t="s">
        <v>154</v>
      </c>
      <c r="D10" s="205"/>
      <c r="E10" s="206">
        <v>5</v>
      </c>
      <c r="F10" s="52"/>
      <c r="G10" s="55"/>
      <c r="H10" s="47"/>
      <c r="I10" s="47"/>
      <c r="J10" s="47"/>
      <c r="K10" s="47"/>
      <c r="L10" s="47"/>
      <c r="M10" s="47"/>
    </row>
    <row r="11" spans="1:13" ht="18.75" customHeight="1">
      <c r="A11" s="47"/>
      <c r="B11" s="47"/>
      <c r="C11" s="204" t="s">
        <v>151</v>
      </c>
      <c r="D11" s="205"/>
      <c r="E11" s="206">
        <v>8</v>
      </c>
      <c r="F11" s="52"/>
      <c r="G11" s="55"/>
      <c r="H11" s="47"/>
      <c r="I11" s="47"/>
      <c r="J11" s="47"/>
      <c r="K11" s="47"/>
      <c r="L11" s="47"/>
      <c r="M11" s="47"/>
    </row>
    <row r="12" spans="1:13" ht="18.75" customHeight="1">
      <c r="A12" s="47"/>
      <c r="B12" s="47"/>
      <c r="C12" s="204" t="s">
        <v>153</v>
      </c>
      <c r="D12" s="205"/>
      <c r="E12" s="206">
        <v>5</v>
      </c>
      <c r="F12" s="52"/>
      <c r="G12" s="55"/>
      <c r="H12" s="47"/>
      <c r="I12" s="47"/>
      <c r="J12" s="47"/>
      <c r="K12" s="47"/>
      <c r="L12" s="47"/>
      <c r="M12" s="47"/>
    </row>
    <row r="13" spans="1:13" ht="18.75" customHeight="1">
      <c r="A13" s="47"/>
      <c r="B13" s="47"/>
      <c r="C13" s="204" t="s">
        <v>150</v>
      </c>
      <c r="D13" s="205"/>
      <c r="E13" s="206">
        <v>9</v>
      </c>
      <c r="F13" s="52"/>
      <c r="G13" s="55"/>
      <c r="H13" s="47"/>
      <c r="I13" s="47"/>
      <c r="J13" s="47"/>
      <c r="K13" s="47"/>
      <c r="L13" s="47"/>
      <c r="M13" s="47"/>
    </row>
    <row r="14" spans="1:13" ht="18.75" customHeight="1">
      <c r="A14" s="47"/>
      <c r="B14" s="47"/>
      <c r="C14" s="204" t="s">
        <v>152</v>
      </c>
      <c r="D14" s="205"/>
      <c r="E14" s="206">
        <v>7</v>
      </c>
      <c r="F14" s="52"/>
      <c r="G14" s="55"/>
      <c r="H14" s="47"/>
      <c r="I14" s="47"/>
      <c r="J14" s="47"/>
      <c r="K14" s="47"/>
      <c r="L14" s="47"/>
      <c r="M14" s="47"/>
    </row>
    <row r="15" spans="1:13" ht="18.75" customHeight="1">
      <c r="A15" s="47"/>
      <c r="B15" s="47"/>
      <c r="C15" s="204" t="s">
        <v>161</v>
      </c>
      <c r="D15" s="205"/>
      <c r="E15" s="206">
        <v>12</v>
      </c>
      <c r="F15" s="52"/>
      <c r="G15" s="55"/>
      <c r="H15" s="47"/>
      <c r="I15" s="47"/>
      <c r="J15" s="47"/>
      <c r="K15" s="47"/>
      <c r="L15" s="47"/>
      <c r="M15" s="47"/>
    </row>
    <row r="16" spans="1:13" ht="18.75" customHeight="1">
      <c r="A16" s="47"/>
      <c r="B16" s="47"/>
      <c r="C16" s="204" t="s">
        <v>55</v>
      </c>
      <c r="D16" s="205"/>
      <c r="E16" s="206">
        <v>10</v>
      </c>
      <c r="F16" s="52"/>
      <c r="G16" s="51"/>
      <c r="H16" s="47"/>
      <c r="I16" s="47"/>
      <c r="J16" s="47"/>
      <c r="K16" s="47"/>
      <c r="L16" s="47"/>
      <c r="M16" s="47"/>
    </row>
    <row r="17" spans="1:13" ht="18.75" customHeight="1">
      <c r="A17" s="47"/>
      <c r="B17" s="47"/>
      <c r="C17" s="204" t="s">
        <v>95</v>
      </c>
      <c r="D17" s="205"/>
      <c r="E17" s="206">
        <v>7</v>
      </c>
      <c r="F17" s="52"/>
      <c r="G17" s="47"/>
      <c r="H17" s="47"/>
      <c r="I17" s="47"/>
      <c r="J17" s="47"/>
      <c r="K17" s="47"/>
      <c r="L17" s="47"/>
      <c r="M17" s="47"/>
    </row>
    <row r="18" spans="1:13" ht="19.5" customHeight="1">
      <c r="A18" s="47"/>
      <c r="B18" s="47"/>
      <c r="C18" s="263" t="s">
        <v>142</v>
      </c>
      <c r="D18" s="264"/>
      <c r="E18" s="265">
        <f>SUM(E8:E17)</f>
        <v>71</v>
      </c>
      <c r="F18" s="53"/>
      <c r="G18" s="47"/>
      <c r="H18" s="47"/>
      <c r="I18" s="47"/>
      <c r="J18" s="47"/>
      <c r="K18" s="47"/>
      <c r="L18" s="47"/>
      <c r="M18" s="47"/>
    </row>
    <row r="19" spans="1:13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9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9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Te</cp:lastModifiedBy>
  <cp:lastPrinted>2017-05-27T15:45:11Z</cp:lastPrinted>
  <dcterms:created xsi:type="dcterms:W3CDTF">2004-09-28T13:23:33Z</dcterms:created>
  <dcterms:modified xsi:type="dcterms:W3CDTF">2017-05-27T15:54:17Z</dcterms:modified>
  <cp:category/>
  <cp:version/>
  <cp:contentType/>
  <cp:contentStatus/>
</cp:coreProperties>
</file>