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9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Teams EE Champ" sheetId="10" r:id="rId10"/>
    <sheet name="EE Champ overall" sheetId="11" r:id="rId11"/>
    <sheet name="EE Champ Powerstage" sheetId="12" r:id="rId12"/>
    <sheet name="Dmack Trophy" sheetId="13" r:id="rId13"/>
    <sheet name="Arvestused" sheetId="14" r:id="rId14"/>
  </sheets>
  <definedNames>
    <definedName name="_xlnm._FilterDatabase" localSheetId="13" hidden="1">'Arvestused'!$A$1:$H$1</definedName>
    <definedName name="_xlnm._FilterDatabase" localSheetId="10" hidden="1">'EE Champ overall'!$A$7:$I$98</definedName>
    <definedName name="_xlnm._FilterDatabase" localSheetId="11" hidden="1">'EE Champ Powerstage'!$A$7:$I$96</definedName>
    <definedName name="_xlnm._FilterDatabase" localSheetId="0" hidden="1">'Startlist'!$A$9:$I$183</definedName>
    <definedName name="_xlnm._FilterDatabase" localSheetId="1" hidden="1">'Startlist 2.Day'!$A$9:$I$174</definedName>
    <definedName name="EXCKLASS" localSheetId="8">'Classes'!$C$8:$F$18</definedName>
    <definedName name="EXCPENAL" localSheetId="6">'Penalt'!$A$13:$J$42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'Retired'!$A$12:$H$96</definedName>
    <definedName name="EXCSTART" localSheetId="10">'EE Champ overall'!$A$8:$K$61</definedName>
    <definedName name="EXCSTART" localSheetId="11">'EE Champ Powerstage'!$A$8:$J$39</definedName>
    <definedName name="EXCSTART" localSheetId="0">'Startlist'!$A$10:$J$183</definedName>
    <definedName name="EXCSTART" localSheetId="1">'Startlist 2.Day'!$A$10:$J$174</definedName>
    <definedName name="EXCSTART_1" localSheetId="10">'EE Champ overall'!$A$8:$K$61</definedName>
    <definedName name="GGG" localSheetId="3">'Results'!$A$8:$Q$355</definedName>
    <definedName name="GGG" localSheetId="2">'Results Day 1'!$A$8:$I$355</definedName>
    <definedName name="_xlnm.Print_Area" localSheetId="8">'Classes'!$A$1:$G$24</definedName>
    <definedName name="_xlnm.Print_Area" localSheetId="12">'Dmack Trophy'!$A$2:$P$9</definedName>
    <definedName name="_xlnm.Print_Area" localSheetId="10">'EE Champ overall'!$A$1:$I$181</definedName>
    <definedName name="_xlnm.Print_Area" localSheetId="11">'EE Champ Powerstage'!$A$1:$I$39</definedName>
    <definedName name="_xlnm.Print_Area" localSheetId="6">'Penalt'!$A$1:$I$43</definedName>
    <definedName name="_xlnm.Print_Area" localSheetId="3">'Results'!$A$1:$P$355</definedName>
    <definedName name="_xlnm.Print_Area" localSheetId="2">'Results Day 1'!$A$1:$J$355</definedName>
    <definedName name="_xlnm.Print_Area" localSheetId="5">'Retired'!$A$1:$G$96</definedName>
    <definedName name="_xlnm.Print_Area" localSheetId="7">'Speed'!$A$1:$L$46</definedName>
    <definedName name="_xlnm.Print_Area" localSheetId="0">'Startlist'!$A$2:$I$183</definedName>
    <definedName name="_xlnm.Print_Area" localSheetId="1">'Startlist 2.Day'!$A$3:$I$175</definedName>
    <definedName name="_xlnm.Print_Area" localSheetId="9">'Teams EE Champ'!$A$1:$H$171</definedName>
    <definedName name="_xlnm.Print_Area" localSheetId="4">'Winners'!$A$1:$I$69</definedName>
  </definedNames>
  <calcPr fullCalcOnLoad="1"/>
</workbook>
</file>

<file path=xl/sharedStrings.xml><?xml version="1.0" encoding="utf-8"?>
<sst xmlns="http://schemas.openxmlformats.org/spreadsheetml/2006/main" count="11110" uniqueCount="4775">
  <si>
    <t xml:space="preserve">  34/8</t>
  </si>
  <si>
    <t xml:space="preserve">  37/3</t>
  </si>
  <si>
    <t xml:space="preserve">  33/7</t>
  </si>
  <si>
    <t>12.15,4</t>
  </si>
  <si>
    <t xml:space="preserve">  58/7</t>
  </si>
  <si>
    <t xml:space="preserve">  59/2</t>
  </si>
  <si>
    <t xml:space="preserve">  62/11</t>
  </si>
  <si>
    <t xml:space="preserve"> 59/3</t>
  </si>
  <si>
    <t xml:space="preserve">  69/5</t>
  </si>
  <si>
    <t xml:space="preserve"> 60/11</t>
  </si>
  <si>
    <t xml:space="preserve"> 61/1</t>
  </si>
  <si>
    <t xml:space="preserve">  73/1</t>
  </si>
  <si>
    <t xml:space="preserve"> 62/9</t>
  </si>
  <si>
    <t xml:space="preserve"> 6.00,2</t>
  </si>
  <si>
    <t>12.25,7</t>
  </si>
  <si>
    <t xml:space="preserve"> 1:31.33,9</t>
  </si>
  <si>
    <t>+24.31,4</t>
  </si>
  <si>
    <t xml:space="preserve"> 63/10</t>
  </si>
  <si>
    <t xml:space="preserve">  64/11</t>
  </si>
  <si>
    <t xml:space="preserve"> 5.57,9</t>
  </si>
  <si>
    <t>12.33,4</t>
  </si>
  <si>
    <t xml:space="preserve"> 1:32.29,6</t>
  </si>
  <si>
    <t xml:space="preserve">  67/6</t>
  </si>
  <si>
    <t>+25.27,1</t>
  </si>
  <si>
    <t xml:space="preserve"> 66/2</t>
  </si>
  <si>
    <t xml:space="preserve">  77/4</t>
  </si>
  <si>
    <t xml:space="preserve"> 67/6</t>
  </si>
  <si>
    <t xml:space="preserve"> 68/3</t>
  </si>
  <si>
    <t xml:space="preserve">  75/2</t>
  </si>
  <si>
    <t>13.06,9</t>
  </si>
  <si>
    <t xml:space="preserve"> 1:33.53,6</t>
  </si>
  <si>
    <t xml:space="preserve">  71/6</t>
  </si>
  <si>
    <t>+26.51,1</t>
  </si>
  <si>
    <t xml:space="preserve"> 70/6</t>
  </si>
  <si>
    <t xml:space="preserve"> 71/4</t>
  </si>
  <si>
    <t xml:space="preserve">  76/3</t>
  </si>
  <si>
    <t xml:space="preserve"> 72/7</t>
  </si>
  <si>
    <t xml:space="preserve"> 73/6</t>
  </si>
  <si>
    <t xml:space="preserve"> 1:36.31,5</t>
  </si>
  <si>
    <t xml:space="preserve">  74/6</t>
  </si>
  <si>
    <t>+29.29,0</t>
  </si>
  <si>
    <t xml:space="preserve"> 74/5</t>
  </si>
  <si>
    <t xml:space="preserve"> 5.47,4</t>
  </si>
  <si>
    <t>12.52,1</t>
  </si>
  <si>
    <t xml:space="preserve"> 1:39.22,5</t>
  </si>
  <si>
    <t>+32.20,0</t>
  </si>
  <si>
    <t>15.35,6</t>
  </si>
  <si>
    <t xml:space="preserve"> 1:45.33,8</t>
  </si>
  <si>
    <t>+38.31,3</t>
  </si>
  <si>
    <t xml:space="preserve"> 5.38,9</t>
  </si>
  <si>
    <t>12.38,1</t>
  </si>
  <si>
    <t xml:space="preserve"> 1:45.41,3</t>
  </si>
  <si>
    <t>+38.38,8</t>
  </si>
  <si>
    <t>15.46,5</t>
  </si>
  <si>
    <t xml:space="preserve"> 1:48.56,3</t>
  </si>
  <si>
    <t>+41.53,8</t>
  </si>
  <si>
    <t xml:space="preserve"> 6.38,7</t>
  </si>
  <si>
    <t>16.37,3</t>
  </si>
  <si>
    <t xml:space="preserve"> 1:50.49,3</t>
  </si>
  <si>
    <t>+43.46,8</t>
  </si>
  <si>
    <t xml:space="preserve"> 6.02,6</t>
  </si>
  <si>
    <t>14.02,4</t>
  </si>
  <si>
    <t xml:space="preserve"> 1:51.15,7</t>
  </si>
  <si>
    <t xml:space="preserve">  78/7</t>
  </si>
  <si>
    <t>+44.13,2</t>
  </si>
  <si>
    <t xml:space="preserve"> 6.32,1</t>
  </si>
  <si>
    <t>14.19,9</t>
  </si>
  <si>
    <t xml:space="preserve"> 1:59.54,5</t>
  </si>
  <si>
    <t>+52.52,0</t>
  </si>
  <si>
    <t xml:space="preserve">  90/10</t>
  </si>
  <si>
    <t xml:space="preserve">  78/5</t>
  </si>
  <si>
    <t>13.59,5</t>
  </si>
  <si>
    <t xml:space="preserve"> 1:38.29,3</t>
  </si>
  <si>
    <t>+31.26,8</t>
  </si>
  <si>
    <t xml:space="preserve"> 76/6</t>
  </si>
  <si>
    <t>13.31,9</t>
  </si>
  <si>
    <t xml:space="preserve"> 1:38.57,7</t>
  </si>
  <si>
    <t>+31.55,2</t>
  </si>
  <si>
    <t xml:space="preserve"> 6.36,2</t>
  </si>
  <si>
    <t xml:space="preserve"> 1:40.29,3</t>
  </si>
  <si>
    <t xml:space="preserve">  82/7</t>
  </si>
  <si>
    <t>+33.26,8</t>
  </si>
  <si>
    <t xml:space="preserve">  85/8</t>
  </si>
  <si>
    <t xml:space="preserve"> 81/11</t>
  </si>
  <si>
    <t xml:space="preserve"> 82/8</t>
  </si>
  <si>
    <t xml:space="preserve"> 7.05,8</t>
  </si>
  <si>
    <t>14.59,6</t>
  </si>
  <si>
    <t xml:space="preserve"> 1:47.37,4</t>
  </si>
  <si>
    <t xml:space="preserve">  88/9</t>
  </si>
  <si>
    <t>+40.34,9</t>
  </si>
  <si>
    <t xml:space="preserve"> 83/8</t>
  </si>
  <si>
    <t xml:space="preserve">  87/10</t>
  </si>
  <si>
    <t xml:space="preserve"> 84/9</t>
  </si>
  <si>
    <t xml:space="preserve"> 85/10</t>
  </si>
  <si>
    <t xml:space="preserve"> 7.17,9</t>
  </si>
  <si>
    <t>15.57,7</t>
  </si>
  <si>
    <t xml:space="preserve"> 1:51.35,6</t>
  </si>
  <si>
    <t>+44.33,1</t>
  </si>
  <si>
    <t xml:space="preserve"> 87/12</t>
  </si>
  <si>
    <t xml:space="preserve">  89/13</t>
  </si>
  <si>
    <t xml:space="preserve"> 88/13</t>
  </si>
  <si>
    <t xml:space="preserve">  81/12</t>
  </si>
  <si>
    <t xml:space="preserve"> 89/10</t>
  </si>
  <si>
    <t xml:space="preserve"> 6.41,1</t>
  </si>
  <si>
    <t>14.28,8</t>
  </si>
  <si>
    <t xml:space="preserve"> 2:05.37,9</t>
  </si>
  <si>
    <t xml:space="preserve">  83/8</t>
  </si>
  <si>
    <t>+58.35,4</t>
  </si>
  <si>
    <t xml:space="preserve"> 5.08,2</t>
  </si>
  <si>
    <t xml:space="preserve"> 6.00,5</t>
  </si>
  <si>
    <t xml:space="preserve"> 4.40,2</t>
  </si>
  <si>
    <t xml:space="preserve"> 4.35,4</t>
  </si>
  <si>
    <t xml:space="preserve">  93/10</t>
  </si>
  <si>
    <t xml:space="preserve">  96/14</t>
  </si>
  <si>
    <t xml:space="preserve">  65/5</t>
  </si>
  <si>
    <t xml:space="preserve">  66/12</t>
  </si>
  <si>
    <t xml:space="preserve">  72/5</t>
  </si>
  <si>
    <t xml:space="preserve">  58/8</t>
  </si>
  <si>
    <t xml:space="preserve">  75/1</t>
  </si>
  <si>
    <t xml:space="preserve">  76/13</t>
  </si>
  <si>
    <t xml:space="preserve">  73/8</t>
  </si>
  <si>
    <t xml:space="preserve">  84/5</t>
  </si>
  <si>
    <t xml:space="preserve">  82/4</t>
  </si>
  <si>
    <t xml:space="preserve">  44/1</t>
  </si>
  <si>
    <t xml:space="preserve">  68/3</t>
  </si>
  <si>
    <t xml:space="preserve">  67/2</t>
  </si>
  <si>
    <t xml:space="preserve">  87/7</t>
  </si>
  <si>
    <t xml:space="preserve">  65/8</t>
  </si>
  <si>
    <t xml:space="preserve">  86/14</t>
  </si>
  <si>
    <t xml:space="preserve">  89/8</t>
  </si>
  <si>
    <t xml:space="preserve"> 4.32,9</t>
  </si>
  <si>
    <t xml:space="preserve"> 5.24,5</t>
  </si>
  <si>
    <t xml:space="preserve"> 4.55,7</t>
  </si>
  <si>
    <t xml:space="preserve"> 5.48,4</t>
  </si>
  <si>
    <t xml:space="preserve">  94/8</t>
  </si>
  <si>
    <t xml:space="preserve">  77/9</t>
  </si>
  <si>
    <t xml:space="preserve"> 4.30,8</t>
  </si>
  <si>
    <t xml:space="preserve">  48/2</t>
  </si>
  <si>
    <t xml:space="preserve">  41/7</t>
  </si>
  <si>
    <t xml:space="preserve">  40/4</t>
  </si>
  <si>
    <t xml:space="preserve">  43/9</t>
  </si>
  <si>
    <t xml:space="preserve">  50/1</t>
  </si>
  <si>
    <t xml:space="preserve"> 58/8</t>
  </si>
  <si>
    <t xml:space="preserve"> 5.39,9</t>
  </si>
  <si>
    <t xml:space="preserve"> 1:29.48,0</t>
  </si>
  <si>
    <t>+22.45,5</t>
  </si>
  <si>
    <t xml:space="preserve">  26/4</t>
  </si>
  <si>
    <t xml:space="preserve">  65</t>
  </si>
  <si>
    <t>SS11S</t>
  </si>
  <si>
    <t xml:space="preserve"> 134</t>
  </si>
  <si>
    <t xml:space="preserve"> 153</t>
  </si>
  <si>
    <t xml:space="preserve">  76</t>
  </si>
  <si>
    <t>SS10F</t>
  </si>
  <si>
    <t xml:space="preserve">  87</t>
  </si>
  <si>
    <t>SS9F</t>
  </si>
  <si>
    <t xml:space="preserve">  82</t>
  </si>
  <si>
    <t xml:space="preserve"> 106</t>
  </si>
  <si>
    <t>SS10S</t>
  </si>
  <si>
    <t xml:space="preserve">  40</t>
  </si>
  <si>
    <t>SS9S</t>
  </si>
  <si>
    <t xml:space="preserve"> 108</t>
  </si>
  <si>
    <t xml:space="preserve"> 43</t>
  </si>
  <si>
    <t>TC10</t>
  </si>
  <si>
    <t xml:space="preserve"> 59</t>
  </si>
  <si>
    <t>TC11</t>
  </si>
  <si>
    <t xml:space="preserve"> 91</t>
  </si>
  <si>
    <t xml:space="preserve"> 98</t>
  </si>
  <si>
    <t>TC8C</t>
  </si>
  <si>
    <t>128</t>
  </si>
  <si>
    <t>3 min. late</t>
  </si>
  <si>
    <t>178</t>
  </si>
  <si>
    <t>Avg.speed of winner  115.92 km/h</t>
  </si>
  <si>
    <t>Leedri2</t>
  </si>
  <si>
    <t xml:space="preserve"> 104.13 km/h</t>
  </si>
  <si>
    <t xml:space="preserve">  90.18 km/h</t>
  </si>
  <si>
    <t xml:space="preserve">  96.59 km/h</t>
  </si>
  <si>
    <t xml:space="preserve">  88.14 km/h</t>
  </si>
  <si>
    <t xml:space="preserve">  91.35 km/h</t>
  </si>
  <si>
    <t xml:space="preserve">  91.03 km/h</t>
  </si>
  <si>
    <t xml:space="preserve">  90.25 km/h</t>
  </si>
  <si>
    <t xml:space="preserve">  84.43 km/h</t>
  </si>
  <si>
    <t xml:space="preserve">  80.57 km/h</t>
  </si>
  <si>
    <t xml:space="preserve"> 22 Popov/Krylov</t>
  </si>
  <si>
    <t xml:space="preserve"> 83 Kivioja/Haataja</t>
  </si>
  <si>
    <t>SS10</t>
  </si>
  <si>
    <t>Toomalōuka</t>
  </si>
  <si>
    <t xml:space="preserve"> 130.76 km/h</t>
  </si>
  <si>
    <t xml:space="preserve"> 119.92 km/h</t>
  </si>
  <si>
    <t xml:space="preserve"> 123.27 km/h</t>
  </si>
  <si>
    <t xml:space="preserve"> 112.39 km/h</t>
  </si>
  <si>
    <t xml:space="preserve"> 115.22 km/h</t>
  </si>
  <si>
    <t xml:space="preserve"> 115.14 km/h</t>
  </si>
  <si>
    <t xml:space="preserve"> 117.80 km/h</t>
  </si>
  <si>
    <t xml:space="preserve"> 108.22 km/h</t>
  </si>
  <si>
    <t xml:space="preserve"> 105.25 km/h</t>
  </si>
  <si>
    <t xml:space="preserve">  97.97 km/h</t>
  </si>
  <si>
    <t>123 Laus/Jürgens</t>
  </si>
  <si>
    <t>SS11</t>
  </si>
  <si>
    <t>Sääre</t>
  </si>
  <si>
    <t xml:space="preserve"> 120.68 km/h</t>
  </si>
  <si>
    <t xml:space="preserve"> 107.70 km/h</t>
  </si>
  <si>
    <t xml:space="preserve"> 110.02 km/h</t>
  </si>
  <si>
    <t xml:space="preserve"> 104.48 km/h</t>
  </si>
  <si>
    <t xml:space="preserve"> 103.49 km/h</t>
  </si>
  <si>
    <t xml:space="preserve"> 105.76 km/h</t>
  </si>
  <si>
    <t xml:space="preserve">  99.77 km/h</t>
  </si>
  <si>
    <t xml:space="preserve">  89.40 km/h</t>
  </si>
  <si>
    <t xml:space="preserve">  83.03 km/h</t>
  </si>
  <si>
    <t>18.22 km</t>
  </si>
  <si>
    <t>Total 129.52 km</t>
  </si>
  <si>
    <t>Started  174 /  Finished   89</t>
  </si>
  <si>
    <t xml:space="preserve">   1</t>
  </si>
  <si>
    <t xml:space="preserve">   5</t>
  </si>
  <si>
    <t xml:space="preserve">   4</t>
  </si>
  <si>
    <t xml:space="preserve">   6</t>
  </si>
  <si>
    <t xml:space="preserve">  27</t>
  </si>
  <si>
    <t xml:space="preserve">  20</t>
  </si>
  <si>
    <t xml:space="preserve">  34</t>
  </si>
  <si>
    <t xml:space="preserve">  54</t>
  </si>
  <si>
    <t>Started   17 /  Finished   10</t>
  </si>
  <si>
    <t>Started    8 /  Finished    6</t>
  </si>
  <si>
    <t xml:space="preserve">  22</t>
  </si>
  <si>
    <t>+ 3.31,4</t>
  </si>
  <si>
    <t xml:space="preserve">  26</t>
  </si>
  <si>
    <t>Started   21 /  Finished   11</t>
  </si>
  <si>
    <t>+ 3.13,6</t>
  </si>
  <si>
    <t xml:space="preserve">  30</t>
  </si>
  <si>
    <t>+ 4.27,6</t>
  </si>
  <si>
    <t>Started   15 /  Finished    6</t>
  </si>
  <si>
    <t xml:space="preserve">  56</t>
  </si>
  <si>
    <t xml:space="preserve"> 116</t>
  </si>
  <si>
    <t>+ 8.00,0</t>
  </si>
  <si>
    <t xml:space="preserve"> 133</t>
  </si>
  <si>
    <t>+ 8.57,6</t>
  </si>
  <si>
    <t>Started   10 /  Finished    9</t>
  </si>
  <si>
    <t xml:space="preserve">  52</t>
  </si>
  <si>
    <t>+ 1.07,5</t>
  </si>
  <si>
    <t xml:space="preserve">  49</t>
  </si>
  <si>
    <t>+ 1.15,4</t>
  </si>
  <si>
    <t>Started    7 /  Finished    6</t>
  </si>
  <si>
    <t xml:space="preserve">  83</t>
  </si>
  <si>
    <t xml:space="preserve">  45</t>
  </si>
  <si>
    <t>+ 0.46,8</t>
  </si>
  <si>
    <t xml:space="preserve">  84</t>
  </si>
  <si>
    <t>+ 6.22,1</t>
  </si>
  <si>
    <t>Started   30 /  Finished   13</t>
  </si>
  <si>
    <t xml:space="preserve">  77</t>
  </si>
  <si>
    <t xml:space="preserve">  38</t>
  </si>
  <si>
    <t>+ 0.38,3</t>
  </si>
  <si>
    <t xml:space="preserve">  60</t>
  </si>
  <si>
    <t>+ 3.37,9</t>
  </si>
  <si>
    <t>Started   25 /  Finished    8</t>
  </si>
  <si>
    <t xml:space="preserve">  50</t>
  </si>
  <si>
    <t xml:space="preserve"> 121</t>
  </si>
  <si>
    <t>+ 3.53,4</t>
  </si>
  <si>
    <t xml:space="preserve">  98</t>
  </si>
  <si>
    <t>+ 6.13,0</t>
  </si>
  <si>
    <t>Started   21 /  Finished   10</t>
  </si>
  <si>
    <t xml:space="preserve"> 128</t>
  </si>
  <si>
    <t xml:space="preserve"> 123</t>
  </si>
  <si>
    <t>+ 0.37,9</t>
  </si>
  <si>
    <t xml:space="preserve"> 145</t>
  </si>
  <si>
    <t>+ 2.20,8</t>
  </si>
  <si>
    <t>Started   20 /  Finished   10</t>
  </si>
  <si>
    <t xml:space="preserve"> 164</t>
  </si>
  <si>
    <t xml:space="preserve"> 169</t>
  </si>
  <si>
    <t xml:space="preserve"> 171</t>
  </si>
  <si>
    <t>+ 2.26,1</t>
  </si>
  <si>
    <t xml:space="preserve">  15/5</t>
  </si>
  <si>
    <t xml:space="preserve"> 4.56,9</t>
  </si>
  <si>
    <t xml:space="preserve"> 6.05,9</t>
  </si>
  <si>
    <t xml:space="preserve"> 4.57,9</t>
  </si>
  <si>
    <t xml:space="preserve"> 6.04,9</t>
  </si>
  <si>
    <t xml:space="preserve">  16/6</t>
  </si>
  <si>
    <t xml:space="preserve">  12/8</t>
  </si>
  <si>
    <t xml:space="preserve"> 4.49,3</t>
  </si>
  <si>
    <t xml:space="preserve"> 5.45,3</t>
  </si>
  <si>
    <t xml:space="preserve">  11/1</t>
  </si>
  <si>
    <t xml:space="preserve">  13/9</t>
  </si>
  <si>
    <t xml:space="preserve"> 14/4</t>
  </si>
  <si>
    <t xml:space="preserve"> 4.54,4</t>
  </si>
  <si>
    <t xml:space="preserve"> 5.57,6</t>
  </si>
  <si>
    <t xml:space="preserve"> 4.51,2</t>
  </si>
  <si>
    <t xml:space="preserve"> 6.01,3</t>
  </si>
  <si>
    <t xml:space="preserve"> 4.59,8</t>
  </si>
  <si>
    <t xml:space="preserve"> 5.57,7</t>
  </si>
  <si>
    <t xml:space="preserve"> 6.00,7</t>
  </si>
  <si>
    <t xml:space="preserve">  18/5</t>
  </si>
  <si>
    <t xml:space="preserve"> 5.01,5</t>
  </si>
  <si>
    <t xml:space="preserve"> 5.56,8</t>
  </si>
  <si>
    <t xml:space="preserve">  23/7</t>
  </si>
  <si>
    <t xml:space="preserve"> 5.05,1</t>
  </si>
  <si>
    <t xml:space="preserve"> 6.03,9</t>
  </si>
  <si>
    <t xml:space="preserve">  22/6</t>
  </si>
  <si>
    <t xml:space="preserve"> 5.05,2</t>
  </si>
  <si>
    <t xml:space="preserve"> 6.23,8</t>
  </si>
  <si>
    <t xml:space="preserve"> 5.22,0</t>
  </si>
  <si>
    <t xml:space="preserve"> 6.21,7</t>
  </si>
  <si>
    <t>LAT / NOR</t>
  </si>
  <si>
    <t>RUS / EST</t>
  </si>
  <si>
    <t xml:space="preserve">  22/10</t>
  </si>
  <si>
    <t xml:space="preserve"> 4.53,4</t>
  </si>
  <si>
    <t xml:space="preserve"> 5.54,7</t>
  </si>
  <si>
    <t xml:space="preserve"> 4.56,8</t>
  </si>
  <si>
    <t xml:space="preserve"> 5.51,8</t>
  </si>
  <si>
    <t xml:space="preserve">  20/3</t>
  </si>
  <si>
    <t xml:space="preserve">  27/5</t>
  </si>
  <si>
    <t xml:space="preserve"> 4.54,5</t>
  </si>
  <si>
    <t xml:space="preserve"> 5.58,4</t>
  </si>
  <si>
    <t xml:space="preserve">  19/1</t>
  </si>
  <si>
    <t xml:space="preserve">  23/1</t>
  </si>
  <si>
    <t>+ 1.17,2</t>
  </si>
  <si>
    <t xml:space="preserve"> 4.58,1</t>
  </si>
  <si>
    <t xml:space="preserve"> 5.59,3</t>
  </si>
  <si>
    <t xml:space="preserve">  25/2</t>
  </si>
  <si>
    <t xml:space="preserve">  21/4</t>
  </si>
  <si>
    <t xml:space="preserve">  26/8</t>
  </si>
  <si>
    <t xml:space="preserve"> 4.55,5</t>
  </si>
  <si>
    <t xml:space="preserve"> 6.03,4</t>
  </si>
  <si>
    <t xml:space="preserve">  28/9</t>
  </si>
  <si>
    <t xml:space="preserve"> 5.04,7</t>
  </si>
  <si>
    <t xml:space="preserve"> 5.57,3</t>
  </si>
  <si>
    <t xml:space="preserve">  31/1</t>
  </si>
  <si>
    <t xml:space="preserve"> 5.03,6</t>
  </si>
  <si>
    <t xml:space="preserve"> 5.58,8</t>
  </si>
  <si>
    <t xml:space="preserve">  24/1</t>
  </si>
  <si>
    <t xml:space="preserve"> 5.09,2</t>
  </si>
  <si>
    <t xml:space="preserve"> 5.57,2</t>
  </si>
  <si>
    <t xml:space="preserve">  18/7</t>
  </si>
  <si>
    <t xml:space="preserve"> 5.03,1</t>
  </si>
  <si>
    <t xml:space="preserve"> 6.05,0</t>
  </si>
  <si>
    <t>+ 1.32,4</t>
  </si>
  <si>
    <t xml:space="preserve"> 0.10</t>
  </si>
  <si>
    <t xml:space="preserve">  17/2</t>
  </si>
  <si>
    <t xml:space="preserve"> 5.07,3</t>
  </si>
  <si>
    <t xml:space="preserve"> 6.04,6</t>
  </si>
  <si>
    <t xml:space="preserve"> 35/2</t>
  </si>
  <si>
    <t xml:space="preserve"> 5.07,4</t>
  </si>
  <si>
    <t xml:space="preserve"> 6.05,5</t>
  </si>
  <si>
    <t xml:space="preserve">  37/2</t>
  </si>
  <si>
    <t xml:space="preserve"> 5.06,2</t>
  </si>
  <si>
    <t xml:space="preserve"> 6.06,8</t>
  </si>
  <si>
    <t xml:space="preserve"> 6.09,0</t>
  </si>
  <si>
    <t xml:space="preserve"> 6.06,0</t>
  </si>
  <si>
    <t xml:space="preserve"> 5.08,7</t>
  </si>
  <si>
    <t xml:space="preserve"> 6.09,6</t>
  </si>
  <si>
    <t>+ 1.42,6</t>
  </si>
  <si>
    <t xml:space="preserve"> 5.10,4</t>
  </si>
  <si>
    <t xml:space="preserve"> 6.08,3</t>
  </si>
  <si>
    <t xml:space="preserve">  38/3</t>
  </si>
  <si>
    <t>+ 1.43,0</t>
  </si>
  <si>
    <t xml:space="preserve"> 6.10,1</t>
  </si>
  <si>
    <t xml:space="preserve"> 5.12,0</t>
  </si>
  <si>
    <t xml:space="preserve"> 5.07,7</t>
  </si>
  <si>
    <t xml:space="preserve"> 6.13,1</t>
  </si>
  <si>
    <t xml:space="preserve"> 5.11,1</t>
  </si>
  <si>
    <t xml:space="preserve"> 6.11,9</t>
  </si>
  <si>
    <t xml:space="preserve"> 5.10,5</t>
  </si>
  <si>
    <t xml:space="preserve"> 6.12,6</t>
  </si>
  <si>
    <t xml:space="preserve"> 5.11,7</t>
  </si>
  <si>
    <t xml:space="preserve"> 5.16,1</t>
  </si>
  <si>
    <t xml:space="preserve"> 6.08,4</t>
  </si>
  <si>
    <t xml:space="preserve"> 6.12,8</t>
  </si>
  <si>
    <t xml:space="preserve"> 49/3</t>
  </si>
  <si>
    <t xml:space="preserve"> 5.13,8</t>
  </si>
  <si>
    <t xml:space="preserve"> 6.11,6</t>
  </si>
  <si>
    <t xml:space="preserve">  44/3</t>
  </si>
  <si>
    <t xml:space="preserve"> 5.09,4</t>
  </si>
  <si>
    <t xml:space="preserve"> 6.16,4</t>
  </si>
  <si>
    <t xml:space="preserve"> 6.18,9</t>
  </si>
  <si>
    <t xml:space="preserve"> 5.14,9</t>
  </si>
  <si>
    <t xml:space="preserve"> 6.14,3</t>
  </si>
  <si>
    <t xml:space="preserve">  51/6</t>
  </si>
  <si>
    <t xml:space="preserve"> 5.14,1</t>
  </si>
  <si>
    <t xml:space="preserve"> 6.15,4</t>
  </si>
  <si>
    <t xml:space="preserve">  53/7</t>
  </si>
  <si>
    <t xml:space="preserve">  52/7</t>
  </si>
  <si>
    <t xml:space="preserve"> 5.17,3</t>
  </si>
  <si>
    <t xml:space="preserve"> 6.14,1</t>
  </si>
  <si>
    <t xml:space="preserve">  50/4</t>
  </si>
  <si>
    <t xml:space="preserve"> 5.13,0</t>
  </si>
  <si>
    <t xml:space="preserve"> 6.19,7</t>
  </si>
  <si>
    <t xml:space="preserve"> 5.14,8</t>
  </si>
  <si>
    <t xml:space="preserve"> 6.19,2</t>
  </si>
  <si>
    <t xml:space="preserve"> 5.19,5</t>
  </si>
  <si>
    <t xml:space="preserve"> 6.18,5</t>
  </si>
  <si>
    <t xml:space="preserve"> 5.16,7</t>
  </si>
  <si>
    <t xml:space="preserve"> 6.25,8</t>
  </si>
  <si>
    <t xml:space="preserve"> 5.22,7</t>
  </si>
  <si>
    <t xml:space="preserve"> 6.20,7</t>
  </si>
  <si>
    <t xml:space="preserve"> 5.23,2</t>
  </si>
  <si>
    <t xml:space="preserve"> 6.20,2</t>
  </si>
  <si>
    <t xml:space="preserve">  59/9</t>
  </si>
  <si>
    <t xml:space="preserve"> 5.20,3</t>
  </si>
  <si>
    <t xml:space="preserve"> 6.23,5</t>
  </si>
  <si>
    <t xml:space="preserve"> 5.26,4</t>
  </si>
  <si>
    <t xml:space="preserve"> 5.21,7</t>
  </si>
  <si>
    <t xml:space="preserve"> 5.36,1</t>
  </si>
  <si>
    <t xml:space="preserve"> 6.23,4</t>
  </si>
  <si>
    <t xml:space="preserve"> 5.28,9</t>
  </si>
  <si>
    <t xml:space="preserve"> 6.41,0</t>
  </si>
  <si>
    <t xml:space="preserve"> 5.17,4</t>
  </si>
  <si>
    <t xml:space="preserve"> 6.52,6</t>
  </si>
  <si>
    <t xml:space="preserve"> 5.47,3</t>
  </si>
  <si>
    <t xml:space="preserve"> 6.50,0</t>
  </si>
  <si>
    <t xml:space="preserve">  69/12</t>
  </si>
  <si>
    <t>12.19,8</t>
  </si>
  <si>
    <t xml:space="preserve"> 6.17,8</t>
  </si>
  <si>
    <t xml:space="preserve"> 0.20</t>
  </si>
  <si>
    <t xml:space="preserve">  36/2</t>
  </si>
  <si>
    <t xml:space="preserve"> 5.11,2</t>
  </si>
  <si>
    <t xml:space="preserve"> 6.05,3</t>
  </si>
  <si>
    <t xml:space="preserve"> 5.11,8</t>
  </si>
  <si>
    <t xml:space="preserve"> 6.05,1</t>
  </si>
  <si>
    <t>+ 1.41,2</t>
  </si>
  <si>
    <t xml:space="preserve">  40/1</t>
  </si>
  <si>
    <t xml:space="preserve"> 5.22,8</t>
  </si>
  <si>
    <t xml:space="preserve"> 6.10,4</t>
  </si>
  <si>
    <t xml:space="preserve"> 60/13</t>
  </si>
  <si>
    <t xml:space="preserve"> 5.20,4</t>
  </si>
  <si>
    <t xml:space="preserve">  60/2</t>
  </si>
  <si>
    <t xml:space="preserve"> 6.19,3</t>
  </si>
  <si>
    <t xml:space="preserve">  67/5</t>
  </si>
  <si>
    <t xml:space="preserve">  72/8</t>
  </si>
  <si>
    <t xml:space="preserve"> 5.24,7</t>
  </si>
  <si>
    <t xml:space="preserve"> 6.27,4</t>
  </si>
  <si>
    <t xml:space="preserve"> 5.18,4</t>
  </si>
  <si>
    <t xml:space="preserve"> 6.14,4</t>
  </si>
  <si>
    <t xml:space="preserve"> 0.50</t>
  </si>
  <si>
    <t xml:space="preserve"> 5.49,9</t>
  </si>
  <si>
    <t xml:space="preserve"> 6.51,2</t>
  </si>
  <si>
    <t xml:space="preserve">  77/15</t>
  </si>
  <si>
    <t xml:space="preserve"> 7.08,2</t>
  </si>
  <si>
    <t xml:space="preserve">  79/14</t>
  </si>
  <si>
    <t xml:space="preserve"> 7.00,5</t>
  </si>
  <si>
    <t xml:space="preserve"> 8.20,5</t>
  </si>
  <si>
    <t xml:space="preserve">  80/7</t>
  </si>
  <si>
    <t xml:space="preserve"> 46</t>
  </si>
  <si>
    <t>TC2</t>
  </si>
  <si>
    <t>2 min. late</t>
  </si>
  <si>
    <t xml:space="preserve"> 75</t>
  </si>
  <si>
    <t>TC1</t>
  </si>
  <si>
    <t>5 min. late</t>
  </si>
  <si>
    <t>1 min. late</t>
  </si>
  <si>
    <t xml:space="preserve">  30/3</t>
  </si>
  <si>
    <t xml:space="preserve">  32/1</t>
  </si>
  <si>
    <t xml:space="preserve">  38/11</t>
  </si>
  <si>
    <t xml:space="preserve">  33/10</t>
  </si>
  <si>
    <t xml:space="preserve">  43/11</t>
  </si>
  <si>
    <t xml:space="preserve">  34/4</t>
  </si>
  <si>
    <t xml:space="preserve">  31/6</t>
  </si>
  <si>
    <t xml:space="preserve">  40/2</t>
  </si>
  <si>
    <t xml:space="preserve">  45/4</t>
  </si>
  <si>
    <t xml:space="preserve"> 5.06,7</t>
  </si>
  <si>
    <t xml:space="preserve">  43/7</t>
  </si>
  <si>
    <t xml:space="preserve">  39/6</t>
  </si>
  <si>
    <t xml:space="preserve">  36/11</t>
  </si>
  <si>
    <t xml:space="preserve"> 41/7</t>
  </si>
  <si>
    <t xml:space="preserve">  35/5</t>
  </si>
  <si>
    <t xml:space="preserve">  46/12</t>
  </si>
  <si>
    <t xml:space="preserve">  41/3</t>
  </si>
  <si>
    <t xml:space="preserve">  47/5</t>
  </si>
  <si>
    <t xml:space="preserve">  41/1</t>
  </si>
  <si>
    <t xml:space="preserve">  55/3</t>
  </si>
  <si>
    <t xml:space="preserve"> 5.10,1</t>
  </si>
  <si>
    <t>126</t>
  </si>
  <si>
    <t>TC0A</t>
  </si>
  <si>
    <t>43 min. late</t>
  </si>
  <si>
    <t xml:space="preserve"> 6.11,1</t>
  </si>
  <si>
    <t xml:space="preserve">  49/8</t>
  </si>
  <si>
    <t xml:space="preserve"> 5.03,7</t>
  </si>
  <si>
    <t xml:space="preserve"> 6.19,0</t>
  </si>
  <si>
    <t xml:space="preserve"> 5.09,0</t>
  </si>
  <si>
    <t xml:space="preserve"> 6.13,9</t>
  </si>
  <si>
    <t xml:space="preserve">  56/4</t>
  </si>
  <si>
    <t xml:space="preserve"> 51/7</t>
  </si>
  <si>
    <t xml:space="preserve"> 5.21,4</t>
  </si>
  <si>
    <t xml:space="preserve"> 6.02,3</t>
  </si>
  <si>
    <t xml:space="preserve">  29/1</t>
  </si>
  <si>
    <t xml:space="preserve">  52/2</t>
  </si>
  <si>
    <t xml:space="preserve">  43/12</t>
  </si>
  <si>
    <t xml:space="preserve">  54/2</t>
  </si>
  <si>
    <t xml:space="preserve"> 56/3</t>
  </si>
  <si>
    <t xml:space="preserve">  62/5</t>
  </si>
  <si>
    <t xml:space="preserve"> 5.12,5</t>
  </si>
  <si>
    <t xml:space="preserve">  61/10</t>
  </si>
  <si>
    <t xml:space="preserve">  57/5</t>
  </si>
  <si>
    <t xml:space="preserve">  48/3</t>
  </si>
  <si>
    <t xml:space="preserve">  57/13</t>
  </si>
  <si>
    <t xml:space="preserve"> 5.23,0</t>
  </si>
  <si>
    <t xml:space="preserve"> 6.22,0</t>
  </si>
  <si>
    <t xml:space="preserve"> 5.18,0</t>
  </si>
  <si>
    <t xml:space="preserve">  81/15</t>
  </si>
  <si>
    <t xml:space="preserve">  79/8</t>
  </si>
  <si>
    <t xml:space="preserve">  85/15</t>
  </si>
  <si>
    <t xml:space="preserve">  76/14</t>
  </si>
  <si>
    <t xml:space="preserve"> 5.27,8</t>
  </si>
  <si>
    <t xml:space="preserve"> 6.36,6</t>
  </si>
  <si>
    <t xml:space="preserve"> 5.42,1</t>
  </si>
  <si>
    <t xml:space="preserve"> 6.44,5</t>
  </si>
  <si>
    <t xml:space="preserve">  85/4</t>
  </si>
  <si>
    <t xml:space="preserve">  87/16</t>
  </si>
  <si>
    <t xml:space="preserve"> 5.44,7</t>
  </si>
  <si>
    <t xml:space="preserve"> 6.56,9</t>
  </si>
  <si>
    <t xml:space="preserve"> 6.55,9</t>
  </si>
  <si>
    <t xml:space="preserve">  89/6</t>
  </si>
  <si>
    <t xml:space="preserve"> 6.09,7</t>
  </si>
  <si>
    <t xml:space="preserve"> 7.03,3</t>
  </si>
  <si>
    <t xml:space="preserve"> 6.31,5</t>
  </si>
  <si>
    <t xml:space="preserve"> 7.42,4</t>
  </si>
  <si>
    <t xml:space="preserve">  95/7</t>
  </si>
  <si>
    <t xml:space="preserve"> 5.32,6</t>
  </si>
  <si>
    <t>25.16,7</t>
  </si>
  <si>
    <t xml:space="preserve">  68/11</t>
  </si>
  <si>
    <t xml:space="preserve">  66/4</t>
  </si>
  <si>
    <t xml:space="preserve">  70/13</t>
  </si>
  <si>
    <t xml:space="preserve">  71/7</t>
  </si>
  <si>
    <t xml:space="preserve">  82/15</t>
  </si>
  <si>
    <t xml:space="preserve"> 5.17,2</t>
  </si>
  <si>
    <t xml:space="preserve"> 6.26,0</t>
  </si>
  <si>
    <t xml:space="preserve">  84/9</t>
  </si>
  <si>
    <t xml:space="preserve">  75/9</t>
  </si>
  <si>
    <t xml:space="preserve">  73/13</t>
  </si>
  <si>
    <t xml:space="preserve">  77/3</t>
  </si>
  <si>
    <t xml:space="preserve"> 79/9</t>
  </si>
  <si>
    <t xml:space="preserve"> 5.24,3</t>
  </si>
  <si>
    <t xml:space="preserve"> 6.23,1</t>
  </si>
  <si>
    <t xml:space="preserve">  82/9</t>
  </si>
  <si>
    <t xml:space="preserve">  78/8</t>
  </si>
  <si>
    <t xml:space="preserve">  82/8</t>
  </si>
  <si>
    <t xml:space="preserve"> 5.29,6</t>
  </si>
  <si>
    <t xml:space="preserve"> 6.18,0</t>
  </si>
  <si>
    <t xml:space="preserve"> 5.30,9</t>
  </si>
  <si>
    <t xml:space="preserve"> 6.17,6</t>
  </si>
  <si>
    <t xml:space="preserve">  64/3</t>
  </si>
  <si>
    <t xml:space="preserve">  85/7</t>
  </si>
  <si>
    <t xml:space="preserve"> 5.19,8</t>
  </si>
  <si>
    <t xml:space="preserve"> 6.36,1</t>
  </si>
  <si>
    <t xml:space="preserve"> 5.30,5</t>
  </si>
  <si>
    <t xml:space="preserve"> 6.31,3</t>
  </si>
  <si>
    <t xml:space="preserve">  90/15</t>
  </si>
  <si>
    <t xml:space="preserve"> 5.32,1</t>
  </si>
  <si>
    <t xml:space="preserve"> 6.39,9</t>
  </si>
  <si>
    <t xml:space="preserve"> 5.41,6</t>
  </si>
  <si>
    <t xml:space="preserve"> 6.34,9</t>
  </si>
  <si>
    <t xml:space="preserve"> 5.32,5</t>
  </si>
  <si>
    <t xml:space="preserve"> 6.48,3</t>
  </si>
  <si>
    <t xml:space="preserve"> 5.48,9</t>
  </si>
  <si>
    <t xml:space="preserve"> 6.39,6</t>
  </si>
  <si>
    <t xml:space="preserve">  91/16</t>
  </si>
  <si>
    <t xml:space="preserve"> 5.32,4</t>
  </si>
  <si>
    <t xml:space="preserve"> 6.57,0</t>
  </si>
  <si>
    <t xml:space="preserve">  91/10</t>
  </si>
  <si>
    <t xml:space="preserve">  97/17</t>
  </si>
  <si>
    <t xml:space="preserve"> 6.14,7</t>
  </si>
  <si>
    <t xml:space="preserve"> 7.24,4</t>
  </si>
  <si>
    <t xml:space="preserve">  65/6</t>
  </si>
  <si>
    <t>11.56,0</t>
  </si>
  <si>
    <t xml:space="preserve"> 7.01,9</t>
  </si>
  <si>
    <t xml:space="preserve"> 102/7</t>
  </si>
  <si>
    <t xml:space="preserve"> 5.25,0</t>
  </si>
  <si>
    <t xml:space="preserve"> 6.30,4</t>
  </si>
  <si>
    <t xml:space="preserve">  87/5</t>
  </si>
  <si>
    <t xml:space="preserve"> 5.27,7</t>
  </si>
  <si>
    <t xml:space="preserve"> 6.33,2</t>
  </si>
  <si>
    <t xml:space="preserve">  90/16</t>
  </si>
  <si>
    <t xml:space="preserve">  88/6</t>
  </si>
  <si>
    <t xml:space="preserve"> 5.34,7</t>
  </si>
  <si>
    <t xml:space="preserve"> 6.33,3</t>
  </si>
  <si>
    <t xml:space="preserve"> 5.35,5</t>
  </si>
  <si>
    <t xml:space="preserve"> 6.35,3</t>
  </si>
  <si>
    <t xml:space="preserve">  93/11</t>
  </si>
  <si>
    <t xml:space="preserve"> 5.44,3</t>
  </si>
  <si>
    <t xml:space="preserve"> 6.32,9</t>
  </si>
  <si>
    <t xml:space="preserve">  94/6</t>
  </si>
  <si>
    <t xml:space="preserve"> 100/7</t>
  </si>
  <si>
    <t xml:space="preserve"> 107/12</t>
  </si>
  <si>
    <t xml:space="preserve"> 5.42,8</t>
  </si>
  <si>
    <t xml:space="preserve"> 6.49,2</t>
  </si>
  <si>
    <t xml:space="preserve"> 5.45,0</t>
  </si>
  <si>
    <t xml:space="preserve"> 6.59,8</t>
  </si>
  <si>
    <t xml:space="preserve"> 7.00,3</t>
  </si>
  <si>
    <t xml:space="preserve"> 6.05,7</t>
  </si>
  <si>
    <t xml:space="preserve"> 7.03,6</t>
  </si>
  <si>
    <t xml:space="preserve"> 6.02,2</t>
  </si>
  <si>
    <t xml:space="preserve"> 7.10,0</t>
  </si>
  <si>
    <t xml:space="preserve"> 110/13</t>
  </si>
  <si>
    <t xml:space="preserve"> 6.24,7</t>
  </si>
  <si>
    <t xml:space="preserve"> 7.33,0</t>
  </si>
  <si>
    <t xml:space="preserve"> 116/16</t>
  </si>
  <si>
    <t xml:space="preserve"> 6.52,3</t>
  </si>
  <si>
    <t xml:space="preserve"> 7.54,7</t>
  </si>
  <si>
    <t xml:space="preserve"> 118/9</t>
  </si>
  <si>
    <t xml:space="preserve"> 5.30,7</t>
  </si>
  <si>
    <t xml:space="preserve">  92/10</t>
  </si>
  <si>
    <t xml:space="preserve"> 6.36,8</t>
  </si>
  <si>
    <t xml:space="preserve"> 114/16</t>
  </si>
  <si>
    <t xml:space="preserve"> 5.34,0</t>
  </si>
  <si>
    <t xml:space="preserve"> 6.37,3</t>
  </si>
  <si>
    <t xml:space="preserve"> 109/17</t>
  </si>
  <si>
    <t xml:space="preserve"> 5.35,4</t>
  </si>
  <si>
    <t xml:space="preserve"> 6.46,1</t>
  </si>
  <si>
    <t xml:space="preserve"> 101/11</t>
  </si>
  <si>
    <t xml:space="preserve"> 6.49,4</t>
  </si>
  <si>
    <t xml:space="preserve"> 5.39,2</t>
  </si>
  <si>
    <t xml:space="preserve"> 6.45,7</t>
  </si>
  <si>
    <t xml:space="preserve"> 104/12</t>
  </si>
  <si>
    <t xml:space="preserve"> 103/10</t>
  </si>
  <si>
    <t xml:space="preserve"> 5.39,3</t>
  </si>
  <si>
    <t xml:space="preserve"> 6.47,8</t>
  </si>
  <si>
    <t xml:space="preserve"> 114/19</t>
  </si>
  <si>
    <t xml:space="preserve">  99/18</t>
  </si>
  <si>
    <t xml:space="preserve"> 108/14</t>
  </si>
  <si>
    <t xml:space="preserve"> 5.45,2</t>
  </si>
  <si>
    <t xml:space="preserve"> 6.51,8</t>
  </si>
  <si>
    <t xml:space="preserve"> 112/8</t>
  </si>
  <si>
    <t xml:space="preserve"> 5.56,5</t>
  </si>
  <si>
    <t xml:space="preserve"> 6.48,9</t>
  </si>
  <si>
    <t xml:space="preserve"> 5.56,2</t>
  </si>
  <si>
    <t xml:space="preserve"> 6.52,4</t>
  </si>
  <si>
    <t xml:space="preserve"> 113/15</t>
  </si>
  <si>
    <t xml:space="preserve"> 5.53,6</t>
  </si>
  <si>
    <t xml:space="preserve"> 7.06,3</t>
  </si>
  <si>
    <t xml:space="preserve"> 124/10</t>
  </si>
  <si>
    <t xml:space="preserve"> 119/21</t>
  </si>
  <si>
    <t xml:space="preserve"> 5.58,3</t>
  </si>
  <si>
    <t xml:space="preserve"> 7.06,0</t>
  </si>
  <si>
    <t xml:space="preserve"> 120/22</t>
  </si>
  <si>
    <t xml:space="preserve"> 6.03,7</t>
  </si>
  <si>
    <t xml:space="preserve"> 7.06,7</t>
  </si>
  <si>
    <t>13.10,4</t>
  </si>
  <si>
    <t xml:space="preserve"> 6.07,1</t>
  </si>
  <si>
    <t xml:space="preserve"> 7.11,4</t>
  </si>
  <si>
    <t xml:space="preserve"> 6.40,9</t>
  </si>
  <si>
    <t xml:space="preserve"> 7.49,6</t>
  </si>
  <si>
    <t xml:space="preserve"> 133/12</t>
  </si>
  <si>
    <t xml:space="preserve"> 31/10</t>
  </si>
  <si>
    <t xml:space="preserve"> 32/4</t>
  </si>
  <si>
    <t>135</t>
  </si>
  <si>
    <t xml:space="preserve"> 106/13</t>
  </si>
  <si>
    <t xml:space="preserve"> 5.50,3</t>
  </si>
  <si>
    <t xml:space="preserve"> 6.43,2</t>
  </si>
  <si>
    <t xml:space="preserve"> 117/20</t>
  </si>
  <si>
    <t xml:space="preserve"> 119/20</t>
  </si>
  <si>
    <t xml:space="preserve"> 5.56,4</t>
  </si>
  <si>
    <t xml:space="preserve"> 7.01,2</t>
  </si>
  <si>
    <t xml:space="preserve"> 122/21</t>
  </si>
  <si>
    <t xml:space="preserve"> 6.00,6</t>
  </si>
  <si>
    <t xml:space="preserve"> 7.07,9</t>
  </si>
  <si>
    <t xml:space="preserve"> 6.01,6</t>
  </si>
  <si>
    <t xml:space="preserve"> 7.08,4</t>
  </si>
  <si>
    <t xml:space="preserve"> 125/11</t>
  </si>
  <si>
    <t xml:space="preserve"> 130/24</t>
  </si>
  <si>
    <t xml:space="preserve"> 6.03,1</t>
  </si>
  <si>
    <t xml:space="preserve"> 7.10,6</t>
  </si>
  <si>
    <t xml:space="preserve"> 7.07,6</t>
  </si>
  <si>
    <t xml:space="preserve"> 129/2</t>
  </si>
  <si>
    <t xml:space="preserve"> 7.10,9</t>
  </si>
  <si>
    <t xml:space="preserve"> 136/4</t>
  </si>
  <si>
    <t xml:space="preserve"> 6.12,7</t>
  </si>
  <si>
    <t xml:space="preserve"> 7.10,7</t>
  </si>
  <si>
    <t xml:space="preserve"> 6.03,0</t>
  </si>
  <si>
    <t xml:space="preserve"> 7.21,3</t>
  </si>
  <si>
    <t xml:space="preserve"> 6.18,3</t>
  </si>
  <si>
    <t xml:space="preserve"> 7.13,5</t>
  </si>
  <si>
    <t xml:space="preserve"> 6.18,6</t>
  </si>
  <si>
    <t xml:space="preserve"> 7.18,8</t>
  </si>
  <si>
    <t xml:space="preserve"> 142/14</t>
  </si>
  <si>
    <t xml:space="preserve"> 140/14</t>
  </si>
  <si>
    <t xml:space="preserve"> 6.26,5</t>
  </si>
  <si>
    <t xml:space="preserve"> 7.16,6</t>
  </si>
  <si>
    <t xml:space="preserve"> 6.08,6</t>
  </si>
  <si>
    <t xml:space="preserve"> 7.36,2</t>
  </si>
  <si>
    <t>+ 4.09,1</t>
  </si>
  <si>
    <t xml:space="preserve"> 6.22,4</t>
  </si>
  <si>
    <t xml:space="preserve"> 7.30,2</t>
  </si>
  <si>
    <t xml:space="preserve"> 6.25,6</t>
  </si>
  <si>
    <t xml:space="preserve"> 7.37,6</t>
  </si>
  <si>
    <t xml:space="preserve"> 145/10</t>
  </si>
  <si>
    <t xml:space="preserve"> 147/11</t>
  </si>
  <si>
    <t xml:space="preserve"> 6.17,9</t>
  </si>
  <si>
    <t xml:space="preserve"> 7.45,5</t>
  </si>
  <si>
    <t xml:space="preserve"> 147/23</t>
  </si>
  <si>
    <t xml:space="preserve"> 6.32,5</t>
  </si>
  <si>
    <t xml:space="preserve"> 6.33,1</t>
  </si>
  <si>
    <t xml:space="preserve"> 7.46,3</t>
  </si>
  <si>
    <t>14.19,4</t>
  </si>
  <si>
    <t xml:space="preserve"> 6.33,6</t>
  </si>
  <si>
    <t xml:space="preserve"> 7.49,0</t>
  </si>
  <si>
    <t xml:space="preserve"> 7.07,5</t>
  </si>
  <si>
    <t xml:space="preserve"> 8.15,8</t>
  </si>
  <si>
    <t xml:space="preserve"> 7.13,7</t>
  </si>
  <si>
    <t xml:space="preserve"> 8.10,5</t>
  </si>
  <si>
    <t xml:space="preserve"> 155/16</t>
  </si>
  <si>
    <t xml:space="preserve"> 5.49,5</t>
  </si>
  <si>
    <t xml:space="preserve"> 7.02,2</t>
  </si>
  <si>
    <t xml:space="preserve"> 7.10</t>
  </si>
  <si>
    <t xml:space="preserve"> 115/9</t>
  </si>
  <si>
    <t>13.34,0</t>
  </si>
  <si>
    <t xml:space="preserve"> 7.22,3</t>
  </si>
  <si>
    <t xml:space="preserve">  15/4</t>
  </si>
  <si>
    <t xml:space="preserve">  16/1</t>
  </si>
  <si>
    <t xml:space="preserve">  14/11</t>
  </si>
  <si>
    <t xml:space="preserve">  13/3</t>
  </si>
  <si>
    <t xml:space="preserve">  12/10</t>
  </si>
  <si>
    <t xml:space="preserve">  19/3</t>
  </si>
  <si>
    <t xml:space="preserve">  20/1</t>
  </si>
  <si>
    <t xml:space="preserve">  27/3</t>
  </si>
  <si>
    <t xml:space="preserve">  28/4</t>
  </si>
  <si>
    <t xml:space="preserve">  29/5</t>
  </si>
  <si>
    <t xml:space="preserve">  21/2</t>
  </si>
  <si>
    <t xml:space="preserve">  25/8</t>
  </si>
  <si>
    <t xml:space="preserve">  23/12</t>
  </si>
  <si>
    <t xml:space="preserve">  26/9</t>
  </si>
  <si>
    <t xml:space="preserve">  30/4</t>
  </si>
  <si>
    <t xml:space="preserve">  41/2</t>
  </si>
  <si>
    <t xml:space="preserve">  32/5</t>
  </si>
  <si>
    <t xml:space="preserve">  72/3</t>
  </si>
  <si>
    <t xml:space="preserve">  66/14</t>
  </si>
  <si>
    <t xml:space="preserve">  70/2</t>
  </si>
  <si>
    <t xml:space="preserve"> 123/1</t>
  </si>
  <si>
    <t xml:space="preserve"> 5.58,0</t>
  </si>
  <si>
    <t xml:space="preserve"> 7.07,4</t>
  </si>
  <si>
    <t xml:space="preserve"> 134/25</t>
  </si>
  <si>
    <t xml:space="preserve"> 150/12</t>
  </si>
  <si>
    <t xml:space="preserve"> 153/14</t>
  </si>
  <si>
    <t xml:space="preserve"> 154/15</t>
  </si>
  <si>
    <t xml:space="preserve"> 157/17</t>
  </si>
  <si>
    <t xml:space="preserve"> 4.44,0</t>
  </si>
  <si>
    <t xml:space="preserve"> 6.50,6</t>
  </si>
  <si>
    <t xml:space="preserve">  34/1</t>
  </si>
  <si>
    <t xml:space="preserve">  45/12</t>
  </si>
  <si>
    <t xml:space="preserve">  35/6</t>
  </si>
  <si>
    <t xml:space="preserve">  50/9</t>
  </si>
  <si>
    <t xml:space="preserve">  55/13</t>
  </si>
  <si>
    <t xml:space="preserve">  57/11</t>
  </si>
  <si>
    <t xml:space="preserve">  51/5</t>
  </si>
  <si>
    <t xml:space="preserve">  58/1</t>
  </si>
  <si>
    <t xml:space="preserve">  42/2</t>
  </si>
  <si>
    <t xml:space="preserve">  52/6</t>
  </si>
  <si>
    <t xml:space="preserve">  78/6</t>
  </si>
  <si>
    <t xml:space="preserve">  56/1</t>
  </si>
  <si>
    <t xml:space="preserve">  58/5</t>
  </si>
  <si>
    <t xml:space="preserve">  62/3</t>
  </si>
  <si>
    <t xml:space="preserve">  48/4</t>
  </si>
  <si>
    <t xml:space="preserve">  45/7</t>
  </si>
  <si>
    <t xml:space="preserve">  60/6</t>
  </si>
  <si>
    <t xml:space="preserve">  36/13</t>
  </si>
  <si>
    <t xml:space="preserve">  65/13</t>
  </si>
  <si>
    <t xml:space="preserve">  63/12</t>
  </si>
  <si>
    <t xml:space="preserve">  69/4</t>
  </si>
  <si>
    <t xml:space="preserve">  61/8</t>
  </si>
  <si>
    <t xml:space="preserve">  83/5</t>
  </si>
  <si>
    <t xml:space="preserve">  64/14</t>
  </si>
  <si>
    <t xml:space="preserve">  73/3</t>
  </si>
  <si>
    <t xml:space="preserve">  80/8</t>
  </si>
  <si>
    <t xml:space="preserve">  67/14</t>
  </si>
  <si>
    <t xml:space="preserve">  68/7</t>
  </si>
  <si>
    <t xml:space="preserve">  80/16</t>
  </si>
  <si>
    <t xml:space="preserve">  76/7</t>
  </si>
  <si>
    <t xml:space="preserve">  84/4</t>
  </si>
  <si>
    <t xml:space="preserve">  71/2</t>
  </si>
  <si>
    <t xml:space="preserve">  86/9</t>
  </si>
  <si>
    <t xml:space="preserve">  98/9</t>
  </si>
  <si>
    <t xml:space="preserve">  75/5</t>
  </si>
  <si>
    <t xml:space="preserve">  96/7</t>
  </si>
  <si>
    <t xml:space="preserve"> 5.26,5</t>
  </si>
  <si>
    <t xml:space="preserve"> 6.34,3</t>
  </si>
  <si>
    <t xml:space="preserve">  92/15</t>
  </si>
  <si>
    <t xml:space="preserve">  96/8</t>
  </si>
  <si>
    <t xml:space="preserve"> 6.37,8</t>
  </si>
  <si>
    <t xml:space="preserve">  86/5</t>
  </si>
  <si>
    <t>+ 2.26,4</t>
  </si>
  <si>
    <t xml:space="preserve">  93/16</t>
  </si>
  <si>
    <t xml:space="preserve">  98/17</t>
  </si>
  <si>
    <t xml:space="preserve">  94/10</t>
  </si>
  <si>
    <t xml:space="preserve"> 117/17</t>
  </si>
  <si>
    <t xml:space="preserve">  95/12</t>
  </si>
  <si>
    <t xml:space="preserve">  99/13</t>
  </si>
  <si>
    <t xml:space="preserve">  99/10</t>
  </si>
  <si>
    <t xml:space="preserve"> 102/8</t>
  </si>
  <si>
    <t xml:space="preserve"> 115/18</t>
  </si>
  <si>
    <t xml:space="preserve"> 109/8</t>
  </si>
  <si>
    <t xml:space="preserve"> 104/19</t>
  </si>
  <si>
    <t xml:space="preserve"> 112/18</t>
  </si>
  <si>
    <t xml:space="preserve"> 106/11</t>
  </si>
  <si>
    <t xml:space="preserve"> 105/10</t>
  </si>
  <si>
    <t xml:space="preserve"> 111/14</t>
  </si>
  <si>
    <t xml:space="preserve"> 108/13</t>
  </si>
  <si>
    <t xml:space="preserve"> 121/20</t>
  </si>
  <si>
    <t xml:space="preserve"> 101/18</t>
  </si>
  <si>
    <t xml:space="preserve"> 120/14</t>
  </si>
  <si>
    <t xml:space="preserve"> 111/15</t>
  </si>
  <si>
    <t xml:space="preserve"> 124/17</t>
  </si>
  <si>
    <t xml:space="preserve"> 104/9</t>
  </si>
  <si>
    <t xml:space="preserve"> 113/19</t>
  </si>
  <si>
    <t xml:space="preserve"> 123/21</t>
  </si>
  <si>
    <t xml:space="preserve"> 116/19</t>
  </si>
  <si>
    <t>117/20</t>
  </si>
  <si>
    <t xml:space="preserve"> 128/19</t>
  </si>
  <si>
    <t xml:space="preserve"> 110/14</t>
  </si>
  <si>
    <t xml:space="preserve"> 126/18</t>
  </si>
  <si>
    <t xml:space="preserve"> 127/1</t>
  </si>
  <si>
    <t xml:space="preserve"> 129/12</t>
  </si>
  <si>
    <t xml:space="preserve"> 139/21</t>
  </si>
  <si>
    <t xml:space="preserve"> 118/18</t>
  </si>
  <si>
    <t xml:space="preserve"> 130/23</t>
  </si>
  <si>
    <t xml:space="preserve"> 128/23</t>
  </si>
  <si>
    <t xml:space="preserve"> 131/2</t>
  </si>
  <si>
    <t xml:space="preserve"> 131/24</t>
  </si>
  <si>
    <t xml:space="preserve"> 132/3</t>
  </si>
  <si>
    <t xml:space="preserve"> 133/4</t>
  </si>
  <si>
    <t xml:space="preserve"> 140/27</t>
  </si>
  <si>
    <t xml:space="preserve"> 127/22</t>
  </si>
  <si>
    <t xml:space="preserve"> 135/13</t>
  </si>
  <si>
    <t xml:space="preserve"> 138/26</t>
  </si>
  <si>
    <t xml:space="preserve"> 135/15</t>
  </si>
  <si>
    <t xml:space="preserve"> 136/15</t>
  </si>
  <si>
    <t xml:space="preserve"> 143/22</t>
  </si>
  <si>
    <t xml:space="preserve"> 126/19</t>
  </si>
  <si>
    <t xml:space="preserve"> 137/20</t>
  </si>
  <si>
    <t xml:space="preserve"> 141/13</t>
  </si>
  <si>
    <t xml:space="preserve"> 145/6</t>
  </si>
  <si>
    <t xml:space="preserve"> 144/5</t>
  </si>
  <si>
    <t xml:space="preserve"> 139/6</t>
  </si>
  <si>
    <t xml:space="preserve"> 146/7</t>
  </si>
  <si>
    <t xml:space="preserve"> 138/5</t>
  </si>
  <si>
    <t xml:space="preserve"> 144/9</t>
  </si>
  <si>
    <t xml:space="preserve"> 149/9</t>
  </si>
  <si>
    <t xml:space="preserve"> 141/7</t>
  </si>
  <si>
    <t xml:space="preserve"> 150/15</t>
  </si>
  <si>
    <t xml:space="preserve"> 143/15</t>
  </si>
  <si>
    <t xml:space="preserve"> 146/21</t>
  </si>
  <si>
    <t xml:space="preserve"> 154/12</t>
  </si>
  <si>
    <t xml:space="preserve"> 142/8</t>
  </si>
  <si>
    <t xml:space="preserve"> 149/16</t>
  </si>
  <si>
    <t xml:space="preserve"> 151/10</t>
  </si>
  <si>
    <t xml:space="preserve"> 153/11</t>
  </si>
  <si>
    <t xml:space="preserve"> 148/8</t>
  </si>
  <si>
    <t xml:space="preserve"> 152/28</t>
  </si>
  <si>
    <t xml:space="preserve"> 148/26</t>
  </si>
  <si>
    <t xml:space="preserve"> 155/24</t>
  </si>
  <si>
    <t xml:space="preserve"> 151/22</t>
  </si>
  <si>
    <t xml:space="preserve"> 156/13</t>
  </si>
  <si>
    <t xml:space="preserve"> 151/13</t>
  </si>
  <si>
    <t xml:space="preserve"> 157/14</t>
  </si>
  <si>
    <t>151/15</t>
  </si>
  <si>
    <t xml:space="preserve"> 158/15</t>
  </si>
  <si>
    <t xml:space="preserve"> 159/25</t>
  </si>
  <si>
    <t xml:space="preserve"> 156/23</t>
  </si>
  <si>
    <t xml:space="preserve"> 161/16</t>
  </si>
  <si>
    <t xml:space="preserve"> 162/29</t>
  </si>
  <si>
    <t xml:space="preserve"> 160/27</t>
  </si>
  <si>
    <t xml:space="preserve"> 163/17</t>
  </si>
  <si>
    <t xml:space="preserve"> 159/18</t>
  </si>
  <si>
    <t xml:space="preserve"> 164/17</t>
  </si>
  <si>
    <t xml:space="preserve"> 158/17</t>
  </si>
  <si>
    <t xml:space="preserve">  6/1</t>
  </si>
  <si>
    <t xml:space="preserve">  9/2</t>
  </si>
  <si>
    <t xml:space="preserve"> 15/5</t>
  </si>
  <si>
    <t>13.48,6</t>
  </si>
  <si>
    <t xml:space="preserve"> 1.00</t>
  </si>
  <si>
    <t>+ 1.32,9</t>
  </si>
  <si>
    <t xml:space="preserve">  7/7</t>
  </si>
  <si>
    <t xml:space="preserve">  8/1</t>
  </si>
  <si>
    <t xml:space="preserve"> 10/8</t>
  </si>
  <si>
    <t xml:space="preserve"> 11/1</t>
  </si>
  <si>
    <t xml:space="preserve"> 12/3</t>
  </si>
  <si>
    <t xml:space="preserve"> 13/9</t>
  </si>
  <si>
    <t xml:space="preserve"> 16/2</t>
  </si>
  <si>
    <t xml:space="preserve"> 17/1</t>
  </si>
  <si>
    <t xml:space="preserve"> 18/3</t>
  </si>
  <si>
    <t xml:space="preserve"> 19/6</t>
  </si>
  <si>
    <t xml:space="preserve"> 20/4</t>
  </si>
  <si>
    <t xml:space="preserve"> 21/10</t>
  </si>
  <si>
    <t xml:space="preserve"> 22/2</t>
  </si>
  <si>
    <t xml:space="preserve"> 23/5</t>
  </si>
  <si>
    <t xml:space="preserve"> 24/1</t>
  </si>
  <si>
    <t xml:space="preserve"> 26/3</t>
  </si>
  <si>
    <t xml:space="preserve"> 27/7</t>
  </si>
  <si>
    <t xml:space="preserve"> 29/11</t>
  </si>
  <si>
    <t xml:space="preserve"> 30/9</t>
  </si>
  <si>
    <t>14.01,2</t>
  </si>
  <si>
    <t>+ 1.45,5</t>
  </si>
  <si>
    <t xml:space="preserve">   9</t>
  </si>
  <si>
    <t xml:space="preserve">   8</t>
  </si>
  <si>
    <t>Parc Ferme</t>
  </si>
  <si>
    <t>EMV VM p 60.1.2</t>
  </si>
  <si>
    <t>1.00</t>
  </si>
  <si>
    <t xml:space="preserve"> 5.36,6</t>
  </si>
  <si>
    <t xml:space="preserve"> 5.51,9</t>
  </si>
  <si>
    <t>11.59,1</t>
  </si>
  <si>
    <t>12.11,4</t>
  </si>
  <si>
    <t xml:space="preserve"> 7.00,8</t>
  </si>
  <si>
    <t xml:space="preserve"> 5.47,0</t>
  </si>
  <si>
    <t>12.20,7</t>
  </si>
  <si>
    <t xml:space="preserve"> 7.14,7</t>
  </si>
  <si>
    <t xml:space="preserve">   4/3</t>
  </si>
  <si>
    <t xml:space="preserve"> 5.30,0</t>
  </si>
  <si>
    <t>11.43,9</t>
  </si>
  <si>
    <t xml:space="preserve"> 5.55,2</t>
  </si>
  <si>
    <t>13.13,5</t>
  </si>
  <si>
    <t xml:space="preserve"> 7.19,3</t>
  </si>
  <si>
    <t xml:space="preserve"> 6.10,9</t>
  </si>
  <si>
    <t>13.59,7</t>
  </si>
  <si>
    <t xml:space="preserve"> 7.31,1</t>
  </si>
  <si>
    <t xml:space="preserve"> 5.44,6</t>
  </si>
  <si>
    <t>12.24,8</t>
  </si>
  <si>
    <t>14.25,6</t>
  </si>
  <si>
    <t xml:space="preserve"> 6.34,0</t>
  </si>
  <si>
    <t>ELECTRICAL</t>
  </si>
  <si>
    <t xml:space="preserve"> 5.10,8</t>
  </si>
  <si>
    <t>11.06,4</t>
  </si>
  <si>
    <t xml:space="preserve"> 6.27,1</t>
  </si>
  <si>
    <t xml:space="preserve"> 5.30,8</t>
  </si>
  <si>
    <t>11.50,3</t>
  </si>
  <si>
    <t xml:space="preserve"> 6.44,4</t>
  </si>
  <si>
    <t xml:space="preserve">   6/5</t>
  </si>
  <si>
    <t xml:space="preserve"> 5.28,0</t>
  </si>
  <si>
    <t>11.54,5</t>
  </si>
  <si>
    <t xml:space="preserve"> 6.50,8</t>
  </si>
  <si>
    <t xml:space="preserve">   7/6</t>
  </si>
  <si>
    <t xml:space="preserve">   3/1</t>
  </si>
  <si>
    <t>13.05,3</t>
  </si>
  <si>
    <t xml:space="preserve"> 7.11,2</t>
  </si>
  <si>
    <t xml:space="preserve"> 7.24,8</t>
  </si>
  <si>
    <t>12.17,6</t>
  </si>
  <si>
    <t xml:space="preserve"> 7.00,6</t>
  </si>
  <si>
    <t xml:space="preserve">   5/1</t>
  </si>
  <si>
    <t>11.36,1</t>
  </si>
  <si>
    <t>12.16,2</t>
  </si>
  <si>
    <t>14.01,6</t>
  </si>
  <si>
    <t xml:space="preserve"> 8.11,8</t>
  </si>
  <si>
    <t xml:space="preserve">  11/3</t>
  </si>
  <si>
    <t xml:space="preserve">  15/1</t>
  </si>
  <si>
    <t xml:space="preserve">  17</t>
  </si>
  <si>
    <t>TC3A</t>
  </si>
  <si>
    <t xml:space="preserve">  95</t>
  </si>
  <si>
    <t>SS4F</t>
  </si>
  <si>
    <t xml:space="preserve"> 101</t>
  </si>
  <si>
    <t>SS4S</t>
  </si>
  <si>
    <t xml:space="preserve">  18/3</t>
  </si>
  <si>
    <t xml:space="preserve"> 6.10,3</t>
  </si>
  <si>
    <t>12.29,5</t>
  </si>
  <si>
    <t xml:space="preserve"> 7.13,0</t>
  </si>
  <si>
    <t xml:space="preserve"> 6.00,3</t>
  </si>
  <si>
    <t>12.48,3</t>
  </si>
  <si>
    <t xml:space="preserve"> 7.13,9</t>
  </si>
  <si>
    <t xml:space="preserve"> 6.31,1</t>
  </si>
  <si>
    <t>12.54,8</t>
  </si>
  <si>
    <t xml:space="preserve"> 7.18,3</t>
  </si>
  <si>
    <t xml:space="preserve"> 15/2</t>
  </si>
  <si>
    <t>12.47,0</t>
  </si>
  <si>
    <t xml:space="preserve"> 7.23,4</t>
  </si>
  <si>
    <t>13.09,9</t>
  </si>
  <si>
    <t xml:space="preserve"> 7.44,6</t>
  </si>
  <si>
    <t xml:space="preserve">  20/4</t>
  </si>
  <si>
    <t xml:space="preserve"> 6.04,3</t>
  </si>
  <si>
    <t>13.51,1</t>
  </si>
  <si>
    <t xml:space="preserve"> 7.35,3</t>
  </si>
  <si>
    <t xml:space="preserve">  20/2</t>
  </si>
  <si>
    <t xml:space="preserve"> 6.55,0</t>
  </si>
  <si>
    <t xml:space="preserve">  8/6</t>
  </si>
  <si>
    <t xml:space="preserve">  12/6</t>
  </si>
  <si>
    <t xml:space="preserve">  10/1</t>
  </si>
  <si>
    <t xml:space="preserve">  14/7</t>
  </si>
  <si>
    <t xml:space="preserve">  13/4</t>
  </si>
  <si>
    <t xml:space="preserve"> 6.45,0</t>
  </si>
  <si>
    <t xml:space="preserve"> 6.02,8</t>
  </si>
  <si>
    <t>12.32,5</t>
  </si>
  <si>
    <t xml:space="preserve"> 6.05,2</t>
  </si>
  <si>
    <t>12.31,7</t>
  </si>
  <si>
    <t xml:space="preserve"> 7.29,6</t>
  </si>
  <si>
    <t xml:space="preserve">  13/1</t>
  </si>
  <si>
    <t xml:space="preserve">  24/3</t>
  </si>
  <si>
    <t xml:space="preserve">  24/4</t>
  </si>
  <si>
    <t xml:space="preserve"> 6.11,4</t>
  </si>
  <si>
    <t>12.54,2</t>
  </si>
  <si>
    <t xml:space="preserve"> 7.21,5</t>
  </si>
  <si>
    <t xml:space="preserve"> 6.02,7</t>
  </si>
  <si>
    <t>13.02,1</t>
  </si>
  <si>
    <t xml:space="preserve"> 7.32,6</t>
  </si>
  <si>
    <t xml:space="preserve">  23/5</t>
  </si>
  <si>
    <t xml:space="preserve"> 6.16,0</t>
  </si>
  <si>
    <t>12.59,3</t>
  </si>
  <si>
    <t xml:space="preserve"> 7.22,4</t>
  </si>
  <si>
    <t xml:space="preserve"> 6.10,8</t>
  </si>
  <si>
    <t>12.51,7</t>
  </si>
  <si>
    <t xml:space="preserve"> 7.47,8</t>
  </si>
  <si>
    <t xml:space="preserve"> 6.24,4</t>
  </si>
  <si>
    <t>13.16,8</t>
  </si>
  <si>
    <t xml:space="preserve"> 7.29,8</t>
  </si>
  <si>
    <t xml:space="preserve">  29/4</t>
  </si>
  <si>
    <t xml:space="preserve">  21/3</t>
  </si>
  <si>
    <t xml:space="preserve"> 6.14,9</t>
  </si>
  <si>
    <t>13.12,6</t>
  </si>
  <si>
    <t xml:space="preserve"> 7.50,5</t>
  </si>
  <si>
    <t>12.56,3</t>
  </si>
  <si>
    <t xml:space="preserve"> 6.18,4</t>
  </si>
  <si>
    <t>13.18,8</t>
  </si>
  <si>
    <t xml:space="preserve"> 7.32,0</t>
  </si>
  <si>
    <t xml:space="preserve">  33/6</t>
  </si>
  <si>
    <t xml:space="preserve"> 6.13,7</t>
  </si>
  <si>
    <t>12.58,0</t>
  </si>
  <si>
    <t>12.48,8</t>
  </si>
  <si>
    <t xml:space="preserve"> 6.12,5</t>
  </si>
  <si>
    <t>13.09,7</t>
  </si>
  <si>
    <t>11.57,0</t>
  </si>
  <si>
    <t xml:space="preserve"> 7.34,9</t>
  </si>
  <si>
    <t xml:space="preserve">  22/3</t>
  </si>
  <si>
    <t xml:space="preserve">  28/5</t>
  </si>
  <si>
    <t xml:space="preserve">  34/7</t>
  </si>
  <si>
    <t>12.56,1</t>
  </si>
  <si>
    <t xml:space="preserve"> 7.31,7</t>
  </si>
  <si>
    <t xml:space="preserve">  26/5</t>
  </si>
  <si>
    <t xml:space="preserve"> 6.10,2</t>
  </si>
  <si>
    <t xml:space="preserve"> 7.19,9</t>
  </si>
  <si>
    <t xml:space="preserve">  35/2</t>
  </si>
  <si>
    <t>12.46,4</t>
  </si>
  <si>
    <t xml:space="preserve"> 7.37,1</t>
  </si>
  <si>
    <t>12.59,6</t>
  </si>
  <si>
    <t>41.06,1</t>
  </si>
  <si>
    <t xml:space="preserve">  30/6</t>
  </si>
  <si>
    <t xml:space="preserve"> 6.08,2</t>
  </si>
  <si>
    <t>13.05,5</t>
  </si>
  <si>
    <t xml:space="preserve">  35/10</t>
  </si>
  <si>
    <t xml:space="preserve">  44/4</t>
  </si>
  <si>
    <t xml:space="preserve"> 6.06,5</t>
  </si>
  <si>
    <t>13.21,7</t>
  </si>
  <si>
    <t xml:space="preserve"> 7.27,5</t>
  </si>
  <si>
    <t xml:space="preserve">  19/10</t>
  </si>
  <si>
    <t xml:space="preserve">  21/8</t>
  </si>
  <si>
    <t xml:space="preserve">  25/3</t>
  </si>
  <si>
    <t xml:space="preserve"> 6.38,4</t>
  </si>
  <si>
    <t>12.58,2</t>
  </si>
  <si>
    <t xml:space="preserve"> 7.36,0</t>
  </si>
  <si>
    <t xml:space="preserve"> 6.13,5</t>
  </si>
  <si>
    <t>13.03,3</t>
  </si>
  <si>
    <t xml:space="preserve"> 7.46,9</t>
  </si>
  <si>
    <t xml:space="preserve">  41/5</t>
  </si>
  <si>
    <t xml:space="preserve"> 6.24,3</t>
  </si>
  <si>
    <t>13.10,1</t>
  </si>
  <si>
    <t xml:space="preserve"> 7.34,5</t>
  </si>
  <si>
    <t xml:space="preserve">  43/6</t>
  </si>
  <si>
    <t xml:space="preserve">  36/5</t>
  </si>
  <si>
    <t xml:space="preserve">  32/9</t>
  </si>
  <si>
    <t xml:space="preserve"> 6.21,4</t>
  </si>
  <si>
    <t>13.02,5</t>
  </si>
  <si>
    <t xml:space="preserve"> 8.08,1</t>
  </si>
  <si>
    <t xml:space="preserve">  37/8</t>
  </si>
  <si>
    <t xml:space="preserve">  47/8</t>
  </si>
  <si>
    <t xml:space="preserve">  27/4</t>
  </si>
  <si>
    <t xml:space="preserve"> 6.19,8</t>
  </si>
  <si>
    <t>13.36,1</t>
  </si>
  <si>
    <t xml:space="preserve"> 7.21,7</t>
  </si>
  <si>
    <t xml:space="preserve">  40/7</t>
  </si>
  <si>
    <t xml:space="preserve">  49/10</t>
  </si>
  <si>
    <t xml:space="preserve"> 6.27,7</t>
  </si>
  <si>
    <t>13.15,1</t>
  </si>
  <si>
    <t xml:space="preserve"> 7.59,2</t>
  </si>
  <si>
    <t xml:space="preserve">  46/2</t>
  </si>
  <si>
    <t xml:space="preserve">  50/2</t>
  </si>
  <si>
    <t>13.33,8</t>
  </si>
  <si>
    <t xml:space="preserve"> 7.51,5</t>
  </si>
  <si>
    <t xml:space="preserve">  48/1</t>
  </si>
  <si>
    <t xml:space="preserve"> 6.14,6</t>
  </si>
  <si>
    <t>13.51,0</t>
  </si>
  <si>
    <t xml:space="preserve"> 6.25,3</t>
  </si>
  <si>
    <t>13.29,4</t>
  </si>
  <si>
    <t xml:space="preserve"> 7.47,3</t>
  </si>
  <si>
    <t xml:space="preserve">  42/9</t>
  </si>
  <si>
    <t xml:space="preserve"> 6.42,1</t>
  </si>
  <si>
    <t>13.30,1</t>
  </si>
  <si>
    <t xml:space="preserve"> 7.42,1</t>
  </si>
  <si>
    <t xml:space="preserve"> 6.16,5</t>
  </si>
  <si>
    <t>14.03,2</t>
  </si>
  <si>
    <t xml:space="preserve"> 7.43,2</t>
  </si>
  <si>
    <t xml:space="preserve">  55/12</t>
  </si>
  <si>
    <t xml:space="preserve"> 6.07,3</t>
  </si>
  <si>
    <t>14.50,9</t>
  </si>
  <si>
    <t xml:space="preserve"> 8.01,7</t>
  </si>
  <si>
    <t xml:space="preserve">  51/12</t>
  </si>
  <si>
    <t xml:space="preserve"> 7.32,2</t>
  </si>
  <si>
    <t>13.35,9</t>
  </si>
  <si>
    <t xml:space="preserve"> 7.43,6</t>
  </si>
  <si>
    <t xml:space="preserve">  39/4</t>
  </si>
  <si>
    <t xml:space="preserve"> 8.54,5</t>
  </si>
  <si>
    <t>12.38,8</t>
  </si>
  <si>
    <t xml:space="preserve"> 6.44,3</t>
  </si>
  <si>
    <t>14.31,7</t>
  </si>
  <si>
    <t xml:space="preserve"> 7.48,1</t>
  </si>
  <si>
    <t xml:space="preserve">  45/6</t>
  </si>
  <si>
    <t xml:space="preserve"> 6.43,1</t>
  </si>
  <si>
    <t>13.58,1</t>
  </si>
  <si>
    <t xml:space="preserve"> 8.27,8</t>
  </si>
  <si>
    <t xml:space="preserve"> 7.11,5</t>
  </si>
  <si>
    <t>14.36,5</t>
  </si>
  <si>
    <t xml:space="preserve"> 7.58,1</t>
  </si>
  <si>
    <t xml:space="preserve">  49/11</t>
  </si>
  <si>
    <t>14.34,5</t>
  </si>
  <si>
    <t xml:space="preserve"> 8.12,9</t>
  </si>
  <si>
    <t xml:space="preserve">  60/4</t>
  </si>
  <si>
    <t xml:space="preserve"> 7.41,3</t>
  </si>
  <si>
    <t>14.34,0</t>
  </si>
  <si>
    <t xml:space="preserve"> 8.07,4</t>
  </si>
  <si>
    <t xml:space="preserve"> 6.46,3</t>
  </si>
  <si>
    <t>12.47,4</t>
  </si>
  <si>
    <t xml:space="preserve"> 7.38,7</t>
  </si>
  <si>
    <t xml:space="preserve">  36/3</t>
  </si>
  <si>
    <t xml:space="preserve"> 6.31,7</t>
  </si>
  <si>
    <t>13.23,8</t>
  </si>
  <si>
    <t xml:space="preserve"> 7.48,5</t>
  </si>
  <si>
    <t xml:space="preserve">  46/10</t>
  </si>
  <si>
    <t>14.56,0</t>
  </si>
  <si>
    <t>14.14,6</t>
  </si>
  <si>
    <t xml:space="preserve"> 8.39,1</t>
  </si>
  <si>
    <t xml:space="preserve">  56/3</t>
  </si>
  <si>
    <t>14.28,7</t>
  </si>
  <si>
    <t xml:space="preserve"> 8.11,0</t>
  </si>
  <si>
    <t>14.15,8</t>
  </si>
  <si>
    <t>15.41,3</t>
  </si>
  <si>
    <t xml:space="preserve"> 9.21,5</t>
  </si>
  <si>
    <t xml:space="preserve"> 7.16,8</t>
  </si>
  <si>
    <t>20.56,8</t>
  </si>
  <si>
    <t xml:space="preserve"> 6.22,6</t>
  </si>
  <si>
    <t>71.19,7</t>
  </si>
  <si>
    <t xml:space="preserve"> 8.06,7</t>
  </si>
  <si>
    <t xml:space="preserve"> 6.00</t>
  </si>
  <si>
    <t xml:space="preserve">  42/8</t>
  </si>
  <si>
    <t xml:space="preserve"> 7.08,8</t>
  </si>
  <si>
    <t>16.10,0</t>
  </si>
  <si>
    <t>BRAKES</t>
  </si>
  <si>
    <t>ELECTRICITY</t>
  </si>
  <si>
    <t xml:space="preserve"> 6.34,5</t>
  </si>
  <si>
    <t>ALTERNATOR</t>
  </si>
  <si>
    <t xml:space="preserve">  70/12</t>
  </si>
  <si>
    <t xml:space="preserve">  57/7</t>
  </si>
  <si>
    <t xml:space="preserve">  59/11</t>
  </si>
  <si>
    <t xml:space="preserve">  59/7</t>
  </si>
  <si>
    <t xml:space="preserve">  61/3</t>
  </si>
  <si>
    <t xml:space="preserve"> 6.52,5</t>
  </si>
  <si>
    <t xml:space="preserve"> 6.33,4</t>
  </si>
  <si>
    <t>14.45,1</t>
  </si>
  <si>
    <t xml:space="preserve"> 8.02,4</t>
  </si>
  <si>
    <t xml:space="preserve">  75/14</t>
  </si>
  <si>
    <t xml:space="preserve"> 8.20,8</t>
  </si>
  <si>
    <t xml:space="preserve">  62/8</t>
  </si>
  <si>
    <t>14.47,0</t>
  </si>
  <si>
    <t xml:space="preserve"> 8.18,1</t>
  </si>
  <si>
    <t xml:space="preserve">  61/5</t>
  </si>
  <si>
    <t xml:space="preserve"> 6.46,6</t>
  </si>
  <si>
    <t>15.09,5</t>
  </si>
  <si>
    <t xml:space="preserve"> 8.24,7</t>
  </si>
  <si>
    <t xml:space="preserve">  65/10</t>
  </si>
  <si>
    <t xml:space="preserve">  66/9</t>
  </si>
  <si>
    <t xml:space="preserve"> 6.47,1</t>
  </si>
  <si>
    <t>15.21,9</t>
  </si>
  <si>
    <t xml:space="preserve"> 8.07,9</t>
  </si>
  <si>
    <t xml:space="preserve"> 7.15,6</t>
  </si>
  <si>
    <t>15.27,7</t>
  </si>
  <si>
    <t xml:space="preserve">  53/6</t>
  </si>
  <si>
    <t xml:space="preserve"> 7.28,9</t>
  </si>
  <si>
    <t>14.52,3</t>
  </si>
  <si>
    <t xml:space="preserve"> 8.23,7</t>
  </si>
  <si>
    <t xml:space="preserve">  81/7</t>
  </si>
  <si>
    <t xml:space="preserve">  65/1</t>
  </si>
  <si>
    <t xml:space="preserve"> 6.42,8</t>
  </si>
  <si>
    <t>14.42,8</t>
  </si>
  <si>
    <t xml:space="preserve"> 8.45,4</t>
  </si>
  <si>
    <t xml:space="preserve"> 6.42,0</t>
  </si>
  <si>
    <t>15.16,2</t>
  </si>
  <si>
    <t xml:space="preserve"> 8.20,9</t>
  </si>
  <si>
    <t xml:space="preserve">  63/5</t>
  </si>
  <si>
    <t xml:space="preserve"> 6.58,3</t>
  </si>
  <si>
    <t>15.23,2</t>
  </si>
  <si>
    <t xml:space="preserve"> 8.22,3</t>
  </si>
  <si>
    <t xml:space="preserve">  64/6</t>
  </si>
  <si>
    <t xml:space="preserve"> 6.39,3</t>
  </si>
  <si>
    <t>15.18,0</t>
  </si>
  <si>
    <t xml:space="preserve"> 8.57,0</t>
  </si>
  <si>
    <t xml:space="preserve"> 6.33,5</t>
  </si>
  <si>
    <t xml:space="preserve"> 8.30,0</t>
  </si>
  <si>
    <t xml:space="preserve">  79/7</t>
  </si>
  <si>
    <t xml:space="preserve"> 6.58,2</t>
  </si>
  <si>
    <t>15.28,6</t>
  </si>
  <si>
    <t xml:space="preserve"> 8.37,4</t>
  </si>
  <si>
    <t xml:space="preserve"> 7.15,5</t>
  </si>
  <si>
    <t>15.17,7</t>
  </si>
  <si>
    <t xml:space="preserve"> 8.51,6</t>
  </si>
  <si>
    <t xml:space="preserve"> 6.40,3</t>
  </si>
  <si>
    <t>16.14,4</t>
  </si>
  <si>
    <t xml:space="preserve"> 8.47,8</t>
  </si>
  <si>
    <t xml:space="preserve">  81/8</t>
  </si>
  <si>
    <t xml:space="preserve"> 7.10,2</t>
  </si>
  <si>
    <t>15.31,4</t>
  </si>
  <si>
    <t xml:space="preserve"> 8.46,5</t>
  </si>
  <si>
    <t xml:space="preserve">  74/5</t>
  </si>
  <si>
    <t xml:space="preserve"> 7.18,2</t>
  </si>
  <si>
    <t>15.49,9</t>
  </si>
  <si>
    <t xml:space="preserve"> 8.44,6</t>
  </si>
  <si>
    <t xml:space="preserve"> 8.47,9</t>
  </si>
  <si>
    <t>16.54,4</t>
  </si>
  <si>
    <t>10.00,9</t>
  </si>
  <si>
    <t xml:space="preserve">  87/9</t>
  </si>
  <si>
    <t xml:space="preserve"> 80/7</t>
  </si>
  <si>
    <t xml:space="preserve">  83/7</t>
  </si>
  <si>
    <t xml:space="preserve">  53/13</t>
  </si>
  <si>
    <t xml:space="preserve"> 122/10</t>
  </si>
  <si>
    <t xml:space="preserve"> 167/18</t>
  </si>
  <si>
    <t xml:space="preserve"> 103/11</t>
  </si>
  <si>
    <t xml:space="preserve"> 5.04,6</t>
  </si>
  <si>
    <t xml:space="preserve">  53/10</t>
  </si>
  <si>
    <t xml:space="preserve"> 160/16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</si>
  <si>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</si>
  <si>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</si>
  <si>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</si>
  <si>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</si>
  <si>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</si>
  <si>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</si>
  <si>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</si>
  <si>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</si>
  <si>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</si>
  <si>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</si>
  <si>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</si>
  <si>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</si>
  <si>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</si>
  <si>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</si>
  <si>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</si>
  <si>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</si>
  <si>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</si>
  <si>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</si>
  <si>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</si>
  <si>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</si>
  <si>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</si>
  <si>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</si>
  <si>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</si>
  <si>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</si>
  <si>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</si>
  <si>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</si>
  <si>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</si>
  <si>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</si>
  <si>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</si>
  <si>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</si>
  <si>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</si>
  <si>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</si>
  <si>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</si>
  <si>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</si>
  <si>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</si>
  <si>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</si>
  <si>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</si>
  <si>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</si>
  <si>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</si>
  <si>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</si>
  <si>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</si>
  <si>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</si>
  <si>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</si>
  <si>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</si>
  <si>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</si>
  <si>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</si>
  <si>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</si>
  <si>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</si>
  <si>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</si>
  <si>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</si>
  <si>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</si>
  <si>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</si>
  <si>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</si>
  <si>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</si>
  <si>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</si>
  <si>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</si>
  <si>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</si>
  <si>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</si>
  <si>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</si>
  <si>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</si>
  <si>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</si>
  <si>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</si>
  <si>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</si>
  <si>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</si>
  <si>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</si>
  <si>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</si>
  <si>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</si>
  <si>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</si>
  <si>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</si>
  <si>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</si>
  <si>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</si>
  <si>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</si>
  <si>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</si>
  <si>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</si>
  <si>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</si>
  <si>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</si>
  <si>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</si>
  <si>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</si>
  <si>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</si>
  <si>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</si>
  <si>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</si>
  <si>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</si>
  <si>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>19:38</t>
  </si>
  <si>
    <t>Teams EE Championships</t>
  </si>
  <si>
    <t>Silveston 50th Saaremaa Rally 2017</t>
  </si>
  <si>
    <t>October 13-14, 2017</t>
  </si>
  <si>
    <t xml:space="preserve">S1  </t>
  </si>
  <si>
    <t xml:space="preserve">S2  </t>
  </si>
  <si>
    <t xml:space="preserve"> 16:57</t>
  </si>
  <si>
    <t xml:space="preserve"> 16:54</t>
  </si>
  <si>
    <t xml:space="preserve"> 16:51</t>
  </si>
  <si>
    <t>Ott Tänak</t>
  </si>
  <si>
    <t>17:00</t>
  </si>
  <si>
    <t>17:01</t>
  </si>
  <si>
    <t>17:02</t>
  </si>
  <si>
    <t>17:03</t>
  </si>
  <si>
    <t>Nikolay Gryazin</t>
  </si>
  <si>
    <t>Yaroslav Fedorov</t>
  </si>
  <si>
    <t>17:04</t>
  </si>
  <si>
    <t>17:05</t>
  </si>
  <si>
    <t>17:06</t>
  </si>
  <si>
    <t>Kaspar Koitla</t>
  </si>
  <si>
    <t>Andres Ots</t>
  </si>
  <si>
    <t>17:07</t>
  </si>
  <si>
    <t>Tomi Tukiainen</t>
  </si>
  <si>
    <t>Mikko Pohjanharju</t>
  </si>
  <si>
    <t>PRINTSPORT</t>
  </si>
  <si>
    <t>17:08</t>
  </si>
  <si>
    <t>Janne Vähämiko</t>
  </si>
  <si>
    <t>Jani Salo</t>
  </si>
  <si>
    <t>17:09</t>
  </si>
  <si>
    <t>Kjell Sandberg</t>
  </si>
  <si>
    <t>Göran Lönnmark</t>
  </si>
  <si>
    <t>SWE</t>
  </si>
  <si>
    <t>17:10</t>
  </si>
  <si>
    <t>17:11</t>
  </si>
  <si>
    <t>Giedrius Notkus</t>
  </si>
  <si>
    <t>Dalius Strizanas</t>
  </si>
  <si>
    <t>LIT</t>
  </si>
  <si>
    <t>ASK AUTORIKONA</t>
  </si>
  <si>
    <t>17:12</t>
  </si>
  <si>
    <t>Marko Haapsaari</t>
  </si>
  <si>
    <t>Niko Sorsa</t>
  </si>
  <si>
    <t>MARKO HAAPSAARI</t>
  </si>
  <si>
    <t>17:13</t>
  </si>
  <si>
    <t>Jari Tuuri</t>
  </si>
  <si>
    <t>Toni Kuhanen</t>
  </si>
  <si>
    <t>DYNAMO</t>
  </si>
  <si>
    <t>17:14</t>
  </si>
  <si>
    <t>17:15</t>
  </si>
  <si>
    <t>17:16</t>
  </si>
  <si>
    <t>Timmu Kōrge</t>
  </si>
  <si>
    <t>Jaanus Bōstrov</t>
  </si>
  <si>
    <t>17:17</t>
  </si>
  <si>
    <t>Stig Andervang</t>
  </si>
  <si>
    <t>Robin Eriksson</t>
  </si>
  <si>
    <t>Subaru Impreza WRC</t>
  </si>
  <si>
    <t>17:18</t>
  </si>
  <si>
    <t>17:19</t>
  </si>
  <si>
    <t>17:20</t>
  </si>
  <si>
    <t>Alexander Kudryavtsev</t>
  </si>
  <si>
    <t>Volodymir Korsia</t>
  </si>
  <si>
    <t>RUS / UKR</t>
  </si>
  <si>
    <t>17:21</t>
  </si>
  <si>
    <t>17:22</t>
  </si>
  <si>
    <t>17:23</t>
  </si>
  <si>
    <t>17:24</t>
  </si>
  <si>
    <t>Markus Abram</t>
  </si>
  <si>
    <t>Jarmo Vōsa</t>
  </si>
  <si>
    <t>Mitsubishi Lancer</t>
  </si>
  <si>
    <t>17:25</t>
  </si>
  <si>
    <t>Margus Murakas</t>
  </si>
  <si>
    <t>Rainis Nagel</t>
  </si>
  <si>
    <t>Audi S1</t>
  </si>
  <si>
    <t>17:26</t>
  </si>
  <si>
    <t>Rakan Al-Rasheed</t>
  </si>
  <si>
    <t>Jarkko Kalliolepo</t>
  </si>
  <si>
    <t>SAU / FIN</t>
  </si>
  <si>
    <t>17:27</t>
  </si>
  <si>
    <t>17:28</t>
  </si>
  <si>
    <t>17:29</t>
  </si>
  <si>
    <t>17:30</t>
  </si>
  <si>
    <t>17:31</t>
  </si>
  <si>
    <t>Hendrik Kers</t>
  </si>
  <si>
    <t>Mihkel Kapp</t>
  </si>
  <si>
    <t>Mitsubishi Lancer Evo 5</t>
  </si>
  <si>
    <t>17:32</t>
  </si>
  <si>
    <t>Gunnar Tamm</t>
  </si>
  <si>
    <t>Kalev Kuzmin</t>
  </si>
  <si>
    <t>17:33</t>
  </si>
  <si>
    <t>Slava Popov</t>
  </si>
  <si>
    <t>Talis Perosti</t>
  </si>
  <si>
    <t>OK TEHNIKASPORDIKLUBI</t>
  </si>
  <si>
    <t>17:34</t>
  </si>
  <si>
    <t>Pasi Lyytikäinen</t>
  </si>
  <si>
    <t>Mika Rantasalo</t>
  </si>
  <si>
    <t>17:35</t>
  </si>
  <si>
    <t>17:36</t>
  </si>
  <si>
    <t>17:37</t>
  </si>
  <si>
    <t>17:38</t>
  </si>
  <si>
    <t>Martin Ansi</t>
  </si>
  <si>
    <t>17:39</t>
  </si>
  <si>
    <t>Aaron Johnston</t>
  </si>
  <si>
    <t>17:40</t>
  </si>
  <si>
    <t>Kevin Kuusik</t>
  </si>
  <si>
    <t>Cristen Laos</t>
  </si>
  <si>
    <t>17:41</t>
  </si>
  <si>
    <t>Kristen Kelement</t>
  </si>
  <si>
    <t>Timo Kasesalu</t>
  </si>
  <si>
    <t>RS RACING TEAM</t>
  </si>
  <si>
    <t>Citroen C2</t>
  </si>
  <si>
    <t>17:42</t>
  </si>
  <si>
    <t>Sindre Furuseth</t>
  </si>
  <si>
    <t>Jim Hjerpe</t>
  </si>
  <si>
    <t>NOR / SWE</t>
  </si>
  <si>
    <t>SINDRE FURUSETH</t>
  </si>
  <si>
    <t>Opel Adam R2</t>
  </si>
  <si>
    <t>17:43</t>
  </si>
  <si>
    <t>17:44</t>
  </si>
  <si>
    <t>17:45</t>
  </si>
  <si>
    <t>17:46</t>
  </si>
  <si>
    <t>17:47</t>
  </si>
  <si>
    <t>17:48</t>
  </si>
  <si>
    <t>Oliver Ojaperv</t>
  </si>
  <si>
    <t>Jarno Talve</t>
  </si>
  <si>
    <t>17:49</t>
  </si>
  <si>
    <t>17:50</t>
  </si>
  <si>
    <t>17:51</t>
  </si>
  <si>
    <t>17:52</t>
  </si>
  <si>
    <t>17:53</t>
  </si>
  <si>
    <t>17:54</t>
  </si>
  <si>
    <t>Egidijus Valeisa</t>
  </si>
  <si>
    <t>Povilas Reisas</t>
  </si>
  <si>
    <t>SKUBA RACING TEAM</t>
  </si>
  <si>
    <t>17:55</t>
  </si>
  <si>
    <t>Kimmo Juhannusvuori</t>
  </si>
  <si>
    <t>Jussi Altti</t>
  </si>
  <si>
    <t>KIMMO JUHANNUSVUORI</t>
  </si>
  <si>
    <t>Ford Escort RS 2000</t>
  </si>
  <si>
    <t>17:56</t>
  </si>
  <si>
    <t>17:57</t>
  </si>
  <si>
    <t>Madis Vanaselja</t>
  </si>
  <si>
    <t>Jaanus Hōbemägi</t>
  </si>
  <si>
    <t>17:58</t>
  </si>
  <si>
    <t>17:59</t>
  </si>
  <si>
    <t>Kari Peura</t>
  </si>
  <si>
    <t>Jari Jaakola</t>
  </si>
  <si>
    <t>KARI PEURA</t>
  </si>
  <si>
    <t>Timo Pulkkinen</t>
  </si>
  <si>
    <t>Lasse Miettinen</t>
  </si>
  <si>
    <t>18:01</t>
  </si>
  <si>
    <t>SR6</t>
  </si>
  <si>
    <t>Rainer Rohtmets</t>
  </si>
  <si>
    <t>Lenno Ahman</t>
  </si>
  <si>
    <t>18:03</t>
  </si>
  <si>
    <t>Tommi Hatakka</t>
  </si>
  <si>
    <t>Topi Luhtinen</t>
  </si>
  <si>
    <t>Jonas Pipiras</t>
  </si>
  <si>
    <t>Aisvydas Paliukenas</t>
  </si>
  <si>
    <t>JUTA KSK</t>
  </si>
  <si>
    <t>18:05</t>
  </si>
  <si>
    <t>David Sultanjants</t>
  </si>
  <si>
    <t>Siim Oja</t>
  </si>
  <si>
    <t>Citroen DS3 R3T</t>
  </si>
  <si>
    <t>Mikko Varneslahti</t>
  </si>
  <si>
    <t>Veikko Kanninen</t>
  </si>
  <si>
    <t>Volvo 240</t>
  </si>
  <si>
    <t>18:07</t>
  </si>
  <si>
    <t>Henri Tuomisto</t>
  </si>
  <si>
    <t>Jukka Rasi</t>
  </si>
  <si>
    <t>HENRI TOUMISTO</t>
  </si>
  <si>
    <t>Opel Astra GSI</t>
  </si>
  <si>
    <t>18:09</t>
  </si>
  <si>
    <t>Karri Marttila</t>
  </si>
  <si>
    <t>Heikki Pietarila</t>
  </si>
  <si>
    <t>KARRI MARTTILA</t>
  </si>
  <si>
    <t>Mitsubishi Lancer Evo 3</t>
  </si>
  <si>
    <t>18:11</t>
  </si>
  <si>
    <t>Karl-Martin Volver</t>
  </si>
  <si>
    <t>Margus Jōerand</t>
  </si>
  <si>
    <t>Lada Kalina</t>
  </si>
  <si>
    <t>Ago Ahu</t>
  </si>
  <si>
    <t>Henri Hallik</t>
  </si>
  <si>
    <t>18:13</t>
  </si>
  <si>
    <t>Giedrius Firantas</t>
  </si>
  <si>
    <t>Matas Valiulis</t>
  </si>
  <si>
    <t>ASK AUTORALIS</t>
  </si>
  <si>
    <t>BMW 325</t>
  </si>
  <si>
    <t>Viktor Ivanov</t>
  </si>
  <si>
    <t>Jaak Aru</t>
  </si>
  <si>
    <t>Jari Nurminen</t>
  </si>
  <si>
    <t>Kari Laukkanen</t>
  </si>
  <si>
    <t>SÄILIÖ JA TERÄSRAKENNE A.LUOTOOY</t>
  </si>
  <si>
    <t>Volvo 242</t>
  </si>
  <si>
    <t>Viljar Ventsel</t>
  </si>
  <si>
    <t>Margus Sōōrumaa</t>
  </si>
  <si>
    <t>Jarkko Savolainen</t>
  </si>
  <si>
    <t>Tomi Minkkinen</t>
  </si>
  <si>
    <t>JARKKO SAVOLAINEN</t>
  </si>
  <si>
    <t>Ari Nousiainen</t>
  </si>
  <si>
    <t>Ari Koponen</t>
  </si>
  <si>
    <t>ARI NOUSIAINEN</t>
  </si>
  <si>
    <t>Atte Kivioja</t>
  </si>
  <si>
    <t>Pasi Haataja</t>
  </si>
  <si>
    <t>ATTE KIVIOJA</t>
  </si>
  <si>
    <t>Teemu Kiiski</t>
  </si>
  <si>
    <t>Janne Rauhala</t>
  </si>
  <si>
    <t>JANNE RAUHALA</t>
  </si>
  <si>
    <t>Denis Levyatov</t>
  </si>
  <si>
    <t>Leonard Giliver</t>
  </si>
  <si>
    <t>Vladimir Afonin</t>
  </si>
  <si>
    <t>ISR / RUS</t>
  </si>
  <si>
    <t>Vadim Kuznetsov</t>
  </si>
  <si>
    <t>Roman Kapustin</t>
  </si>
  <si>
    <t>Antti Nokkanen</t>
  </si>
  <si>
    <t>Harri Reinikainen</t>
  </si>
  <si>
    <t>ANTTI NOKKANEN</t>
  </si>
  <si>
    <t>Tomi Rönnemaa</t>
  </si>
  <si>
    <t>Tero Rönnemaa</t>
  </si>
  <si>
    <t>TERO RÖNNEMAA</t>
  </si>
  <si>
    <t>Toyota Corolla 1600 GT</t>
  </si>
  <si>
    <t>Andre Kiil</t>
  </si>
  <si>
    <t>Juha Hautala</t>
  </si>
  <si>
    <t>Jonne Luotonen</t>
  </si>
  <si>
    <t>RTE-MOTORSPORT</t>
  </si>
  <si>
    <t>MB 190 2.3-16V</t>
  </si>
  <si>
    <t xml:space="preserve"> 92.</t>
  </si>
  <si>
    <t xml:space="preserve"> 93.</t>
  </si>
  <si>
    <t xml:space="preserve"> 94.</t>
  </si>
  <si>
    <t>Alexander Zaytsev</t>
  </si>
  <si>
    <t>Aleksey Bashmakov</t>
  </si>
  <si>
    <t>ALEKSEY BASHMAKOV</t>
  </si>
  <si>
    <t>Ford Fiesta ST</t>
  </si>
  <si>
    <t xml:space="preserve"> 95.</t>
  </si>
  <si>
    <t>Jani Laine</t>
  </si>
  <si>
    <t>Petri Kaunonen</t>
  </si>
  <si>
    <t>JANI LAINE</t>
  </si>
  <si>
    <t>Seat Ibiza</t>
  </si>
  <si>
    <t xml:space="preserve"> 96.</t>
  </si>
  <si>
    <t>Mick Holland</t>
  </si>
  <si>
    <t>Karolis Kairys</t>
  </si>
  <si>
    <t>GB / LIT</t>
  </si>
  <si>
    <t>Ford MK1 Escort</t>
  </si>
  <si>
    <t xml:space="preserve"> 97.</t>
  </si>
  <si>
    <t>Drew Holland</t>
  </si>
  <si>
    <t>Aleksandras Dainys</t>
  </si>
  <si>
    <t xml:space="preserve"> 98.</t>
  </si>
  <si>
    <t>Dave Holland</t>
  </si>
  <si>
    <t>Ford MK2 Escort</t>
  </si>
  <si>
    <t xml:space="preserve"> 99.</t>
  </si>
  <si>
    <t>Erno Kinnunen</t>
  </si>
  <si>
    <t>ERNO KINNUNEN</t>
  </si>
  <si>
    <t>100.</t>
  </si>
  <si>
    <t>Justas Tamasauskas</t>
  </si>
  <si>
    <t>AG RACING</t>
  </si>
  <si>
    <t>101.</t>
  </si>
  <si>
    <t>102.</t>
  </si>
  <si>
    <t>Tommi Harju</t>
  </si>
  <si>
    <t>Petri Kivioja</t>
  </si>
  <si>
    <t>TOMMI HARJU</t>
  </si>
  <si>
    <t>103.</t>
  </si>
  <si>
    <t>104.</t>
  </si>
  <si>
    <t>Konstantin Tarasov</t>
  </si>
  <si>
    <t>Nikita Severyuhin</t>
  </si>
  <si>
    <t>KONSTANTIN TARASOV</t>
  </si>
  <si>
    <t>105.</t>
  </si>
  <si>
    <t>Raido Laulik</t>
  </si>
  <si>
    <t>Tōnis Viidas</t>
  </si>
  <si>
    <t>106.</t>
  </si>
  <si>
    <t>Pasi Tiainen</t>
  </si>
  <si>
    <t>Matti Ikävalko</t>
  </si>
  <si>
    <t>107.</t>
  </si>
  <si>
    <t>Raigo Reimal</t>
  </si>
  <si>
    <t>Sander Reimal</t>
  </si>
  <si>
    <t>108.</t>
  </si>
  <si>
    <t>109.</t>
  </si>
  <si>
    <t>110.</t>
  </si>
  <si>
    <t>Ants Uustalu</t>
  </si>
  <si>
    <t>111.</t>
  </si>
  <si>
    <t>Kalle Mäkinen</t>
  </si>
  <si>
    <t>Juha Ruti</t>
  </si>
  <si>
    <t>KALLE MÄKINEN</t>
  </si>
  <si>
    <t>112.</t>
  </si>
  <si>
    <t>113.</t>
  </si>
  <si>
    <t>Timo Markkanen</t>
  </si>
  <si>
    <t>Pentti Tiainen</t>
  </si>
  <si>
    <t>Toyota Corolla Coupe</t>
  </si>
  <si>
    <t>114.</t>
  </si>
  <si>
    <t>115.</t>
  </si>
  <si>
    <t>Marko Mättik</t>
  </si>
  <si>
    <t>Mihkel Vaher</t>
  </si>
  <si>
    <t>SK VILLU</t>
  </si>
  <si>
    <t>116.</t>
  </si>
  <si>
    <t>Tomi Kunttu</t>
  </si>
  <si>
    <t>Hannu Sartovuo</t>
  </si>
  <si>
    <t>TOMI KUNTTU</t>
  </si>
  <si>
    <t>VW Golf GTI</t>
  </si>
  <si>
    <t>117.</t>
  </si>
  <si>
    <t>Tommi Laaksonen</t>
  </si>
  <si>
    <t>Arttu Flyktmann</t>
  </si>
  <si>
    <t>118.</t>
  </si>
  <si>
    <t>Rando Turja</t>
  </si>
  <si>
    <t>Ain Sepp</t>
  </si>
  <si>
    <t>119.</t>
  </si>
  <si>
    <t>120.</t>
  </si>
  <si>
    <t>121.</t>
  </si>
  <si>
    <t>122.</t>
  </si>
  <si>
    <t>Aarre Luoto</t>
  </si>
  <si>
    <t>Henri Kallioniemi</t>
  </si>
  <si>
    <t>123.</t>
  </si>
  <si>
    <t>Audronis Gulbinas</t>
  </si>
  <si>
    <t>Vytis Pauliukonis</t>
  </si>
  <si>
    <t>BUKIME DRAUGE VSJ</t>
  </si>
  <si>
    <t>124.</t>
  </si>
  <si>
    <t>Mika Karpiola</t>
  </si>
  <si>
    <t>Iida Muteli</t>
  </si>
  <si>
    <t>MIKA KARPIOLA</t>
  </si>
  <si>
    <t>Ford Escort 1300 GT</t>
  </si>
  <si>
    <t>125.</t>
  </si>
  <si>
    <t>126.</t>
  </si>
  <si>
    <t>127.</t>
  </si>
  <si>
    <t>128.</t>
  </si>
  <si>
    <t>Allar Goldberg</t>
  </si>
  <si>
    <t>Kaarel Lääne</t>
  </si>
  <si>
    <t>129.</t>
  </si>
  <si>
    <t>Erkko East</t>
  </si>
  <si>
    <t>Margus Brant</t>
  </si>
  <si>
    <t>130.</t>
  </si>
  <si>
    <t>Ari Sorsa</t>
  </si>
  <si>
    <t>Janina Sorsa</t>
  </si>
  <si>
    <t>ARI SORSA</t>
  </si>
  <si>
    <t>131.</t>
  </si>
  <si>
    <t>Hannu Perälä</t>
  </si>
  <si>
    <t>Marko Pajunen</t>
  </si>
  <si>
    <t>HANNU PERÄLÄ</t>
  </si>
  <si>
    <t>132.</t>
  </si>
  <si>
    <t>Kasper Koosa</t>
  </si>
  <si>
    <t>Tarvi Trees</t>
  </si>
  <si>
    <t>133.</t>
  </si>
  <si>
    <t>Margus Reek</t>
  </si>
  <si>
    <t>Geito Reek</t>
  </si>
  <si>
    <t>134.</t>
  </si>
  <si>
    <t>Petri Honkanen</t>
  </si>
  <si>
    <t>Jari Elonen</t>
  </si>
  <si>
    <t>135.</t>
  </si>
  <si>
    <t>Siim Järveots</t>
  </si>
  <si>
    <t>Priit Järveots</t>
  </si>
  <si>
    <t>BMW 328</t>
  </si>
  <si>
    <t>136.</t>
  </si>
  <si>
    <t>Lauris Berzins</t>
  </si>
  <si>
    <t>Kristaps Berzins</t>
  </si>
  <si>
    <t>LAURIS BERZINS</t>
  </si>
  <si>
    <t>137.</t>
  </si>
  <si>
    <t>Timo Mäki</t>
  </si>
  <si>
    <t>Mika Kortesuo</t>
  </si>
  <si>
    <t>TIMO MÄKI</t>
  </si>
  <si>
    <t>138.</t>
  </si>
  <si>
    <t>Bogdan Semet</t>
  </si>
  <si>
    <t>Raiko Lille</t>
  </si>
  <si>
    <t>BMW 320</t>
  </si>
  <si>
    <t>139.</t>
  </si>
  <si>
    <t>140.</t>
  </si>
  <si>
    <t>Andres Tammel</t>
  </si>
  <si>
    <t>141.</t>
  </si>
  <si>
    <t>Priit Guljajev</t>
  </si>
  <si>
    <t>Janek Ojala</t>
  </si>
  <si>
    <t>142.</t>
  </si>
  <si>
    <t>Peeter Kaibald</t>
  </si>
  <si>
    <t>Priit Pilden</t>
  </si>
  <si>
    <t>143.</t>
  </si>
  <si>
    <t>144.</t>
  </si>
  <si>
    <t>Esa Uski</t>
  </si>
  <si>
    <t>Matti Hämäläinen</t>
  </si>
  <si>
    <t>145.</t>
  </si>
  <si>
    <t>BMW 318 IS</t>
  </si>
  <si>
    <t>146.</t>
  </si>
  <si>
    <t>Marten Madissoo</t>
  </si>
  <si>
    <t>Vivo Pender</t>
  </si>
  <si>
    <t>AIX RACING TEAM</t>
  </si>
  <si>
    <t>Ford Focus</t>
  </si>
  <si>
    <t>147.</t>
  </si>
  <si>
    <t>Tiit Pōlluäär</t>
  </si>
  <si>
    <t>Rasmus Vaher</t>
  </si>
  <si>
    <t>148.</t>
  </si>
  <si>
    <t>19:27</t>
  </si>
  <si>
    <t>149.</t>
  </si>
  <si>
    <t>150.</t>
  </si>
  <si>
    <t>Priit Estermaa</t>
  </si>
  <si>
    <t>Sven Andevei</t>
  </si>
  <si>
    <t>151.</t>
  </si>
  <si>
    <t>Ilkka Saarikoski</t>
  </si>
  <si>
    <t>Juhani Koski</t>
  </si>
  <si>
    <t>ILKKA SAARIKOSKI</t>
  </si>
  <si>
    <t>152.</t>
  </si>
  <si>
    <t>Pirkka Syvänoro</t>
  </si>
  <si>
    <t>Jukka Aromaa</t>
  </si>
  <si>
    <t>PIRKKA SYVÄNORO</t>
  </si>
  <si>
    <t>Fiat Uno Turbo IE</t>
  </si>
  <si>
    <t>153.</t>
  </si>
  <si>
    <t>Kalle Kruusma</t>
  </si>
  <si>
    <t>Andres Kruusma</t>
  </si>
  <si>
    <t>Vaz 2105</t>
  </si>
  <si>
    <t>154.</t>
  </si>
  <si>
    <t>Gert Lombiots</t>
  </si>
  <si>
    <t>Gert Roosipōld</t>
  </si>
  <si>
    <t>VÄNDRA TSK</t>
  </si>
  <si>
    <t>Ford Escort RS2000</t>
  </si>
  <si>
    <t>155.</t>
  </si>
  <si>
    <t>Artur Laul</t>
  </si>
  <si>
    <t>Alain Sivous</t>
  </si>
  <si>
    <t>156.</t>
  </si>
  <si>
    <t>Rait Raidma</t>
  </si>
  <si>
    <t>Rainis Raidma</t>
  </si>
  <si>
    <t>Suzuki Baleno</t>
  </si>
  <si>
    <t>157.</t>
  </si>
  <si>
    <t>Mait Mättik</t>
  </si>
  <si>
    <t>Kristjan Len</t>
  </si>
  <si>
    <t>158.</t>
  </si>
  <si>
    <t>Villu Mättik</t>
  </si>
  <si>
    <t>Arvo Maslenikov</t>
  </si>
  <si>
    <t>159.</t>
  </si>
  <si>
    <t>Keiro Orgus</t>
  </si>
  <si>
    <t>Ulvar Orgus</t>
  </si>
  <si>
    <t>Toyota Yaris</t>
  </si>
  <si>
    <t>160.</t>
  </si>
  <si>
    <t>19:39</t>
  </si>
  <si>
    <t>161.</t>
  </si>
  <si>
    <t>Tarmo Silt</t>
  </si>
  <si>
    <t>Raido Loel</t>
  </si>
  <si>
    <t>MÄRJAMAA RALLY TEAM</t>
  </si>
  <si>
    <t>19:40</t>
  </si>
  <si>
    <t>162.</t>
  </si>
  <si>
    <t>19:41</t>
  </si>
  <si>
    <t>163.</t>
  </si>
  <si>
    <t>19:42</t>
  </si>
  <si>
    <t>164.</t>
  </si>
  <si>
    <t>19:43</t>
  </si>
  <si>
    <t>165.</t>
  </si>
  <si>
    <t>19:44</t>
  </si>
  <si>
    <t>166.</t>
  </si>
  <si>
    <t>19:45</t>
  </si>
  <si>
    <t>167.</t>
  </si>
  <si>
    <t>19:46</t>
  </si>
  <si>
    <t>168.</t>
  </si>
  <si>
    <t>Elmo Allika</t>
  </si>
  <si>
    <t>Valter Nōmmik</t>
  </si>
  <si>
    <t>19:47</t>
  </si>
  <si>
    <t>169.</t>
  </si>
  <si>
    <t>Toomas Repp</t>
  </si>
  <si>
    <t>Oliver Ojaveer</t>
  </si>
  <si>
    <t>GAZ 53</t>
  </si>
  <si>
    <t xml:space="preserve">  11</t>
  </si>
  <si>
    <t>SS2S</t>
  </si>
  <si>
    <t xml:space="preserve">  19</t>
  </si>
  <si>
    <t>SS1F</t>
  </si>
  <si>
    <t xml:space="preserve">  96</t>
  </si>
  <si>
    <t>TC2A</t>
  </si>
  <si>
    <t xml:space="preserve"> 104</t>
  </si>
  <si>
    <t xml:space="preserve"> 111</t>
  </si>
  <si>
    <t>SS3F</t>
  </si>
  <si>
    <t xml:space="preserve"> 132</t>
  </si>
  <si>
    <t>SS1S</t>
  </si>
  <si>
    <t xml:space="preserve"> 165</t>
  </si>
  <si>
    <t>TC2B</t>
  </si>
  <si>
    <t xml:space="preserve"> 179</t>
  </si>
  <si>
    <t>SS3S</t>
  </si>
  <si>
    <t>TC3</t>
  </si>
  <si>
    <t>TC2C</t>
  </si>
  <si>
    <t>8 min. late</t>
  </si>
  <si>
    <t xml:space="preserve"> 1.20</t>
  </si>
  <si>
    <t>107</t>
  </si>
  <si>
    <t>109</t>
  </si>
  <si>
    <t>7 min. late</t>
  </si>
  <si>
    <t xml:space="preserve"> 63</t>
  </si>
  <si>
    <t>Superrally</t>
  </si>
  <si>
    <t>5.00</t>
  </si>
  <si>
    <t>SS3</t>
  </si>
  <si>
    <t>Jump start</t>
  </si>
  <si>
    <t>0.10</t>
  </si>
  <si>
    <t>Superrally after last stage</t>
  </si>
  <si>
    <t>Kaugatoma</t>
  </si>
  <si>
    <t xml:space="preserve"> 132.93 km/h</t>
  </si>
  <si>
    <t xml:space="preserve"> 121.95 km/h</t>
  </si>
  <si>
    <t xml:space="preserve"> 126.72 km/h</t>
  </si>
  <si>
    <t xml:space="preserve"> 115.79 km/h</t>
  </si>
  <si>
    <t xml:space="preserve"> 116.21 km/h</t>
  </si>
  <si>
    <t xml:space="preserve"> 114.81 km/h</t>
  </si>
  <si>
    <t xml:space="preserve"> 119.80 km/h</t>
  </si>
  <si>
    <t xml:space="preserve"> 113.19 km/h</t>
  </si>
  <si>
    <t xml:space="preserve"> 113.08 km/h</t>
  </si>
  <si>
    <t xml:space="preserve">  98.99 km/h</t>
  </si>
  <si>
    <t xml:space="preserve"> 9.80 km</t>
  </si>
  <si>
    <t xml:space="preserve">  1 Tänak/Gross</t>
  </si>
  <si>
    <t xml:space="preserve"> 27 Abram/Vōsa</t>
  </si>
  <si>
    <t xml:space="preserve">  8 Koitla/Ots</t>
  </si>
  <si>
    <t xml:space="preserve"> 56 Tölp/Vihmann</t>
  </si>
  <si>
    <t xml:space="preserve"> 54 Torn/Sikk</t>
  </si>
  <si>
    <t xml:space="preserve"> 45 Furuseth/Hjerpe</t>
  </si>
  <si>
    <t xml:space="preserve"> 38 Ringenberg/Heina</t>
  </si>
  <si>
    <t xml:space="preserve"> 50 Soe/Ahu</t>
  </si>
  <si>
    <t xml:space="preserve"> 90 Rönnemaa/Rönnemaa</t>
  </si>
  <si>
    <t>164 Niinemets/Allika</t>
  </si>
  <si>
    <t>SS2</t>
  </si>
  <si>
    <t>Taritu1</t>
  </si>
  <si>
    <t xml:space="preserve"> 115.44 km/h</t>
  </si>
  <si>
    <t xml:space="preserve"> 103.74 km/h</t>
  </si>
  <si>
    <t xml:space="preserve"> 106.35 km/h</t>
  </si>
  <si>
    <t xml:space="preserve"> 100.25 km/h</t>
  </si>
  <si>
    <t xml:space="preserve">  99.83 km/h</t>
  </si>
  <si>
    <t xml:space="preserve">  98.24 km/h</t>
  </si>
  <si>
    <t xml:space="preserve">  99.94 km/h</t>
  </si>
  <si>
    <t xml:space="preserve">  98.87 km/h</t>
  </si>
  <si>
    <t xml:space="preserve">  97.26 km/h</t>
  </si>
  <si>
    <t xml:space="preserve">  85.04 km/h</t>
  </si>
  <si>
    <t xml:space="preserve"> 9.95 km</t>
  </si>
  <si>
    <t>103 Virves/Pruul</t>
  </si>
  <si>
    <t>Kuressaare</t>
  </si>
  <si>
    <t xml:space="preserve">  48.60 km/h</t>
  </si>
  <si>
    <t xml:space="preserve">  45.80 km/h</t>
  </si>
  <si>
    <t xml:space="preserve">  47.24 km/h</t>
  </si>
  <si>
    <t xml:space="preserve">  45.10 km/h</t>
  </si>
  <si>
    <t xml:space="preserve">  45.50 km/h</t>
  </si>
  <si>
    <t xml:space="preserve">  45.21 km/h</t>
  </si>
  <si>
    <t xml:space="preserve">  45.18 km/h</t>
  </si>
  <si>
    <t xml:space="preserve">  43.76 km/h</t>
  </si>
  <si>
    <t xml:space="preserve">  44.06 km/h</t>
  </si>
  <si>
    <t xml:space="preserve">  41.36 km/h</t>
  </si>
  <si>
    <t xml:space="preserve"> 2.16 km</t>
  </si>
  <si>
    <t xml:space="preserve"> 64 Pulkkinen/Miettinen</t>
  </si>
  <si>
    <t xml:space="preserve"> 14 Notkus/Strizanas</t>
  </si>
  <si>
    <t xml:space="preserve"> 55 Subi/Subi</t>
  </si>
  <si>
    <t xml:space="preserve"> 59 Laipaik/Piir</t>
  </si>
  <si>
    <t xml:space="preserve"> 41 Saar/Ansi</t>
  </si>
  <si>
    <t>166 Tuberik/Vetesina</t>
  </si>
  <si>
    <t xml:space="preserve"> 7.56,5</t>
  </si>
  <si>
    <t>19.58,6</t>
  </si>
  <si>
    <t>+ 7.42,9</t>
  </si>
  <si>
    <t>152/27</t>
  </si>
  <si>
    <t xml:space="preserve"> 7.52,1</t>
  </si>
  <si>
    <t>20.15,5</t>
  </si>
  <si>
    <t xml:space="preserve"> 156/27</t>
  </si>
  <si>
    <t>+ 7.59,8</t>
  </si>
  <si>
    <t>153/15</t>
  </si>
  <si>
    <t xml:space="preserve"> 8.08,0</t>
  </si>
  <si>
    <t>21.13,4</t>
  </si>
  <si>
    <t xml:space="preserve"> 164/15</t>
  </si>
  <si>
    <t>+ 8.57,7</t>
  </si>
  <si>
    <t>154/16</t>
  </si>
  <si>
    <t>155/7</t>
  </si>
  <si>
    <t xml:space="preserve"> 172/7</t>
  </si>
  <si>
    <t>156/17</t>
  </si>
  <si>
    <t xml:space="preserve"> 171/21</t>
  </si>
  <si>
    <t>157/18</t>
  </si>
  <si>
    <t>158/28</t>
  </si>
  <si>
    <t>10.58,4</t>
  </si>
  <si>
    <t>24.01,6</t>
  </si>
  <si>
    <t xml:space="preserve"> 161/28</t>
  </si>
  <si>
    <t>+11.45,9</t>
  </si>
  <si>
    <t>159/24</t>
  </si>
  <si>
    <t>11.02,3</t>
  </si>
  <si>
    <t xml:space="preserve"> 7.57,7</t>
  </si>
  <si>
    <t>24.19,5</t>
  </si>
  <si>
    <t xml:space="preserve"> 163/24</t>
  </si>
  <si>
    <t xml:space="preserve"> 163/25</t>
  </si>
  <si>
    <t>+12.03,8</t>
  </si>
  <si>
    <t>160/16</t>
  </si>
  <si>
    <t>12.01,2</t>
  </si>
  <si>
    <t>26.59,8</t>
  </si>
  <si>
    <t>+14.44,1</t>
  </si>
  <si>
    <t>161/29</t>
  </si>
  <si>
    <t xml:space="preserve"> 9.54,5</t>
  </si>
  <si>
    <t>28.45,0</t>
  </si>
  <si>
    <t xml:space="preserve"> 165/30</t>
  </si>
  <si>
    <t>+16.29,3</t>
  </si>
  <si>
    <t>162/19</t>
  </si>
  <si>
    <t>10.12,0</t>
  </si>
  <si>
    <t>11.08,3</t>
  </si>
  <si>
    <t>29.16,8</t>
  </si>
  <si>
    <t xml:space="preserve"> 166/18</t>
  </si>
  <si>
    <t xml:space="preserve"> 164/19</t>
  </si>
  <si>
    <t>+17.01,1</t>
  </si>
  <si>
    <t>163/20</t>
  </si>
  <si>
    <t>164/21</t>
  </si>
  <si>
    <t>165/17</t>
  </si>
  <si>
    <t>10.56,4</t>
  </si>
  <si>
    <t>31.05,6</t>
  </si>
  <si>
    <t xml:space="preserve"> 169/18</t>
  </si>
  <si>
    <t>+18.49,9</t>
  </si>
  <si>
    <t>166/18</t>
  </si>
  <si>
    <t>167/25</t>
  </si>
  <si>
    <t xml:space="preserve"> 170/25</t>
  </si>
  <si>
    <t xml:space="preserve"> 173/20</t>
  </si>
  <si>
    <t>Retired</t>
  </si>
  <si>
    <t xml:space="preserve"> 153/13</t>
  </si>
  <si>
    <t>149/26</t>
  </si>
  <si>
    <t xml:space="preserve"> 3.30,9</t>
  </si>
  <si>
    <t>18.51,9</t>
  </si>
  <si>
    <t xml:space="preserve"> 152/26</t>
  </si>
  <si>
    <t>+ 6.36,2</t>
  </si>
  <si>
    <t>150/14</t>
  </si>
  <si>
    <t xml:space="preserve"> 154/14</t>
  </si>
  <si>
    <t xml:space="preserve"> 155/17</t>
  </si>
  <si>
    <t>19:48</t>
  </si>
  <si>
    <t>170.</t>
  </si>
  <si>
    <t>19:49</t>
  </si>
  <si>
    <t>171.</t>
  </si>
  <si>
    <t>19:50</t>
  </si>
  <si>
    <t>172.</t>
  </si>
  <si>
    <t>Olev Helü</t>
  </si>
  <si>
    <t>Aivo Alasoo</t>
  </si>
  <si>
    <t>19:51</t>
  </si>
  <si>
    <t>173.</t>
  </si>
  <si>
    <t>19:52</t>
  </si>
  <si>
    <t>174.</t>
  </si>
  <si>
    <t>Sergey Zhidkov</t>
  </si>
  <si>
    <t>Sergey Gerasimenko</t>
  </si>
  <si>
    <t>19:53</t>
  </si>
  <si>
    <t>Priit Liblik</t>
  </si>
  <si>
    <t>Kaido Kaubi</t>
  </si>
  <si>
    <t>GAZ 52-04</t>
  </si>
  <si>
    <t>Martin Kio</t>
  </si>
  <si>
    <t>Jüri Lohk</t>
  </si>
  <si>
    <t>Neimo Nurmet</t>
  </si>
  <si>
    <t>Mairo Ojaviir</t>
  </si>
  <si>
    <t>Alo Pōder</t>
  </si>
  <si>
    <t>Tarmo Heidemann</t>
  </si>
  <si>
    <t>Mitsubishi Lancer WRC</t>
  </si>
  <si>
    <t>6:50</t>
  </si>
  <si>
    <t>6:47</t>
  </si>
  <si>
    <t>6:44</t>
  </si>
  <si>
    <t>6:41</t>
  </si>
  <si>
    <t>6:35</t>
  </si>
  <si>
    <t>6:51</t>
  </si>
  <si>
    <t>6:52</t>
  </si>
  <si>
    <t>6:53</t>
  </si>
  <si>
    <t>6:54</t>
  </si>
  <si>
    <t>6:55</t>
  </si>
  <si>
    <t>6:56</t>
  </si>
  <si>
    <t>6:57</t>
  </si>
  <si>
    <t>6:58</t>
  </si>
  <si>
    <t>6:59</t>
  </si>
  <si>
    <t>7:00</t>
  </si>
  <si>
    <t>7:01</t>
  </si>
  <si>
    <t>7:02</t>
  </si>
  <si>
    <t>7:03</t>
  </si>
  <si>
    <t>7:04</t>
  </si>
  <si>
    <t>7:05</t>
  </si>
  <si>
    <t>7:06</t>
  </si>
  <si>
    <t>7:07</t>
  </si>
  <si>
    <t>7:08</t>
  </si>
  <si>
    <t>7:09</t>
  </si>
  <si>
    <t>7:10</t>
  </si>
  <si>
    <t>7:11</t>
  </si>
  <si>
    <t>7:12</t>
  </si>
  <si>
    <t>7:13</t>
  </si>
  <si>
    <t>7:14</t>
  </si>
  <si>
    <t>7:15</t>
  </si>
  <si>
    <t>7:16</t>
  </si>
  <si>
    <t>7:17</t>
  </si>
  <si>
    <t>7:18</t>
  </si>
  <si>
    <t>7:19</t>
  </si>
  <si>
    <t>7:20</t>
  </si>
  <si>
    <t>7:21</t>
  </si>
  <si>
    <t>7:22</t>
  </si>
  <si>
    <t>7:23</t>
  </si>
  <si>
    <t>7:24</t>
  </si>
  <si>
    <t>7:25</t>
  </si>
  <si>
    <t>7:26</t>
  </si>
  <si>
    <t>7:27</t>
  </si>
  <si>
    <t>7:28</t>
  </si>
  <si>
    <t>7:29</t>
  </si>
  <si>
    <t>7:30</t>
  </si>
  <si>
    <t>7:31</t>
  </si>
  <si>
    <t>7:32</t>
  </si>
  <si>
    <t>7:33</t>
  </si>
  <si>
    <t>7:34</t>
  </si>
  <si>
    <t>7:35</t>
  </si>
  <si>
    <t>7:36</t>
  </si>
  <si>
    <t>7:37</t>
  </si>
  <si>
    <t>7:38</t>
  </si>
  <si>
    <t>7:39</t>
  </si>
  <si>
    <t>7:40</t>
  </si>
  <si>
    <t>7:41</t>
  </si>
  <si>
    <t>7:42</t>
  </si>
  <si>
    <t>7:43</t>
  </si>
  <si>
    <t>7:44</t>
  </si>
  <si>
    <t>7:45</t>
  </si>
  <si>
    <t>7:46</t>
  </si>
  <si>
    <t>7:47</t>
  </si>
  <si>
    <t>7:48</t>
  </si>
  <si>
    <t>7:49</t>
  </si>
  <si>
    <t>7:50</t>
  </si>
  <si>
    <t>7:51</t>
  </si>
  <si>
    <t>7:52</t>
  </si>
  <si>
    <t>7:53</t>
  </si>
  <si>
    <t>7:54</t>
  </si>
  <si>
    <t>7:55</t>
  </si>
  <si>
    <t>7:56</t>
  </si>
  <si>
    <t>7:57</t>
  </si>
  <si>
    <t>7:58</t>
  </si>
  <si>
    <t>7:59</t>
  </si>
  <si>
    <t>8:00</t>
  </si>
  <si>
    <t>8:01</t>
  </si>
  <si>
    <t>8:02</t>
  </si>
  <si>
    <t>8:03</t>
  </si>
  <si>
    <t>8:04</t>
  </si>
  <si>
    <t>8:05</t>
  </si>
  <si>
    <t>8:06</t>
  </si>
  <si>
    <t>8:07</t>
  </si>
  <si>
    <t>8:08</t>
  </si>
  <si>
    <t>8:09</t>
  </si>
  <si>
    <t>8:10</t>
  </si>
  <si>
    <t>8:11</t>
  </si>
  <si>
    <t>8:12</t>
  </si>
  <si>
    <t>8:13</t>
  </si>
  <si>
    <t>8:14</t>
  </si>
  <si>
    <t>8:15</t>
  </si>
  <si>
    <t>8:16</t>
  </si>
  <si>
    <t>8:17</t>
  </si>
  <si>
    <t>8:18</t>
  </si>
  <si>
    <t>8:19</t>
  </si>
  <si>
    <t>8:20</t>
  </si>
  <si>
    <t>8:21</t>
  </si>
  <si>
    <t>8:22</t>
  </si>
  <si>
    <t>8:23</t>
  </si>
  <si>
    <t>8:24</t>
  </si>
  <si>
    <t>8:25</t>
  </si>
  <si>
    <t>8:26</t>
  </si>
  <si>
    <t>8:27</t>
  </si>
  <si>
    <t>8:28</t>
  </si>
  <si>
    <t>8:29</t>
  </si>
  <si>
    <t>8:30</t>
  </si>
  <si>
    <t>8:31</t>
  </si>
  <si>
    <t>8:32</t>
  </si>
  <si>
    <t>8:33</t>
  </si>
  <si>
    <t>8:34</t>
  </si>
  <si>
    <t>8:35</t>
  </si>
  <si>
    <t>8:36</t>
  </si>
  <si>
    <t>8:37</t>
  </si>
  <si>
    <t>8:38</t>
  </si>
  <si>
    <t>8:39</t>
  </si>
  <si>
    <t>8:40</t>
  </si>
  <si>
    <t>8:41</t>
  </si>
  <si>
    <t>8:42</t>
  </si>
  <si>
    <t>8:43</t>
  </si>
  <si>
    <t>8:44</t>
  </si>
  <si>
    <t>8:45</t>
  </si>
  <si>
    <t>8:46</t>
  </si>
  <si>
    <t>8:47</t>
  </si>
  <si>
    <t>8:48</t>
  </si>
  <si>
    <t>8:49</t>
  </si>
  <si>
    <t>8:50</t>
  </si>
  <si>
    <t>8:51</t>
  </si>
  <si>
    <t>8:52</t>
  </si>
  <si>
    <t>8:53</t>
  </si>
  <si>
    <t>8:54</t>
  </si>
  <si>
    <t>8:55</t>
  </si>
  <si>
    <t>8:56</t>
  </si>
  <si>
    <t>8:57</t>
  </si>
  <si>
    <t>8:58</t>
  </si>
  <si>
    <t>8:59</t>
  </si>
  <si>
    <t>9:00</t>
  </si>
  <si>
    <t>9:01</t>
  </si>
  <si>
    <t>9:02</t>
  </si>
  <si>
    <t>9:03</t>
  </si>
  <si>
    <t>9:04</t>
  </si>
  <si>
    <t>9:05</t>
  </si>
  <si>
    <t>9:06</t>
  </si>
  <si>
    <t>9:07</t>
  </si>
  <si>
    <t>9:08</t>
  </si>
  <si>
    <t>9:09</t>
  </si>
  <si>
    <t>9:10</t>
  </si>
  <si>
    <t>9:11</t>
  </si>
  <si>
    <t>9:12</t>
  </si>
  <si>
    <t>9:13</t>
  </si>
  <si>
    <t>9:14</t>
  </si>
  <si>
    <t>9:15</t>
  </si>
  <si>
    <t>9:19</t>
  </si>
  <si>
    <t>9:20</t>
  </si>
  <si>
    <t>9:21</t>
  </si>
  <si>
    <t>9:22</t>
  </si>
  <si>
    <t>9:23</t>
  </si>
  <si>
    <t>9:24</t>
  </si>
  <si>
    <t>9:25</t>
  </si>
  <si>
    <t>9:26</t>
  </si>
  <si>
    <t>9:27</t>
  </si>
  <si>
    <t>9:28</t>
  </si>
  <si>
    <t>9:29</t>
  </si>
  <si>
    <t>9:30</t>
  </si>
  <si>
    <t>9:31</t>
  </si>
  <si>
    <t>9:32</t>
  </si>
  <si>
    <t>9:33</t>
  </si>
  <si>
    <t>9:34</t>
  </si>
  <si>
    <t>9:35</t>
  </si>
  <si>
    <t>9:36</t>
  </si>
  <si>
    <t>Saaremaa</t>
  </si>
  <si>
    <t>Power Stage - Special Stage 11</t>
  </si>
  <si>
    <t>Ott Tänak/Georg Gross</t>
  </si>
  <si>
    <t>Egon Kaur/Annika Arnek</t>
  </si>
  <si>
    <t>Siim Plangi/Urmas Roosimaa</t>
  </si>
  <si>
    <t>Raul Jeets/Andrus Toom</t>
  </si>
  <si>
    <t>Nikolay Gryazin/Yaroslav Fedorov</t>
  </si>
  <si>
    <t>Rainer Aus/Taaniel Tigas</t>
  </si>
  <si>
    <t>Ranno Bundsen/Robert Loshtshenikov</t>
  </si>
  <si>
    <t>Kaspar Koitla/Andres Ots</t>
  </si>
  <si>
    <t>Tomi Tukiainen/Mikko Pohjanharju</t>
  </si>
  <si>
    <t>Janne Vähämiko/Jani Salo</t>
  </si>
  <si>
    <t>Kjell Sandberg/Göran Lönnmark</t>
  </si>
  <si>
    <t>Priit Koik/Silver Simm</t>
  </si>
  <si>
    <t>Giedrius Notkus/Dalius Strizanas</t>
  </si>
  <si>
    <t>Marko Haapsaari/Niko Sorsa</t>
  </si>
  <si>
    <t>Jari Tuuri/Toni Kuhanen</t>
  </si>
  <si>
    <t>Aiko Aigro/Kermo Kärtmann</t>
  </si>
  <si>
    <t>Guntis Lielkajis/Ivars Grosus</t>
  </si>
  <si>
    <t>Timmu Kōrge/Jaanus Bōstrov</t>
  </si>
  <si>
    <t>Stig Andervang/Robin Eriksson</t>
  </si>
  <si>
    <t>Steven Viilo/Jakko Viilo</t>
  </si>
  <si>
    <t>Allan Popov/Aleksei Krylov</t>
  </si>
  <si>
    <t>Alexander Kudryavtsev/Volodymir Korsia</t>
  </si>
  <si>
    <t>Anre Saks/Rainer Maasik</t>
  </si>
  <si>
    <t>Aleksey Semenov/Dmitrii Kolomiets</t>
  </si>
  <si>
    <t>Dmitry Feofanov/Normunds Kokins</t>
  </si>
  <si>
    <t>Markus Abram/Jarmo Vōsa</t>
  </si>
  <si>
    <t>Margus Murakas/Rainis Nagel</t>
  </si>
  <si>
    <t>Rakan Al-Rasheed/Jarkko Kalliolepo</t>
  </si>
  <si>
    <t>Rolands Jaunzems/Ainars Kalnins</t>
  </si>
  <si>
    <t>Rünno Ubinhain/Kristo Tamm</t>
  </si>
  <si>
    <t>Ronalds Baldins/Ingars Sakne</t>
  </si>
  <si>
    <t>Siim Liivamägi/Edvin Parisalu</t>
  </si>
  <si>
    <t>Hendrik Kers/Mihkel Kapp</t>
  </si>
  <si>
    <t>Gunnar Tamm/Kalev Kuzmin</t>
  </si>
  <si>
    <t>Slava Popov/Talis Perosti</t>
  </si>
  <si>
    <t>Pasi Lyytikäinen/Mika Rantasalo</t>
  </si>
  <si>
    <t>Marko Ringenberg/Allar Heina</t>
  </si>
  <si>
    <t>Mario Jürimäe/Rauno Rohtmets</t>
  </si>
  <si>
    <t>Dmitry Nikonchuk/Elena Nikonchuk</t>
  </si>
  <si>
    <t>Martin Saar/Martin Ansi</t>
  </si>
  <si>
    <t>William Butler/Aaron Johnston</t>
  </si>
  <si>
    <t>Kevin Kuusik/Cristen Laos</t>
  </si>
  <si>
    <t>Kristen Kelement/Timo Kasesalu</t>
  </si>
  <si>
    <t>Sindre Furuseth/Jim Hjerpe</t>
  </si>
  <si>
    <t>Oliver Solberg/Veronica Engan</t>
  </si>
  <si>
    <t>Kaspar Kasari/Hannes Kuusmaa</t>
  </si>
  <si>
    <t>Kenneth Sepp/Tanel Kasesalu</t>
  </si>
  <si>
    <t>Roland Poom/Ken Järveoja</t>
  </si>
  <si>
    <t>Lembit Soe/Kalle Ahu</t>
  </si>
  <si>
    <t>Oliver Ojaperv/Jarno Talve</t>
  </si>
  <si>
    <t>Rasmus Uustulnd/Kauri Pannas</t>
  </si>
  <si>
    <t>Martins Sesks/Andris Malnieks</t>
  </si>
  <si>
    <t>Ken Torn/Kuldar Sikk</t>
  </si>
  <si>
    <t>Kristo Subi/Raido Subi</t>
  </si>
  <si>
    <t>Karel Tölp/Martin Vihmann</t>
  </si>
  <si>
    <t>Egidijus Valeisa/Povilas Reisas</t>
  </si>
  <si>
    <t>Kimmo Juhannusvuori/Jussi Altti</t>
  </si>
  <si>
    <t>Einar Laipaik/Priit Piir</t>
  </si>
  <si>
    <t>Madis Vanaselja/Jaanus Hōbemägi</t>
  </si>
  <si>
    <t>Gert Kull/Toomas Keskküla</t>
  </si>
  <si>
    <t>Kari Peura/Jari Jaakola</t>
  </si>
  <si>
    <t>Timo Pulkkinen/Lasse Miettinen</t>
  </si>
  <si>
    <t>Rainer Rohtmets/Lenno Ahman</t>
  </si>
  <si>
    <t>Henrik Pietarinen/Juha Lummaa</t>
  </si>
  <si>
    <t>Tommi Hatakka/Topi Luhtinen</t>
  </si>
  <si>
    <t>Jonas Pipiras/Aisvydas Paliukenas</t>
  </si>
  <si>
    <t>David Sultanjants/Siim Oja</t>
  </si>
  <si>
    <t>Mikko Varneslahti/Veikko Kanninen</t>
  </si>
  <si>
    <t>Henri Tuomisto/Jukka Rasi</t>
  </si>
  <si>
    <t>Raiko Aru/Veiko Kullamäe</t>
  </si>
  <si>
    <t>Karri Marttila/Heikki Pietarila</t>
  </si>
  <si>
    <t xml:space="preserve">Arto Kallioinen/ </t>
  </si>
  <si>
    <t>Karl-Martin Volver/Margus Jōerand</t>
  </si>
  <si>
    <t>Ago Ahu/Henri Hallik</t>
  </si>
  <si>
    <t>Giedrius Firantas/Matas Valiulis</t>
  </si>
  <si>
    <t>Viktor Ivanov/Jaak Aru</t>
  </si>
  <si>
    <t>Jari Nurminen/Kari Laukkanen</t>
  </si>
  <si>
    <t>Viljar Ventsel/Margus Sōōrumaa</t>
  </si>
  <si>
    <t>Jarkko Savolainen/Tomi Minkkinen</t>
  </si>
  <si>
    <t>Ari Nousiainen/Ari Koponen</t>
  </si>
  <si>
    <t>Atte Kivioja/Pasi Haataja</t>
  </si>
  <si>
    <t>Teemu Kiiski/Janne Rauhala</t>
  </si>
  <si>
    <t>Denis Levyatov/Leonard Giliver</t>
  </si>
  <si>
    <t>Edgars Balodis/Inese Akmentina</t>
  </si>
  <si>
    <t>Sergey Uger/Vladimir Afonin</t>
  </si>
  <si>
    <t>Vadim Kuznetsov/Roman Kapustin</t>
  </si>
  <si>
    <t>Antti Nokkanen/Harri Reinikainen</t>
  </si>
  <si>
    <t>Tomi Rönnemaa/Tero Rönnemaa</t>
  </si>
  <si>
    <t>Andre Kiil/Riivo Mesila</t>
  </si>
  <si>
    <t>Dmitry Gorchakov/Yuri Kulikov</t>
  </si>
  <si>
    <t>Juha Hautala/Jonne Luotonen</t>
  </si>
  <si>
    <t>Henri Franke/Karl Koosa</t>
  </si>
  <si>
    <t>Mait Madik/Toomas Tauk</t>
  </si>
  <si>
    <t>Alexander Zaytsev/Aleksey Bashmakov</t>
  </si>
  <si>
    <t>Jani Laine/Petri Kaunonen</t>
  </si>
  <si>
    <t>Mick Holland/Karolis Kairys</t>
  </si>
  <si>
    <t>Drew Holland/Aleksandras Dainys</t>
  </si>
  <si>
    <t>Dave Holland/Karolis Raisys</t>
  </si>
  <si>
    <t>Erno Kinnunen/Mikko Lukka</t>
  </si>
  <si>
    <t>Justas Tamasauskas/Pranas Svedas</t>
  </si>
  <si>
    <t>Gert Virves/Sander Pruul</t>
  </si>
  <si>
    <t>Tommi Harju/Petri Kivioja</t>
  </si>
  <si>
    <t>Janar Tänak/Janno ōunpuu</t>
  </si>
  <si>
    <t>Konstantin Tarasov/Nikita Severyuhin</t>
  </si>
  <si>
    <t>Raido Laulik/Tōnis Viidas</t>
  </si>
  <si>
    <t>Pasi Tiainen/Matti Ikävalko</t>
  </si>
  <si>
    <t>Raigo Reimal/Sander Reimal</t>
  </si>
  <si>
    <t>Ronald Jürgenson/Marko Kaasik</t>
  </si>
  <si>
    <t>Janar Lehtniit/Rauno Orupōld</t>
  </si>
  <si>
    <t>Sander Sepp/Ants Uustalu</t>
  </si>
  <si>
    <t>Kalle Mäkinen/Juha Ruti</t>
  </si>
  <si>
    <t>Tauri Pihlas/Ott Kiil</t>
  </si>
  <si>
    <t>Timo Markkanen/Pentti Tiainen</t>
  </si>
  <si>
    <t>Rico Rodi/Ilmar Pukk</t>
  </si>
  <si>
    <t>Marko Mättik/Mihkel Vaher</t>
  </si>
  <si>
    <t>Tomi Kunttu/Hannu Sartovuo</t>
  </si>
  <si>
    <t>Tommi Laaksonen/Arttu Flyktmann</t>
  </si>
  <si>
    <t>Rando Turja/Ain Sepp</t>
  </si>
  <si>
    <t>Karl Jalakas/Rando Tark</t>
  </si>
  <si>
    <t>Raigo Vilbiks/Hellu Smorodin</t>
  </si>
  <si>
    <t xml:space="preserve"> 3.41,6</t>
  </si>
  <si>
    <t xml:space="preserve"> 4.29,8</t>
  </si>
  <si>
    <t xml:space="preserve"> 9.03,5</t>
  </si>
  <si>
    <t xml:space="preserve"> 1:07.02,5</t>
  </si>
  <si>
    <t xml:space="preserve"> 3.52,3</t>
  </si>
  <si>
    <t xml:space="preserve"> 4.40,1</t>
  </si>
  <si>
    <t xml:space="preserve"> 9.34,6</t>
  </si>
  <si>
    <t xml:space="preserve"> 1:10.27,4</t>
  </si>
  <si>
    <t>+ 3.24,9</t>
  </si>
  <si>
    <t xml:space="preserve"> 4.04,5</t>
  </si>
  <si>
    <t xml:space="preserve"> 9.50,2</t>
  </si>
  <si>
    <t xml:space="preserve"> 1:11.52,2</t>
  </si>
  <si>
    <t>+ 4.49,7</t>
  </si>
  <si>
    <t xml:space="preserve"> 3.55,7</t>
  </si>
  <si>
    <t xml:space="preserve"> 4.47,7</t>
  </si>
  <si>
    <t xml:space="preserve"> 9.55,2</t>
  </si>
  <si>
    <t xml:space="preserve"> 1:12.27,4</t>
  </si>
  <si>
    <t>+ 5.24,9</t>
  </si>
  <si>
    <t xml:space="preserve"> 4.00,5</t>
  </si>
  <si>
    <t xml:space="preserve"> 9.43,2</t>
  </si>
  <si>
    <t xml:space="preserve"> 1:12.29,5</t>
  </si>
  <si>
    <t>+ 5.27,0</t>
  </si>
  <si>
    <t xml:space="preserve"> 4.00,0</t>
  </si>
  <si>
    <t xml:space="preserve"> 4.46,2</t>
  </si>
  <si>
    <t>10.26,3</t>
  </si>
  <si>
    <t xml:space="preserve"> 1:13.09,8</t>
  </si>
  <si>
    <t>+ 6.07,3</t>
  </si>
  <si>
    <t xml:space="preserve"> 4.16,2</t>
  </si>
  <si>
    <t xml:space="preserve"> 4.54,2</t>
  </si>
  <si>
    <t>10.09,0</t>
  </si>
  <si>
    <t xml:space="preserve"> 1:14.02,5</t>
  </si>
  <si>
    <t>+ 7.00,0</t>
  </si>
  <si>
    <t xml:space="preserve"> 4.24,0</t>
  </si>
  <si>
    <t xml:space="preserve"> 4.54,9</t>
  </si>
  <si>
    <t xml:space="preserve"> 9.55,7</t>
  </si>
  <si>
    <t xml:space="preserve"> 1:14.27,2</t>
  </si>
  <si>
    <t>+ 7.24,7</t>
  </si>
  <si>
    <t xml:space="preserve"> 4.58,3</t>
  </si>
  <si>
    <t>10.27,4</t>
  </si>
  <si>
    <t xml:space="preserve"> 1:17.37,4</t>
  </si>
  <si>
    <t>+10.34,9</t>
  </si>
  <si>
    <t xml:space="preserve"> 3.53,3</t>
  </si>
  <si>
    <t xml:space="preserve"> 7.45,9</t>
  </si>
  <si>
    <t xml:space="preserve"> 9.46,8</t>
  </si>
  <si>
    <t xml:space="preserve"> 1:19.16,6</t>
  </si>
  <si>
    <t>+12.14,1</t>
  </si>
  <si>
    <t xml:space="preserve"> 4.07,9</t>
  </si>
  <si>
    <t>10.33,3</t>
  </si>
  <si>
    <t xml:space="preserve"> 1:16.23,4</t>
  </si>
  <si>
    <t>+ 9.20,9</t>
  </si>
  <si>
    <t>10.27,8</t>
  </si>
  <si>
    <t xml:space="preserve"> 1:16.52,9</t>
  </si>
  <si>
    <t>+ 9.50,4</t>
  </si>
  <si>
    <t xml:space="preserve"> 5.02,3</t>
  </si>
  <si>
    <t>10.42,9</t>
  </si>
  <si>
    <t xml:space="preserve"> 1:17.06,1</t>
  </si>
  <si>
    <t xml:space="preserve">  13/2</t>
  </si>
  <si>
    <t>+10.03,6</t>
  </si>
  <si>
    <t xml:space="preserve"> 12/2</t>
  </si>
  <si>
    <t xml:space="preserve"> 4.15,9</t>
  </si>
  <si>
    <t>10.47,8</t>
  </si>
  <si>
    <t xml:space="preserve"> 1:17.33,9</t>
  </si>
  <si>
    <t>+10.31,4</t>
  </si>
  <si>
    <t xml:space="preserve"> 13/3</t>
  </si>
  <si>
    <t xml:space="preserve"> 14/2</t>
  </si>
  <si>
    <t xml:space="preserve"> 4.15,7</t>
  </si>
  <si>
    <t xml:space="preserve"> 4.59,5</t>
  </si>
  <si>
    <t>10.39,4</t>
  </si>
  <si>
    <t xml:space="preserve"> 1:17.44,4</t>
  </si>
  <si>
    <t>+10.41,9</t>
  </si>
  <si>
    <t xml:space="preserve"> 4.12,6</t>
  </si>
  <si>
    <t>10.47,1</t>
  </si>
  <si>
    <t xml:space="preserve"> 1:18.00,4</t>
  </si>
  <si>
    <t xml:space="preserve">  24/6</t>
  </si>
  <si>
    <t>+10.57,9</t>
  </si>
  <si>
    <t xml:space="preserve"> 16/3</t>
  </si>
  <si>
    <t xml:space="preserve"> 4.23,0</t>
  </si>
  <si>
    <t xml:space="preserve"> 5.08,5</t>
  </si>
  <si>
    <t>10.42,0</t>
  </si>
  <si>
    <t xml:space="preserve"> 1:18.08,3</t>
  </si>
  <si>
    <t xml:space="preserve">  16/2</t>
  </si>
  <si>
    <t>+11.05,8</t>
  </si>
  <si>
    <t xml:space="preserve"> 5.17,5</t>
  </si>
  <si>
    <t>10.50,0</t>
  </si>
  <si>
    <t xml:space="preserve"> 1:18.45,7</t>
  </si>
  <si>
    <t>+11.43,2</t>
  </si>
  <si>
    <t xml:space="preserve"> 4.10,7</t>
  </si>
  <si>
    <t xml:space="preserve"> 5.05,0</t>
  </si>
  <si>
    <t>10.44,3</t>
  </si>
  <si>
    <t xml:space="preserve"> 1:18.51,7</t>
  </si>
  <si>
    <t>+11.49,2</t>
  </si>
  <si>
    <t xml:space="preserve"> 4.21,8</t>
  </si>
  <si>
    <t xml:space="preserve"> 5.13,9</t>
  </si>
  <si>
    <t>10.56,3</t>
  </si>
  <si>
    <t xml:space="preserve"> 1:19.00,4</t>
  </si>
  <si>
    <t>+11.57,9</t>
  </si>
  <si>
    <t xml:space="preserve"> 5.15,6</t>
  </si>
  <si>
    <t>10.46,9</t>
  </si>
  <si>
    <t xml:space="preserve"> 1:19.02,5</t>
  </si>
  <si>
    <t>+12.00,0</t>
  </si>
  <si>
    <t xml:space="preserve"> 4.24,7</t>
  </si>
  <si>
    <t xml:space="preserve"> 5.18,5</t>
  </si>
  <si>
    <t>10.28,7</t>
  </si>
  <si>
    <t xml:space="preserve"> 1:19.07,8</t>
  </si>
  <si>
    <t>+12.05,3</t>
  </si>
  <si>
    <t xml:space="preserve"> 4.32,7</t>
  </si>
  <si>
    <t>10.59,0</t>
  </si>
  <si>
    <t xml:space="preserve"> 1:19.10,3</t>
  </si>
  <si>
    <t>+12.07,8</t>
  </si>
  <si>
    <t>10.40,8</t>
  </si>
  <si>
    <t xml:space="preserve"> 1:19.14,5</t>
  </si>
  <si>
    <t>+12.12,0</t>
  </si>
  <si>
    <t xml:space="preserve"> 5.08,9</t>
  </si>
  <si>
    <t>10.39,1</t>
  </si>
  <si>
    <t xml:space="preserve"> 1:19.38,4</t>
  </si>
  <si>
    <t>+12.35,9</t>
  </si>
  <si>
    <t xml:space="preserve"> 4.21,6</t>
  </si>
  <si>
    <t>10.46,0</t>
  </si>
  <si>
    <t xml:space="preserve"> 1:20.22,1</t>
  </si>
  <si>
    <t>+13.19,6</t>
  </si>
  <si>
    <t xml:space="preserve"> 4.26,0</t>
  </si>
  <si>
    <t xml:space="preserve"> 5.13,6</t>
  </si>
  <si>
    <t>11.10,7</t>
  </si>
  <si>
    <t xml:space="preserve"> 1:20.50,2</t>
  </si>
  <si>
    <t>+13.47,7</t>
  </si>
  <si>
    <t xml:space="preserve"> 8.25,9</t>
  </si>
  <si>
    <t xml:space="preserve"> 5.26,0</t>
  </si>
  <si>
    <t>10.20,2</t>
  </si>
  <si>
    <t xml:space="preserve"> 1:21.09,9</t>
  </si>
  <si>
    <t>+14.07,4</t>
  </si>
  <si>
    <t xml:space="preserve"> 3.58,9</t>
  </si>
  <si>
    <t xml:space="preserve"> 4.50,4</t>
  </si>
  <si>
    <t xml:space="preserve"> 9.56,2</t>
  </si>
  <si>
    <t xml:space="preserve"> 1:22.23,4</t>
  </si>
  <si>
    <t>+15.20,9</t>
  </si>
  <si>
    <t xml:space="preserve"> 4.18,5</t>
  </si>
  <si>
    <t xml:space="preserve"> 5.27,3</t>
  </si>
  <si>
    <t>10.59,8</t>
  </si>
  <si>
    <t xml:space="preserve"> 1:24.53,8</t>
  </si>
  <si>
    <t>+17.51,3</t>
  </si>
  <si>
    <t xml:space="preserve">  36</t>
  </si>
  <si>
    <t>SS9</t>
  </si>
  <si>
    <t xml:space="preserve">  12/2</t>
  </si>
  <si>
    <t xml:space="preserve">  31/4</t>
  </si>
  <si>
    <t xml:space="preserve">  32/8</t>
  </si>
  <si>
    <t xml:space="preserve">  23/4</t>
  </si>
  <si>
    <t xml:space="preserve"> 17/7</t>
  </si>
  <si>
    <t xml:space="preserve"> 5.07,6</t>
  </si>
  <si>
    <t>10.24,9</t>
  </si>
  <si>
    <t xml:space="preserve"> 1:18.30,2</t>
  </si>
  <si>
    <t xml:space="preserve">  11/8</t>
  </si>
  <si>
    <t xml:space="preserve">  18/9</t>
  </si>
  <si>
    <t>+11.27,7</t>
  </si>
  <si>
    <t xml:space="preserve"> 18/4</t>
  </si>
  <si>
    <t xml:space="preserve"> 19/8</t>
  </si>
  <si>
    <t xml:space="preserve">  12/9</t>
  </si>
  <si>
    <t xml:space="preserve">  15/8</t>
  </si>
  <si>
    <t xml:space="preserve">  25/10</t>
  </si>
  <si>
    <t xml:space="preserve"> 20/1</t>
  </si>
  <si>
    <t xml:space="preserve">  36/1</t>
  </si>
  <si>
    <t xml:space="preserve"> 21/5</t>
  </si>
  <si>
    <t xml:space="preserve">  27/6</t>
  </si>
  <si>
    <t xml:space="preserve"> 22/9</t>
  </si>
  <si>
    <t xml:space="preserve"> 4.08,8</t>
  </si>
  <si>
    <t xml:space="preserve"> 5.04,0</t>
  </si>
  <si>
    <t>10.34,0</t>
  </si>
  <si>
    <t xml:space="preserve"> 1:19.07,1</t>
  </si>
  <si>
    <t>+12.04,6</t>
  </si>
  <si>
    <t xml:space="preserve"> 23/3</t>
  </si>
  <si>
    <t xml:space="preserve"> 24/4</t>
  </si>
  <si>
    <t xml:space="preserve"> 25/6</t>
  </si>
  <si>
    <t xml:space="preserve"> 26/10</t>
  </si>
  <si>
    <t xml:space="preserve"> 28/4</t>
  </si>
  <si>
    <t xml:space="preserve"> 5.11,4</t>
  </si>
  <si>
    <t>10.44,9</t>
  </si>
  <si>
    <t xml:space="preserve"> 1:19.58,4</t>
  </si>
  <si>
    <t xml:space="preserve">  25/5</t>
  </si>
  <si>
    <t>+12.55,9</t>
  </si>
  <si>
    <t xml:space="preserve"> 29/5</t>
  </si>
  <si>
    <t xml:space="preserve">  28/3</t>
  </si>
  <si>
    <t xml:space="preserve"> 30/5</t>
  </si>
  <si>
    <t xml:space="preserve"> 4.16,6</t>
  </si>
  <si>
    <t xml:space="preserve"> 5.11,6</t>
  </si>
  <si>
    <t>10.50,2</t>
  </si>
  <si>
    <t xml:space="preserve"> 1:20.39,7</t>
  </si>
  <si>
    <t>+13.37,2</t>
  </si>
  <si>
    <t xml:space="preserve"> 31/3</t>
  </si>
  <si>
    <t xml:space="preserve"> 4.28,6</t>
  </si>
  <si>
    <t xml:space="preserve"> 5.09,9</t>
  </si>
  <si>
    <t>10.55,9</t>
  </si>
  <si>
    <t xml:space="preserve"> 1:20.44,0</t>
  </si>
  <si>
    <t xml:space="preserve">  37/4</t>
  </si>
  <si>
    <t>+13.41,5</t>
  </si>
  <si>
    <t xml:space="preserve"> 32/8</t>
  </si>
  <si>
    <t xml:space="preserve">  35/9</t>
  </si>
  <si>
    <t xml:space="preserve">  41/9</t>
  </si>
  <si>
    <t xml:space="preserve">  44/5</t>
  </si>
  <si>
    <t xml:space="preserve"> 34/1</t>
  </si>
  <si>
    <t xml:space="preserve"> 4.13,5</t>
  </si>
  <si>
    <t>10.54,0</t>
  </si>
  <si>
    <t xml:space="preserve"> 1:21.47,2</t>
  </si>
  <si>
    <t>+14.44,7</t>
  </si>
  <si>
    <t xml:space="preserve"> 4.28,3</t>
  </si>
  <si>
    <t xml:space="preserve"> 5.16,3</t>
  </si>
  <si>
    <t>11.01,6</t>
  </si>
  <si>
    <t xml:space="preserve"> 1:22.13,0</t>
  </si>
  <si>
    <t xml:space="preserve">  40/5</t>
  </si>
  <si>
    <t>+15.10,5</t>
  </si>
  <si>
    <t xml:space="preserve"> 36/6</t>
  </si>
  <si>
    <t xml:space="preserve"> 5.06,4</t>
  </si>
  <si>
    <t>10.33,8</t>
  </si>
  <si>
    <t xml:space="preserve"> 1:22.34,0</t>
  </si>
  <si>
    <t>+15.31,5</t>
  </si>
  <si>
    <t xml:space="preserve"> 38/1</t>
  </si>
  <si>
    <t xml:space="preserve"> 4.40,9</t>
  </si>
  <si>
    <t>10.57,4</t>
  </si>
  <si>
    <t xml:space="preserve"> 1:22.43,2</t>
  </si>
  <si>
    <t xml:space="preserve">  43/2</t>
  </si>
  <si>
    <t>+15.40,7</t>
  </si>
  <si>
    <t xml:space="preserve"> 4.29,1</t>
  </si>
  <si>
    <t xml:space="preserve"> 5.12,6</t>
  </si>
  <si>
    <t>10.45,2</t>
  </si>
  <si>
    <t xml:space="preserve"> 1:28.10,4</t>
  </si>
  <si>
    <t xml:space="preserve">  38/4</t>
  </si>
  <si>
    <t>+21.07,9</t>
  </si>
  <si>
    <t xml:space="preserve"> 4.16,1</t>
  </si>
  <si>
    <t xml:space="preserve"> 5.07,9</t>
  </si>
  <si>
    <t>10.35,8</t>
  </si>
  <si>
    <t xml:space="preserve"> 1:28.55,9</t>
  </si>
  <si>
    <t>+21.53,4</t>
  </si>
  <si>
    <t xml:space="preserve"> 42/2</t>
  </si>
  <si>
    <t xml:space="preserve"> 4.39,2</t>
  </si>
  <si>
    <t xml:space="preserve"> 5.17,6</t>
  </si>
  <si>
    <t>11.25,8</t>
  </si>
  <si>
    <t xml:space="preserve"> 1:32.35,4</t>
  </si>
  <si>
    <t>+25.32,9</t>
  </si>
  <si>
    <t xml:space="preserve"> 4.49,8</t>
  </si>
  <si>
    <t xml:space="preserve"> 5.30,2</t>
  </si>
  <si>
    <t>11.27,9</t>
  </si>
  <si>
    <t xml:space="preserve"> 1:34.11,6</t>
  </si>
  <si>
    <t>+27.09,1</t>
  </si>
  <si>
    <t xml:space="preserve"> 4.33,3</t>
  </si>
  <si>
    <t>11.53,8</t>
  </si>
  <si>
    <t xml:space="preserve"> 1:34.22,0</t>
  </si>
  <si>
    <t>+27.19,5</t>
  </si>
  <si>
    <t>15.04,7</t>
  </si>
  <si>
    <t xml:space="preserve">  59/10</t>
  </si>
  <si>
    <t xml:space="preserve">  61/2</t>
  </si>
  <si>
    <t xml:space="preserve">  60/9</t>
  </si>
  <si>
    <t xml:space="preserve">  60/10</t>
  </si>
  <si>
    <t xml:space="preserve"> 39/6</t>
  </si>
  <si>
    <t xml:space="preserve"> 5.25,8</t>
  </si>
  <si>
    <t>11.12,1</t>
  </si>
  <si>
    <t xml:space="preserve"> 1:23.33,6</t>
  </si>
  <si>
    <t xml:space="preserve">  42/6</t>
  </si>
  <si>
    <t>+16.31,1</t>
  </si>
  <si>
    <t xml:space="preserve"> 40/9</t>
  </si>
  <si>
    <t xml:space="preserve"> 1:26.01,4</t>
  </si>
  <si>
    <t xml:space="preserve">  44/7</t>
  </si>
  <si>
    <t xml:space="preserve">  47/7</t>
  </si>
  <si>
    <t>+18.58,9</t>
  </si>
  <si>
    <t xml:space="preserve"> 4.42,2</t>
  </si>
  <si>
    <t>11.54,4</t>
  </si>
  <si>
    <t xml:space="preserve"> 1:26.36,6</t>
  </si>
  <si>
    <t>+19.34,1</t>
  </si>
  <si>
    <t xml:space="preserve"> 4.41,7</t>
  </si>
  <si>
    <t>11.36,5</t>
  </si>
  <si>
    <t xml:space="preserve"> 1:27.00,4</t>
  </si>
  <si>
    <t>+19.57,9</t>
  </si>
  <si>
    <t xml:space="preserve"> 4.33,7</t>
  </si>
  <si>
    <t>12.26,4</t>
  </si>
  <si>
    <t xml:space="preserve"> 1:27.18,6</t>
  </si>
  <si>
    <t>+20.16,1</t>
  </si>
  <si>
    <t xml:space="preserve"> 4.47,2</t>
  </si>
  <si>
    <t>11.58,6</t>
  </si>
  <si>
    <t xml:space="preserve"> 1:27.39,8</t>
  </si>
  <si>
    <t xml:space="preserve">  54/9</t>
  </si>
  <si>
    <t xml:space="preserve">  53/9</t>
  </si>
  <si>
    <t>+20.37,3</t>
  </si>
  <si>
    <t xml:space="preserve"> 46/3</t>
  </si>
  <si>
    <t xml:space="preserve"> 4.43,8</t>
  </si>
  <si>
    <t xml:space="preserve"> 5.46,1</t>
  </si>
  <si>
    <t>11.51,2</t>
  </si>
  <si>
    <t xml:space="preserve"> 1:27.58,0</t>
  </si>
  <si>
    <t>+20.55,5</t>
  </si>
  <si>
    <t xml:space="preserve"> 47/9</t>
  </si>
  <si>
    <t xml:space="preserve"> 4.35,3</t>
  </si>
  <si>
    <t xml:space="preserve"> 5.42,6</t>
  </si>
  <si>
    <t>12.21,2</t>
  </si>
  <si>
    <t xml:space="preserve"> 1:28.04,7</t>
  </si>
  <si>
    <t xml:space="preserve">  52/8</t>
  </si>
  <si>
    <t>+21.02,2</t>
  </si>
  <si>
    <t xml:space="preserve"> 48/3</t>
  </si>
  <si>
    <t xml:space="preserve"> 4.30,2</t>
  </si>
  <si>
    <t xml:space="preserve"> 5.28,7</t>
  </si>
  <si>
    <t xml:space="preserve"> 1:28.09,3</t>
  </si>
  <si>
    <t>+21.06,8</t>
  </si>
  <si>
    <t xml:space="preserve"> 49/4</t>
  </si>
  <si>
    <t xml:space="preserve"> 50/7</t>
  </si>
  <si>
    <t xml:space="preserve"> 4.49,4</t>
  </si>
  <si>
    <t xml:space="preserve"> 5.40,4</t>
  </si>
  <si>
    <t>12.10,4</t>
  </si>
  <si>
    <t xml:space="preserve"> 1:28.36,8</t>
  </si>
  <si>
    <t>+21.34,3</t>
  </si>
  <si>
    <t xml:space="preserve"> 51/1</t>
  </si>
  <si>
    <t xml:space="preserve"> 4.46,4</t>
  </si>
  <si>
    <t xml:space="preserve"> 5.51,1</t>
  </si>
  <si>
    <t xml:space="preserve"> 1:28.51,9</t>
  </si>
  <si>
    <t>+21.49,4</t>
  </si>
  <si>
    <t xml:space="preserve"> 52/5</t>
  </si>
  <si>
    <t xml:space="preserve"> 4.47,5</t>
  </si>
  <si>
    <t xml:space="preserve"> 5.35,2</t>
  </si>
  <si>
    <t>12.13,7</t>
  </si>
  <si>
    <t xml:space="preserve"> 1:29.29,8</t>
  </si>
  <si>
    <t>+22.27,3</t>
  </si>
  <si>
    <t xml:space="preserve"> 4.37,1</t>
  </si>
  <si>
    <t>12.12,5</t>
  </si>
  <si>
    <t xml:space="preserve"> 1:29.30,5</t>
  </si>
  <si>
    <t xml:space="preserve">  54/4</t>
  </si>
  <si>
    <t xml:space="preserve">  53/4</t>
  </si>
  <si>
    <t>+22.28,0</t>
  </si>
  <si>
    <t xml:space="preserve"> 4.44,6</t>
  </si>
  <si>
    <t xml:space="preserve"> 5.46,0</t>
  </si>
  <si>
    <t>12.13,3</t>
  </si>
  <si>
    <t xml:space="preserve"> 1:29.34,6</t>
  </si>
  <si>
    <t>+22.32,1</t>
  </si>
  <si>
    <t xml:space="preserve"> 4.55,4</t>
  </si>
  <si>
    <t>12.23,5</t>
  </si>
  <si>
    <t xml:space="preserve"> 1:31.12,7</t>
  </si>
  <si>
    <t>+24.10,2</t>
  </si>
  <si>
    <t xml:space="preserve">  49/2</t>
  </si>
  <si>
    <t xml:space="preserve"> 5.19,7</t>
  </si>
  <si>
    <t>13.03,6</t>
  </si>
  <si>
    <t xml:space="preserve"> 1:39.33,3</t>
  </si>
  <si>
    <t>+32.30,8</t>
  </si>
  <si>
    <t xml:space="preserve"> 5.40,7</t>
  </si>
  <si>
    <t>12.09,0</t>
  </si>
  <si>
    <t xml:space="preserve"> 1:31.13,4</t>
  </si>
  <si>
    <t>+24.10,9</t>
  </si>
  <si>
    <t xml:space="preserve"> 5.19,2</t>
  </si>
  <si>
    <t>23.54,8</t>
  </si>
  <si>
    <t xml:space="preserve"> 1:51.36,7</t>
  </si>
  <si>
    <t>+44.34,2</t>
  </si>
  <si>
    <t xml:space="preserve">  52/3</t>
  </si>
  <si>
    <t xml:space="preserve">  47/3</t>
  </si>
  <si>
    <t xml:space="preserve">  62/7</t>
  </si>
  <si>
    <t xml:space="preserve">  56/10</t>
  </si>
  <si>
    <t xml:space="preserve">  46/6</t>
  </si>
  <si>
    <t xml:space="preserve"> 53/3</t>
  </si>
  <si>
    <t xml:space="preserve"> 4.57,0</t>
  </si>
  <si>
    <t xml:space="preserve"> 5.31,3</t>
  </si>
  <si>
    <t>11.31,4</t>
  </si>
  <si>
    <t xml:space="preserve"> 1:28.56,2</t>
  </si>
  <si>
    <t>+21.53,7</t>
  </si>
  <si>
    <t xml:space="preserve"> 54/10</t>
  </si>
  <si>
    <t>12.24,1</t>
  </si>
  <si>
    <t xml:space="preserve"> 1:29.17,1</t>
  </si>
  <si>
    <t xml:space="preserve">  61/11</t>
  </si>
  <si>
    <t>+22.14,6</t>
  </si>
  <si>
    <t xml:space="preserve"> 55/2</t>
  </si>
  <si>
    <t xml:space="preserve">  57/1</t>
  </si>
  <si>
    <t xml:space="preserve"> 56/4</t>
  </si>
  <si>
    <t xml:space="preserve"> 57/4</t>
  </si>
  <si>
    <t xml:space="preserve">  56/5</t>
  </si>
  <si>
    <t xml:space="preserve"> 5.46,6</t>
  </si>
  <si>
    <t>12.30,5</t>
  </si>
  <si>
    <t xml:space="preserve"> 1:32.28,0</t>
  </si>
  <si>
    <t>+25.25,5</t>
  </si>
  <si>
    <t xml:space="preserve"> 5.50,2</t>
  </si>
  <si>
    <t>13.08,8</t>
  </si>
  <si>
    <t xml:space="preserve"> 1:33.48,9</t>
  </si>
  <si>
    <t>+26.46,4</t>
  </si>
  <si>
    <t xml:space="preserve"> 5.48,2</t>
  </si>
  <si>
    <t>12.32,0</t>
  </si>
  <si>
    <t xml:space="preserve"> 1:38.25,3</t>
  </si>
  <si>
    <t xml:space="preserve">  64/4</t>
  </si>
  <si>
    <t>+31.22,8</t>
  </si>
  <si>
    <t xml:space="preserve"> 6.00,1</t>
  </si>
  <si>
    <t>13.10,0</t>
  </si>
  <si>
    <t xml:space="preserve"> 1:31.23,2</t>
  </si>
  <si>
    <t>+24.20,7</t>
  </si>
  <si>
    <t xml:space="preserve"> 6.20,6</t>
  </si>
  <si>
    <t>13.35,0</t>
  </si>
  <si>
    <t xml:space="preserve"> 1:33.34,5</t>
  </si>
  <si>
    <t>+26.32,0</t>
  </si>
  <si>
    <t xml:space="preserve"> 64/5</t>
  </si>
  <si>
    <t xml:space="preserve"> 1:33.49,3</t>
  </si>
  <si>
    <t>+26.46,8</t>
  </si>
  <si>
    <t xml:space="preserve"> 6.13,8</t>
  </si>
  <si>
    <t>13.30,9</t>
  </si>
  <si>
    <t xml:space="preserve"> 1:34.16,2</t>
  </si>
  <si>
    <t>+27.13,7</t>
  </si>
  <si>
    <t xml:space="preserve"> 69/4</t>
  </si>
  <si>
    <t xml:space="preserve">  70/7</t>
  </si>
  <si>
    <t>140</t>
  </si>
  <si>
    <t>TC8A</t>
  </si>
  <si>
    <t>177</t>
  </si>
  <si>
    <t>TC7</t>
  </si>
  <si>
    <t>SS4</t>
  </si>
  <si>
    <t>Taritu2</t>
  </si>
  <si>
    <t xml:space="preserve"> 115.25 km/h</t>
  </si>
  <si>
    <t xml:space="preserve"> 103.92 km/h</t>
  </si>
  <si>
    <t xml:space="preserve"> 108.55 km/h</t>
  </si>
  <si>
    <t xml:space="preserve">  97.87 km/h</t>
  </si>
  <si>
    <t xml:space="preserve">  98.76 km/h</t>
  </si>
  <si>
    <t xml:space="preserve">  96.76 km/h</t>
  </si>
  <si>
    <t xml:space="preserve">  98.73 km/h</t>
  </si>
  <si>
    <t xml:space="preserve">  94.76 km/h</t>
  </si>
  <si>
    <t xml:space="preserve">  96.16 km/h</t>
  </si>
  <si>
    <t xml:space="preserve">  82.94 km/h</t>
  </si>
  <si>
    <t xml:space="preserve"> 52 Uustulnd/Pannas</t>
  </si>
  <si>
    <t xml:space="preserve"> 77 Firantas/Valiulis</t>
  </si>
  <si>
    <t xml:space="preserve"> 58 Juhannusvuori/Altti</t>
  </si>
  <si>
    <t>SS5</t>
  </si>
  <si>
    <t>Kurevere1</t>
  </si>
  <si>
    <t xml:space="preserve"> 122.95 km/h</t>
  </si>
  <si>
    <t xml:space="preserve"> 112.03 km/h</t>
  </si>
  <si>
    <t xml:space="preserve"> 116.40 km/h</t>
  </si>
  <si>
    <t xml:space="preserve"> 107.98 km/h</t>
  </si>
  <si>
    <t xml:space="preserve"> 109.00 km/h</t>
  </si>
  <si>
    <t xml:space="preserve"> 106.77 km/h</t>
  </si>
  <si>
    <t xml:space="preserve"> 109.41 km/h</t>
  </si>
  <si>
    <t xml:space="preserve"> 103.05 km/h</t>
  </si>
  <si>
    <t xml:space="preserve"> 103.76 km/h</t>
  </si>
  <si>
    <t xml:space="preserve">  92.57 km/h</t>
  </si>
  <si>
    <t>22.76 km</t>
  </si>
  <si>
    <t xml:space="preserve"> 46 Solberg/Engan</t>
  </si>
  <si>
    <t xml:space="preserve"> 39 Jürimäe/Rohtmets</t>
  </si>
  <si>
    <t>SS6</t>
  </si>
  <si>
    <t>Pidula</t>
  </si>
  <si>
    <t xml:space="preserve"> 105.09 km/h</t>
  </si>
  <si>
    <t xml:space="preserve">  96.67 km/h</t>
  </si>
  <si>
    <t xml:space="preserve">  98.02 km/h</t>
  </si>
  <si>
    <t xml:space="preserve">  90.44 km/h</t>
  </si>
  <si>
    <t xml:space="preserve">  92.14 km/h</t>
  </si>
  <si>
    <t xml:space="preserve">  92.48 km/h</t>
  </si>
  <si>
    <t xml:space="preserve">  93.95 km/h</t>
  </si>
  <si>
    <t xml:space="preserve">  86.28 km/h</t>
  </si>
  <si>
    <t xml:space="preserve">  80.76 km/h</t>
  </si>
  <si>
    <t xml:space="preserve">  79.41 km/h</t>
  </si>
  <si>
    <t>11.30 km</t>
  </si>
  <si>
    <t xml:space="preserve"> 47 Kasari/Kuusmaa</t>
  </si>
  <si>
    <t>128 Baikov/Kleshchev</t>
  </si>
  <si>
    <t>167 Bortnik/Liivak</t>
  </si>
  <si>
    <t>SS7</t>
  </si>
  <si>
    <t>Leedri1</t>
  </si>
  <si>
    <t xml:space="preserve"> 105.18 km/h</t>
  </si>
  <si>
    <t xml:space="preserve">  95.51 km/h</t>
  </si>
  <si>
    <t xml:space="preserve">  98.78 km/h</t>
  </si>
  <si>
    <t xml:space="preserve">  90.74 km/h</t>
  </si>
  <si>
    <t xml:space="preserve">  93.43 km/h</t>
  </si>
  <si>
    <t xml:space="preserve">  93.35 km/h</t>
  </si>
  <si>
    <t xml:space="preserve">  92.79 km/h</t>
  </si>
  <si>
    <t xml:space="preserve">  88.48 km/h</t>
  </si>
  <si>
    <t xml:space="preserve">  86.33 km/h</t>
  </si>
  <si>
    <t xml:space="preserve">  76.74 km/h</t>
  </si>
  <si>
    <t xml:space="preserve"> 6.41 km</t>
  </si>
  <si>
    <t xml:space="preserve"> 81 Savolainen/Minkkinen</t>
  </si>
  <si>
    <t>108 Tiainen/Ikävalko</t>
  </si>
  <si>
    <t>169 Vilu/Vaasa</t>
  </si>
  <si>
    <t>SS8</t>
  </si>
  <si>
    <t>Kurevere2</t>
  </si>
  <si>
    <t xml:space="preserve"> 122.62 km/h</t>
  </si>
  <si>
    <t xml:space="preserve"> 110.86 km/h</t>
  </si>
  <si>
    <t xml:space="preserve"> 114.97 km/h</t>
  </si>
  <si>
    <t xml:space="preserve"> 103.31 km/h</t>
  </si>
  <si>
    <t xml:space="preserve"> 106.60 km/h</t>
  </si>
  <si>
    <t xml:space="preserve"> 105.29 km/h</t>
  </si>
  <si>
    <t xml:space="preserve"> 107.08 km/h</t>
  </si>
  <si>
    <t xml:space="preserve">  94.20 km/h</t>
  </si>
  <si>
    <t xml:space="preserve">  92.64 km/h</t>
  </si>
  <si>
    <t xml:space="preserve">  87.84 km/h</t>
  </si>
  <si>
    <t xml:space="preserve"> 71 Tuomisto/Rasi</t>
  </si>
  <si>
    <t>Kermo Laus/Alari Jürgens</t>
  </si>
  <si>
    <t>Aarre Luoto/Henri Kallioniemi</t>
  </si>
  <si>
    <t>Audronis Gulbinas/Vytis Pauliukonis</t>
  </si>
  <si>
    <t>Mika Karpiola/Iida Muteli</t>
  </si>
  <si>
    <t>Klim Baikov/Andrey Kleshchev</t>
  </si>
  <si>
    <t>Alari Sillaste/Arvo Liimann</t>
  </si>
  <si>
    <t>Maxim Belyukov/Ilona Nakutis</t>
  </si>
  <si>
    <t>Allar Goldberg/Kaarel Lääne</t>
  </si>
  <si>
    <t>Erkko East/Margus Brant</t>
  </si>
  <si>
    <t>Ari Sorsa/Janina Sorsa</t>
  </si>
  <si>
    <t>Hannu Perälä/Marko Pajunen</t>
  </si>
  <si>
    <t>Kasper Koosa/Tarvi Trees</t>
  </si>
  <si>
    <t>Margus Reek/Geito Reek</t>
  </si>
  <si>
    <t>Petri Honkanen/Jari Elonen</t>
  </si>
  <si>
    <t>Siim Järveots/Priit Järveots</t>
  </si>
  <si>
    <t>Lauris Berzins/Kristaps Berzins</t>
  </si>
  <si>
    <t>Timo Mäki/Mika Kortesuo</t>
  </si>
  <si>
    <t>Bogdan Semet/Raiko Lille</t>
  </si>
  <si>
    <t>Karmo Karelson/Karol Pert</t>
  </si>
  <si>
    <t>Lauri Peegel/Andres Tammel</t>
  </si>
  <si>
    <t>Priit Guljajev/Janek Ojala</t>
  </si>
  <si>
    <t>Peeter Kaibald/Priit Pilden</t>
  </si>
  <si>
    <t>Chrislin Sepp/Aleks Lesk</t>
  </si>
  <si>
    <t>Esa Uski/Matti Hämäläinen</t>
  </si>
  <si>
    <t>Mart Kask/Jörgen Pukk</t>
  </si>
  <si>
    <t>Marten Madissoo/Vivo Pender</t>
  </si>
  <si>
    <t>Tiit Pōlluäär/Rasmus Vaher</t>
  </si>
  <si>
    <t>Vaido Tali/Taavi Udevald</t>
  </si>
  <si>
    <t>Karl Küttim/Tiina Ehrbach</t>
  </si>
  <si>
    <t>Priit Estermaa/Sven Andevei</t>
  </si>
  <si>
    <t>Ilkka Saarikoski/Juhani Koski</t>
  </si>
  <si>
    <t>Pirkka Syvänoro/Jukka Aromaa</t>
  </si>
  <si>
    <t>Kalle Kruusma/Andres Kruusma</t>
  </si>
  <si>
    <t>Gert Lombiots/Gert Roosipōld</t>
  </si>
  <si>
    <t>Artur Laul/Alain Sivous</t>
  </si>
  <si>
    <t>Rait Raidma/Rainis Raidma</t>
  </si>
  <si>
    <t>Mait Mättik/Kristjan Len</t>
  </si>
  <si>
    <t>Villu Mättik/Arvo Maslenikov</t>
  </si>
  <si>
    <t>Keiro Orgus/Ulvar Orgus</t>
  </si>
  <si>
    <t>Taavi Niinemets/Esko Allika</t>
  </si>
  <si>
    <t>Tarmo Silt/Raido Loel</t>
  </si>
  <si>
    <t>Rainer Tuberik/Raido Vetesina</t>
  </si>
  <si>
    <t>Tarmo Bortnik/Jarmo Liivak</t>
  </si>
  <si>
    <t>Aare Müil/Tiit Vanamölder</t>
  </si>
  <si>
    <t>Kaido Vilu/Erik Vaasa</t>
  </si>
  <si>
    <t>Veiko Liukanen/Toivo Liukanen</t>
  </si>
  <si>
    <t>Meelis Hirsnik/Kaido Oru</t>
  </si>
  <si>
    <t>Elmo Allika/Valter Nōmmik</t>
  </si>
  <si>
    <t>Toomas Repp/Oliver Ojaveer</t>
  </si>
  <si>
    <t>Kristo Laadre/Andres Lichtfeldt</t>
  </si>
  <si>
    <t>Jüri Lindmets/Evald Saun</t>
  </si>
  <si>
    <t>Olev Helü/Aivo Alasoo</t>
  </si>
  <si>
    <t>Janno Kamp/Silver Raudmägi</t>
  </si>
  <si>
    <t>Sergey Zhidkov/Sergey Gerasimenko</t>
  </si>
  <si>
    <t>Priit Liblik/Kaido Kaubi</t>
  </si>
  <si>
    <t>Ants Kristall/Harri Jōessar</t>
  </si>
  <si>
    <t>Martin Kio/Jüri Lohk</t>
  </si>
  <si>
    <t>Neimo Nurmet/Mairo Ojaviir</t>
  </si>
  <si>
    <t>Alo Pōder/Tarmo Heidemann</t>
  </si>
  <si>
    <t>Janno Nuiamäe/Ats Nōlvak</t>
  </si>
  <si>
    <t>Georg Gross</t>
  </si>
  <si>
    <t>Ford Fiesta WRC</t>
  </si>
  <si>
    <t>ALKO1000 MOTORSPORT</t>
  </si>
  <si>
    <t>Dmitry Nikonchuk</t>
  </si>
  <si>
    <t>Elena Nikonchuk</t>
  </si>
  <si>
    <t>Allan Popov</t>
  </si>
  <si>
    <t>Aleksei Krylov</t>
  </si>
  <si>
    <t>EST / RUS</t>
  </si>
  <si>
    <t>RR ESTONIA MOTORSPORT</t>
  </si>
  <si>
    <t>William Butler</t>
  </si>
  <si>
    <t>GB</t>
  </si>
  <si>
    <t>CRC RALLY TEAM</t>
  </si>
  <si>
    <t>Ford Fiesta</t>
  </si>
  <si>
    <t>Martins Sesks</t>
  </si>
  <si>
    <t>Andris Malnieks</t>
  </si>
  <si>
    <t>LMT AUTOSPORTA AKADEMIJA</t>
  </si>
  <si>
    <t>19:10</t>
  </si>
  <si>
    <t>19:12</t>
  </si>
  <si>
    <t>19:14</t>
  </si>
  <si>
    <t>Karl Koosa</t>
  </si>
  <si>
    <t>19:16</t>
  </si>
  <si>
    <t>19:18</t>
  </si>
  <si>
    <t>19:20</t>
  </si>
  <si>
    <t>19:22</t>
  </si>
  <si>
    <t>MV9</t>
  </si>
  <si>
    <t>19:24</t>
  </si>
  <si>
    <t>19:26</t>
  </si>
  <si>
    <t>19:28</t>
  </si>
  <si>
    <t>Martin Saar</t>
  </si>
  <si>
    <t>VW Golf 2</t>
  </si>
  <si>
    <t>19:30</t>
  </si>
  <si>
    <t>19:32</t>
  </si>
  <si>
    <t>19:36</t>
  </si>
  <si>
    <t>Tiina Ehrbach</t>
  </si>
  <si>
    <t>Aleks Lesk</t>
  </si>
  <si>
    <t>Ronald Jürgenson</t>
  </si>
  <si>
    <t>Marko Kaasik</t>
  </si>
  <si>
    <t>Peugeot 205</t>
  </si>
  <si>
    <t>MVX</t>
  </si>
  <si>
    <t>GAZ 51A</t>
  </si>
  <si>
    <t>Raido Vetesina</t>
  </si>
  <si>
    <t>GAZ 51</t>
  </si>
  <si>
    <t>Kaido Vilu</t>
  </si>
  <si>
    <t>Erik Vaasa</t>
  </si>
  <si>
    <t>Class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</si>
  <si>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</si>
  <si>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</si>
  <si>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</si>
  <si>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</si>
  <si>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</si>
  <si>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</si>
  <si>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</si>
  <si>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</si>
  <si>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</si>
  <si>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</si>
  <si>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</si>
  <si>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</si>
  <si>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</si>
  <si>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</si>
  <si>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</si>
  <si>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</si>
  <si>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</si>
  <si>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</si>
  <si>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</si>
  <si>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</si>
  <si>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</si>
  <si>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</si>
  <si>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</si>
  <si>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</si>
  <si>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</si>
  <si>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</si>
  <si>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</si>
  <si>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</si>
  <si>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</si>
  <si>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</si>
  <si>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</si>
  <si>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</si>
  <si>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</si>
  <si>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</si>
  <si>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</si>
  <si>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</si>
  <si>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</si>
  <si>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</si>
  <si>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</si>
  <si>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</si>
  <si>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</si>
  <si>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</si>
  <si>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</si>
  <si>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</si>
  <si>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</si>
  <si>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</si>
  <si>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</si>
  <si>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</si>
  <si>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9</t>
  </si>
  <si>
    <t>Special Stages</t>
  </si>
  <si>
    <t>Results for  Dmack Trophy</t>
  </si>
  <si>
    <t>MV8</t>
  </si>
  <si>
    <t>FIN</t>
  </si>
  <si>
    <t>EST</t>
  </si>
  <si>
    <t>KAUR MOTORSPORT</t>
  </si>
  <si>
    <t>Mitsubishi Lancer Evo 9</t>
  </si>
  <si>
    <t>Rainer Aus</t>
  </si>
  <si>
    <t>ALM MOTORSPORT</t>
  </si>
  <si>
    <t>Ranno Bundsen</t>
  </si>
  <si>
    <t>Robert Loshtshenikov</t>
  </si>
  <si>
    <t>TIKKRI MOTORSPORT</t>
  </si>
  <si>
    <t>Mitsubishi Lancer Evo 8</t>
  </si>
  <si>
    <t>PROREHV RALLY TEAM</t>
  </si>
  <si>
    <t>Mitsubishi Lancer Evo 10</t>
  </si>
  <si>
    <t>Aiko Aigro</t>
  </si>
  <si>
    <t>Kermo Kärtmann</t>
  </si>
  <si>
    <t>Mitsubishi Lancer Evo 6</t>
  </si>
  <si>
    <t>Anre Saks</t>
  </si>
  <si>
    <t>Rainer Maasik</t>
  </si>
  <si>
    <t>Mitsubishi Lancer Evo 7</t>
  </si>
  <si>
    <t>Mario Jürimäe</t>
  </si>
  <si>
    <t>Rauno Rohtmets</t>
  </si>
  <si>
    <t>CUEKS RACING</t>
  </si>
  <si>
    <t>BMW M3</t>
  </si>
  <si>
    <t>Marko Ringenberg</t>
  </si>
  <si>
    <t>Allar Heina</t>
  </si>
  <si>
    <t>MS RACING</t>
  </si>
  <si>
    <t>Kristo Subi</t>
  </si>
  <si>
    <t>Raido Subi</t>
  </si>
  <si>
    <t>ECOM MOTORSPORT</t>
  </si>
  <si>
    <t>Honda Civic Type-R</t>
  </si>
  <si>
    <t>Karel Tölp</t>
  </si>
  <si>
    <t>Martin Vihmann</t>
  </si>
  <si>
    <t>Kaspar Kasari</t>
  </si>
  <si>
    <t>Hannes Kuusmaa</t>
  </si>
  <si>
    <t>Janar Tänak</t>
  </si>
  <si>
    <t>OT RACING</t>
  </si>
  <si>
    <t>Honda Civic</t>
  </si>
  <si>
    <t>GAZ RALLIKLUBI</t>
  </si>
  <si>
    <t>Steven Viilo</t>
  </si>
  <si>
    <t>Jakko Viilo</t>
  </si>
  <si>
    <t>Toyota Starlet</t>
  </si>
  <si>
    <t>Henri Franke</t>
  </si>
  <si>
    <t>Subaru Impreza</t>
  </si>
  <si>
    <t>Raiko Aru</t>
  </si>
  <si>
    <t>Veiko Kullamäe</t>
  </si>
  <si>
    <t>RUS</t>
  </si>
  <si>
    <t>Tauri Pihlas</t>
  </si>
  <si>
    <t>Ott Kiil</t>
  </si>
  <si>
    <t>SAR-TECH MOTORSPORT</t>
  </si>
  <si>
    <t>Lauri Peegel</t>
  </si>
  <si>
    <t>Klim Baikov</t>
  </si>
  <si>
    <t>Andrey Kleshchev</t>
  </si>
  <si>
    <t>Alari Sillaste</t>
  </si>
  <si>
    <t>Arvo Liimann</t>
  </si>
  <si>
    <t>AZLK 2140</t>
  </si>
  <si>
    <t>VW Golf</t>
  </si>
  <si>
    <t>LAT</t>
  </si>
  <si>
    <t>BMW Compact</t>
  </si>
  <si>
    <t>Taavi Niinemets</t>
  </si>
  <si>
    <t>Esko Allika</t>
  </si>
  <si>
    <t>Rainer Tuberik</t>
  </si>
  <si>
    <t>Meelis Hirsnik</t>
  </si>
  <si>
    <t>Kaido Oru</t>
  </si>
  <si>
    <t>Kristo Laadre</t>
  </si>
  <si>
    <t>Andres Lichtfeldt</t>
  </si>
  <si>
    <t>Veiko Liukanen</t>
  </si>
  <si>
    <t>Toivo Liukanen</t>
  </si>
  <si>
    <t>Janno Kamp</t>
  </si>
  <si>
    <t>Silver Raudmägi</t>
  </si>
  <si>
    <t>Ford Fiesta R2</t>
  </si>
  <si>
    <t>Roland Poom</t>
  </si>
  <si>
    <t>Kenneth Sepp</t>
  </si>
  <si>
    <t>Tanel Kasesalu</t>
  </si>
  <si>
    <t>18:00</t>
  </si>
  <si>
    <t>Ken Järveoja</t>
  </si>
  <si>
    <t>Ken Torn</t>
  </si>
  <si>
    <t>Kuldar Sikk</t>
  </si>
  <si>
    <t>18:02</t>
  </si>
  <si>
    <t>ASRT RALLY TEAM</t>
  </si>
  <si>
    <t>18:04</t>
  </si>
  <si>
    <t>Siim Plangi</t>
  </si>
  <si>
    <t>Kalle Ahu</t>
  </si>
  <si>
    <t>Lembit Soe</t>
  </si>
  <si>
    <t>Dmitry Feofanov</t>
  </si>
  <si>
    <t>Normunds Kokins</t>
  </si>
  <si>
    <t>RUS / LAT</t>
  </si>
  <si>
    <t>Nissan Sunny</t>
  </si>
  <si>
    <t>Janar Lehtniit</t>
  </si>
  <si>
    <t>Rauno Orupōld</t>
  </si>
  <si>
    <t>ERKI SPORT</t>
  </si>
  <si>
    <t>Ford Escort RS</t>
  </si>
  <si>
    <t>Karl Jalakas</t>
  </si>
  <si>
    <t>Rando Tark</t>
  </si>
  <si>
    <t>18:06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</si>
  <si>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</si>
  <si>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</si>
  <si>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</si>
  <si>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</si>
  <si>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</si>
  <si>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</si>
  <si>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</si>
  <si>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</si>
  <si>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</si>
  <si>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18:26</t>
  </si>
  <si>
    <t>18:28</t>
  </si>
  <si>
    <t>18:30</t>
  </si>
  <si>
    <t>Karl Küttim</t>
  </si>
  <si>
    <t>Nissan Sunny GTI</t>
  </si>
  <si>
    <t>18:32</t>
  </si>
  <si>
    <t>18:34</t>
  </si>
  <si>
    <t>18:36</t>
  </si>
  <si>
    <t>18:38</t>
  </si>
  <si>
    <t>Gert Virves</t>
  </si>
  <si>
    <t>Opel Astra</t>
  </si>
  <si>
    <t>18:40</t>
  </si>
  <si>
    <t>Chrislin Sepp</t>
  </si>
  <si>
    <t>18:42</t>
  </si>
  <si>
    <t>18:44</t>
  </si>
  <si>
    <t>Karmo Karelson</t>
  </si>
  <si>
    <t>Karol Pert</t>
  </si>
  <si>
    <t>18:46</t>
  </si>
  <si>
    <t>Rico Rodi</t>
  </si>
  <si>
    <t>Ilmar Pukk</t>
  </si>
  <si>
    <t>18:48</t>
  </si>
  <si>
    <t>18:50</t>
  </si>
  <si>
    <t>18:52</t>
  </si>
  <si>
    <t>18:54</t>
  </si>
  <si>
    <t>18:56</t>
  </si>
  <si>
    <t>18:58</t>
  </si>
  <si>
    <t>Peugeot 208 R2</t>
  </si>
  <si>
    <t>19:00</t>
  </si>
  <si>
    <t>19:02</t>
  </si>
  <si>
    <t>19:04</t>
  </si>
  <si>
    <t>Ford Fiesta R2T</t>
  </si>
  <si>
    <t>19:06</t>
  </si>
  <si>
    <t>19:08</t>
  </si>
  <si>
    <t>Official final classification</t>
  </si>
  <si>
    <t>Doc No 5.6</t>
  </si>
  <si>
    <t xml:space="preserve">00 </t>
  </si>
  <si>
    <t xml:space="preserve">0 </t>
  </si>
  <si>
    <t>sort K I J</t>
  </si>
  <si>
    <t>MV2</t>
  </si>
  <si>
    <t>VW Polo</t>
  </si>
  <si>
    <t>Urmas Roosimaa</t>
  </si>
  <si>
    <t>TGS WORLDWIDE</t>
  </si>
  <si>
    <t>LAITSE RALLYPARK</t>
  </si>
  <si>
    <t>Renault Clio</t>
  </si>
  <si>
    <t>Gert Kull</t>
  </si>
  <si>
    <t>Toomas Keskküla</t>
  </si>
  <si>
    <t>Sander Pruul</t>
  </si>
  <si>
    <t>Kermo Laus</t>
  </si>
  <si>
    <t>Alari Jürgens</t>
  </si>
  <si>
    <t>Tarmo Bortnik</t>
  </si>
  <si>
    <t>Priit Koik</t>
  </si>
  <si>
    <t>Silver Simm</t>
  </si>
  <si>
    <t xml:space="preserve">000 </t>
  </si>
  <si>
    <t>Taaniel Tigas</t>
  </si>
  <si>
    <t>SS1</t>
  </si>
  <si>
    <t>Raul Jeets</t>
  </si>
  <si>
    <t>Andrus Toom</t>
  </si>
  <si>
    <t>TEAM TEHASE AUTO</t>
  </si>
  <si>
    <t>Skoda Fabia R5</t>
  </si>
  <si>
    <t>Egon Kaur</t>
  </si>
  <si>
    <t>Annika Arnek</t>
  </si>
  <si>
    <t>Ford Fiesta R5</t>
  </si>
  <si>
    <t>Guntis Lielkajis</t>
  </si>
  <si>
    <t>Ivars Grosus</t>
  </si>
  <si>
    <t>CIEDRA RACING</t>
  </si>
  <si>
    <t>Aleksey Semenov</t>
  </si>
  <si>
    <t>Dmitrii Kolomiets</t>
  </si>
  <si>
    <t>RALLY CLUB</t>
  </si>
  <si>
    <t>18:15</t>
  </si>
  <si>
    <t>18:17</t>
  </si>
  <si>
    <t>Rolands Jaunzems</t>
  </si>
  <si>
    <t>Ainars Kalnins</t>
  </si>
  <si>
    <t>ROLANDS JAUNZEMS</t>
  </si>
  <si>
    <t>18:19</t>
  </si>
  <si>
    <t>Subaru Impreza WRX STI</t>
  </si>
  <si>
    <t>18:21</t>
  </si>
  <si>
    <t>18:23</t>
  </si>
  <si>
    <t>18:25</t>
  </si>
  <si>
    <t>Rasmus Uustulnd</t>
  </si>
  <si>
    <t>Kauri Pannas</t>
  </si>
  <si>
    <t>18:27</t>
  </si>
  <si>
    <t>18:29</t>
  </si>
  <si>
    <t>18:31</t>
  </si>
  <si>
    <t>Mitsubishi Lancer Evo</t>
  </si>
  <si>
    <t>18:33</t>
  </si>
  <si>
    <t>Sander Sepp</t>
  </si>
  <si>
    <t>Oliver Solberg</t>
  </si>
  <si>
    <t>Veronica Engan</t>
  </si>
  <si>
    <t>SPORTS RACING TECHNOLOGIES</t>
  </si>
  <si>
    <t>18:35</t>
  </si>
  <si>
    <t>18:37</t>
  </si>
  <si>
    <t>18:39</t>
  </si>
  <si>
    <t>Einar Laipaik</t>
  </si>
  <si>
    <t>Priit Piir</t>
  </si>
  <si>
    <t>18:41</t>
  </si>
  <si>
    <t>Mikko Lukka</t>
  </si>
  <si>
    <t>Edgars Balodis</t>
  </si>
  <si>
    <t>Inese Akmentina</t>
  </si>
  <si>
    <t>EDGARS BALODIS</t>
  </si>
  <si>
    <t>18:43</t>
  </si>
  <si>
    <t>18:45</t>
  </si>
  <si>
    <t>18:47</t>
  </si>
  <si>
    <t>18:49</t>
  </si>
  <si>
    <t>Sergey Uger</t>
  </si>
  <si>
    <t>CONE FOREST MOTORSPORT</t>
  </si>
  <si>
    <t>18:51</t>
  </si>
  <si>
    <t>Dmitry Gorchakov</t>
  </si>
  <si>
    <t>Yuri Kulikov</t>
  </si>
  <si>
    <t>DMITRY GORCHAKOV</t>
  </si>
  <si>
    <t>18:53</t>
  </si>
  <si>
    <t>Rünno Ubinhain</t>
  </si>
  <si>
    <t>Kristo Tamm</t>
  </si>
  <si>
    <t>18:55</t>
  </si>
  <si>
    <t xml:space="preserve"> 2.40,0</t>
  </si>
  <si>
    <t>12.15,7</t>
  </si>
  <si>
    <t xml:space="preserve"> 2.43,6</t>
  </si>
  <si>
    <t>12.43,4</t>
  </si>
  <si>
    <t>+ 0.27,7</t>
  </si>
  <si>
    <t xml:space="preserve"> 2.51,0</t>
  </si>
  <si>
    <t>12.43,6</t>
  </si>
  <si>
    <t xml:space="preserve">  16/9</t>
  </si>
  <si>
    <t>+ 0.27,9</t>
  </si>
  <si>
    <t xml:space="preserve"> 2.47,3</t>
  </si>
  <si>
    <t xml:space="preserve">   9/6</t>
  </si>
  <si>
    <t xml:space="preserve"> 2.44,4</t>
  </si>
  <si>
    <t>12.48,9</t>
  </si>
  <si>
    <t>+ 0.33,2</t>
  </si>
  <si>
    <t xml:space="preserve"> 2.45,1</t>
  </si>
  <si>
    <t>12.58,9</t>
  </si>
  <si>
    <t xml:space="preserve">   5/4</t>
  </si>
  <si>
    <t>+ 0.43,2</t>
  </si>
  <si>
    <t xml:space="preserve"> 2.46,0</t>
  </si>
  <si>
    <t xml:space="preserve">   7/3</t>
  </si>
  <si>
    <t xml:space="preserve"> 2.46,4</t>
  </si>
  <si>
    <t>13.08,7</t>
  </si>
  <si>
    <t xml:space="preserve">   8/5</t>
  </si>
  <si>
    <t>+ 0.53,0</t>
  </si>
  <si>
    <t xml:space="preserve"> 2.53,2</t>
  </si>
  <si>
    <t xml:space="preserve">  29/11</t>
  </si>
  <si>
    <t xml:space="preserve"> 2.45,3</t>
  </si>
  <si>
    <t>13.13,4</t>
  </si>
  <si>
    <t xml:space="preserve">   6/2</t>
  </si>
  <si>
    <t>+ 0.57,7</t>
  </si>
  <si>
    <t xml:space="preserve"> 2.44,6</t>
  </si>
  <si>
    <t>13.21,1</t>
  </si>
  <si>
    <t xml:space="preserve">   4/1</t>
  </si>
  <si>
    <t>+ 1.05,4</t>
  </si>
  <si>
    <t xml:space="preserve"> 2.49,1</t>
  </si>
  <si>
    <t>13.24,6</t>
  </si>
  <si>
    <t xml:space="preserve">  10/7</t>
  </si>
  <si>
    <t>+ 1.08,9</t>
  </si>
  <si>
    <t xml:space="preserve"> 2.50,9</t>
  </si>
  <si>
    <t>13.25,5</t>
  </si>
  <si>
    <t xml:space="preserve">  14/2</t>
  </si>
  <si>
    <t>+ 1.09,8</t>
  </si>
  <si>
    <t xml:space="preserve"> 2.58,0</t>
  </si>
  <si>
    <t>13.28,4</t>
  </si>
  <si>
    <t xml:space="preserve">  68/13</t>
  </si>
  <si>
    <t>+ 1.12,7</t>
  </si>
  <si>
    <t xml:space="preserve"> 2.50,3</t>
  </si>
  <si>
    <t>13.32,9</t>
  </si>
  <si>
    <t xml:space="preserve">  13/8</t>
  </si>
  <si>
    <t xml:space="preserve"> 2.52,6</t>
  </si>
  <si>
    <t>13.40,7</t>
  </si>
  <si>
    <t>+ 1.25,0</t>
  </si>
  <si>
    <t xml:space="preserve"> 2.52,3</t>
  </si>
  <si>
    <t>13.40,9</t>
  </si>
  <si>
    <t xml:space="preserve">  19/5</t>
  </si>
  <si>
    <t>+ 1.25,2</t>
  </si>
  <si>
    <t xml:space="preserve"> 2.53,6</t>
  </si>
  <si>
    <t>13.45,6</t>
  </si>
  <si>
    <t xml:space="preserve">  32/4</t>
  </si>
  <si>
    <t>+ 1.29,9</t>
  </si>
  <si>
    <t xml:space="preserve"> 2.53,0</t>
  </si>
  <si>
    <t>13.45,9</t>
  </si>
  <si>
    <t xml:space="preserve">  26/3</t>
  </si>
  <si>
    <t>+ 1.30,2</t>
  </si>
  <si>
    <t xml:space="preserve"> 2.54,1</t>
  </si>
  <si>
    <t>13.46,6</t>
  </si>
  <si>
    <t xml:space="preserve">  34/5</t>
  </si>
  <si>
    <t>+ 1.30,9</t>
  </si>
  <si>
    <t xml:space="preserve"> 2.49,6</t>
  </si>
  <si>
    <t>13.47,2</t>
  </si>
  <si>
    <t xml:space="preserve">  11/4</t>
  </si>
  <si>
    <t>+ 1.31,5</t>
  </si>
  <si>
    <t xml:space="preserve"> 2.49,8</t>
  </si>
  <si>
    <t>13.48,1</t>
  </si>
  <si>
    <t xml:space="preserve">  12/1</t>
  </si>
  <si>
    <t xml:space="preserve"> 2.52,1</t>
  </si>
  <si>
    <t>13.49,5</t>
  </si>
  <si>
    <t xml:space="preserve">  18/1</t>
  </si>
  <si>
    <t>+ 1.33,8</t>
  </si>
  <si>
    <t>13.50,1</t>
  </si>
  <si>
    <t xml:space="preserve">  23/3</t>
  </si>
  <si>
    <t>+ 1.34,4</t>
  </si>
  <si>
    <t xml:space="preserve"> 25/1</t>
  </si>
  <si>
    <t>13.53,3</t>
  </si>
  <si>
    <t xml:space="preserve">  14/1</t>
  </si>
  <si>
    <t>+ 1.37,6</t>
  </si>
  <si>
    <t>13.55,0</t>
  </si>
  <si>
    <t xml:space="preserve">  26/2</t>
  </si>
  <si>
    <t>+ 1.39,3</t>
  </si>
  <si>
    <t xml:space="preserve"> 2.56,3</t>
  </si>
  <si>
    <t>13.55,2</t>
  </si>
  <si>
    <t xml:space="preserve">  51/8</t>
  </si>
  <si>
    <t>+ 1.39,5</t>
  </si>
  <si>
    <t xml:space="preserve"> 28/8</t>
  </si>
  <si>
    <t>13.55,8</t>
  </si>
  <si>
    <t xml:space="preserve">  51/11</t>
  </si>
  <si>
    <t>+ 1.40,1</t>
  </si>
  <si>
    <t>13.56,9</t>
  </si>
  <si>
    <t xml:space="preserve">  34/9</t>
  </si>
  <si>
    <t xml:space="preserve"> 2.55,5</t>
  </si>
  <si>
    <t>13.58,3</t>
  </si>
  <si>
    <t xml:space="preserve">  44/13</t>
  </si>
  <si>
    <t>13.58,7</t>
  </si>
  <si>
    <t>14.03,6</t>
  </si>
  <si>
    <t xml:space="preserve">  44/6</t>
  </si>
  <si>
    <t>+ 1.47,9</t>
  </si>
  <si>
    <t xml:space="preserve"> 33/1</t>
  </si>
  <si>
    <t xml:space="preserve"> 2.52,0</t>
  </si>
  <si>
    <t>14.03,9</t>
  </si>
  <si>
    <t xml:space="preserve">  17/1</t>
  </si>
  <si>
    <t>+ 1.48,2</t>
  </si>
  <si>
    <t xml:space="preserve"> 34/6</t>
  </si>
  <si>
    <t xml:space="preserve"> 2.57,1</t>
  </si>
  <si>
    <t>14.06,1</t>
  </si>
  <si>
    <t xml:space="preserve">  61/7</t>
  </si>
  <si>
    <t>+ 1.50,4</t>
  </si>
  <si>
    <t>14.07,4</t>
  </si>
  <si>
    <t xml:space="preserve">  29/2</t>
  </si>
  <si>
    <t>+ 1.51,7</t>
  </si>
  <si>
    <t xml:space="preserve"> 36/3</t>
  </si>
  <si>
    <t xml:space="preserve"> 2.54,8</t>
  </si>
  <si>
    <t>14.07,8</t>
  </si>
  <si>
    <t xml:space="preserve">  38/5</t>
  </si>
  <si>
    <t>+ 1.52,1</t>
  </si>
  <si>
    <t xml:space="preserve"> 37/2</t>
  </si>
  <si>
    <t xml:space="preserve"> 2.56,9</t>
  </si>
  <si>
    <t>14.09,8</t>
  </si>
  <si>
    <t xml:space="preserve">  58/4</t>
  </si>
  <si>
    <t>+ 1.54,1</t>
  </si>
  <si>
    <t xml:space="preserve"> 38/11</t>
  </si>
  <si>
    <t xml:space="preserve"> 2.54,3</t>
  </si>
  <si>
    <t>14.10,8</t>
  </si>
  <si>
    <t xml:space="preserve">  37/10</t>
  </si>
  <si>
    <t>+ 1.55,1</t>
  </si>
  <si>
    <t xml:space="preserve"> 39/5</t>
  </si>
  <si>
    <t xml:space="preserve"> 2.55,3</t>
  </si>
  <si>
    <t>14.11,6</t>
  </si>
  <si>
    <t xml:space="preserve">  43/5</t>
  </si>
  <si>
    <t>+ 1.55,9</t>
  </si>
  <si>
    <t xml:space="preserve"> 40/6</t>
  </si>
  <si>
    <t xml:space="preserve"> 2.58,7</t>
  </si>
  <si>
    <t>14.13,8</t>
  </si>
  <si>
    <t xml:space="preserve">  69/11</t>
  </si>
  <si>
    <t>+ 1.58,1</t>
  </si>
  <si>
    <t>14.15,0</t>
  </si>
  <si>
    <t xml:space="preserve">  19/2</t>
  </si>
  <si>
    <t>+ 1.59,3</t>
  </si>
  <si>
    <t xml:space="preserve"> 42/4</t>
  </si>
  <si>
    <t xml:space="preserve"> 2.56,1</t>
  </si>
  <si>
    <t>14.15,4</t>
  </si>
  <si>
    <t xml:space="preserve">  50/7</t>
  </si>
  <si>
    <t>+ 1.59,7</t>
  </si>
  <si>
    <t xml:space="preserve"> 43/5</t>
  </si>
  <si>
    <t xml:space="preserve"> 2.57,5</t>
  </si>
  <si>
    <t>14.16,2</t>
  </si>
  <si>
    <t xml:space="preserve">  64/9</t>
  </si>
  <si>
    <t>+ 2.00,5</t>
  </si>
  <si>
    <t xml:space="preserve"> 44/1</t>
  </si>
  <si>
    <t xml:space="preserve"> 2.56,5</t>
  </si>
  <si>
    <t>14.16,8</t>
  </si>
  <si>
    <t xml:space="preserve">  54/1</t>
  </si>
  <si>
    <t>+ 2.01,1</t>
  </si>
  <si>
    <t xml:space="preserve"> 45/8</t>
  </si>
  <si>
    <t xml:space="preserve"> 2.55,7</t>
  </si>
  <si>
    <t>14.16,9</t>
  </si>
  <si>
    <t xml:space="preserve">  46/7</t>
  </si>
  <si>
    <t>+ 2.01,2</t>
  </si>
  <si>
    <t xml:space="preserve"> 46/6</t>
  </si>
  <si>
    <t xml:space="preserve"> 2.54,2</t>
  </si>
  <si>
    <t>14.17,3</t>
  </si>
  <si>
    <t xml:space="preserve">  36/4</t>
  </si>
  <si>
    <t>+ 2.01,6</t>
  </si>
  <si>
    <t xml:space="preserve"> 47/12</t>
  </si>
  <si>
    <t xml:space="preserve"> 2.59,2</t>
  </si>
  <si>
    <t>14.17,5</t>
  </si>
  <si>
    <t xml:space="preserve">  72/14</t>
  </si>
  <si>
    <t>+ 2.01,8</t>
  </si>
  <si>
    <t xml:space="preserve"> 48/2</t>
  </si>
  <si>
    <t>14.17,9</t>
  </si>
  <si>
    <t xml:space="preserve">  61/6</t>
  </si>
  <si>
    <t>+ 2.02,2</t>
  </si>
  <si>
    <t xml:space="preserve"> 2.52,4</t>
  </si>
  <si>
    <t>14.18,2</t>
  </si>
  <si>
    <t xml:space="preserve">  22/1</t>
  </si>
  <si>
    <t>+ 2.02,5</t>
  </si>
  <si>
    <t xml:space="preserve"> 50/4</t>
  </si>
  <si>
    <t xml:space="preserve"> 2.55,8</t>
  </si>
  <si>
    <t>14.18,7</t>
  </si>
  <si>
    <t xml:space="preserve">  47/4</t>
  </si>
  <si>
    <t>+ 2.03,0</t>
  </si>
  <si>
    <t>14.18,8</t>
  </si>
  <si>
    <t xml:space="preserve">  47/6</t>
  </si>
  <si>
    <t>+ 2.03,1</t>
  </si>
  <si>
    <t xml:space="preserve"> 52/12</t>
  </si>
  <si>
    <t xml:space="preserve"> 2.54,9</t>
  </si>
  <si>
    <t xml:space="preserve">  40/12</t>
  </si>
  <si>
    <t>+ 2.03,7</t>
  </si>
  <si>
    <t xml:space="preserve"> 53/9</t>
  </si>
  <si>
    <t xml:space="preserve"> 3.03,1</t>
  </si>
  <si>
    <t>14.20,0</t>
  </si>
  <si>
    <t xml:space="preserve">  94/17</t>
  </si>
  <si>
    <t>+ 2.04,3</t>
  </si>
  <si>
    <t xml:space="preserve"> 54/5</t>
  </si>
  <si>
    <t xml:space="preserve"> 2.55,2</t>
  </si>
  <si>
    <t xml:space="preserve"> 55/13</t>
  </si>
  <si>
    <t>14.22,0</t>
  </si>
  <si>
    <t xml:space="preserve">  26/10</t>
  </si>
  <si>
    <t>+ 2.06,3</t>
  </si>
  <si>
    <t xml:space="preserve"> 2.57,0</t>
  </si>
  <si>
    <t>14.22,4</t>
  </si>
  <si>
    <t xml:space="preserve">  60/5</t>
  </si>
  <si>
    <t>+ 2.06,7</t>
  </si>
  <si>
    <t xml:space="preserve"> 57/1</t>
  </si>
  <si>
    <t xml:space="preserve"> 2.59,3</t>
  </si>
  <si>
    <t>14.23,0</t>
  </si>
  <si>
    <t xml:space="preserve">  76/4</t>
  </si>
  <si>
    <t>+ 2.07,3</t>
  </si>
  <si>
    <t xml:space="preserve"> 58/2</t>
  </si>
  <si>
    <t>14.23,5</t>
  </si>
  <si>
    <t>+ 2.07,8</t>
  </si>
  <si>
    <t xml:space="preserve"> 59/10</t>
  </si>
  <si>
    <t xml:space="preserve"> 2.56,8</t>
  </si>
  <si>
    <t>14.26,0</t>
  </si>
  <si>
    <t xml:space="preserve">  56/9</t>
  </si>
  <si>
    <t>+ 2.10,3</t>
  </si>
  <si>
    <t xml:space="preserve"> 2.52,8</t>
  </si>
  <si>
    <t>14.26,8</t>
  </si>
  <si>
    <t>+ 2.11,1</t>
  </si>
  <si>
    <t xml:space="preserve"> 61/4</t>
  </si>
  <si>
    <t xml:space="preserve"> 2.53,8</t>
  </si>
  <si>
    <t>14.27,0</t>
  </si>
  <si>
    <t xml:space="preserve">  33/2</t>
  </si>
  <si>
    <t>+ 2.11,3</t>
  </si>
  <si>
    <t xml:space="preserve"> 62/11</t>
  </si>
  <si>
    <t>14.27,3</t>
  </si>
  <si>
    <t xml:space="preserve">  72/12</t>
  </si>
  <si>
    <t>+ 2.11,6</t>
  </si>
  <si>
    <t xml:space="preserve"> 63/8</t>
  </si>
  <si>
    <t>14.29,0</t>
  </si>
  <si>
    <t>+ 2.13,3</t>
  </si>
  <si>
    <t xml:space="preserve"> 64/12</t>
  </si>
  <si>
    <t xml:space="preserve"> 2.59,7</t>
  </si>
  <si>
    <t>14.29,2</t>
  </si>
  <si>
    <t xml:space="preserve">  81/14</t>
  </si>
  <si>
    <t>+ 2.13,5</t>
  </si>
  <si>
    <t xml:space="preserve"> 65/6</t>
  </si>
  <si>
    <t xml:space="preserve"> 3.05,5</t>
  </si>
  <si>
    <t>14.34,4</t>
  </si>
  <si>
    <t xml:space="preserve"> 108/12</t>
  </si>
  <si>
    <t>+ 2.18,7</t>
  </si>
  <si>
    <t xml:space="preserve"> 66/14</t>
  </si>
  <si>
    <t xml:space="preserve"> 3.00,3</t>
  </si>
  <si>
    <t>14.34,8</t>
  </si>
  <si>
    <t xml:space="preserve">  83/14</t>
  </si>
  <si>
    <t>+ 2.19,1</t>
  </si>
  <si>
    <t xml:space="preserve"> 67/9</t>
  </si>
  <si>
    <t>14.36,6</t>
  </si>
  <si>
    <t>+ 2.20,9</t>
  </si>
  <si>
    <t xml:space="preserve"> 68/7</t>
  </si>
  <si>
    <t xml:space="preserve"> 2.57,2</t>
  </si>
  <si>
    <t>14.38,5</t>
  </si>
  <si>
    <t xml:space="preserve">  63/7</t>
  </si>
  <si>
    <t>+ 2.22,8</t>
  </si>
  <si>
    <t xml:space="preserve"> 69/13</t>
  </si>
  <si>
    <t>14.38,6</t>
  </si>
  <si>
    <t xml:space="preserve">  41/4</t>
  </si>
  <si>
    <t>+ 2.22,9</t>
  </si>
  <si>
    <t xml:space="preserve"> 70/14</t>
  </si>
  <si>
    <t>14.39,4</t>
  </si>
  <si>
    <t xml:space="preserve">  58/10</t>
  </si>
  <si>
    <t>+ 2.23,7</t>
  </si>
  <si>
    <t xml:space="preserve"> 71/7</t>
  </si>
  <si>
    <t>14.40,3</t>
  </si>
  <si>
    <t xml:space="preserve">  54/6</t>
  </si>
  <si>
    <t>+ 2.24,6</t>
  </si>
  <si>
    <t xml:space="preserve"> 72/3</t>
  </si>
  <si>
    <t xml:space="preserve"> 3.02,7</t>
  </si>
  <si>
    <t>14.40,7</t>
  </si>
  <si>
    <t xml:space="preserve">  92/8</t>
  </si>
  <si>
    <t>+ 2.25,0</t>
  </si>
  <si>
    <t xml:space="preserve"> 73/5</t>
  </si>
  <si>
    <t xml:space="preserve"> 3.10,7</t>
  </si>
  <si>
    <t>14.42,1</t>
  </si>
  <si>
    <t xml:space="preserve"> 129/7</t>
  </si>
  <si>
    <t xml:space="preserve"> 74/8</t>
  </si>
  <si>
    <t xml:space="preserve"> 2.59,8</t>
  </si>
  <si>
    <t>14.43,0</t>
  </si>
  <si>
    <t xml:space="preserve">  82/10</t>
  </si>
  <si>
    <t>+ 2.27,3</t>
  </si>
  <si>
    <t xml:space="preserve"> 75/2</t>
  </si>
  <si>
    <t xml:space="preserve"> 2.57,6</t>
  </si>
  <si>
    <t xml:space="preserve">  65/2</t>
  </si>
  <si>
    <t xml:space="preserve"> 76/15</t>
  </si>
  <si>
    <t>14.45,8</t>
  </si>
  <si>
    <t>+ 2.30,1</t>
  </si>
  <si>
    <t xml:space="preserve"> 77/4</t>
  </si>
  <si>
    <t xml:space="preserve"> 2.59,0</t>
  </si>
  <si>
    <t>14.46,6</t>
  </si>
  <si>
    <t>+ 2.30,9</t>
  </si>
  <si>
    <t xml:space="preserve"> 78/8</t>
  </si>
  <si>
    <t>14.46,8</t>
  </si>
  <si>
    <t xml:space="preserve">  76/8</t>
  </si>
  <si>
    <t>+ 2.31,1</t>
  </si>
  <si>
    <t xml:space="preserve"> 2.59,5</t>
  </si>
  <si>
    <t>14.46,9</t>
  </si>
  <si>
    <t xml:space="preserve">  80/9</t>
  </si>
  <si>
    <t>+ 2.31,2</t>
  </si>
  <si>
    <t xml:space="preserve"> 80/5</t>
  </si>
  <si>
    <t>14.47,8</t>
  </si>
  <si>
    <t>+ 2.32,1</t>
  </si>
  <si>
    <t xml:space="preserve"> 81/6</t>
  </si>
  <si>
    <t xml:space="preserve"> 2.58,9</t>
  </si>
  <si>
    <t>14.51,0</t>
  </si>
  <si>
    <t xml:space="preserve">  70/6</t>
  </si>
  <si>
    <t>+ 2.35,3</t>
  </si>
  <si>
    <t xml:space="preserve"> 82/15</t>
  </si>
  <si>
    <t xml:space="preserve"> 3.07,9</t>
  </si>
  <si>
    <t>14.51,6</t>
  </si>
  <si>
    <t xml:space="preserve"> 121/15</t>
  </si>
  <si>
    <t>+ 2.35,9</t>
  </si>
  <si>
    <t xml:space="preserve"> 83/3</t>
  </si>
  <si>
    <t xml:space="preserve"> 3.01,9</t>
  </si>
  <si>
    <t>14.57,3</t>
  </si>
  <si>
    <t xml:space="preserve">  90/3</t>
  </si>
  <si>
    <t>+ 2.41,6</t>
  </si>
  <si>
    <t xml:space="preserve"> 84/14</t>
  </si>
  <si>
    <t xml:space="preserve"> 3.00,7</t>
  </si>
  <si>
    <t>15.01,6</t>
  </si>
  <si>
    <t xml:space="preserve">  84/15</t>
  </si>
  <si>
    <t>+ 2.45,9</t>
  </si>
  <si>
    <t xml:space="preserve"> 85/16</t>
  </si>
  <si>
    <t xml:space="preserve"> 3.01,3</t>
  </si>
  <si>
    <t>15.02,4</t>
  </si>
  <si>
    <t>+ 2.46,7</t>
  </si>
  <si>
    <t xml:space="preserve"> 86/6</t>
  </si>
  <si>
    <t xml:space="preserve"> 3.07,2</t>
  </si>
  <si>
    <t>15.03,1</t>
  </si>
  <si>
    <t xml:space="preserve"> 117/18</t>
  </si>
  <si>
    <t>+ 2.47,4</t>
  </si>
  <si>
    <t xml:space="preserve"> 87/7</t>
  </si>
  <si>
    <t xml:space="preserve"> 3.03,7</t>
  </si>
  <si>
    <t>15.05,5</t>
  </si>
  <si>
    <t xml:space="preserve"> 100/11</t>
  </si>
  <si>
    <t>+ 2.49,8</t>
  </si>
  <si>
    <t xml:space="preserve"> 88/10</t>
  </si>
  <si>
    <t xml:space="preserve"> 2.57,8</t>
  </si>
  <si>
    <t>15.05,8</t>
  </si>
  <si>
    <t xml:space="preserve">  67/8</t>
  </si>
  <si>
    <t>+ 2.50,1</t>
  </si>
  <si>
    <t xml:space="preserve"> 89/15</t>
  </si>
  <si>
    <t xml:space="preserve"> 3.01,6</t>
  </si>
  <si>
    <t>15.06,0</t>
  </si>
  <si>
    <t xml:space="preserve">  89/17</t>
  </si>
  <si>
    <t>+ 2.50,3</t>
  </si>
  <si>
    <t xml:space="preserve"> 90/16</t>
  </si>
  <si>
    <t>15.06,3</t>
  </si>
  <si>
    <t xml:space="preserve">  56/12</t>
  </si>
  <si>
    <t>+ 2.50,6</t>
  </si>
  <si>
    <t xml:space="preserve"> 91/8</t>
  </si>
  <si>
    <t xml:space="preserve"> 2.57,7</t>
  </si>
  <si>
    <t>15.07,7</t>
  </si>
  <si>
    <t xml:space="preserve">  66/1</t>
  </si>
  <si>
    <t>+ 2.52,0</t>
  </si>
  <si>
    <t xml:space="preserve"> 92/17</t>
  </si>
  <si>
    <t>15.10,2</t>
  </si>
  <si>
    <t>+ 2.54,5</t>
  </si>
  <si>
    <t xml:space="preserve"> 93/9</t>
  </si>
  <si>
    <t xml:space="preserve"> 2.59,4</t>
  </si>
  <si>
    <t>15.11,4</t>
  </si>
  <si>
    <t xml:space="preserve">  79/6</t>
  </si>
  <si>
    <t>+ 2.55,7</t>
  </si>
  <si>
    <t xml:space="preserve"> 94/4</t>
  </si>
  <si>
    <t xml:space="preserve"> 3.06,7</t>
  </si>
  <si>
    <t>15.11,7</t>
  </si>
  <si>
    <t xml:space="preserve"> 114/8</t>
  </si>
  <si>
    <t>+ 2.56,0</t>
  </si>
  <si>
    <t xml:space="preserve"> 95/11</t>
  </si>
  <si>
    <t xml:space="preserve"> 3.01,5</t>
  </si>
  <si>
    <t>15.12,3</t>
  </si>
  <si>
    <t xml:space="preserve">  88/11</t>
  </si>
  <si>
    <t>+ 2.56,6</t>
  </si>
  <si>
    <t xml:space="preserve"> 96/10</t>
  </si>
  <si>
    <t xml:space="preserve"> 3.04,4</t>
  </si>
  <si>
    <t>15.14,3</t>
  </si>
  <si>
    <t xml:space="preserve"> 102/10</t>
  </si>
  <si>
    <t>+ 2.58,6</t>
  </si>
  <si>
    <t xml:space="preserve"> 97/17</t>
  </si>
  <si>
    <t>15.18,5</t>
  </si>
  <si>
    <t xml:space="preserve">  85/16</t>
  </si>
  <si>
    <t>+ 3.02,8</t>
  </si>
  <si>
    <t xml:space="preserve"> 98/12</t>
  </si>
  <si>
    <t xml:space="preserve"> 3.08,0</t>
  </si>
  <si>
    <t>15.19,3</t>
  </si>
  <si>
    <t xml:space="preserve"> 122/13</t>
  </si>
  <si>
    <t>+ 3.03,6</t>
  </si>
  <si>
    <t xml:space="preserve"> 99/5</t>
  </si>
  <si>
    <t xml:space="preserve"> 3.03,3</t>
  </si>
  <si>
    <t>15.19,8</t>
  </si>
  <si>
    <t xml:space="preserve">  96/4</t>
  </si>
  <si>
    <t>+ 3.04,1</t>
  </si>
  <si>
    <t>100/10</t>
  </si>
  <si>
    <t xml:space="preserve"> 3.02,9</t>
  </si>
  <si>
    <t>15.24,4</t>
  </si>
  <si>
    <t xml:space="preserve">  93/9</t>
  </si>
  <si>
    <t>+ 3.08,7</t>
  </si>
  <si>
    <t>101/13</t>
  </si>
  <si>
    <t xml:space="preserve"> 2.55,9</t>
  </si>
  <si>
    <t>15.25,3</t>
  </si>
  <si>
    <t xml:space="preserve">  49/5</t>
  </si>
  <si>
    <t>+ 3.09,6</t>
  </si>
  <si>
    <t>102/6</t>
  </si>
  <si>
    <t xml:space="preserve"> 3.07,3</t>
  </si>
  <si>
    <t>15.28,1</t>
  </si>
  <si>
    <t xml:space="preserve"> 119/10</t>
  </si>
  <si>
    <t>+ 3.12,4</t>
  </si>
  <si>
    <t>103/11</t>
  </si>
  <si>
    <t xml:space="preserve"> 3.02,5</t>
  </si>
  <si>
    <t>15.29,1</t>
  </si>
  <si>
    <t xml:space="preserve">  91/7</t>
  </si>
  <si>
    <t>+ 3.13,4</t>
  </si>
  <si>
    <t>104/12</t>
  </si>
  <si>
    <t xml:space="preserve"> 3.06,1</t>
  </si>
  <si>
    <t>15.31,0</t>
  </si>
  <si>
    <t>+ 3.15,3</t>
  </si>
  <si>
    <t>105/13</t>
  </si>
  <si>
    <t xml:space="preserve"> 3.07,0</t>
  </si>
  <si>
    <t>15.34,1</t>
  </si>
  <si>
    <t xml:space="preserve"> 115/17</t>
  </si>
  <si>
    <t>+ 3.18,4</t>
  </si>
  <si>
    <t>106/18</t>
  </si>
  <si>
    <t>15.35,5</t>
  </si>
  <si>
    <t xml:space="preserve"> 115/20</t>
  </si>
  <si>
    <t>+ 3.19,8</t>
  </si>
  <si>
    <t>107/14</t>
  </si>
  <si>
    <t>15.37,9</t>
  </si>
  <si>
    <t xml:space="preserve"> 102/12</t>
  </si>
  <si>
    <t>+ 3.22,2</t>
  </si>
  <si>
    <t>108/15</t>
  </si>
  <si>
    <t xml:space="preserve"> 3.06,5</t>
  </si>
  <si>
    <t>15.38,5</t>
  </si>
  <si>
    <t xml:space="preserve"> 113/16</t>
  </si>
  <si>
    <t>+ 3.22,8</t>
  </si>
  <si>
    <t>109/7</t>
  </si>
  <si>
    <t xml:space="preserve"> 3.03,8</t>
  </si>
  <si>
    <t>15.40,8</t>
  </si>
  <si>
    <t xml:space="preserve"> 101/6</t>
  </si>
  <si>
    <t>+ 3.25,1</t>
  </si>
  <si>
    <t>110/19</t>
  </si>
  <si>
    <t xml:space="preserve"> 3.04,7</t>
  </si>
  <si>
    <t>15.46,3</t>
  </si>
  <si>
    <t xml:space="preserve"> 105/18</t>
  </si>
  <si>
    <t>+ 3.30,6</t>
  </si>
  <si>
    <t>111/20</t>
  </si>
  <si>
    <t xml:space="preserve"> 3.06,2</t>
  </si>
  <si>
    <t>15.47,3</t>
  </si>
  <si>
    <t xml:space="preserve"> 111/19</t>
  </si>
  <si>
    <t>+ 3.31,6</t>
  </si>
  <si>
    <t>112/18</t>
  </si>
  <si>
    <t xml:space="preserve"> 3.11,7</t>
  </si>
  <si>
    <t>15.49,0</t>
  </si>
  <si>
    <t xml:space="preserve"> 131/23</t>
  </si>
  <si>
    <t>+ 3.33,3</t>
  </si>
  <si>
    <t>113/19</t>
  </si>
  <si>
    <t xml:space="preserve"> 3.08,5</t>
  </si>
  <si>
    <t>15.53,3</t>
  </si>
  <si>
    <t xml:space="preserve"> 125/22</t>
  </si>
  <si>
    <t>+ 3.37,6</t>
  </si>
  <si>
    <t>114/16</t>
  </si>
  <si>
    <t>15.54,1</t>
  </si>
  <si>
    <t>+ 3.38,4</t>
  </si>
  <si>
    <t>115/17</t>
  </si>
  <si>
    <t xml:space="preserve"> 3.10,8</t>
  </si>
  <si>
    <t>15.56,2</t>
  </si>
  <si>
    <t xml:space="preserve"> 130/20</t>
  </si>
  <si>
    <t>+ 3.40,5</t>
  </si>
  <si>
    <t>116/8</t>
  </si>
  <si>
    <t xml:space="preserve"> 3.04,6</t>
  </si>
  <si>
    <t>16.04,5</t>
  </si>
  <si>
    <t xml:space="preserve"> 104/7</t>
  </si>
  <si>
    <t>+ 3.48,8</t>
  </si>
  <si>
    <t>16.05,6</t>
  </si>
  <si>
    <t xml:space="preserve">  96/19</t>
  </si>
  <si>
    <t>+ 3.49,9</t>
  </si>
  <si>
    <t>118/1</t>
  </si>
  <si>
    <t xml:space="preserve"> 3.08,2</t>
  </si>
  <si>
    <t>16.05,8</t>
  </si>
  <si>
    <t xml:space="preserve"> 124/2</t>
  </si>
  <si>
    <t>+ 3.50,1</t>
  </si>
  <si>
    <t>119/18</t>
  </si>
  <si>
    <t xml:space="preserve"> 3.06,3</t>
  </si>
  <si>
    <t>16.07,2</t>
  </si>
  <si>
    <t xml:space="preserve"> 112/15</t>
  </si>
  <si>
    <t>+ 3.51,5</t>
  </si>
  <si>
    <t>120/21</t>
  </si>
  <si>
    <t xml:space="preserve"> 3.05,3</t>
  </si>
  <si>
    <t>16.09,6</t>
  </si>
  <si>
    <t xml:space="preserve"> 107/21</t>
  </si>
  <si>
    <t>+ 3.53,9</t>
  </si>
  <si>
    <t>121/22</t>
  </si>
  <si>
    <t xml:space="preserve"> 3.03,2</t>
  </si>
  <si>
    <t>16.13,6</t>
  </si>
  <si>
    <t xml:space="preserve">  95/18</t>
  </si>
  <si>
    <t>+ 3.57,9</t>
  </si>
  <si>
    <t>122/23</t>
  </si>
  <si>
    <t xml:space="preserve"> 3.04,9</t>
  </si>
  <si>
    <t>16.14,2</t>
  </si>
  <si>
    <t xml:space="preserve"> 106/20</t>
  </si>
  <si>
    <t>+ 3.58,5</t>
  </si>
  <si>
    <t>123/19</t>
  </si>
  <si>
    <t>16.16,3</t>
  </si>
  <si>
    <t xml:space="preserve">  96/10</t>
  </si>
  <si>
    <t>+ 4.00,6</t>
  </si>
  <si>
    <t>124/2</t>
  </si>
  <si>
    <t xml:space="preserve"> 3.15,6</t>
  </si>
  <si>
    <t>16.24,1</t>
  </si>
  <si>
    <t xml:space="preserve"> 134/5</t>
  </si>
  <si>
    <t>+ 4.08,4</t>
  </si>
  <si>
    <t>125/24</t>
  </si>
  <si>
    <t xml:space="preserve"> 3.17,8</t>
  </si>
  <si>
    <t>16.24,8</t>
  </si>
  <si>
    <t xml:space="preserve"> 139/25</t>
  </si>
  <si>
    <t>126/14</t>
  </si>
  <si>
    <t xml:space="preserve"> 3.13,3</t>
  </si>
  <si>
    <t>16.25,5</t>
  </si>
  <si>
    <t xml:space="preserve"> 132/14</t>
  </si>
  <si>
    <t>+ 4.09,8</t>
  </si>
  <si>
    <t>127/9</t>
  </si>
  <si>
    <t xml:space="preserve"> 3.07,7</t>
  </si>
  <si>
    <t>16.26,2</t>
  </si>
  <si>
    <t xml:space="preserve"> 120/11</t>
  </si>
  <si>
    <t>+ 4.10,5</t>
  </si>
  <si>
    <t>128/3</t>
  </si>
  <si>
    <t>16.32,3</t>
  </si>
  <si>
    <t xml:space="preserve"> 122/1</t>
  </si>
  <si>
    <t>+ 4.16,6</t>
  </si>
  <si>
    <t>129/20</t>
  </si>
  <si>
    <t xml:space="preserve"> 3.19,0</t>
  </si>
  <si>
    <t>16.32,7</t>
  </si>
  <si>
    <t>+ 4.17,0</t>
  </si>
  <si>
    <t>130/4</t>
  </si>
  <si>
    <t xml:space="preserve"> 3.09,4</t>
  </si>
  <si>
    <t>16.32,8</t>
  </si>
  <si>
    <t xml:space="preserve"> 126/3</t>
  </si>
  <si>
    <t>+ 4.17,1</t>
  </si>
  <si>
    <t>131/5</t>
  </si>
  <si>
    <t xml:space="preserve"> 3.14,7</t>
  </si>
  <si>
    <t>16.36,0</t>
  </si>
  <si>
    <t>+ 4.20,3</t>
  </si>
  <si>
    <t>132/6</t>
  </si>
  <si>
    <t xml:space="preserve"> 3.17,0</t>
  </si>
  <si>
    <t>16.36,2</t>
  </si>
  <si>
    <t xml:space="preserve"> 137/6</t>
  </si>
  <si>
    <t>+ 4.20,5</t>
  </si>
  <si>
    <t>133/10</t>
  </si>
  <si>
    <t xml:space="preserve"> 3.03,6</t>
  </si>
  <si>
    <t xml:space="preserve"> 2.10</t>
  </si>
  <si>
    <t>16.46,4</t>
  </si>
  <si>
    <t xml:space="preserve">  99/5</t>
  </si>
  <si>
    <t>+ 4.30,7</t>
  </si>
  <si>
    <t>134/11</t>
  </si>
  <si>
    <t xml:space="preserve"> 3.10,4</t>
  </si>
  <si>
    <t>16.55,2</t>
  </si>
  <si>
    <t xml:space="preserve"> 128/12</t>
  </si>
  <si>
    <t>+ 4.39,5</t>
  </si>
  <si>
    <t>135/21</t>
  </si>
  <si>
    <t xml:space="preserve"> 3.16,8</t>
  </si>
  <si>
    <t>16.55,9</t>
  </si>
  <si>
    <t xml:space="preserve"> 136/21</t>
  </si>
  <si>
    <t>+ 4.40,2</t>
  </si>
  <si>
    <t>136/12</t>
  </si>
  <si>
    <t xml:space="preserve"> 3.19,3</t>
  </si>
  <si>
    <t>16.56,7</t>
  </si>
  <si>
    <t xml:space="preserve"> 144/15</t>
  </si>
  <si>
    <t>+ 4.41,0</t>
  </si>
  <si>
    <t>137/7</t>
  </si>
  <si>
    <t xml:space="preserve"> 3.18,5</t>
  </si>
  <si>
    <t>17.11,1</t>
  </si>
  <si>
    <t>+ 4.55,4</t>
  </si>
  <si>
    <t>138/8</t>
  </si>
  <si>
    <t xml:space="preserve"> 3.31,3</t>
  </si>
  <si>
    <t>17.14,4</t>
  </si>
  <si>
    <t>+ 4.58,7</t>
  </si>
  <si>
    <t>139/9</t>
  </si>
  <si>
    <t xml:space="preserve"> 3.17,6</t>
  </si>
  <si>
    <t>17.21,0</t>
  </si>
  <si>
    <t xml:space="preserve"> 138/7</t>
  </si>
  <si>
    <t>+ 5.05,3</t>
  </si>
  <si>
    <t>140/10</t>
  </si>
  <si>
    <t xml:space="preserve"> 3.20,0</t>
  </si>
  <si>
    <t>17.23,2</t>
  </si>
  <si>
    <t xml:space="preserve"> 145/9</t>
  </si>
  <si>
    <t>+ 5.07,5</t>
  </si>
  <si>
    <t>141/25</t>
  </si>
  <si>
    <t xml:space="preserve"> 3.16,6</t>
  </si>
  <si>
    <t>17.24,3</t>
  </si>
  <si>
    <t xml:space="preserve"> 135/24</t>
  </si>
  <si>
    <t>+ 5.08,6</t>
  </si>
  <si>
    <t>142/11</t>
  </si>
  <si>
    <t xml:space="preserve"> 3.20,9</t>
  </si>
  <si>
    <t>17.35,8</t>
  </si>
  <si>
    <t xml:space="preserve"> 146/10</t>
  </si>
  <si>
    <t>+ 5.20,1</t>
  </si>
  <si>
    <t>143/12</t>
  </si>
  <si>
    <t xml:space="preserve"> 3.21,3</t>
  </si>
  <si>
    <t>17.40,7</t>
  </si>
  <si>
    <t>+ 5.25,0</t>
  </si>
  <si>
    <t>144/22</t>
  </si>
  <si>
    <t xml:space="preserve"> 3.22,5</t>
  </si>
  <si>
    <t>17.46,4</t>
  </si>
  <si>
    <t xml:space="preserve"> 148/23</t>
  </si>
  <si>
    <t>+ 5.30,7</t>
  </si>
  <si>
    <t>145/13</t>
  </si>
  <si>
    <t xml:space="preserve"> 3.25,9</t>
  </si>
  <si>
    <t>17.48,5</t>
  </si>
  <si>
    <t xml:space="preserve"> 149/12</t>
  </si>
  <si>
    <t>+ 5.32,8</t>
  </si>
  <si>
    <t>146/23</t>
  </si>
  <si>
    <t xml:space="preserve"> 3.26,0</t>
  </si>
  <si>
    <t>17.56,5</t>
  </si>
  <si>
    <t xml:space="preserve"> 150/24</t>
  </si>
  <si>
    <t>+ 5.40,8</t>
  </si>
  <si>
    <t>147/13</t>
  </si>
  <si>
    <t xml:space="preserve"> 3.18,4</t>
  </si>
  <si>
    <t>18.05,4</t>
  </si>
  <si>
    <t xml:space="preserve"> 140/13</t>
  </si>
  <si>
    <t>+ 5.49,7</t>
  </si>
  <si>
    <t>148/14</t>
  </si>
  <si>
    <t xml:space="preserve"> 3.28,0</t>
  </si>
  <si>
    <t>18.51,3</t>
  </si>
  <si>
    <t xml:space="preserve"> 151/16</t>
  </si>
  <si>
    <t>+ 6.35,6</t>
  </si>
  <si>
    <t xml:space="preserve"> 3.32,5</t>
  </si>
  <si>
    <t>18.56,7</t>
  </si>
  <si>
    <t>+ 6.41,0</t>
  </si>
  <si>
    <t>21.28,4</t>
  </si>
  <si>
    <t xml:space="preserve"> 5.00</t>
  </si>
  <si>
    <t>+ 9.12,7</t>
  </si>
  <si>
    <t xml:space="preserve"> 0.30</t>
  </si>
  <si>
    <t>22.02,4</t>
  </si>
  <si>
    <t>+ 9.46,7</t>
  </si>
  <si>
    <t>22.05,1</t>
  </si>
  <si>
    <t xml:space="preserve"> 117/9</t>
  </si>
  <si>
    <t>+ 9.49,4</t>
  </si>
  <si>
    <t xml:space="preserve"> 3.35,9</t>
  </si>
  <si>
    <t>23.37,6</t>
  </si>
  <si>
    <t>+11.21,9</t>
  </si>
  <si>
    <t xml:space="preserve"> 3.09,8</t>
  </si>
  <si>
    <t xml:space="preserve"> 1.10</t>
  </si>
  <si>
    <t>35.09,1</t>
  </si>
  <si>
    <t xml:space="preserve"> 127/19</t>
  </si>
  <si>
    <t>+22.53,4</t>
  </si>
  <si>
    <t>ENGINE</t>
  </si>
  <si>
    <t>OFF</t>
  </si>
  <si>
    <t>SUSPENSION</t>
  </si>
  <si>
    <t>TECHNICAL</t>
  </si>
  <si>
    <t>GEARBOX</t>
  </si>
  <si>
    <t>Mait Madik</t>
  </si>
  <si>
    <t>Toomas Tauk</t>
  </si>
  <si>
    <t>18:57</t>
  </si>
  <si>
    <t>18:59</t>
  </si>
  <si>
    <t>Lada S1600</t>
  </si>
  <si>
    <t>19:01</t>
  </si>
  <si>
    <t>19:03</t>
  </si>
  <si>
    <t>19:05</t>
  </si>
  <si>
    <t>19:07</t>
  </si>
  <si>
    <t>Lada VFTS</t>
  </si>
  <si>
    <t>19:09</t>
  </si>
  <si>
    <t>Raigo Vilbiks</t>
  </si>
  <si>
    <t>Hellu Smorodin</t>
  </si>
  <si>
    <t>Lada Samara</t>
  </si>
  <si>
    <t>19:11</t>
  </si>
  <si>
    <t>19:13</t>
  </si>
  <si>
    <t>Lada 2105</t>
  </si>
  <si>
    <t>19:15</t>
  </si>
  <si>
    <t>19:17</t>
  </si>
  <si>
    <t>Riivo Mesila</t>
  </si>
  <si>
    <t>19:19</t>
  </si>
  <si>
    <t>Mart Kask</t>
  </si>
  <si>
    <t>Jörgen Pukk</t>
  </si>
  <si>
    <t>BMW 318</t>
  </si>
  <si>
    <t>19:21</t>
  </si>
  <si>
    <t>19:23</t>
  </si>
  <si>
    <t>Vaido Tali</t>
  </si>
  <si>
    <t>Taavi Udevald</t>
  </si>
  <si>
    <t>19:25</t>
  </si>
  <si>
    <t>19:29</t>
  </si>
  <si>
    <t>Jarmo Liivak</t>
  </si>
  <si>
    <t>19:31</t>
  </si>
  <si>
    <t>19:33</t>
  </si>
  <si>
    <t>Jüri Lindmets</t>
  </si>
  <si>
    <t>Evald Saun</t>
  </si>
  <si>
    <t>19:35</t>
  </si>
  <si>
    <t>Ants Kristall</t>
  </si>
  <si>
    <t>Harri Jōessar</t>
  </si>
  <si>
    <t>Janno Nuiamäe</t>
  </si>
  <si>
    <t>Ats Nōlvak</t>
  </si>
  <si>
    <t>19:37</t>
  </si>
  <si>
    <t>EMV1</t>
  </si>
  <si>
    <t>EMV3</t>
  </si>
  <si>
    <t>EMV4</t>
  </si>
  <si>
    <t>EMV2</t>
  </si>
  <si>
    <t>EMV6</t>
  </si>
  <si>
    <t>EMV7</t>
  </si>
  <si>
    <t>EMV5</t>
  </si>
  <si>
    <t>EMV9</t>
  </si>
  <si>
    <t>EMV8</t>
  </si>
  <si>
    <t>EMV10</t>
  </si>
  <si>
    <t>NR</t>
  </si>
  <si>
    <t>EMV üld</t>
  </si>
  <si>
    <t>EMV</t>
  </si>
  <si>
    <t>Võistlus</t>
  </si>
  <si>
    <t>Nimi</t>
  </si>
  <si>
    <t>Stardiprotokoll  / Startlist for Day 2 ,  TC3B</t>
  </si>
  <si>
    <t>10</t>
  </si>
  <si>
    <t>LIGUR RACING AMK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</si>
  <si>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</si>
  <si>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</si>
  <si>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</si>
  <si>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</si>
  <si>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</si>
  <si>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</si>
  <si>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</si>
  <si>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</si>
  <si>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</si>
  <si>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</si>
  <si>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</si>
  <si>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</si>
  <si>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</si>
  <si>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</si>
  <si>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</si>
  <si>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</si>
  <si>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</si>
  <si>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</si>
  <si>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</si>
  <si>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</si>
  <si>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</si>
  <si>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</si>
  <si>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>LAT/RUS</t>
  </si>
  <si>
    <t>Remi Orvydas</t>
  </si>
  <si>
    <t xml:space="preserve">S3  </t>
  </si>
  <si>
    <t>6:32</t>
  </si>
  <si>
    <t>6:29</t>
  </si>
  <si>
    <t>Tomas Klosinskis</t>
  </si>
  <si>
    <t>19:34</t>
  </si>
  <si>
    <t>Janno Õunpuu</t>
  </si>
  <si>
    <t xml:space="preserve">  1/1</t>
  </si>
  <si>
    <t>Tänak/Gross</t>
  </si>
  <si>
    <t xml:space="preserve"> 4.25,4</t>
  </si>
  <si>
    <t xml:space="preserve"> 5.10,3</t>
  </si>
  <si>
    <t xml:space="preserve">   1/1</t>
  </si>
  <si>
    <t>+ 0.00,0</t>
  </si>
  <si>
    <t xml:space="preserve">  2/2</t>
  </si>
  <si>
    <t>Plangi/Roosimaa</t>
  </si>
  <si>
    <t xml:space="preserve"> 4.32,4</t>
  </si>
  <si>
    <t xml:space="preserve"> 5.20,2</t>
  </si>
  <si>
    <t xml:space="preserve">   3/3</t>
  </si>
  <si>
    <t xml:space="preserve">   2/2</t>
  </si>
  <si>
    <t xml:space="preserve">  3/3</t>
  </si>
  <si>
    <t>Kaur/Arnek</t>
  </si>
  <si>
    <t xml:space="preserve"> 4.34,6</t>
  </si>
  <si>
    <t xml:space="preserve"> 5.25,2</t>
  </si>
  <si>
    <t xml:space="preserve">   4/4</t>
  </si>
  <si>
    <t xml:space="preserve">  4/4</t>
  </si>
  <si>
    <t>Tukiainen/Pohjanharju</t>
  </si>
  <si>
    <t xml:space="preserve"> 4.36,7</t>
  </si>
  <si>
    <t xml:space="preserve"> 5.24,6</t>
  </si>
  <si>
    <t xml:space="preserve">   6/6</t>
  </si>
  <si>
    <t xml:space="preserve">  5/5</t>
  </si>
  <si>
    <t>Gryazin/Fedorov</t>
  </si>
  <si>
    <t xml:space="preserve"> 4.31,4</t>
  </si>
  <si>
    <t xml:space="preserve"> 5.33,1</t>
  </si>
  <si>
    <t xml:space="preserve">   5/5</t>
  </si>
  <si>
    <t xml:space="preserve">  6/6</t>
  </si>
  <si>
    <t>Jeets/Toom</t>
  </si>
  <si>
    <t xml:space="preserve"> 4.39,3</t>
  </si>
  <si>
    <t xml:space="preserve"> 5.34,5</t>
  </si>
  <si>
    <t xml:space="preserve">   8/7</t>
  </si>
  <si>
    <t xml:space="preserve">  7/1</t>
  </si>
  <si>
    <t>Koitla/Ots</t>
  </si>
  <si>
    <t xml:space="preserve"> 4.38,4</t>
  </si>
  <si>
    <t xml:space="preserve"> 5.36,8</t>
  </si>
  <si>
    <t xml:space="preserve">   7/1</t>
  </si>
  <si>
    <t>Aus/Tigas</t>
  </si>
  <si>
    <t xml:space="preserve"> 4.35,9</t>
  </si>
  <si>
    <t xml:space="preserve"> 5.46,4</t>
  </si>
  <si>
    <t>Bundsen/Loshtshenikov</t>
  </si>
  <si>
    <t xml:space="preserve"> 4.43,3</t>
  </si>
  <si>
    <t xml:space="preserve"> 5.44,8</t>
  </si>
  <si>
    <t xml:space="preserve">   9/2</t>
  </si>
  <si>
    <t>Vähämiko/Salo</t>
  </si>
  <si>
    <t>Sandberg/Lönnmark</t>
  </si>
  <si>
    <t>Koik/Simm</t>
  </si>
  <si>
    <t>Notkus/Strizanas</t>
  </si>
  <si>
    <t>Haapsaari/Sorsa</t>
  </si>
  <si>
    <t>Tuuri/Kuhanen</t>
  </si>
  <si>
    <t>Aigro/Kärtmann</t>
  </si>
  <si>
    <t>Lielkajis/Grosus</t>
  </si>
  <si>
    <t>Kōrge/Bōstrov</t>
  </si>
  <si>
    <t>Andervang/Eriksson</t>
  </si>
  <si>
    <t>Viilo/Viilo</t>
  </si>
  <si>
    <t>Popov/Krylov</t>
  </si>
  <si>
    <t>Kudryavtsev/Korsia</t>
  </si>
  <si>
    <t>Saks/Maasik</t>
  </si>
  <si>
    <t>Semenov/Kolomiets</t>
  </si>
  <si>
    <t>Feofanov/Kokins</t>
  </si>
  <si>
    <t>Abram/Vōsa</t>
  </si>
  <si>
    <t>Murakas/Nagel</t>
  </si>
  <si>
    <t>Al-Rasheed/Kalliolepo</t>
  </si>
  <si>
    <t>Jaunzems/Kalnins</t>
  </si>
  <si>
    <t>Ubinhain/Tamm</t>
  </si>
  <si>
    <t>Nuiamäe/Nōlvak</t>
  </si>
  <si>
    <t>Pōder/Heidemann</t>
  </si>
  <si>
    <t>Kers/Kapp</t>
  </si>
  <si>
    <t>Tamm/Kuzmin</t>
  </si>
  <si>
    <t>Popov/Perosti</t>
  </si>
  <si>
    <t>Lyytikäinen/Rantasalo</t>
  </si>
  <si>
    <t>Ringenberg/Heina</t>
  </si>
  <si>
    <t>Jürimäe/Rohtmets</t>
  </si>
  <si>
    <t>Nikonchuk/Nikonchuk</t>
  </si>
  <si>
    <t>Saar/Ansi</t>
  </si>
  <si>
    <t>Butler/Johnston</t>
  </si>
  <si>
    <t>Kuusik/Laos</t>
  </si>
  <si>
    <t>Kelement/Kasesalu</t>
  </si>
  <si>
    <t>Furuseth/Hjerpe</t>
  </si>
  <si>
    <t>Solberg/Engan</t>
  </si>
  <si>
    <t>Kasari/Kuusmaa</t>
  </si>
  <si>
    <t>Sepp/Kasesalu</t>
  </si>
  <si>
    <t>Poom/Järveoja</t>
  </si>
  <si>
    <t>Soe/Ahu</t>
  </si>
  <si>
    <t>Ojaperv/Talve</t>
  </si>
  <si>
    <t>Uustulnd/Pannas</t>
  </si>
  <si>
    <t>Sesks/Malnieks</t>
  </si>
  <si>
    <t>Torn/Sikk</t>
  </si>
  <si>
    <t>Subi/Subi</t>
  </si>
  <si>
    <t>Tölp/Vihmann</t>
  </si>
  <si>
    <t>Valeisa/Reisas</t>
  </si>
  <si>
    <t xml:space="preserve">  72/13</t>
  </si>
  <si>
    <t xml:space="preserve">  93/7</t>
  </si>
  <si>
    <t xml:space="preserve">  99/9</t>
  </si>
  <si>
    <t xml:space="preserve">  64/7</t>
  </si>
  <si>
    <t xml:space="preserve">  68/2</t>
  </si>
  <si>
    <t xml:space="preserve">  66/5</t>
  </si>
  <si>
    <t xml:space="preserve">  67/4</t>
  </si>
  <si>
    <t xml:space="preserve">  81/6</t>
  </si>
  <si>
    <t xml:space="preserve">  92/9</t>
  </si>
  <si>
    <t xml:space="preserve">  63/8</t>
  </si>
  <si>
    <t xml:space="preserve">  77/7</t>
  </si>
  <si>
    <t xml:space="preserve">  95/9</t>
  </si>
  <si>
    <t xml:space="preserve"> 7.13,1</t>
  </si>
  <si>
    <t>14.40,9</t>
  </si>
  <si>
    <t xml:space="preserve"> 8.29,5</t>
  </si>
  <si>
    <t xml:space="preserve">  69/15</t>
  </si>
  <si>
    <t xml:space="preserve"> 6.44,2</t>
  </si>
  <si>
    <t>15.07,2</t>
  </si>
  <si>
    <t xml:space="preserve"> 8.54,6</t>
  </si>
  <si>
    <t xml:space="preserve">  70/11</t>
  </si>
  <si>
    <t xml:space="preserve">  80/5</t>
  </si>
  <si>
    <t xml:space="preserve"> 7.02,5</t>
  </si>
  <si>
    <t xml:space="preserve"> 8.49,7</t>
  </si>
  <si>
    <t xml:space="preserve">  75/7</t>
  </si>
  <si>
    <t xml:space="preserve">  83/6</t>
  </si>
  <si>
    <t>15.38,2</t>
  </si>
  <si>
    <t xml:space="preserve"> 8.26,8</t>
  </si>
  <si>
    <t xml:space="preserve"> 7.34,6</t>
  </si>
  <si>
    <t>14.58,2</t>
  </si>
  <si>
    <t xml:space="preserve"> 8.40,9</t>
  </si>
  <si>
    <t xml:space="preserve"> 7.13,2</t>
  </si>
  <si>
    <t>15.38,4</t>
  </si>
  <si>
    <t xml:space="preserve"> 8.52,1</t>
  </si>
  <si>
    <t xml:space="preserve">  83/10</t>
  </si>
  <si>
    <t xml:space="preserve">  86/8</t>
  </si>
  <si>
    <t xml:space="preserve"> 7.14,1</t>
  </si>
  <si>
    <t>15.18,9</t>
  </si>
  <si>
    <t xml:space="preserve"> 9.52,4</t>
  </si>
  <si>
    <t xml:space="preserve">  78/16</t>
  </si>
  <si>
    <t>15.40,9</t>
  </si>
  <si>
    <t xml:space="preserve"> 9.22,6</t>
  </si>
  <si>
    <t xml:space="preserve">  65/4</t>
  </si>
  <si>
    <t xml:space="preserve"> 7.23,5</t>
  </si>
  <si>
    <t>16.35,5</t>
  </si>
  <si>
    <t xml:space="preserve"> 9.11,3</t>
  </si>
  <si>
    <t xml:space="preserve"> 7.46,1</t>
  </si>
  <si>
    <t>16.35,4</t>
  </si>
  <si>
    <t xml:space="preserve"> 9.18,9</t>
  </si>
  <si>
    <t xml:space="preserve"> 7.10,4</t>
  </si>
  <si>
    <t>15.13,4</t>
  </si>
  <si>
    <t xml:space="preserve"> 8.36,2</t>
  </si>
  <si>
    <t xml:space="preserve">  73/4</t>
  </si>
  <si>
    <t xml:space="preserve">  71/3</t>
  </si>
  <si>
    <t xml:space="preserve"> 7.09,6</t>
  </si>
  <si>
    <t xml:space="preserve"> 9.53,5</t>
  </si>
  <si>
    <t>15.14,6</t>
  </si>
  <si>
    <t xml:space="preserve"> 9.37,0</t>
  </si>
  <si>
    <t xml:space="preserve"> 8.11,7</t>
  </si>
  <si>
    <t>16.46,9</t>
  </si>
  <si>
    <t xml:space="preserve"> 9.38,4</t>
  </si>
  <si>
    <t xml:space="preserve">  95/8</t>
  </si>
  <si>
    <t xml:space="preserve"> 7.02,3</t>
  </si>
  <si>
    <t xml:space="preserve">   8/6</t>
  </si>
  <si>
    <t xml:space="preserve">   9/1</t>
  </si>
  <si>
    <t xml:space="preserve">  11/7</t>
  </si>
  <si>
    <t xml:space="preserve">  15/2</t>
  </si>
  <si>
    <t xml:space="preserve">  22/2</t>
  </si>
  <si>
    <t xml:space="preserve">  17/3</t>
  </si>
  <si>
    <t xml:space="preserve">  14/9</t>
  </si>
  <si>
    <t xml:space="preserve">  41/10</t>
  </si>
  <si>
    <t xml:space="preserve">  35/4</t>
  </si>
  <si>
    <t xml:space="preserve">  55/5</t>
  </si>
  <si>
    <t xml:space="preserve">  32/7</t>
  </si>
  <si>
    <t xml:space="preserve">  26/6</t>
  </si>
  <si>
    <t xml:space="preserve">  27/1</t>
  </si>
  <si>
    <t xml:space="preserve">  20/5</t>
  </si>
  <si>
    <t xml:space="preserve">  38/2</t>
  </si>
  <si>
    <t xml:space="preserve">  19/4</t>
  </si>
  <si>
    <t xml:space="preserve">  31/7</t>
  </si>
  <si>
    <t xml:space="preserve">  29/3</t>
  </si>
  <si>
    <t xml:space="preserve">  23/2</t>
  </si>
  <si>
    <t xml:space="preserve">  26/12</t>
  </si>
  <si>
    <t xml:space="preserve">  36/9</t>
  </si>
  <si>
    <t xml:space="preserve">  51/4</t>
  </si>
  <si>
    <t xml:space="preserve">  23/11</t>
  </si>
  <si>
    <t xml:space="preserve">  46/11</t>
  </si>
  <si>
    <t xml:space="preserve">  58/9</t>
  </si>
  <si>
    <t xml:space="preserve">  63/3</t>
  </si>
  <si>
    <t xml:space="preserve">  34/3</t>
  </si>
  <si>
    <t xml:space="preserve">  50/10</t>
  </si>
  <si>
    <t xml:space="preserve">  48/9</t>
  </si>
  <si>
    <t xml:space="preserve">  33/5</t>
  </si>
  <si>
    <t xml:space="preserve">  40/8</t>
  </si>
  <si>
    <t xml:space="preserve">  44/9</t>
  </si>
  <si>
    <t xml:space="preserve">  52/11</t>
  </si>
  <si>
    <t xml:space="preserve"> 113/12</t>
  </si>
  <si>
    <t xml:space="preserve">  53/3</t>
  </si>
  <si>
    <t xml:space="preserve">  42/1</t>
  </si>
  <si>
    <t xml:space="preserve">  45/2</t>
  </si>
  <si>
    <t xml:space="preserve">  54/7</t>
  </si>
  <si>
    <t xml:space="preserve">  52/10</t>
  </si>
  <si>
    <t xml:space="preserve">  67/12</t>
  </si>
  <si>
    <t xml:space="preserve">  56/6</t>
  </si>
  <si>
    <t xml:space="preserve">  59/6</t>
  </si>
  <si>
    <t xml:space="preserve">  41/13</t>
  </si>
  <si>
    <t xml:space="preserve">  60/13</t>
  </si>
  <si>
    <t xml:space="preserve">  57/2</t>
  </si>
  <si>
    <t xml:space="preserve">  58/11</t>
  </si>
  <si>
    <t xml:space="preserve"> 123/15</t>
  </si>
  <si>
    <t xml:space="preserve">  73/6</t>
  </si>
  <si>
    <t xml:space="preserve">  94/7</t>
  </si>
  <si>
    <t xml:space="preserve">  97/6</t>
  </si>
  <si>
    <t xml:space="preserve"> 112/13</t>
  </si>
  <si>
    <t xml:space="preserve">  69/10</t>
  </si>
  <si>
    <t xml:space="preserve">  80/11</t>
  </si>
  <si>
    <t xml:space="preserve">  66/7</t>
  </si>
  <si>
    <t xml:space="preserve">  88/7</t>
  </si>
  <si>
    <t xml:space="preserve">   9/3</t>
  </si>
  <si>
    <t xml:space="preserve"> 116/13</t>
  </si>
  <si>
    <t xml:space="preserve">  90/8</t>
  </si>
  <si>
    <t>16.04,9</t>
  </si>
  <si>
    <t xml:space="preserve"> 111/12</t>
  </si>
  <si>
    <t xml:space="preserve">  98/19</t>
  </si>
  <si>
    <t xml:space="preserve">  74/16</t>
  </si>
  <si>
    <t xml:space="preserve"> 114/9</t>
  </si>
  <si>
    <t xml:space="preserve">  81/13</t>
  </si>
  <si>
    <t xml:space="preserve">  89/12</t>
  </si>
  <si>
    <t xml:space="preserve"> 7.11,9</t>
  </si>
  <si>
    <t xml:space="preserve"> 8.35,2</t>
  </si>
  <si>
    <t xml:space="preserve">  70/1</t>
  </si>
  <si>
    <t xml:space="preserve">  72/2</t>
  </si>
  <si>
    <t xml:space="preserve">  85/6</t>
  </si>
  <si>
    <t xml:space="preserve">  65/3</t>
  </si>
  <si>
    <t xml:space="preserve">  84/8</t>
  </si>
  <si>
    <t xml:space="preserve"> 100/8</t>
  </si>
  <si>
    <t xml:space="preserve">  81/5</t>
  </si>
  <si>
    <t xml:space="preserve"> 105/20</t>
  </si>
  <si>
    <t xml:space="preserve">  77/17</t>
  </si>
  <si>
    <t xml:space="preserve"> 7.25,2</t>
  </si>
  <si>
    <t>15.04,9</t>
  </si>
  <si>
    <t xml:space="preserve"> 8.32,3</t>
  </si>
  <si>
    <t xml:space="preserve">  80/3</t>
  </si>
  <si>
    <t xml:space="preserve">  71/1</t>
  </si>
  <si>
    <t xml:space="preserve">  79/10</t>
  </si>
  <si>
    <t xml:space="preserve">  97/12</t>
  </si>
  <si>
    <t xml:space="preserve"> 106/10</t>
  </si>
  <si>
    <t xml:space="preserve"> 7.42,9</t>
  </si>
  <si>
    <t>15.03,9</t>
  </si>
  <si>
    <t xml:space="preserve"> 8.55,6</t>
  </si>
  <si>
    <t xml:space="preserve">  79/2</t>
  </si>
  <si>
    <t xml:space="preserve">  90/5</t>
  </si>
  <si>
    <t xml:space="preserve"> 7.23,9</t>
  </si>
  <si>
    <t>15.14,1</t>
  </si>
  <si>
    <t xml:space="preserve"> 8.52,9</t>
  </si>
  <si>
    <t xml:space="preserve">  87/4</t>
  </si>
  <si>
    <t xml:space="preserve">  92/18</t>
  </si>
  <si>
    <t xml:space="preserve"> 104/21</t>
  </si>
  <si>
    <t xml:space="preserve"> 7.17,8</t>
  </si>
  <si>
    <t>15.43,0</t>
  </si>
  <si>
    <t xml:space="preserve"> 8.53,5</t>
  </si>
  <si>
    <t xml:space="preserve"> 109/11</t>
  </si>
  <si>
    <t xml:space="preserve"> 107/11</t>
  </si>
  <si>
    <t xml:space="preserve">  99/11</t>
  </si>
  <si>
    <t>15.11,6</t>
  </si>
  <si>
    <t xml:space="preserve"> 8.48,8</t>
  </si>
  <si>
    <t xml:space="preserve">  83/3</t>
  </si>
  <si>
    <t xml:space="preserve">  21/1</t>
  </si>
  <si>
    <t xml:space="preserve"> 7.18,6</t>
  </si>
  <si>
    <t>15.31,5</t>
  </si>
  <si>
    <t xml:space="preserve"> 104/13</t>
  </si>
  <si>
    <t xml:space="preserve"> 101/9</t>
  </si>
  <si>
    <t xml:space="preserve"> 106/22</t>
  </si>
  <si>
    <t xml:space="preserve">  93/18</t>
  </si>
  <si>
    <t xml:space="preserve"> 7.34,7</t>
  </si>
  <si>
    <t>16.16,7</t>
  </si>
  <si>
    <t xml:space="preserve"> 9.15,5</t>
  </si>
  <si>
    <t xml:space="preserve">  96/9</t>
  </si>
  <si>
    <t>16.21,7</t>
  </si>
  <si>
    <t xml:space="preserve"> 9.32,5</t>
  </si>
  <si>
    <t xml:space="preserve"> 100/9</t>
  </si>
  <si>
    <t xml:space="preserve"> 7.57,8</t>
  </si>
  <si>
    <t>16.42,7</t>
  </si>
  <si>
    <t xml:space="preserve"> 9.48,6</t>
  </si>
  <si>
    <t xml:space="preserve">  61/4</t>
  </si>
  <si>
    <t xml:space="preserve"> 7.30,7</t>
  </si>
  <si>
    <t xml:space="preserve">  91/6</t>
  </si>
  <si>
    <t xml:space="preserve"> 112/7</t>
  </si>
  <si>
    <t xml:space="preserve">  85/5</t>
  </si>
  <si>
    <t xml:space="preserve"> 7.32,5</t>
  </si>
  <si>
    <t>15.34,9</t>
  </si>
  <si>
    <t>14.10,3</t>
  </si>
  <si>
    <t xml:space="preserve"> 103/9</t>
  </si>
  <si>
    <t xml:space="preserve"> 115/12</t>
  </si>
  <si>
    <t xml:space="preserve"> 104/10</t>
  </si>
  <si>
    <t xml:space="preserve"> 8.07,3</t>
  </si>
  <si>
    <t>18.10,7</t>
  </si>
  <si>
    <t>10.56,6</t>
  </si>
  <si>
    <t xml:space="preserve"> 110/12</t>
  </si>
  <si>
    <t xml:space="preserve"> 8.39,0</t>
  </si>
  <si>
    <t>18.22,9</t>
  </si>
  <si>
    <t>10.04,9</t>
  </si>
  <si>
    <t xml:space="preserve"> 108/11</t>
  </si>
  <si>
    <t xml:space="preserve"> 8.33,4</t>
  </si>
  <si>
    <t>18.25,5</t>
  </si>
  <si>
    <t>10.21,4</t>
  </si>
  <si>
    <t xml:space="preserve">  87/17</t>
  </si>
  <si>
    <t xml:space="preserve"> 101/20</t>
  </si>
  <si>
    <t xml:space="preserve"> 9.01,2</t>
  </si>
  <si>
    <t>16.23,3</t>
  </si>
  <si>
    <t xml:space="preserve"> 9.12,3</t>
  </si>
  <si>
    <t xml:space="preserve"> 7.37,4</t>
  </si>
  <si>
    <t>15.32,8</t>
  </si>
  <si>
    <t xml:space="preserve"> 8.39,4</t>
  </si>
  <si>
    <t xml:space="preserve"> 1.30</t>
  </si>
  <si>
    <t xml:space="preserve"> 102/9</t>
  </si>
  <si>
    <t>18.42,5</t>
  </si>
  <si>
    <t>23.24,7</t>
  </si>
  <si>
    <t xml:space="preserve"> 9.21,2</t>
  </si>
  <si>
    <t xml:space="preserve">  97/8</t>
  </si>
  <si>
    <t xml:space="preserve"> 8.09,1</t>
  </si>
  <si>
    <t>34.09,0</t>
  </si>
  <si>
    <t xml:space="preserve"> 9.57,8</t>
  </si>
  <si>
    <t xml:space="preserve"> 132/24</t>
  </si>
  <si>
    <t xml:space="preserve"> 6.56,2</t>
  </si>
  <si>
    <t>15.22,7</t>
  </si>
  <si>
    <t xml:space="preserve"> 5.30</t>
  </si>
  <si>
    <t xml:space="preserve">  80/6</t>
  </si>
  <si>
    <t xml:space="preserve"> 117/14</t>
  </si>
  <si>
    <t xml:space="preserve">  49/9</t>
  </si>
  <si>
    <t xml:space="preserve"> 108/21</t>
  </si>
  <si>
    <t xml:space="preserve"> 8.28,3</t>
  </si>
  <si>
    <t>17.37,7</t>
  </si>
  <si>
    <t>10.57,3</t>
  </si>
  <si>
    <t xml:space="preserve"> 111/13</t>
  </si>
  <si>
    <t xml:space="preserve"> 5.33,3</t>
  </si>
  <si>
    <t>12.03,1</t>
  </si>
  <si>
    <t xml:space="preserve">   8/2</t>
  </si>
  <si>
    <t xml:space="preserve"> 5.35,9</t>
  </si>
  <si>
    <t>12.21,9</t>
  </si>
  <si>
    <t xml:space="preserve">   7/5</t>
  </si>
  <si>
    <t xml:space="preserve"> 6.07,9</t>
  </si>
  <si>
    <t>12.28,9</t>
  </si>
  <si>
    <t>AXLE</t>
  </si>
  <si>
    <t xml:space="preserve">  25/4</t>
  </si>
  <si>
    <t xml:space="preserve">  37/1</t>
  </si>
  <si>
    <t>13.56,8</t>
  </si>
  <si>
    <t>BROKEN CHASSIS</t>
  </si>
  <si>
    <t xml:space="preserve">  56/8</t>
  </si>
  <si>
    <t>10.08,2</t>
  </si>
  <si>
    <t>13.39,1</t>
  </si>
  <si>
    <t>TYRES</t>
  </si>
  <si>
    <t>14.57,7</t>
  </si>
  <si>
    <t xml:space="preserve"> 8.02,5</t>
  </si>
  <si>
    <t>14.47,4</t>
  </si>
  <si>
    <t xml:space="preserve"> 7.25,7</t>
  </si>
  <si>
    <t>FRONT AXLE</t>
  </si>
  <si>
    <t xml:space="preserve">  99/8</t>
  </si>
  <si>
    <t xml:space="preserve"> 7.41,5</t>
  </si>
  <si>
    <t>15.18,8</t>
  </si>
  <si>
    <t xml:space="preserve"> 8.03,1</t>
  </si>
  <si>
    <t>18.13,7</t>
  </si>
  <si>
    <t xml:space="preserve"> 125/16</t>
  </si>
  <si>
    <t xml:space="preserve"> 8.14,4</t>
  </si>
  <si>
    <t>17.28,6</t>
  </si>
  <si>
    <t xml:space="preserve"> 122/15</t>
  </si>
  <si>
    <t xml:space="preserve"> 6.30,7</t>
  </si>
  <si>
    <t>14.25,7</t>
  </si>
  <si>
    <t xml:space="preserve">  16/5</t>
  </si>
  <si>
    <t xml:space="preserve"> 5.53,8</t>
  </si>
  <si>
    <t xml:space="preserve">  43/1</t>
  </si>
  <si>
    <t xml:space="preserve"> 6.11,3</t>
  </si>
  <si>
    <t xml:space="preserve"> 7.05,5</t>
  </si>
  <si>
    <t xml:space="preserve"> 7.24,0</t>
  </si>
  <si>
    <t>TRANSMISSION</t>
  </si>
  <si>
    <t xml:space="preserve"> 7.35,2</t>
  </si>
  <si>
    <t>WHEEL</t>
  </si>
  <si>
    <t>STEERING</t>
  </si>
  <si>
    <t xml:space="preserve"> 113/14</t>
  </si>
  <si>
    <t xml:space="preserve"> 7.35,6</t>
  </si>
  <si>
    <t xml:space="preserve"> 8.10,4</t>
  </si>
  <si>
    <t xml:space="preserve"> 9.10,3</t>
  </si>
  <si>
    <t xml:space="preserve"> 8.21,5</t>
  </si>
  <si>
    <t xml:space="preserve"> 7.09,2</t>
  </si>
  <si>
    <t>13.01,9</t>
  </si>
  <si>
    <t>MOTIVATION</t>
  </si>
  <si>
    <t>DRIVESHAFT</t>
  </si>
  <si>
    <t xml:space="preserve">  84/14</t>
  </si>
  <si>
    <t xml:space="preserve">  57/6</t>
  </si>
  <si>
    <t xml:space="preserve"> 119/7</t>
  </si>
  <si>
    <t xml:space="preserve"> 145/11</t>
  </si>
  <si>
    <t xml:space="preserve">  71/4</t>
  </si>
  <si>
    <t xml:space="preserve">  97/18</t>
  </si>
  <si>
    <t xml:space="preserve"> 126/16</t>
  </si>
  <si>
    <t xml:space="preserve"> 103/5</t>
  </si>
  <si>
    <t xml:space="preserve"> 115/13</t>
  </si>
  <si>
    <t xml:space="preserve">  68/8</t>
  </si>
  <si>
    <t xml:space="preserve">  99/19</t>
  </si>
  <si>
    <t xml:space="preserve">  74/14</t>
  </si>
  <si>
    <t xml:space="preserve">  98/1</t>
  </si>
  <si>
    <t xml:space="preserve">  82/13</t>
  </si>
  <si>
    <t xml:space="preserve"> 121/23</t>
  </si>
  <si>
    <t xml:space="preserve"> 113/3</t>
  </si>
  <si>
    <t xml:space="preserve"> 106/17</t>
  </si>
  <si>
    <t xml:space="preserve"> 100/13</t>
  </si>
  <si>
    <t xml:space="preserve"> 128/10</t>
  </si>
  <si>
    <t xml:space="preserve"> 110/2</t>
  </si>
  <si>
    <t xml:space="preserve"> 105/11</t>
  </si>
  <si>
    <t xml:space="preserve"> 110/11</t>
  </si>
  <si>
    <t xml:space="preserve"> 117/5</t>
  </si>
  <si>
    <t xml:space="preserve"> 130/10</t>
  </si>
  <si>
    <t xml:space="preserve"> 118/10</t>
  </si>
  <si>
    <t xml:space="preserve"> 144/21</t>
  </si>
  <si>
    <t xml:space="preserve"> 129/11</t>
  </si>
  <si>
    <t xml:space="preserve"> 116/10</t>
  </si>
  <si>
    <t xml:space="preserve"> 131/12</t>
  </si>
  <si>
    <t xml:space="preserve"> 120/12</t>
  </si>
  <si>
    <t xml:space="preserve"> 118/6</t>
  </si>
  <si>
    <t xml:space="preserve"> 104/6</t>
  </si>
  <si>
    <t xml:space="preserve"> 120/7</t>
  </si>
  <si>
    <t xml:space="preserve"> 135/17</t>
  </si>
  <si>
    <t xml:space="preserve"> 125/15</t>
  </si>
  <si>
    <t xml:space="preserve"> 143/14</t>
  </si>
  <si>
    <t xml:space="preserve"> 127/13</t>
  </si>
  <si>
    <t xml:space="preserve"> 142/20</t>
  </si>
  <si>
    <t xml:space="preserve"> 128/16</t>
  </si>
  <si>
    <t xml:space="preserve"> 146/15</t>
  </si>
  <si>
    <t xml:space="preserve"> 117/11</t>
  </si>
  <si>
    <t xml:space="preserve"> 138/18</t>
  </si>
  <si>
    <t xml:space="preserve"> 121/13</t>
  </si>
  <si>
    <t xml:space="preserve"> 154/16</t>
  </si>
  <si>
    <t xml:space="preserve"> 130/14</t>
  </si>
  <si>
    <t xml:space="preserve"> 136/24</t>
  </si>
  <si>
    <t xml:space="preserve"> 107/14</t>
  </si>
  <si>
    <t xml:space="preserve"> 109/22</t>
  </si>
  <si>
    <t xml:space="preserve"> 119/22</t>
  </si>
  <si>
    <t xml:space="preserve"> 150/27</t>
  </si>
  <si>
    <t xml:space="preserve"> 109/21</t>
  </si>
  <si>
    <t xml:space="preserve"> 141/19</t>
  </si>
  <si>
    <t xml:space="preserve"> 124/14</t>
  </si>
  <si>
    <t xml:space="preserve"> 148/12</t>
  </si>
  <si>
    <t xml:space="preserve">  95/17</t>
  </si>
  <si>
    <t xml:space="preserve"> 133/18</t>
  </si>
  <si>
    <t xml:space="preserve">  89/11</t>
  </si>
  <si>
    <t xml:space="preserve"> 114/4</t>
  </si>
  <si>
    <t xml:space="preserve"> 127/9</t>
  </si>
  <si>
    <t xml:space="preserve"> 134/19</t>
  </si>
  <si>
    <t xml:space="preserve"> 126/17</t>
  </si>
  <si>
    <t xml:space="preserve"> 139/20</t>
  </si>
  <si>
    <t xml:space="preserve"> 123/16</t>
  </si>
  <si>
    <t xml:space="preserve"> 7.58,7</t>
  </si>
  <si>
    <t>15.39,9</t>
  </si>
  <si>
    <t xml:space="preserve"> 132/17</t>
  </si>
  <si>
    <t xml:space="preserve"> 6.43,6</t>
  </si>
  <si>
    <t xml:space="preserve">  73/5</t>
  </si>
  <si>
    <t xml:space="preserve">  55/2</t>
  </si>
  <si>
    <t xml:space="preserve"> 6.37,2</t>
  </si>
  <si>
    <t xml:space="preserve">  88/10</t>
  </si>
  <si>
    <t xml:space="preserve"> 116/14</t>
  </si>
  <si>
    <t xml:space="preserve"> 124/8</t>
  </si>
  <si>
    <t xml:space="preserve"> 137/13</t>
  </si>
  <si>
    <t xml:space="preserve"> 147/22</t>
  </si>
  <si>
    <t xml:space="preserve"> 140/25</t>
  </si>
  <si>
    <t xml:space="preserve"> 149/26</t>
  </si>
  <si>
    <t xml:space="preserve"> 151/23</t>
  </si>
  <si>
    <t>14.41,2</t>
  </si>
  <si>
    <t xml:space="preserve"> 152/10</t>
  </si>
  <si>
    <t>24.48,3</t>
  </si>
  <si>
    <t xml:space="preserve"> 76</t>
  </si>
  <si>
    <t>TC6</t>
  </si>
  <si>
    <t>36 min. late</t>
  </si>
  <si>
    <t>TC6A</t>
  </si>
  <si>
    <t>1 min. early</t>
  </si>
  <si>
    <t xml:space="preserve"> 7.00</t>
  </si>
  <si>
    <t>106</t>
  </si>
  <si>
    <t>TC4</t>
  </si>
  <si>
    <t>9 min. late</t>
  </si>
  <si>
    <t>114</t>
  </si>
  <si>
    <t>33 min. late</t>
  </si>
  <si>
    <t>TC3E</t>
  </si>
  <si>
    <t xml:space="preserve"> 3.39,4</t>
  </si>
  <si>
    <t>11.08,2</t>
  </si>
  <si>
    <t xml:space="preserve"> 3.44,8</t>
  </si>
  <si>
    <t>11.41,2</t>
  </si>
  <si>
    <t xml:space="preserve"> 3.50,6</t>
  </si>
  <si>
    <t>11.51,5</t>
  </si>
  <si>
    <t xml:space="preserve"> 3.52,7</t>
  </si>
  <si>
    <t>11.54,2</t>
  </si>
  <si>
    <t xml:space="preserve"> 3.57,3</t>
  </si>
  <si>
    <t>11.57,9</t>
  </si>
  <si>
    <t xml:space="preserve"> 3.54,5</t>
  </si>
  <si>
    <t>11.52,7</t>
  </si>
  <si>
    <t xml:space="preserve"> 4.01,6</t>
  </si>
  <si>
    <t>12.19,1</t>
  </si>
  <si>
    <t xml:space="preserve"> 4.00,6</t>
  </si>
  <si>
    <t>12.25,0</t>
  </si>
  <si>
    <t xml:space="preserve"> 4.02,9</t>
  </si>
  <si>
    <t>12.14,8</t>
  </si>
  <si>
    <t xml:space="preserve"> 10/1</t>
  </si>
  <si>
    <t xml:space="preserve"> 4.17,0</t>
  </si>
  <si>
    <t>12.48,5</t>
  </si>
  <si>
    <t xml:space="preserve">  15/3</t>
  </si>
  <si>
    <t xml:space="preserve"> 4.11,7</t>
  </si>
  <si>
    <t>12.50,4</t>
  </si>
  <si>
    <t xml:space="preserve"> 4.07,0</t>
  </si>
  <si>
    <t>12.53,5</t>
  </si>
  <si>
    <t xml:space="preserve"> 4.17,1</t>
  </si>
  <si>
    <t>12.45,2</t>
  </si>
  <si>
    <t xml:space="preserve"> 4.09,9</t>
  </si>
  <si>
    <t>12.46,7</t>
  </si>
  <si>
    <t xml:space="preserve">  18/2</t>
  </si>
  <si>
    <t xml:space="preserve"> 4.16,9</t>
  </si>
  <si>
    <t>12.48,6</t>
  </si>
  <si>
    <t xml:space="preserve"> 4.14,6</t>
  </si>
  <si>
    <t>11.33,7</t>
  </si>
  <si>
    <t xml:space="preserve"> 4.14,0</t>
  </si>
  <si>
    <t>12.55,3</t>
  </si>
  <si>
    <t xml:space="preserve"> 4.09,0</t>
  </si>
  <si>
    <t>12.28,3</t>
  </si>
  <si>
    <t xml:space="preserve">  16/4</t>
  </si>
  <si>
    <t xml:space="preserve">  12/4</t>
  </si>
  <si>
    <t xml:space="preserve"> 4.12,2</t>
  </si>
  <si>
    <t>13.18,7</t>
  </si>
  <si>
    <t xml:space="preserve"> 4.11,6</t>
  </si>
  <si>
    <t xml:space="preserve">  22/5</t>
  </si>
  <si>
    <t xml:space="preserve"> 4.19,8</t>
  </si>
  <si>
    <t>13.13,1</t>
  </si>
  <si>
    <t xml:space="preserve">  26/1</t>
  </si>
  <si>
    <t xml:space="preserve"> 4.16,7</t>
  </si>
  <si>
    <t>13.05,8</t>
  </si>
  <si>
    <t xml:space="preserve">  23/6</t>
  </si>
  <si>
    <t xml:space="preserve"> 4.20,4</t>
  </si>
  <si>
    <t xml:space="preserve">  24/8</t>
  </si>
  <si>
    <t xml:space="preserve"> 4.13,2</t>
  </si>
  <si>
    <t>13.14,6</t>
  </si>
  <si>
    <t xml:space="preserve">  27/2</t>
  </si>
  <si>
    <t xml:space="preserve"> 4.06,7</t>
  </si>
  <si>
    <t>13.16,0</t>
  </si>
  <si>
    <t xml:space="preserve"> 4.14,1</t>
  </si>
  <si>
    <t>13.24,7</t>
  </si>
  <si>
    <t xml:space="preserve"> 4.18,6</t>
  </si>
  <si>
    <t>12.52,7</t>
  </si>
  <si>
    <t>14.02,6</t>
  </si>
  <si>
    <t xml:space="preserve">  42/10</t>
  </si>
  <si>
    <t xml:space="preserve"> 4.14,4</t>
  </si>
  <si>
    <t>13.50,0</t>
  </si>
  <si>
    <t xml:space="preserve">  38/6</t>
  </si>
  <si>
    <t xml:space="preserve"> 4.11,1</t>
  </si>
  <si>
    <t>14.40,6</t>
  </si>
  <si>
    <t xml:space="preserve">  51/9</t>
  </si>
  <si>
    <t xml:space="preserve"> 4.25,7</t>
  </si>
  <si>
    <t>14.00,8</t>
  </si>
  <si>
    <t xml:space="preserve">  41/8</t>
  </si>
  <si>
    <t xml:space="preserve"> 4.09,3</t>
  </si>
  <si>
    <t>13.25,3</t>
  </si>
  <si>
    <t xml:space="preserve"> 33/4</t>
  </si>
  <si>
    <t xml:space="preserve"> 4.19,4</t>
  </si>
  <si>
    <t>13.29,6</t>
  </si>
  <si>
    <t xml:space="preserve"> 4.40,4</t>
  </si>
  <si>
    <t>13.35,4</t>
  </si>
  <si>
    <t xml:space="preserve"> 35/5</t>
  </si>
  <si>
    <t xml:space="preserve"> 4.13,4</t>
  </si>
  <si>
    <t>13.47,7</t>
  </si>
  <si>
    <t xml:space="preserve">  37/5</t>
  </si>
  <si>
    <t xml:space="preserve"> 4.23,6</t>
  </si>
  <si>
    <t>14.17,4</t>
  </si>
  <si>
    <t xml:space="preserve">  44/11</t>
  </si>
  <si>
    <t xml:space="preserve"> 4.11,3</t>
  </si>
  <si>
    <t>13.52,2</t>
  </si>
  <si>
    <t xml:space="preserve">  39/5</t>
  </si>
  <si>
    <t xml:space="preserve"> 4.22,9</t>
  </si>
  <si>
    <t>13.52,3</t>
  </si>
  <si>
    <t xml:space="preserve"> 4.20,8</t>
  </si>
  <si>
    <t>15.00,3</t>
  </si>
  <si>
    <t xml:space="preserve">  54/3</t>
  </si>
  <si>
    <t xml:space="preserve"> 4.30,6</t>
  </si>
  <si>
    <t>14.05,1</t>
  </si>
  <si>
    <t xml:space="preserve"> 8.46,6</t>
  </si>
  <si>
    <t xml:space="preserve"> 4.27,3</t>
  </si>
  <si>
    <t>14.44,5</t>
  </si>
  <si>
    <t xml:space="preserve">  49/1</t>
  </si>
  <si>
    <t xml:space="preserve">  52/1</t>
  </si>
  <si>
    <t xml:space="preserve"> 43/2</t>
  </si>
  <si>
    <t xml:space="preserve"> 4.30,4</t>
  </si>
  <si>
    <t>14.32,2</t>
  </si>
  <si>
    <t xml:space="preserve">  50/3</t>
  </si>
  <si>
    <t xml:space="preserve"> 44/6</t>
  </si>
  <si>
    <t xml:space="preserve"> 3.53,6</t>
  </si>
  <si>
    <t>12.08,2</t>
  </si>
  <si>
    <t xml:space="preserve"> 1.40</t>
  </si>
  <si>
    <t xml:space="preserve"> 4.15,4</t>
  </si>
  <si>
    <t>13.23,5</t>
  </si>
  <si>
    <t xml:space="preserve"> 4.41,8</t>
  </si>
  <si>
    <t>14.50,4</t>
  </si>
  <si>
    <t xml:space="preserve">  53/2</t>
  </si>
  <si>
    <t xml:space="preserve"> 4.19,0</t>
  </si>
  <si>
    <t>14.25,5</t>
  </si>
  <si>
    <t xml:space="preserve"> 4.38,8</t>
  </si>
  <si>
    <t>15.01,9</t>
  </si>
  <si>
    <t xml:space="preserve">  62/6</t>
  </si>
  <si>
    <t xml:space="preserve"> 4.41,3</t>
  </si>
  <si>
    <t>15.06,4</t>
  </si>
  <si>
    <t xml:space="preserve"> 4.38,6</t>
  </si>
  <si>
    <t>15.28,7</t>
  </si>
  <si>
    <t xml:space="preserve">  67/11</t>
  </si>
  <si>
    <t xml:space="preserve"> 4.37,5</t>
  </si>
  <si>
    <t xml:space="preserve">  55/7</t>
  </si>
  <si>
    <t>15.10,6</t>
  </si>
  <si>
    <t xml:space="preserve"> 4.36,3</t>
  </si>
  <si>
    <t>15.11,0</t>
  </si>
  <si>
    <t xml:space="preserve">  57/4</t>
  </si>
  <si>
    <t xml:space="preserve"> 4.34,2</t>
  </si>
  <si>
    <t>15.08,0</t>
  </si>
  <si>
    <t xml:space="preserve"> 4.29,6</t>
  </si>
  <si>
    <t>15.48,7</t>
  </si>
  <si>
    <t xml:space="preserve"> 4.37,8</t>
  </si>
  <si>
    <t>15.03,3</t>
  </si>
  <si>
    <t xml:space="preserve">  57/8</t>
  </si>
  <si>
    <t>14.29,7</t>
  </si>
  <si>
    <t xml:space="preserve">  48/7</t>
  </si>
  <si>
    <t xml:space="preserve"> 4.37,6</t>
  </si>
  <si>
    <t>15.18,3</t>
  </si>
  <si>
    <t xml:space="preserve">  63/6</t>
  </si>
  <si>
    <t xml:space="preserve"> 4.49,2</t>
  </si>
  <si>
    <t>15.19,6</t>
  </si>
  <si>
    <t xml:space="preserve"> 4.33,2</t>
  </si>
  <si>
    <t>16.09,2</t>
  </si>
  <si>
    <t xml:space="preserve"> 4.49,6</t>
  </si>
  <si>
    <t>15.27,8</t>
  </si>
  <si>
    <t xml:space="preserve"> 4.07,2</t>
  </si>
  <si>
    <t>14.21,5</t>
  </si>
  <si>
    <t xml:space="preserve"> 4.48,6</t>
  </si>
  <si>
    <t>16.02,5</t>
  </si>
  <si>
    <t xml:space="preserve"> 5.08,0</t>
  </si>
  <si>
    <t>13.41,9</t>
  </si>
  <si>
    <t>15.58,4</t>
  </si>
  <si>
    <t xml:space="preserve"> 4.08,7</t>
  </si>
  <si>
    <t>25.30,2</t>
  </si>
  <si>
    <t>14.23,4</t>
  </si>
  <si>
    <t xml:space="preserve"> 4.19,5</t>
  </si>
  <si>
    <t>15.20,7</t>
  </si>
  <si>
    <t xml:space="preserve"> 4.25,2</t>
  </si>
  <si>
    <t>13.20,5</t>
  </si>
  <si>
    <t xml:space="preserve"> 0.40</t>
  </si>
  <si>
    <t xml:space="preserve"> 4.25,6</t>
  </si>
  <si>
    <t>14.29,8</t>
  </si>
  <si>
    <t xml:space="preserve"> 4.44,1</t>
  </si>
  <si>
    <t>15.46,4</t>
  </si>
  <si>
    <t xml:space="preserve"> 5.00,6</t>
  </si>
  <si>
    <t>19.09,9</t>
  </si>
  <si>
    <t xml:space="preserve"> 4.21,7</t>
  </si>
  <si>
    <t>13.11,9</t>
  </si>
  <si>
    <t xml:space="preserve"> 4.29,9</t>
  </si>
  <si>
    <t xml:space="preserve"> 4.44,9</t>
  </si>
  <si>
    <t>15.37,7</t>
  </si>
  <si>
    <t xml:space="preserve"> 5.05,3</t>
  </si>
  <si>
    <t xml:space="preserve">  68/1</t>
  </si>
  <si>
    <t xml:space="preserve"> 65/5</t>
  </si>
  <si>
    <t>16.09,9</t>
  </si>
  <si>
    <t xml:space="preserve">  84/13</t>
  </si>
  <si>
    <t xml:space="preserve">  76/12</t>
  </si>
  <si>
    <t xml:space="preserve"> 5.00,7</t>
  </si>
  <si>
    <t xml:space="preserve">  69/2</t>
  </si>
  <si>
    <t xml:space="preserve"> 5.06,8</t>
  </si>
  <si>
    <t xml:space="preserve"> 4.53,6</t>
  </si>
  <si>
    <t>16.07,7</t>
  </si>
  <si>
    <t xml:space="preserve">  82/6</t>
  </si>
  <si>
    <t xml:space="preserve">  77/12</t>
  </si>
  <si>
    <t xml:space="preserve"> 5.12,9</t>
  </si>
  <si>
    <t xml:space="preserve"> 75/5</t>
  </si>
  <si>
    <t>16.36,8</t>
  </si>
  <si>
    <t xml:space="preserve">  88/8</t>
  </si>
  <si>
    <t xml:space="preserve"> 4.57,3</t>
  </si>
  <si>
    <t>16.34,2</t>
  </si>
  <si>
    <t xml:space="preserve"> 77/6</t>
  </si>
  <si>
    <t xml:space="preserve"> 79/7</t>
  </si>
  <si>
    <t xml:space="preserve"> 5.13,3</t>
  </si>
  <si>
    <t>16.39,0</t>
  </si>
  <si>
    <t xml:space="preserve">  89/7</t>
  </si>
  <si>
    <t xml:space="preserve"> 5.19,1</t>
  </si>
  <si>
    <t>16.33,9</t>
  </si>
  <si>
    <t xml:space="preserve"> 5.13,2</t>
  </si>
  <si>
    <t>16.05,5</t>
  </si>
  <si>
    <t xml:space="preserve"> 5.17,7</t>
  </si>
  <si>
    <t>16.45,6</t>
  </si>
  <si>
    <t xml:space="preserve"> 86/9</t>
  </si>
  <si>
    <t xml:space="preserve"> 4.55,3</t>
  </si>
  <si>
    <t>16.07,0</t>
  </si>
  <si>
    <t xml:space="preserve"> 5.08,4</t>
  </si>
  <si>
    <t>23.30,8</t>
  </si>
  <si>
    <t xml:space="preserve"> 5.59,8</t>
  </si>
  <si>
    <t>18.31,7</t>
  </si>
  <si>
    <t xml:space="preserve"> 5.39,0</t>
  </si>
  <si>
    <t>19.25,2</t>
  </si>
  <si>
    <t xml:space="preserve"> 4.57,1</t>
  </si>
  <si>
    <t>16.34,8</t>
  </si>
  <si>
    <t xml:space="preserve">  87/14</t>
  </si>
  <si>
    <t xml:space="preserve"> 5.28,1</t>
  </si>
  <si>
    <t>21.28,2</t>
  </si>
  <si>
    <t xml:space="preserve">  96/11</t>
  </si>
  <si>
    <t xml:space="preserve"> 5.12,7</t>
  </si>
  <si>
    <t>16.03,7</t>
  </si>
  <si>
    <t xml:space="preserve">  79/5</t>
  </si>
  <si>
    <t xml:space="preserve"> 5.00,9</t>
  </si>
  <si>
    <t>15.40,0</t>
  </si>
  <si>
    <t xml:space="preserve"> 5.19,4</t>
  </si>
  <si>
    <t>17.00,5</t>
  </si>
  <si>
    <t xml:space="preserve">  91/9</t>
  </si>
  <si>
    <t xml:space="preserve"> 5.28,4</t>
  </si>
  <si>
    <t>18.36,9</t>
  </si>
  <si>
    <t xml:space="preserve">  93/15</t>
  </si>
  <si>
    <t xml:space="preserve"> 5.43,9</t>
  </si>
  <si>
    <t>23.55,5</t>
  </si>
  <si>
    <t xml:space="preserve"> 4.41,9</t>
  </si>
  <si>
    <t>FUEL PUMP</t>
  </si>
  <si>
    <t xml:space="preserve">  47/11</t>
  </si>
  <si>
    <t xml:space="preserve">  98/13</t>
  </si>
  <si>
    <t xml:space="preserve"> 100/16</t>
  </si>
  <si>
    <t>36.57,8</t>
  </si>
  <si>
    <t>18.54,5</t>
  </si>
  <si>
    <t xml:space="preserve"> 4.12,0</t>
  </si>
  <si>
    <t xml:space="preserve"> 4.12,4</t>
  </si>
  <si>
    <t xml:space="preserve"> 4.50,1</t>
  </si>
  <si>
    <t xml:space="preserve">  36/7</t>
  </si>
  <si>
    <t xml:space="preserve">  43/3</t>
  </si>
  <si>
    <t xml:space="preserve">  34/6</t>
  </si>
  <si>
    <t xml:space="preserve">  44/10</t>
  </si>
  <si>
    <t xml:space="preserve">  39/8</t>
  </si>
  <si>
    <t xml:space="preserve">  48/11</t>
  </si>
  <si>
    <t xml:space="preserve">  45/1</t>
  </si>
  <si>
    <t xml:space="preserve"> 107/6</t>
  </si>
  <si>
    <t xml:space="preserve">  55/4</t>
  </si>
  <si>
    <t xml:space="preserve">  65/7</t>
  </si>
  <si>
    <t xml:space="preserve">  67/10</t>
  </si>
  <si>
    <t xml:space="preserve">  59/13</t>
  </si>
  <si>
    <t xml:space="preserve">  72/15</t>
  </si>
  <si>
    <t xml:space="preserve">  88/2</t>
  </si>
  <si>
    <t xml:space="preserve">  74/4</t>
  </si>
  <si>
    <t xml:space="preserve">  73/16</t>
  </si>
  <si>
    <t xml:space="preserve">  91/12</t>
  </si>
  <si>
    <t xml:space="preserve">  85/1</t>
  </si>
  <si>
    <t xml:space="preserve"> 108/7</t>
  </si>
  <si>
    <t xml:space="preserve">  78/9</t>
  </si>
  <si>
    <t xml:space="preserve">  81/17</t>
  </si>
  <si>
    <t xml:space="preserve">  95/6</t>
  </si>
  <si>
    <t xml:space="preserve">  34/2</t>
  </si>
  <si>
    <t xml:space="preserve">  49/4</t>
  </si>
  <si>
    <t xml:space="preserve"> 100/10</t>
  </si>
  <si>
    <t xml:space="preserve">  84/11</t>
  </si>
  <si>
    <t xml:space="preserve"> 106/12</t>
  </si>
  <si>
    <t xml:space="preserve">  82/18</t>
  </si>
  <si>
    <t xml:space="preserve">  94/5</t>
  </si>
  <si>
    <t xml:space="preserve"> 103/19</t>
  </si>
  <si>
    <t xml:space="preserve">  98/8</t>
  </si>
  <si>
    <t xml:space="preserve"> 5.05,9</t>
  </si>
  <si>
    <t xml:space="preserve">  89/9</t>
  </si>
  <si>
    <t xml:space="preserve"> 4.14,3</t>
  </si>
  <si>
    <t xml:space="preserve">  30/1</t>
  </si>
  <si>
    <t xml:space="preserve">  54/12</t>
  </si>
  <si>
    <t xml:space="preserve">  77/8</t>
  </si>
  <si>
    <t xml:space="preserve">  93/4</t>
  </si>
  <si>
    <t xml:space="preserve">   2</t>
  </si>
  <si>
    <t xml:space="preserve">   7</t>
  </si>
  <si>
    <t>SS6S</t>
  </si>
  <si>
    <t xml:space="preserve">  10</t>
  </si>
  <si>
    <t xml:space="preserve">  12</t>
  </si>
  <si>
    <t>SS7S</t>
  </si>
  <si>
    <t xml:space="preserve">  15</t>
  </si>
  <si>
    <t xml:space="preserve">  18</t>
  </si>
  <si>
    <t>SS5S</t>
  </si>
  <si>
    <t xml:space="preserve">  24</t>
  </si>
  <si>
    <t xml:space="preserve">  25</t>
  </si>
  <si>
    <t xml:space="preserve">  28</t>
  </si>
  <si>
    <t xml:space="preserve">  31</t>
  </si>
  <si>
    <t xml:space="preserve">  39</t>
  </si>
  <si>
    <t xml:space="preserve">  41</t>
  </si>
  <si>
    <t xml:space="preserve">  42</t>
  </si>
  <si>
    <t xml:space="preserve">  55</t>
  </si>
  <si>
    <t>SS8S</t>
  </si>
  <si>
    <t xml:space="preserve">  57</t>
  </si>
  <si>
    <t xml:space="preserve">  58</t>
  </si>
  <si>
    <t xml:space="preserve">  63</t>
  </si>
  <si>
    <t xml:space="preserve">  69</t>
  </si>
  <si>
    <t>SS5F</t>
  </si>
  <si>
    <t xml:space="preserve">  70</t>
  </si>
  <si>
    <t>TC6B</t>
  </si>
  <si>
    <t xml:space="preserve">  73</t>
  </si>
  <si>
    <t>TC6C</t>
  </si>
  <si>
    <t xml:space="preserve">  75</t>
  </si>
  <si>
    <t xml:space="preserve">  78</t>
  </si>
  <si>
    <t xml:space="preserve">  79</t>
  </si>
  <si>
    <t xml:space="preserve">  80</t>
  </si>
  <si>
    <t xml:space="preserve">  81</t>
  </si>
  <si>
    <t>TC8B</t>
  </si>
  <si>
    <t xml:space="preserve">  86</t>
  </si>
  <si>
    <t xml:space="preserve">  89</t>
  </si>
  <si>
    <t xml:space="preserve">  90</t>
  </si>
  <si>
    <t xml:space="preserve">  92</t>
  </si>
  <si>
    <t xml:space="preserve">  93</t>
  </si>
  <si>
    <t xml:space="preserve"> 100</t>
  </si>
  <si>
    <t xml:space="preserve"> 102</t>
  </si>
  <si>
    <t>SS7F</t>
  </si>
  <si>
    <t xml:space="preserve"> 103</t>
  </si>
  <si>
    <t xml:space="preserve"> 105</t>
  </si>
  <si>
    <t>Janno ōunpuu</t>
  </si>
  <si>
    <t xml:space="preserve"> 107</t>
  </si>
  <si>
    <t xml:space="preserve"> 109</t>
  </si>
  <si>
    <t xml:space="preserve"> 110</t>
  </si>
  <si>
    <t xml:space="preserve"> 113</t>
  </si>
  <si>
    <t xml:space="preserve"> 114</t>
  </si>
  <si>
    <t>SS8F</t>
  </si>
  <si>
    <t xml:space="preserve"> 117</t>
  </si>
  <si>
    <t xml:space="preserve"> 120</t>
  </si>
  <si>
    <t xml:space="preserve"> 122</t>
  </si>
  <si>
    <t xml:space="preserve"> 129</t>
  </si>
  <si>
    <t xml:space="preserve"> 136</t>
  </si>
  <si>
    <t xml:space="preserve"> 143</t>
  </si>
  <si>
    <t xml:space="preserve"> 146</t>
  </si>
  <si>
    <t xml:space="preserve"> 147</t>
  </si>
  <si>
    <t xml:space="preserve"> 148</t>
  </si>
  <si>
    <t xml:space="preserve"> 149</t>
  </si>
  <si>
    <t xml:space="preserve"> 151</t>
  </si>
  <si>
    <t xml:space="preserve"> 152</t>
  </si>
  <si>
    <t xml:space="preserve"> 154</t>
  </si>
  <si>
    <t xml:space="preserve"> 156</t>
  </si>
  <si>
    <t xml:space="preserve"> 158</t>
  </si>
  <si>
    <t xml:space="preserve"> 159</t>
  </si>
  <si>
    <t xml:space="preserve"> 160</t>
  </si>
  <si>
    <t xml:space="preserve"> 163</t>
  </si>
  <si>
    <t>SS6F</t>
  </si>
  <si>
    <t xml:space="preserve"> 166</t>
  </si>
  <si>
    <t xml:space="preserve"> 167</t>
  </si>
  <si>
    <t xml:space="preserve"> 172</t>
  </si>
  <si>
    <t xml:space="preserve"> 175</t>
  </si>
  <si>
    <t xml:space="preserve"> 180</t>
  </si>
  <si>
    <t xml:space="preserve"> 181</t>
  </si>
  <si>
    <t xml:space="preserve"> 182</t>
  </si>
  <si>
    <t xml:space="preserve"> 183</t>
  </si>
  <si>
    <t xml:space="preserve"> 14</t>
  </si>
  <si>
    <t>10 min. late</t>
  </si>
  <si>
    <t xml:space="preserve"> 62</t>
  </si>
  <si>
    <t xml:space="preserve"> 68</t>
  </si>
  <si>
    <t>4 min. late</t>
  </si>
  <si>
    <t xml:space="preserve"> 72</t>
  </si>
  <si>
    <t>TC8</t>
  </si>
  <si>
    <t xml:space="preserve"> 84</t>
  </si>
  <si>
    <t>Juhannusvuori/Altti</t>
  </si>
  <si>
    <t>Laipaik/Piir</t>
  </si>
  <si>
    <t>Vanaselja/Hōbemägi</t>
  </si>
  <si>
    <t>Kull/Keskküla</t>
  </si>
  <si>
    <t>Peura/Jaakola</t>
  </si>
  <si>
    <t>Pulkkinen/Miettinen</t>
  </si>
  <si>
    <t>Rohtmets/Ahman</t>
  </si>
  <si>
    <t>Nurmet/Ojaviir</t>
  </si>
  <si>
    <t>Hatakka/Luhtinen</t>
  </si>
  <si>
    <t>Pipiras/Paliukenas</t>
  </si>
  <si>
    <t>Sultanjants/Oja</t>
  </si>
  <si>
    <t>Varneslahti/Kanninen</t>
  </si>
  <si>
    <t>Tuomisto/Rasi</t>
  </si>
  <si>
    <t>Aru/Kullamäe</t>
  </si>
  <si>
    <t>Marttila/Pietarila</t>
  </si>
  <si>
    <t>Kio/Lohk</t>
  </si>
  <si>
    <t>Volver/Jōerand</t>
  </si>
  <si>
    <t>Ahu/Hallik</t>
  </si>
  <si>
    <t>Firantas/Valiulis</t>
  </si>
  <si>
    <t>Ivanov/Aru</t>
  </si>
  <si>
    <t>Nurminen/Laukkanen</t>
  </si>
  <si>
    <t>Ventsel/Sōōrumaa</t>
  </si>
  <si>
    <t>Savolainen/Minkkinen</t>
  </si>
  <si>
    <t>Nousiainen/Koponen</t>
  </si>
  <si>
    <t>Kivioja/Haataja</t>
  </si>
  <si>
    <t>Kiiski/Rauhala</t>
  </si>
  <si>
    <t>Levyatov/Giliver</t>
  </si>
  <si>
    <t>Balodis/Akmentina</t>
  </si>
  <si>
    <t>Uger/Afonin</t>
  </si>
  <si>
    <t>Kuznetsov/Kapustin</t>
  </si>
  <si>
    <t>Nokkanen/Reinikainen</t>
  </si>
  <si>
    <t>Rönnemaa/Rönnemaa</t>
  </si>
  <si>
    <t>Kiil/Mesila</t>
  </si>
  <si>
    <t>Gorchakov/Kulikov</t>
  </si>
  <si>
    <t>Hautala/Luotonen</t>
  </si>
  <si>
    <t>Franke/Koosa</t>
  </si>
  <si>
    <t>Madik/Tauk</t>
  </si>
  <si>
    <t>Zaytsev/Bashmakov</t>
  </si>
  <si>
    <t>Laine/Kaunonen</t>
  </si>
  <si>
    <t>Holland/Kairys</t>
  </si>
  <si>
    <t>Holland/Dainys</t>
  </si>
  <si>
    <t>Holland/Orvydas</t>
  </si>
  <si>
    <t>Kinnunen/Lukka</t>
  </si>
  <si>
    <t>Tamasauskas/Klosinskis</t>
  </si>
  <si>
    <t>Virves/Pruul</t>
  </si>
  <si>
    <t>Harju/Kivioja</t>
  </si>
  <si>
    <t>Tänak/ōunpuu</t>
  </si>
  <si>
    <t>Tarasov/Severyuhin</t>
  </si>
  <si>
    <t>Laulik/Viidas</t>
  </si>
  <si>
    <t>Tiainen/Ikävalko</t>
  </si>
  <si>
    <t>Reimal/Reimal</t>
  </si>
  <si>
    <t>Jürgenson/Kaasik</t>
  </si>
  <si>
    <t>Lehtniit/Orupōld</t>
  </si>
  <si>
    <t>Sepp/Uustalu</t>
  </si>
  <si>
    <t>Mäkinen/Ruti</t>
  </si>
  <si>
    <t>Pihlas/Kiil</t>
  </si>
  <si>
    <t>Markkanen/Tiainen</t>
  </si>
  <si>
    <t>Rodi/Pukk</t>
  </si>
  <si>
    <t>Mättik/Vaher</t>
  </si>
  <si>
    <t>Kunttu/Sartovuo</t>
  </si>
  <si>
    <t>Laaksonen/Flyktmann</t>
  </si>
  <si>
    <t>Turja/Sepp</t>
  </si>
  <si>
    <t>Jalakas/Tark</t>
  </si>
  <si>
    <t>Vilbiks/Smorodin</t>
  </si>
  <si>
    <t>Laus/Jürgens</t>
  </si>
  <si>
    <t>Luoto/Kallioniemi</t>
  </si>
  <si>
    <t>Gulbinas/Pauliukonis</t>
  </si>
  <si>
    <t>Karpiola/Muteli</t>
  </si>
  <si>
    <t>Baikov/Kleshchev</t>
  </si>
  <si>
    <t>Sillaste/Liimann</t>
  </si>
  <si>
    <t>Kristall/Jōessar</t>
  </si>
  <si>
    <t>Goldberg/Lääne</t>
  </si>
  <si>
    <t>East/Brant</t>
  </si>
  <si>
    <t>Sorsa/Sorsa</t>
  </si>
  <si>
    <t>Perälä/Pajunen</t>
  </si>
  <si>
    <t>Koosa/Trees</t>
  </si>
  <si>
    <t>Reek/Reek</t>
  </si>
  <si>
    <t>Honkanen/Elonen</t>
  </si>
  <si>
    <t>Järveots/Järveots</t>
  </si>
  <si>
    <t>Berzins/Berzins</t>
  </si>
  <si>
    <t>Mäki/Kortesuo</t>
  </si>
  <si>
    <t>Semet/Lille</t>
  </si>
  <si>
    <t>Karelson/Pert</t>
  </si>
  <si>
    <t>Peegel/Tammel</t>
  </si>
  <si>
    <t>Guljajev/Ojala</t>
  </si>
  <si>
    <t>Kaibald/Pilden</t>
  </si>
  <si>
    <t>Sepp/Lesk</t>
  </si>
  <si>
    <t>Uski/Hämäläinen</t>
  </si>
  <si>
    <t>Kask/Pukk</t>
  </si>
  <si>
    <t>Madissoo/Pender</t>
  </si>
  <si>
    <t>Pōlluäär/Vaher</t>
  </si>
  <si>
    <t>Tali/Udevald</t>
  </si>
  <si>
    <t>Küttim/Ehrbach</t>
  </si>
  <si>
    <t>Estermaa/Andevei</t>
  </si>
  <si>
    <t>Saarikoski/Koski</t>
  </si>
  <si>
    <t>Syvänoro/Aromaa</t>
  </si>
  <si>
    <t>Kruusma/Kruusma</t>
  </si>
  <si>
    <t>Lombiots/Roosipōld</t>
  </si>
  <si>
    <t>Laul/Sivous</t>
  </si>
  <si>
    <t>Raidma/Raidma</t>
  </si>
  <si>
    <t>Mättik/Len</t>
  </si>
  <si>
    <t>Mättik/Maslenikov</t>
  </si>
  <si>
    <t>Orgus/Orgus</t>
  </si>
  <si>
    <t>Niinemets/Allika</t>
  </si>
  <si>
    <t>9:16</t>
  </si>
  <si>
    <t>9:37</t>
  </si>
  <si>
    <t>Silt/Loel</t>
  </si>
  <si>
    <t>Tuberik/Vetesina</t>
  </si>
  <si>
    <t>Bortnik/Liivak</t>
  </si>
  <si>
    <t>Liblik/Kaubi</t>
  </si>
  <si>
    <t>Vilu/Vaasa</t>
  </si>
  <si>
    <t>Liukanen/Liukanen</t>
  </si>
  <si>
    <t>Hirsnik/Oru</t>
  </si>
  <si>
    <t>Allika/Nōmmik</t>
  </si>
  <si>
    <t>Repp/Ojaveer</t>
  </si>
  <si>
    <t>Laadre/Lichtfeldt</t>
  </si>
  <si>
    <t>Lindmets/Saun</t>
  </si>
  <si>
    <t>Helü/Alasoo</t>
  </si>
  <si>
    <t>Kamp/Raudmägi</t>
  </si>
  <si>
    <t>Zhidkov/Gerasimenko</t>
  </si>
  <si>
    <t xml:space="preserve">   7/7</t>
  </si>
  <si>
    <t xml:space="preserve">   8/1</t>
  </si>
  <si>
    <t xml:space="preserve"> 4.43,5</t>
  </si>
  <si>
    <t xml:space="preserve"> 5.33,7</t>
  </si>
  <si>
    <t xml:space="preserve">  10/8</t>
  </si>
  <si>
    <t xml:space="preserve">  10/3</t>
  </si>
  <si>
    <t xml:space="preserve"> 4.48,1</t>
  </si>
  <si>
    <t xml:space="preserve"> 5.42,3</t>
  </si>
  <si>
    <t xml:space="preserve">  14/4</t>
  </si>
  <si>
    <t>+ 0.54,7</t>
  </si>
  <si>
    <t xml:space="preserve"> 4.46,8</t>
  </si>
  <si>
    <t xml:space="preserve"> 5.48,7</t>
  </si>
  <si>
    <t xml:space="preserve"> 4.46,0</t>
  </si>
  <si>
    <t xml:space="preserve"> 5.50,5</t>
  </si>
  <si>
    <t xml:space="preserve"> 4.44,5</t>
  </si>
  <si>
    <t xml:space="preserve"> 5.58,1</t>
  </si>
  <si>
    <t xml:space="preserve">  11/9</t>
  </si>
  <si>
    <t xml:space="preserve"> 4.57,5</t>
  </si>
  <si>
    <t xml:space="preserve"> 6.02,0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</si>
</sst>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9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sz val="9"/>
      <name val="Arial"/>
      <family val="0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i/>
      <sz val="14"/>
      <color indexed="9"/>
      <name val="Calibri"/>
      <family val="2"/>
    </font>
    <font>
      <i/>
      <sz val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23" borderId="3" applyNumberFormat="0" applyAlignment="0" applyProtection="0"/>
    <xf numFmtId="0" fontId="1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0" fillId="24" borderId="5" applyNumberFormat="0" applyFont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20" borderId="9" applyNumberFormat="0" applyAlignment="0" applyProtection="0"/>
  </cellStyleXfs>
  <cellXfs count="33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20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49" fontId="22" fillId="36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5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6" borderId="0" xfId="0" applyNumberFormat="1" applyFill="1" applyAlignment="1">
      <alignment/>
    </xf>
    <xf numFmtId="49" fontId="29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0" fillId="35" borderId="19" xfId="0" applyNumberFormat="1" applyFont="1" applyFill="1" applyBorder="1" applyAlignment="1">
      <alignment horizontal="center"/>
    </xf>
    <xf numFmtId="49" fontId="30" fillId="35" borderId="15" xfId="0" applyNumberFormat="1" applyFont="1" applyFill="1" applyBorder="1" applyAlignment="1">
      <alignment horizontal="center"/>
    </xf>
    <xf numFmtId="0" fontId="30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7" borderId="12" xfId="0" applyFont="1" applyFill="1" applyBorder="1" applyAlignment="1">
      <alignment/>
    </xf>
    <xf numFmtId="2" fontId="33" fillId="37" borderId="14" xfId="0" applyNumberFormat="1" applyFont="1" applyFill="1" applyBorder="1" applyAlignment="1">
      <alignment horizontal="center"/>
    </xf>
    <xf numFmtId="0" fontId="32" fillId="37" borderId="12" xfId="0" applyFont="1" applyFill="1" applyBorder="1" applyAlignment="1">
      <alignment horizontal="center"/>
    </xf>
    <xf numFmtId="0" fontId="32" fillId="37" borderId="12" xfId="0" applyFont="1" applyFill="1" applyBorder="1" applyAlignment="1">
      <alignment horizontal="left"/>
    </xf>
    <xf numFmtId="49" fontId="32" fillId="37" borderId="12" xfId="0" applyNumberFormat="1" applyFont="1" applyFill="1" applyBorder="1" applyAlignment="1">
      <alignment horizontal="left"/>
    </xf>
    <xf numFmtId="0" fontId="34" fillId="36" borderId="11" xfId="0" applyNumberFormat="1" applyFont="1" applyFill="1" applyBorder="1" applyAlignment="1">
      <alignment horizontal="right"/>
    </xf>
    <xf numFmtId="0" fontId="34" fillId="36" borderId="10" xfId="0" applyNumberFormat="1" applyFont="1" applyFill="1" applyBorder="1" applyAlignment="1">
      <alignment horizontal="center"/>
    </xf>
    <xf numFmtId="0" fontId="34" fillId="36" borderId="10" xfId="0" applyFont="1" applyFill="1" applyBorder="1" applyAlignment="1">
      <alignment/>
    </xf>
    <xf numFmtId="0" fontId="34" fillId="36" borderId="10" xfId="0" applyFont="1" applyFill="1" applyBorder="1" applyAlignment="1">
      <alignment horizontal="center"/>
    </xf>
    <xf numFmtId="2" fontId="33" fillId="36" borderId="19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" fontId="33" fillId="37" borderId="13" xfId="0" applyNumberFormat="1" applyFont="1" applyFill="1" applyBorder="1" applyAlignment="1">
      <alignment horizontal="right"/>
    </xf>
    <xf numFmtId="0" fontId="33" fillId="37" borderId="12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left"/>
    </xf>
    <xf numFmtId="49" fontId="33" fillId="37" borderId="12" xfId="0" applyNumberFormat="1" applyFont="1" applyFill="1" applyBorder="1" applyAlignment="1">
      <alignment horizontal="left"/>
    </xf>
    <xf numFmtId="0" fontId="33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49" fontId="22" fillId="36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33" borderId="19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27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43" fillId="34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39" fillId="36" borderId="0" xfId="0" applyFont="1" applyFill="1" applyAlignment="1">
      <alignment/>
    </xf>
    <xf numFmtId="0" fontId="39" fillId="36" borderId="0" xfId="0" applyFont="1" applyFill="1" applyAlignment="1">
      <alignment horizontal="right"/>
    </xf>
    <xf numFmtId="0" fontId="38" fillId="36" borderId="0" xfId="0" applyFont="1" applyFill="1" applyAlignment="1">
      <alignment horizontal="left"/>
    </xf>
    <xf numFmtId="0" fontId="5" fillId="36" borderId="0" xfId="0" applyFont="1" applyFill="1" applyAlignment="1">
      <alignment horizontal="left"/>
    </xf>
    <xf numFmtId="0" fontId="41" fillId="36" borderId="0" xfId="0" applyFont="1" applyFill="1" applyAlignment="1">
      <alignment/>
    </xf>
    <xf numFmtId="0" fontId="42" fillId="36" borderId="0" xfId="0" applyNumberFormat="1" applyFont="1" applyFill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44" fillId="34" borderId="0" xfId="0" applyNumberFormat="1" applyFont="1" applyFill="1" applyAlignment="1">
      <alignment horizontal="left"/>
    </xf>
    <xf numFmtId="0" fontId="36" fillId="34" borderId="0" xfId="0" applyFont="1" applyFill="1" applyAlignment="1">
      <alignment horizontal="center"/>
    </xf>
    <xf numFmtId="0" fontId="36" fillId="34" borderId="0" xfId="0" applyFont="1" applyFill="1" applyAlignment="1">
      <alignment/>
    </xf>
    <xf numFmtId="0" fontId="44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8" fillId="36" borderId="0" xfId="0" applyNumberFormat="1" applyFont="1" applyFill="1" applyAlignment="1">
      <alignment horizontal="right"/>
    </xf>
    <xf numFmtId="0" fontId="27" fillId="36" borderId="0" xfId="0" applyFont="1" applyFill="1" applyAlignment="1">
      <alignment horizontal="center"/>
    </xf>
    <xf numFmtId="0" fontId="41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40" fillId="36" borderId="0" xfId="0" applyNumberFormat="1" applyFont="1" applyFill="1" applyAlignment="1">
      <alignment horizontal="center"/>
    </xf>
    <xf numFmtId="0" fontId="40" fillId="36" borderId="0" xfId="0" applyFont="1" applyFill="1" applyAlignment="1">
      <alignment horizontal="center"/>
    </xf>
    <xf numFmtId="189" fontId="37" fillId="34" borderId="0" xfId="0" applyNumberFormat="1" applyFont="1" applyFill="1" applyAlignment="1">
      <alignment horizontal="center"/>
    </xf>
    <xf numFmtId="189" fontId="40" fillId="36" borderId="0" xfId="0" applyNumberFormat="1" applyFont="1" applyFill="1" applyAlignment="1" quotePrefix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5" borderId="0" xfId="0" applyFont="1" applyFill="1" applyAlignment="1">
      <alignment/>
    </xf>
    <xf numFmtId="0" fontId="34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189" fontId="36" fillId="35" borderId="0" xfId="0" applyNumberFormat="1" applyFont="1" applyFill="1" applyAlignment="1">
      <alignment horizontal="center"/>
    </xf>
    <xf numFmtId="189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46" fillId="0" borderId="0" xfId="0" applyFont="1" applyAlignment="1">
      <alignment/>
    </xf>
    <xf numFmtId="49" fontId="47" fillId="36" borderId="10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1" fillId="0" borderId="10" xfId="0" applyNumberFormat="1" applyFont="1" applyFill="1" applyBorder="1" applyAlignment="1">
      <alignment horizontal="right" vertical="center"/>
    </xf>
    <xf numFmtId="49" fontId="40" fillId="34" borderId="0" xfId="0" applyNumberFormat="1" applyFont="1" applyFill="1" applyAlignment="1">
      <alignment horizontal="right"/>
    </xf>
    <xf numFmtId="49" fontId="40" fillId="34" borderId="0" xfId="0" applyNumberFormat="1" applyFont="1" applyFill="1" applyAlignment="1">
      <alignment horizontal="center"/>
    </xf>
    <xf numFmtId="49" fontId="40" fillId="34" borderId="0" xfId="0" applyNumberFormat="1" applyFont="1" applyFill="1" applyAlignment="1">
      <alignment/>
    </xf>
    <xf numFmtId="49" fontId="40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 horizontal="right"/>
    </xf>
    <xf numFmtId="49" fontId="48" fillId="34" borderId="0" xfId="0" applyNumberFormat="1" applyFont="1" applyFill="1" applyAlignment="1">
      <alignment horizontal="right"/>
    </xf>
    <xf numFmtId="49" fontId="48" fillId="34" borderId="0" xfId="0" applyNumberFormat="1" applyFont="1" applyFill="1" applyAlignment="1">
      <alignment horizontal="center"/>
    </xf>
    <xf numFmtId="49" fontId="48" fillId="34" borderId="0" xfId="0" applyNumberFormat="1" applyFont="1" applyFill="1" applyAlignment="1">
      <alignment/>
    </xf>
    <xf numFmtId="49" fontId="48" fillId="34" borderId="0" xfId="0" applyNumberFormat="1" applyFont="1" applyFill="1" applyAlignment="1">
      <alignment horizontal="left"/>
    </xf>
    <xf numFmtId="0" fontId="48" fillId="34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49" fontId="40" fillId="35" borderId="0" xfId="0" applyNumberFormat="1" applyFont="1" applyFill="1" applyAlignment="1">
      <alignment horizontal="right"/>
    </xf>
    <xf numFmtId="49" fontId="40" fillId="35" borderId="0" xfId="0" applyNumberFormat="1" applyFont="1" applyFill="1" applyAlignment="1">
      <alignment horizontal="center"/>
    </xf>
    <xf numFmtId="49" fontId="40" fillId="35" borderId="0" xfId="0" applyNumberFormat="1" applyFont="1" applyFill="1" applyAlignment="1">
      <alignment/>
    </xf>
    <xf numFmtId="49" fontId="40" fillId="35" borderId="0" xfId="0" applyNumberFormat="1" applyFont="1" applyFill="1" applyAlignment="1">
      <alignment horizontal="left"/>
    </xf>
    <xf numFmtId="0" fontId="40" fillId="35" borderId="0" xfId="0" applyFont="1" applyFill="1" applyAlignment="1">
      <alignment horizontal="right"/>
    </xf>
    <xf numFmtId="49" fontId="48" fillId="35" borderId="0" xfId="0" applyNumberFormat="1" applyFont="1" applyFill="1" applyAlignment="1">
      <alignment horizontal="right"/>
    </xf>
    <xf numFmtId="49" fontId="48" fillId="35" borderId="0" xfId="0" applyNumberFormat="1" applyFont="1" applyFill="1" applyAlignment="1">
      <alignment horizontal="center"/>
    </xf>
    <xf numFmtId="49" fontId="48" fillId="35" borderId="0" xfId="0" applyNumberFormat="1" applyFont="1" applyFill="1" applyAlignment="1">
      <alignment/>
    </xf>
    <xf numFmtId="49" fontId="48" fillId="35" borderId="0" xfId="0" applyNumberFormat="1" applyFont="1" applyFill="1" applyAlignment="1">
      <alignment horizontal="left"/>
    </xf>
    <xf numFmtId="0" fontId="48" fillId="35" borderId="0" xfId="0" applyFont="1" applyFill="1" applyAlignment="1">
      <alignment horizontal="right"/>
    </xf>
    <xf numFmtId="0" fontId="50" fillId="0" borderId="0" xfId="0" applyFont="1" applyAlignment="1" quotePrefix="1">
      <alignment horizontal="left"/>
    </xf>
    <xf numFmtId="0" fontId="48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20" fontId="22" fillId="36" borderId="15" xfId="0" applyNumberFormat="1" applyFont="1" applyFill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51" fillId="36" borderId="0" xfId="0" applyNumberFormat="1" applyFont="1" applyFill="1" applyBorder="1" applyAlignment="1">
      <alignment horizontal="center" vertical="center"/>
    </xf>
    <xf numFmtId="0" fontId="16" fillId="36" borderId="0" xfId="0" applyFont="1" applyFill="1" applyAlignment="1">
      <alignment/>
    </xf>
    <xf numFmtId="0" fontId="30" fillId="35" borderId="12" xfId="0" applyFont="1" applyFill="1" applyBorder="1" applyAlignment="1">
      <alignment horizontal="right"/>
    </xf>
    <xf numFmtId="0" fontId="16" fillId="35" borderId="17" xfId="0" applyFont="1" applyFill="1" applyBorder="1" applyAlignment="1">
      <alignment/>
    </xf>
    <xf numFmtId="0" fontId="31" fillId="36" borderId="0" xfId="0" applyFont="1" applyFill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1" fillId="37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49" fontId="21" fillId="36" borderId="10" xfId="0" applyNumberFormat="1" applyFont="1" applyFill="1" applyBorder="1" applyAlignment="1">
      <alignment vertical="center"/>
    </xf>
    <xf numFmtId="0" fontId="55" fillId="0" borderId="0" xfId="0" applyNumberFormat="1" applyFont="1" applyAlignment="1">
      <alignment/>
    </xf>
    <xf numFmtId="0" fontId="31" fillId="0" borderId="0" xfId="0" applyFont="1" applyAlignment="1">
      <alignment/>
    </xf>
    <xf numFmtId="1" fontId="53" fillId="0" borderId="0" xfId="0" applyNumberFormat="1" applyFont="1" applyAlignment="1">
      <alignment horizontal="right"/>
    </xf>
    <xf numFmtId="1" fontId="54" fillId="37" borderId="13" xfId="0" applyNumberFormat="1" applyFont="1" applyFill="1" applyBorder="1" applyAlignment="1">
      <alignment horizontal="center"/>
    </xf>
    <xf numFmtId="49" fontId="21" fillId="36" borderId="11" xfId="0" applyNumberFormat="1" applyFont="1" applyFill="1" applyBorder="1" applyAlignment="1">
      <alignment horizontal="right" vertical="center"/>
    </xf>
    <xf numFmtId="0" fontId="22" fillId="36" borderId="10" xfId="0" applyNumberFormat="1" applyFont="1" applyFill="1" applyBorder="1" applyAlignment="1">
      <alignment horizontal="right" vertical="center"/>
    </xf>
    <xf numFmtId="49" fontId="21" fillId="36" borderId="1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indent="1"/>
    </xf>
    <xf numFmtId="49" fontId="16" fillId="0" borderId="23" xfId="0" applyNumberFormat="1" applyFont="1" applyFill="1" applyBorder="1" applyAlignment="1">
      <alignment horizontal="right" indent="1"/>
    </xf>
    <xf numFmtId="49" fontId="14" fillId="0" borderId="13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49" fontId="14" fillId="0" borderId="22" xfId="0" applyNumberFormat="1" applyFont="1" applyFill="1" applyBorder="1" applyAlignment="1">
      <alignment horizontal="left" indent="1"/>
    </xf>
    <xf numFmtId="49" fontId="30" fillId="0" borderId="18" xfId="0" applyNumberFormat="1" applyFont="1" applyFill="1" applyBorder="1" applyAlignment="1">
      <alignment horizontal="right" indent="1"/>
    </xf>
    <xf numFmtId="49" fontId="2" fillId="36" borderId="13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2" fillId="36" borderId="14" xfId="0" applyNumberFormat="1" applyFont="1" applyFill="1" applyBorder="1" applyAlignment="1">
      <alignment horizontal="right"/>
    </xf>
    <xf numFmtId="0" fontId="49" fillId="35" borderId="10" xfId="0" applyFont="1" applyFill="1" applyBorder="1" applyAlignment="1">
      <alignment horizontal="right"/>
    </xf>
    <xf numFmtId="0" fontId="49" fillId="35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49" fillId="35" borderId="11" xfId="0" applyFont="1" applyFill="1" applyBorder="1" applyAlignment="1">
      <alignment horizontal="right"/>
    </xf>
    <xf numFmtId="0" fontId="49" fillId="35" borderId="10" xfId="0" applyFont="1" applyFill="1" applyBorder="1" applyAlignment="1">
      <alignment/>
    </xf>
    <xf numFmtId="49" fontId="49" fillId="35" borderId="10" xfId="0" applyNumberFormat="1" applyFont="1" applyFill="1" applyBorder="1" applyAlignment="1">
      <alignment horizontal="center"/>
    </xf>
    <xf numFmtId="0" fontId="49" fillId="35" borderId="10" xfId="0" applyFont="1" applyFill="1" applyBorder="1" applyAlignment="1">
      <alignment horizontal="left"/>
    </xf>
    <xf numFmtId="0" fontId="49" fillId="35" borderId="19" xfId="0" applyFont="1" applyFill="1" applyBorder="1" applyAlignment="1">
      <alignment horizontal="right"/>
    </xf>
    <xf numFmtId="0" fontId="52" fillId="36" borderId="0" xfId="0" applyFont="1" applyFill="1" applyAlignment="1">
      <alignment horizontal="left"/>
    </xf>
    <xf numFmtId="0" fontId="27" fillId="0" borderId="0" xfId="0" applyFont="1" applyAlignment="1" quotePrefix="1">
      <alignment/>
    </xf>
    <xf numFmtId="0" fontId="21" fillId="36" borderId="10" xfId="0" applyNumberFormat="1" applyFont="1" applyFill="1" applyBorder="1" applyAlignment="1">
      <alignment horizontal="center" vertical="center"/>
    </xf>
    <xf numFmtId="0" fontId="21" fillId="36" borderId="10" xfId="0" applyNumberFormat="1" applyFont="1" applyFill="1" applyBorder="1" applyAlignment="1">
      <alignment vertical="center"/>
    </xf>
    <xf numFmtId="0" fontId="22" fillId="36" borderId="17" xfId="0" applyNumberFormat="1" applyFont="1" applyFill="1" applyBorder="1" applyAlignment="1">
      <alignment horizontal="right" vertical="center"/>
    </xf>
    <xf numFmtId="0" fontId="21" fillId="36" borderId="17" xfId="0" applyNumberFormat="1" applyFont="1" applyFill="1" applyBorder="1" applyAlignment="1">
      <alignment horizontal="center" vertical="center"/>
    </xf>
    <xf numFmtId="0" fontId="21" fillId="36" borderId="17" xfId="0" applyNumberFormat="1" applyFont="1" applyFill="1" applyBorder="1" applyAlignment="1">
      <alignment vertical="center"/>
    </xf>
    <xf numFmtId="49" fontId="2" fillId="36" borderId="24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right"/>
    </xf>
    <xf numFmtId="49" fontId="2" fillId="36" borderId="23" xfId="0" applyNumberFormat="1" applyFont="1" applyFill="1" applyBorder="1" applyAlignment="1">
      <alignment horizontal="right"/>
    </xf>
    <xf numFmtId="49" fontId="2" fillId="36" borderId="22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 horizontal="right"/>
    </xf>
    <xf numFmtId="49" fontId="2" fillId="36" borderId="18" xfId="0" applyNumberFormat="1" applyFont="1" applyFill="1" applyBorder="1" applyAlignment="1">
      <alignment horizontal="right"/>
    </xf>
    <xf numFmtId="49" fontId="15" fillId="37" borderId="13" xfId="0" applyNumberFormat="1" applyFont="1" applyFill="1" applyBorder="1" applyAlignment="1">
      <alignment horizontal="center"/>
    </xf>
    <xf numFmtId="49" fontId="15" fillId="37" borderId="12" xfId="0" applyNumberFormat="1" applyFont="1" applyFill="1" applyBorder="1" applyAlignment="1">
      <alignment horizontal="center"/>
    </xf>
    <xf numFmtId="49" fontId="15" fillId="37" borderId="22" xfId="0" applyNumberFormat="1" applyFont="1" applyFill="1" applyBorder="1" applyAlignment="1">
      <alignment horizontal="center"/>
    </xf>
    <xf numFmtId="49" fontId="15" fillId="37" borderId="17" xfId="0" applyNumberFormat="1" applyFont="1" applyFill="1" applyBorder="1" applyAlignment="1">
      <alignment horizontal="center"/>
    </xf>
    <xf numFmtId="2" fontId="56" fillId="36" borderId="19" xfId="0" applyNumberFormat="1" applyFont="1" applyFill="1" applyBorder="1" applyAlignment="1">
      <alignment horizontal="center"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30" fillId="35" borderId="19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49" fontId="24" fillId="36" borderId="0" xfId="0" applyNumberFormat="1" applyFont="1" applyFill="1" applyAlignment="1">
      <alignment horizontal="center"/>
    </xf>
    <xf numFmtId="0" fontId="24" fillId="36" borderId="0" xfId="0" applyNumberFormat="1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pane ySplit="9" topLeftCell="A31" activePane="bottomLeft" state="frozen"/>
      <selection pane="topLeft" activeCell="A1" sqref="A1"/>
      <selection pane="bottomLeft" activeCell="H42" activeCellId="1" sqref="B42:E42 H42"/>
    </sheetView>
  </sheetViews>
  <sheetFormatPr defaultColWidth="9.140625" defaultRowHeight="12.75"/>
  <cols>
    <col min="1" max="1" width="5.421875" style="88" customWidth="1"/>
    <col min="2" max="2" width="5.140625" style="95" customWidth="1"/>
    <col min="3" max="3" width="8.421875" style="96" customWidth="1"/>
    <col min="4" max="4" width="21.8515625" style="83" bestFit="1" customWidth="1"/>
    <col min="5" max="5" width="20.421875" style="83" bestFit="1" customWidth="1"/>
    <col min="6" max="6" width="10.8515625" style="83" customWidth="1"/>
    <col min="7" max="7" width="29.421875" style="83" bestFit="1" customWidth="1"/>
    <col min="8" max="8" width="22.8515625" style="83" bestFit="1" customWidth="1"/>
    <col min="9" max="9" width="9.140625" style="83" customWidth="1"/>
    <col min="10" max="10" width="0" style="83" hidden="1" customWidth="1"/>
    <col min="11" max="16384" width="9.140625" style="83" customWidth="1"/>
  </cols>
  <sheetData>
    <row r="1" spans="1:9" ht="15" hidden="1">
      <c r="A1" s="78"/>
      <c r="B1" s="79"/>
      <c r="C1" s="80"/>
      <c r="D1" s="81"/>
      <c r="E1" s="81"/>
      <c r="F1" s="82" t="s">
        <v>2826</v>
      </c>
      <c r="G1" s="81"/>
      <c r="H1" s="81"/>
      <c r="I1" s="81"/>
    </row>
    <row r="2" spans="1:9" ht="9.75" customHeight="1">
      <c r="A2" s="78"/>
      <c r="B2" s="79"/>
      <c r="C2" s="80"/>
      <c r="D2" s="81"/>
      <c r="E2" s="81"/>
      <c r="F2" s="82"/>
      <c r="G2" s="81"/>
      <c r="H2" s="81"/>
      <c r="I2" s="81"/>
    </row>
    <row r="3" spans="1:10" ht="15">
      <c r="A3" s="78"/>
      <c r="B3" s="79"/>
      <c r="C3" s="80"/>
      <c r="D3" s="81"/>
      <c r="E3" s="81"/>
      <c r="F3" s="82"/>
      <c r="G3" s="81"/>
      <c r="H3" s="180" t="s">
        <v>3794</v>
      </c>
      <c r="I3" s="252">
        <v>0.69375</v>
      </c>
      <c r="J3" s="254" t="s">
        <v>2996</v>
      </c>
    </row>
    <row r="4" spans="1:10" ht="15.75">
      <c r="A4" s="84"/>
      <c r="B4" s="85"/>
      <c r="C4" s="80"/>
      <c r="D4" s="81"/>
      <c r="E4" s="102"/>
      <c r="F4" s="101" t="s">
        <v>1297</v>
      </c>
      <c r="G4" s="102"/>
      <c r="H4" s="180" t="s">
        <v>1300</v>
      </c>
      <c r="I4" s="252">
        <v>0.6958333333333333</v>
      </c>
      <c r="J4" s="255">
        <v>0.04027777777777778</v>
      </c>
    </row>
    <row r="5" spans="1:10" ht="15.75">
      <c r="A5" s="86"/>
      <c r="B5" s="85"/>
      <c r="C5" s="80"/>
      <c r="D5" s="81"/>
      <c r="E5" s="102"/>
      <c r="F5" s="101" t="s">
        <v>1298</v>
      </c>
      <c r="G5" s="102"/>
      <c r="H5" s="180" t="s">
        <v>1299</v>
      </c>
      <c r="I5" s="252">
        <v>0.6979166666666666</v>
      </c>
      <c r="J5" s="253">
        <f>TRIM(I5)+$J$4</f>
        <v>0.7381944444444447</v>
      </c>
    </row>
    <row r="6" spans="1:10" ht="15.75">
      <c r="A6" s="87"/>
      <c r="B6" s="85"/>
      <c r="C6" s="80"/>
      <c r="D6" s="81"/>
      <c r="E6" s="102"/>
      <c r="F6" s="101" t="s">
        <v>2088</v>
      </c>
      <c r="G6" s="102"/>
      <c r="H6" s="97" t="s">
        <v>2994</v>
      </c>
      <c r="I6" s="152" t="s">
        <v>1303</v>
      </c>
      <c r="J6" s="253">
        <f>TRIM(I6)+$J$4</f>
        <v>0.7423611111111111</v>
      </c>
    </row>
    <row r="7" spans="1:10" ht="15" customHeight="1">
      <c r="A7" s="87"/>
      <c r="B7" s="79"/>
      <c r="C7" s="80"/>
      <c r="D7" s="81"/>
      <c r="E7" s="81"/>
      <c r="F7" s="81"/>
      <c r="G7" s="81"/>
      <c r="H7" s="97" t="s">
        <v>2977</v>
      </c>
      <c r="I7" s="94" t="s">
        <v>1302</v>
      </c>
      <c r="J7" s="253">
        <f>TRIM(I7)+$J$4</f>
        <v>0.7444444444444444</v>
      </c>
    </row>
    <row r="8" spans="1:10" ht="15.75" customHeight="1">
      <c r="A8" s="87"/>
      <c r="B8" s="98" t="s">
        <v>2791</v>
      </c>
      <c r="C8" s="99"/>
      <c r="D8" s="100"/>
      <c r="E8" s="81"/>
      <c r="F8" s="81"/>
      <c r="G8" s="81"/>
      <c r="H8" s="97" t="s">
        <v>2978</v>
      </c>
      <c r="I8" s="94" t="s">
        <v>1301</v>
      </c>
      <c r="J8" s="253">
        <f>TRIM(I8)+$J$4</f>
        <v>0.7465277777777777</v>
      </c>
    </row>
    <row r="9" spans="2:9" ht="12.75">
      <c r="B9" s="89" t="s">
        <v>2792</v>
      </c>
      <c r="C9" s="90" t="s">
        <v>2793</v>
      </c>
      <c r="D9" s="91" t="s">
        <v>2794</v>
      </c>
      <c r="E9" s="92" t="s">
        <v>2795</v>
      </c>
      <c r="F9" s="90" t="s">
        <v>2796</v>
      </c>
      <c r="G9" s="91" t="s">
        <v>2797</v>
      </c>
      <c r="H9" s="91" t="s">
        <v>2798</v>
      </c>
      <c r="I9" s="93" t="s">
        <v>2799</v>
      </c>
    </row>
    <row r="10" spans="1:10" ht="15" customHeight="1">
      <c r="A10" s="271" t="s">
        <v>3770</v>
      </c>
      <c r="B10" s="272">
        <v>1</v>
      </c>
      <c r="C10" s="273" t="s">
        <v>2835</v>
      </c>
      <c r="D10" s="266" t="s">
        <v>1304</v>
      </c>
      <c r="E10" s="266" t="s">
        <v>2743</v>
      </c>
      <c r="F10" s="273" t="s">
        <v>2841</v>
      </c>
      <c r="G10" s="266" t="s">
        <v>2874</v>
      </c>
      <c r="H10" s="266" t="s">
        <v>2744</v>
      </c>
      <c r="I10" s="94" t="s">
        <v>1305</v>
      </c>
      <c r="J10" s="265"/>
    </row>
    <row r="11" spans="1:10" ht="15" customHeight="1">
      <c r="A11" s="271" t="s">
        <v>3771</v>
      </c>
      <c r="B11" s="272">
        <v>2</v>
      </c>
      <c r="C11" s="273" t="s">
        <v>2835</v>
      </c>
      <c r="D11" s="266" t="s">
        <v>3001</v>
      </c>
      <c r="E11" s="266" t="s">
        <v>3002</v>
      </c>
      <c r="F11" s="273" t="s">
        <v>2841</v>
      </c>
      <c r="G11" s="266" t="s">
        <v>2842</v>
      </c>
      <c r="H11" s="266" t="s">
        <v>2755</v>
      </c>
      <c r="I11" s="94" t="s">
        <v>1306</v>
      </c>
      <c r="J11" s="265"/>
    </row>
    <row r="12" spans="1:10" ht="15" customHeight="1">
      <c r="A12" s="271" t="s">
        <v>3772</v>
      </c>
      <c r="B12" s="272">
        <v>3</v>
      </c>
      <c r="C12" s="273" t="s">
        <v>2835</v>
      </c>
      <c r="D12" s="266" t="s">
        <v>2919</v>
      </c>
      <c r="E12" s="266" t="s">
        <v>2982</v>
      </c>
      <c r="F12" s="273" t="s">
        <v>2841</v>
      </c>
      <c r="G12" s="266" t="s">
        <v>2745</v>
      </c>
      <c r="H12" s="266" t="s">
        <v>3000</v>
      </c>
      <c r="I12" s="94" t="s">
        <v>1307</v>
      </c>
      <c r="J12" s="265"/>
    </row>
    <row r="13" spans="1:10" ht="15" customHeight="1">
      <c r="A13" s="271" t="s">
        <v>3773</v>
      </c>
      <c r="B13" s="272">
        <v>4</v>
      </c>
      <c r="C13" s="273" t="s">
        <v>2835</v>
      </c>
      <c r="D13" s="266" t="s">
        <v>2997</v>
      </c>
      <c r="E13" s="266" t="s">
        <v>2998</v>
      </c>
      <c r="F13" s="273" t="s">
        <v>2841</v>
      </c>
      <c r="G13" s="266" t="s">
        <v>2999</v>
      </c>
      <c r="H13" s="266" t="s">
        <v>3000</v>
      </c>
      <c r="I13" s="94" t="s">
        <v>1308</v>
      </c>
      <c r="J13" s="265"/>
    </row>
    <row r="14" spans="1:10" ht="15" customHeight="1">
      <c r="A14" s="271" t="s">
        <v>3774</v>
      </c>
      <c r="B14" s="272">
        <v>5</v>
      </c>
      <c r="C14" s="273" t="s">
        <v>2835</v>
      </c>
      <c r="D14" s="266" t="s">
        <v>1309</v>
      </c>
      <c r="E14" s="266" t="s">
        <v>1310</v>
      </c>
      <c r="F14" s="273" t="s">
        <v>3792</v>
      </c>
      <c r="G14" s="266" t="s">
        <v>3030</v>
      </c>
      <c r="H14" s="266" t="s">
        <v>3000</v>
      </c>
      <c r="I14" s="94" t="s">
        <v>1311</v>
      </c>
      <c r="J14" s="265"/>
    </row>
    <row r="15" spans="1:10" ht="15" customHeight="1">
      <c r="A15" s="271" t="s">
        <v>3775</v>
      </c>
      <c r="B15" s="272">
        <v>6</v>
      </c>
      <c r="C15" s="273" t="s">
        <v>2835</v>
      </c>
      <c r="D15" s="266" t="s">
        <v>2844</v>
      </c>
      <c r="E15" s="266" t="s">
        <v>2995</v>
      </c>
      <c r="F15" s="273" t="s">
        <v>2841</v>
      </c>
      <c r="G15" s="266" t="s">
        <v>2845</v>
      </c>
      <c r="H15" s="266" t="s">
        <v>2981</v>
      </c>
      <c r="I15" s="94" t="s">
        <v>1312</v>
      </c>
      <c r="J15" s="265"/>
    </row>
    <row r="16" spans="1:10" ht="15" customHeight="1">
      <c r="A16" s="271" t="s">
        <v>3776</v>
      </c>
      <c r="B16" s="272">
        <v>7</v>
      </c>
      <c r="C16" s="273" t="s">
        <v>2829</v>
      </c>
      <c r="D16" s="266" t="s">
        <v>2846</v>
      </c>
      <c r="E16" s="266" t="s">
        <v>2847</v>
      </c>
      <c r="F16" s="273" t="s">
        <v>2841</v>
      </c>
      <c r="G16" s="266" t="s">
        <v>2745</v>
      </c>
      <c r="H16" s="266" t="s">
        <v>2849</v>
      </c>
      <c r="I16" s="94" t="s">
        <v>1313</v>
      </c>
      <c r="J16" s="265"/>
    </row>
    <row r="17" spans="1:10" ht="15" customHeight="1">
      <c r="A17" s="271" t="s">
        <v>3777</v>
      </c>
      <c r="B17" s="272">
        <v>8</v>
      </c>
      <c r="C17" s="273" t="s">
        <v>2829</v>
      </c>
      <c r="D17" s="266" t="s">
        <v>1314</v>
      </c>
      <c r="E17" s="266" t="s">
        <v>1315</v>
      </c>
      <c r="F17" s="273" t="s">
        <v>2841</v>
      </c>
      <c r="G17" s="266" t="s">
        <v>2850</v>
      </c>
      <c r="H17" s="266" t="s">
        <v>2843</v>
      </c>
      <c r="I17" s="94" t="s">
        <v>1316</v>
      </c>
      <c r="J17" s="265"/>
    </row>
    <row r="18" spans="1:10" ht="15" customHeight="1">
      <c r="A18" s="271" t="s">
        <v>3778</v>
      </c>
      <c r="B18" s="272">
        <v>9</v>
      </c>
      <c r="C18" s="273" t="s">
        <v>2835</v>
      </c>
      <c r="D18" s="266" t="s">
        <v>1317</v>
      </c>
      <c r="E18" s="266" t="s">
        <v>1318</v>
      </c>
      <c r="F18" s="273" t="s">
        <v>2840</v>
      </c>
      <c r="G18" s="266" t="s">
        <v>1319</v>
      </c>
      <c r="H18" s="266" t="s">
        <v>3000</v>
      </c>
      <c r="I18" s="94" t="s">
        <v>1320</v>
      </c>
      <c r="J18" s="265"/>
    </row>
    <row r="19" spans="1:10" ht="15" customHeight="1">
      <c r="A19" s="271" t="s">
        <v>3779</v>
      </c>
      <c r="B19" s="272">
        <v>10</v>
      </c>
      <c r="C19" s="273" t="s">
        <v>2835</v>
      </c>
      <c r="D19" s="266" t="s">
        <v>1321</v>
      </c>
      <c r="E19" s="266" t="s">
        <v>1322</v>
      </c>
      <c r="F19" s="273" t="s">
        <v>2840</v>
      </c>
      <c r="G19" s="266" t="s">
        <v>2983</v>
      </c>
      <c r="H19" s="266" t="s">
        <v>3000</v>
      </c>
      <c r="I19" s="94" t="s">
        <v>1323</v>
      </c>
      <c r="J19" s="265"/>
    </row>
    <row r="20" spans="1:10" ht="15" customHeight="1">
      <c r="A20" s="271" t="s">
        <v>3780</v>
      </c>
      <c r="B20" s="272">
        <v>11</v>
      </c>
      <c r="C20" s="273" t="s">
        <v>2835</v>
      </c>
      <c r="D20" s="266" t="s">
        <v>1324</v>
      </c>
      <c r="E20" s="266" t="s">
        <v>1325</v>
      </c>
      <c r="F20" s="273" t="s">
        <v>1326</v>
      </c>
      <c r="G20" s="266" t="s">
        <v>2887</v>
      </c>
      <c r="H20" s="266" t="s">
        <v>3000</v>
      </c>
      <c r="I20" s="94" t="s">
        <v>1327</v>
      </c>
      <c r="J20" s="265"/>
    </row>
    <row r="21" spans="1:10" ht="15" customHeight="1">
      <c r="A21" s="271" t="s">
        <v>3781</v>
      </c>
      <c r="B21" s="272">
        <v>12</v>
      </c>
      <c r="C21" s="273" t="s">
        <v>2835</v>
      </c>
      <c r="D21" s="266" t="s">
        <v>2992</v>
      </c>
      <c r="E21" s="266" t="s">
        <v>2993</v>
      </c>
      <c r="F21" s="273" t="s">
        <v>2841</v>
      </c>
      <c r="G21" s="266" t="s">
        <v>2842</v>
      </c>
      <c r="H21" s="266" t="s">
        <v>2755</v>
      </c>
      <c r="I21" s="94" t="s">
        <v>1328</v>
      </c>
      <c r="J21" s="265"/>
    </row>
    <row r="22" spans="1:10" ht="15" customHeight="1">
      <c r="A22" s="271" t="s">
        <v>3782</v>
      </c>
      <c r="B22" s="272">
        <v>14</v>
      </c>
      <c r="C22" s="273" t="s">
        <v>2829</v>
      </c>
      <c r="D22" s="266" t="s">
        <v>1329</v>
      </c>
      <c r="E22" s="266" t="s">
        <v>1330</v>
      </c>
      <c r="F22" s="273" t="s">
        <v>1331</v>
      </c>
      <c r="G22" s="266" t="s">
        <v>1332</v>
      </c>
      <c r="H22" s="266" t="s">
        <v>2843</v>
      </c>
      <c r="I22" s="94" t="s">
        <v>1333</v>
      </c>
      <c r="J22" s="265"/>
    </row>
    <row r="23" spans="1:10" ht="15" customHeight="1">
      <c r="A23" s="271" t="s">
        <v>3783</v>
      </c>
      <c r="B23" s="272">
        <v>15</v>
      </c>
      <c r="C23" s="273" t="s">
        <v>2829</v>
      </c>
      <c r="D23" s="266" t="s">
        <v>1334</v>
      </c>
      <c r="E23" s="266" t="s">
        <v>1335</v>
      </c>
      <c r="F23" s="273" t="s">
        <v>2840</v>
      </c>
      <c r="G23" s="266" t="s">
        <v>1336</v>
      </c>
      <c r="H23" s="266" t="s">
        <v>2843</v>
      </c>
      <c r="I23" s="94" t="s">
        <v>1337</v>
      </c>
      <c r="J23" s="265"/>
    </row>
    <row r="24" spans="1:10" ht="15" customHeight="1">
      <c r="A24" s="271" t="s">
        <v>3784</v>
      </c>
      <c r="B24" s="272">
        <v>16</v>
      </c>
      <c r="C24" s="273" t="s">
        <v>2835</v>
      </c>
      <c r="D24" s="266" t="s">
        <v>1338</v>
      </c>
      <c r="E24" s="266" t="s">
        <v>1339</v>
      </c>
      <c r="F24" s="273" t="s">
        <v>2840</v>
      </c>
      <c r="G24" s="266" t="s">
        <v>1340</v>
      </c>
      <c r="H24" s="266" t="s">
        <v>1919</v>
      </c>
      <c r="I24" s="94" t="s">
        <v>1341</v>
      </c>
      <c r="J24" s="265"/>
    </row>
    <row r="25" spans="1:10" ht="15" customHeight="1">
      <c r="A25" s="271" t="s">
        <v>3785</v>
      </c>
      <c r="B25" s="272">
        <v>17</v>
      </c>
      <c r="C25" s="273" t="s">
        <v>2829</v>
      </c>
      <c r="D25" s="266" t="s">
        <v>2852</v>
      </c>
      <c r="E25" s="266" t="s">
        <v>2853</v>
      </c>
      <c r="F25" s="273" t="s">
        <v>2841</v>
      </c>
      <c r="G25" s="266" t="s">
        <v>2848</v>
      </c>
      <c r="H25" s="266" t="s">
        <v>2854</v>
      </c>
      <c r="I25" s="94" t="s">
        <v>1342</v>
      </c>
      <c r="J25" s="265"/>
    </row>
    <row r="26" spans="1:10" ht="15" customHeight="1">
      <c r="A26" s="271" t="s">
        <v>3786</v>
      </c>
      <c r="B26" s="272">
        <v>18</v>
      </c>
      <c r="C26" s="273" t="s">
        <v>2829</v>
      </c>
      <c r="D26" s="266" t="s">
        <v>3004</v>
      </c>
      <c r="E26" s="266" t="s">
        <v>3005</v>
      </c>
      <c r="F26" s="273" t="s">
        <v>2895</v>
      </c>
      <c r="G26" s="266" t="s">
        <v>3006</v>
      </c>
      <c r="H26" s="266" t="s">
        <v>2843</v>
      </c>
      <c r="I26" s="94" t="s">
        <v>1343</v>
      </c>
      <c r="J26" s="265"/>
    </row>
    <row r="27" spans="1:10" ht="15" customHeight="1">
      <c r="A27" s="271" t="s">
        <v>3787</v>
      </c>
      <c r="B27" s="272">
        <v>19</v>
      </c>
      <c r="C27" s="273" t="s">
        <v>2829</v>
      </c>
      <c r="D27" s="266" t="s">
        <v>1344</v>
      </c>
      <c r="E27" s="266" t="s">
        <v>1345</v>
      </c>
      <c r="F27" s="273" t="s">
        <v>2841</v>
      </c>
      <c r="G27" s="266" t="s">
        <v>2887</v>
      </c>
      <c r="H27" s="266" t="s">
        <v>2881</v>
      </c>
      <c r="I27" s="94" t="s">
        <v>1346</v>
      </c>
      <c r="J27" s="265"/>
    </row>
    <row r="28" spans="1:10" ht="15" customHeight="1">
      <c r="A28" s="271" t="s">
        <v>3788</v>
      </c>
      <c r="B28" s="272">
        <v>20</v>
      </c>
      <c r="C28" s="273" t="s">
        <v>2835</v>
      </c>
      <c r="D28" s="266" t="s">
        <v>1347</v>
      </c>
      <c r="E28" s="266" t="s">
        <v>1348</v>
      </c>
      <c r="F28" s="273" t="s">
        <v>2841</v>
      </c>
      <c r="G28" s="266" t="s">
        <v>2887</v>
      </c>
      <c r="H28" s="266" t="s">
        <v>1349</v>
      </c>
      <c r="I28" s="94" t="s">
        <v>1350</v>
      </c>
      <c r="J28" s="265"/>
    </row>
    <row r="29" spans="1:10" ht="15" customHeight="1">
      <c r="A29" s="271" t="s">
        <v>3789</v>
      </c>
      <c r="B29" s="272">
        <v>21</v>
      </c>
      <c r="C29" s="273" t="s">
        <v>2832</v>
      </c>
      <c r="D29" s="266" t="s">
        <v>2877</v>
      </c>
      <c r="E29" s="266" t="s">
        <v>2878</v>
      </c>
      <c r="F29" s="273" t="s">
        <v>2841</v>
      </c>
      <c r="G29" s="266" t="s">
        <v>2751</v>
      </c>
      <c r="H29" s="266" t="s">
        <v>2843</v>
      </c>
      <c r="I29" s="94" t="s">
        <v>1351</v>
      </c>
      <c r="J29" s="265"/>
    </row>
    <row r="30" spans="1:10" ht="15" customHeight="1">
      <c r="A30" s="271" t="s">
        <v>3790</v>
      </c>
      <c r="B30" s="272">
        <v>22</v>
      </c>
      <c r="C30" s="273" t="s">
        <v>2832</v>
      </c>
      <c r="D30" s="266" t="s">
        <v>2748</v>
      </c>
      <c r="E30" s="266" t="s">
        <v>2749</v>
      </c>
      <c r="F30" s="273" t="s">
        <v>2750</v>
      </c>
      <c r="G30" s="266" t="s">
        <v>2745</v>
      </c>
      <c r="H30" s="266" t="s">
        <v>2843</v>
      </c>
      <c r="I30" s="94" t="s">
        <v>1352</v>
      </c>
      <c r="J30" s="265"/>
    </row>
    <row r="31" spans="1:10" ht="15" customHeight="1">
      <c r="A31" s="271" t="s">
        <v>3791</v>
      </c>
      <c r="B31" s="272">
        <v>24</v>
      </c>
      <c r="C31" s="273" t="s">
        <v>2829</v>
      </c>
      <c r="D31" s="266" t="s">
        <v>2855</v>
      </c>
      <c r="E31" s="266" t="s">
        <v>2856</v>
      </c>
      <c r="F31" s="273" t="s">
        <v>2841</v>
      </c>
      <c r="G31" s="266" t="s">
        <v>2842</v>
      </c>
      <c r="H31" s="266" t="s">
        <v>2857</v>
      </c>
      <c r="I31" s="94" t="s">
        <v>1356</v>
      </c>
      <c r="J31" s="265"/>
    </row>
    <row r="32" spans="1:10" ht="15" customHeight="1">
      <c r="A32" s="271" t="s">
        <v>1226</v>
      </c>
      <c r="B32" s="272">
        <v>25</v>
      </c>
      <c r="C32" s="273" t="s">
        <v>2832</v>
      </c>
      <c r="D32" s="266" t="s">
        <v>3007</v>
      </c>
      <c r="E32" s="266" t="s">
        <v>3008</v>
      </c>
      <c r="F32" s="273" t="s">
        <v>2884</v>
      </c>
      <c r="G32" s="266" t="s">
        <v>3009</v>
      </c>
      <c r="H32" s="266" t="s">
        <v>2851</v>
      </c>
      <c r="I32" s="94" t="s">
        <v>1357</v>
      </c>
      <c r="J32" s="265"/>
    </row>
    <row r="33" spans="1:10" ht="15" customHeight="1">
      <c r="A33" s="271" t="s">
        <v>1227</v>
      </c>
      <c r="B33" s="272">
        <v>64</v>
      </c>
      <c r="C33" s="273" t="s">
        <v>2832</v>
      </c>
      <c r="D33" s="266" t="s">
        <v>1441</v>
      </c>
      <c r="E33" s="266" t="s">
        <v>1442</v>
      </c>
      <c r="F33" s="273" t="s">
        <v>2840</v>
      </c>
      <c r="G33" s="266" t="s">
        <v>2850</v>
      </c>
      <c r="H33" s="266" t="s">
        <v>2851</v>
      </c>
      <c r="I33" s="94" t="s">
        <v>1358</v>
      </c>
      <c r="J33" s="265"/>
    </row>
    <row r="34" spans="1:10" ht="15" customHeight="1">
      <c r="A34" s="271" t="s">
        <v>1228</v>
      </c>
      <c r="B34" s="272">
        <v>26</v>
      </c>
      <c r="C34" s="273" t="s">
        <v>2832</v>
      </c>
      <c r="D34" s="266" t="s">
        <v>2922</v>
      </c>
      <c r="E34" s="266" t="s">
        <v>2923</v>
      </c>
      <c r="F34" s="273" t="s">
        <v>2924</v>
      </c>
      <c r="G34" s="266" t="s">
        <v>2917</v>
      </c>
      <c r="H34" s="266" t="s">
        <v>2843</v>
      </c>
      <c r="I34" s="94" t="s">
        <v>1359</v>
      </c>
      <c r="J34" s="265"/>
    </row>
    <row r="35" spans="1:10" ht="15" customHeight="1">
      <c r="A35" s="271" t="s">
        <v>1229</v>
      </c>
      <c r="B35" s="272">
        <v>27</v>
      </c>
      <c r="C35" s="273" t="s">
        <v>2832</v>
      </c>
      <c r="D35" s="266" t="s">
        <v>1360</v>
      </c>
      <c r="E35" s="266" t="s">
        <v>1361</v>
      </c>
      <c r="F35" s="273" t="s">
        <v>2841</v>
      </c>
      <c r="G35" s="266" t="s">
        <v>2850</v>
      </c>
      <c r="H35" s="266" t="s">
        <v>1362</v>
      </c>
      <c r="I35" s="94" t="s">
        <v>1363</v>
      </c>
      <c r="J35" s="265"/>
    </row>
    <row r="36" spans="1:10" ht="15" customHeight="1">
      <c r="A36" s="271" t="s">
        <v>1230</v>
      </c>
      <c r="B36" s="272">
        <v>28</v>
      </c>
      <c r="C36" s="273" t="s">
        <v>2835</v>
      </c>
      <c r="D36" s="266" t="s">
        <v>1364</v>
      </c>
      <c r="E36" s="266" t="s">
        <v>1365</v>
      </c>
      <c r="F36" s="273" t="s">
        <v>2841</v>
      </c>
      <c r="G36" s="266" t="s">
        <v>2850</v>
      </c>
      <c r="H36" s="266" t="s">
        <v>1366</v>
      </c>
      <c r="I36" s="94" t="s">
        <v>1367</v>
      </c>
      <c r="J36" s="265"/>
    </row>
    <row r="37" spans="1:10" ht="15" customHeight="1">
      <c r="A37" s="271" t="s">
        <v>1231</v>
      </c>
      <c r="B37" s="272">
        <v>29</v>
      </c>
      <c r="C37" s="273" t="s">
        <v>2835</v>
      </c>
      <c r="D37" s="266" t="s">
        <v>1368</v>
      </c>
      <c r="E37" s="266" t="s">
        <v>1369</v>
      </c>
      <c r="F37" s="273" t="s">
        <v>1370</v>
      </c>
      <c r="G37" s="266" t="s">
        <v>2983</v>
      </c>
      <c r="H37" s="266" t="s">
        <v>3000</v>
      </c>
      <c r="I37" s="94" t="s">
        <v>1371</v>
      </c>
      <c r="J37" s="265"/>
    </row>
    <row r="38" spans="1:10" ht="15" customHeight="1">
      <c r="A38" s="271" t="s">
        <v>1232</v>
      </c>
      <c r="B38" s="272">
        <v>30</v>
      </c>
      <c r="C38" s="273" t="s">
        <v>2829</v>
      </c>
      <c r="D38" s="266" t="s">
        <v>3012</v>
      </c>
      <c r="E38" s="266" t="s">
        <v>3013</v>
      </c>
      <c r="F38" s="273" t="s">
        <v>2895</v>
      </c>
      <c r="G38" s="266" t="s">
        <v>3014</v>
      </c>
      <c r="H38" s="266" t="s">
        <v>2849</v>
      </c>
      <c r="I38" s="94" t="s">
        <v>1372</v>
      </c>
      <c r="J38" s="265"/>
    </row>
    <row r="39" spans="1:10" ht="15" customHeight="1">
      <c r="A39" s="271" t="s">
        <v>1233</v>
      </c>
      <c r="B39" s="272">
        <v>31</v>
      </c>
      <c r="C39" s="273" t="s">
        <v>2832</v>
      </c>
      <c r="D39" s="266" t="s">
        <v>3052</v>
      </c>
      <c r="E39" s="266" t="s">
        <v>3053</v>
      </c>
      <c r="F39" s="273" t="s">
        <v>2841</v>
      </c>
      <c r="G39" s="266" t="s">
        <v>2876</v>
      </c>
      <c r="H39" s="266" t="s">
        <v>2851</v>
      </c>
      <c r="I39" s="94" t="s">
        <v>1373</v>
      </c>
      <c r="J39" s="265"/>
    </row>
    <row r="40" spans="1:10" ht="15" customHeight="1">
      <c r="A40" s="271" t="s">
        <v>1234</v>
      </c>
      <c r="B40" s="272">
        <v>34</v>
      </c>
      <c r="C40" s="273" t="s">
        <v>2829</v>
      </c>
      <c r="D40" s="266" t="s">
        <v>1376</v>
      </c>
      <c r="E40" s="266" t="s">
        <v>1377</v>
      </c>
      <c r="F40" s="273" t="s">
        <v>2841</v>
      </c>
      <c r="G40" s="266" t="s">
        <v>2845</v>
      </c>
      <c r="H40" s="266" t="s">
        <v>1378</v>
      </c>
      <c r="I40" s="94" t="s">
        <v>1374</v>
      </c>
      <c r="J40" s="265"/>
    </row>
    <row r="41" spans="1:10" ht="15" customHeight="1">
      <c r="A41" s="271" t="s">
        <v>1235</v>
      </c>
      <c r="B41" s="272">
        <v>35</v>
      </c>
      <c r="C41" s="273" t="s">
        <v>2829</v>
      </c>
      <c r="D41" s="266" t="s">
        <v>1380</v>
      </c>
      <c r="E41" s="266" t="s">
        <v>1381</v>
      </c>
      <c r="F41" s="273" t="s">
        <v>2841</v>
      </c>
      <c r="G41" s="266" t="s">
        <v>2887</v>
      </c>
      <c r="H41" s="266" t="s">
        <v>2881</v>
      </c>
      <c r="I41" s="94" t="s">
        <v>1375</v>
      </c>
      <c r="J41" s="265"/>
    </row>
    <row r="42" spans="1:10" ht="15" customHeight="1">
      <c r="A42" s="271" t="s">
        <v>1236</v>
      </c>
      <c r="B42" s="272">
        <v>36</v>
      </c>
      <c r="C42" s="273" t="s">
        <v>2829</v>
      </c>
      <c r="D42" s="266" t="s">
        <v>1383</v>
      </c>
      <c r="E42" s="266" t="s">
        <v>1384</v>
      </c>
      <c r="F42" s="273" t="s">
        <v>2841</v>
      </c>
      <c r="G42" s="266" t="s">
        <v>1385</v>
      </c>
      <c r="H42" s="266" t="s">
        <v>3025</v>
      </c>
      <c r="I42" s="94" t="s">
        <v>1379</v>
      </c>
      <c r="J42" s="265"/>
    </row>
    <row r="43" spans="1:10" ht="15" customHeight="1">
      <c r="A43" s="271" t="s">
        <v>1237</v>
      </c>
      <c r="B43" s="272">
        <v>37</v>
      </c>
      <c r="C43" s="273" t="s">
        <v>2835</v>
      </c>
      <c r="D43" s="266" t="s">
        <v>1387</v>
      </c>
      <c r="E43" s="266" t="s">
        <v>1388</v>
      </c>
      <c r="F43" s="273" t="s">
        <v>2840</v>
      </c>
      <c r="G43" s="266" t="s">
        <v>2983</v>
      </c>
      <c r="H43" s="266" t="s">
        <v>3000</v>
      </c>
      <c r="I43" s="94" t="s">
        <v>1382</v>
      </c>
      <c r="J43" s="265"/>
    </row>
    <row r="44" spans="1:10" ht="15" customHeight="1">
      <c r="A44" s="271" t="s">
        <v>1238</v>
      </c>
      <c r="B44" s="272">
        <v>38</v>
      </c>
      <c r="C44" s="273" t="s">
        <v>2830</v>
      </c>
      <c r="D44" s="266" t="s">
        <v>2862</v>
      </c>
      <c r="E44" s="266" t="s">
        <v>2863</v>
      </c>
      <c r="F44" s="273" t="s">
        <v>2841</v>
      </c>
      <c r="G44" s="266" t="s">
        <v>2860</v>
      </c>
      <c r="H44" s="266" t="s">
        <v>2861</v>
      </c>
      <c r="I44" s="94" t="s">
        <v>1386</v>
      </c>
      <c r="J44" s="265"/>
    </row>
    <row r="45" spans="1:10" ht="15" customHeight="1">
      <c r="A45" s="271" t="s">
        <v>1239</v>
      </c>
      <c r="B45" s="272">
        <v>39</v>
      </c>
      <c r="C45" s="273" t="s">
        <v>2830</v>
      </c>
      <c r="D45" s="266" t="s">
        <v>2858</v>
      </c>
      <c r="E45" s="266" t="s">
        <v>2859</v>
      </c>
      <c r="F45" s="273" t="s">
        <v>2841</v>
      </c>
      <c r="G45" s="266" t="s">
        <v>2860</v>
      </c>
      <c r="H45" s="266" t="s">
        <v>2861</v>
      </c>
      <c r="I45" s="94" t="s">
        <v>1389</v>
      </c>
      <c r="J45" s="265"/>
    </row>
    <row r="46" spans="1:10" ht="15" customHeight="1">
      <c r="A46" s="271" t="s">
        <v>1240</v>
      </c>
      <c r="B46" s="272">
        <v>40</v>
      </c>
      <c r="C46" s="273" t="s">
        <v>2830</v>
      </c>
      <c r="D46" s="266" t="s">
        <v>2746</v>
      </c>
      <c r="E46" s="266" t="s">
        <v>2747</v>
      </c>
      <c r="F46" s="273" t="s">
        <v>2884</v>
      </c>
      <c r="G46" s="266" t="s">
        <v>2860</v>
      </c>
      <c r="H46" s="266" t="s">
        <v>2861</v>
      </c>
      <c r="I46" s="94" t="s">
        <v>1390</v>
      </c>
      <c r="J46" s="265"/>
    </row>
    <row r="47" spans="1:10" ht="15" customHeight="1">
      <c r="A47" s="271" t="s">
        <v>1241</v>
      </c>
      <c r="B47" s="272">
        <v>41</v>
      </c>
      <c r="C47" s="273" t="s">
        <v>2839</v>
      </c>
      <c r="D47" s="266" t="s">
        <v>2771</v>
      </c>
      <c r="E47" s="266" t="s">
        <v>1393</v>
      </c>
      <c r="F47" s="273" t="s">
        <v>2841</v>
      </c>
      <c r="G47" s="266" t="s">
        <v>2842</v>
      </c>
      <c r="H47" s="266" t="s">
        <v>2772</v>
      </c>
      <c r="I47" s="94" t="s">
        <v>1391</v>
      </c>
      <c r="J47" s="265"/>
    </row>
    <row r="48" spans="1:10" ht="15" customHeight="1">
      <c r="A48" s="271" t="s">
        <v>1242</v>
      </c>
      <c r="B48" s="272">
        <v>50</v>
      </c>
      <c r="C48" s="273" t="s">
        <v>2839</v>
      </c>
      <c r="D48" s="266" t="s">
        <v>2921</v>
      </c>
      <c r="E48" s="266" t="s">
        <v>2920</v>
      </c>
      <c r="F48" s="273" t="s">
        <v>2841</v>
      </c>
      <c r="G48" s="266" t="s">
        <v>2887</v>
      </c>
      <c r="H48" s="266" t="s">
        <v>2879</v>
      </c>
      <c r="I48" s="94" t="s">
        <v>1392</v>
      </c>
      <c r="J48" s="265"/>
    </row>
    <row r="49" spans="1:10" ht="15" customHeight="1">
      <c r="A49" s="271" t="s">
        <v>1243</v>
      </c>
      <c r="B49" s="272">
        <v>42</v>
      </c>
      <c r="C49" s="273" t="s">
        <v>2828</v>
      </c>
      <c r="D49" s="266" t="s">
        <v>2752</v>
      </c>
      <c r="E49" s="266" t="s">
        <v>1395</v>
      </c>
      <c r="F49" s="273" t="s">
        <v>2753</v>
      </c>
      <c r="G49" s="266" t="s">
        <v>2754</v>
      </c>
      <c r="H49" s="266" t="s">
        <v>2972</v>
      </c>
      <c r="I49" s="94" t="s">
        <v>1394</v>
      </c>
      <c r="J49" s="265"/>
    </row>
    <row r="50" spans="1:10" ht="15" customHeight="1">
      <c r="A50" s="271" t="s">
        <v>1244</v>
      </c>
      <c r="B50" s="272">
        <v>43</v>
      </c>
      <c r="C50" s="273" t="s">
        <v>2828</v>
      </c>
      <c r="D50" s="266" t="s">
        <v>1397</v>
      </c>
      <c r="E50" s="266" t="s">
        <v>1398</v>
      </c>
      <c r="F50" s="273" t="s">
        <v>2841</v>
      </c>
      <c r="G50" s="266" t="s">
        <v>2874</v>
      </c>
      <c r="H50" s="266" t="s">
        <v>2755</v>
      </c>
      <c r="I50" s="94" t="s">
        <v>1396</v>
      </c>
      <c r="J50" s="265"/>
    </row>
    <row r="51" spans="1:10" ht="15" customHeight="1">
      <c r="A51" s="271" t="s">
        <v>1245</v>
      </c>
      <c r="B51" s="272">
        <v>44</v>
      </c>
      <c r="C51" s="273" t="s">
        <v>2828</v>
      </c>
      <c r="D51" s="266" t="s">
        <v>1400</v>
      </c>
      <c r="E51" s="266" t="s">
        <v>1401</v>
      </c>
      <c r="F51" s="273" t="s">
        <v>2841</v>
      </c>
      <c r="G51" s="266" t="s">
        <v>1402</v>
      </c>
      <c r="H51" s="266" t="s">
        <v>1403</v>
      </c>
      <c r="I51" s="94" t="s">
        <v>1399</v>
      </c>
      <c r="J51" s="265"/>
    </row>
    <row r="52" spans="1:10" ht="15" customHeight="1">
      <c r="A52" s="271" t="s">
        <v>1246</v>
      </c>
      <c r="B52" s="272">
        <v>47</v>
      </c>
      <c r="C52" s="273" t="s">
        <v>2828</v>
      </c>
      <c r="D52" s="266" t="s">
        <v>2871</v>
      </c>
      <c r="E52" s="266" t="s">
        <v>2872</v>
      </c>
      <c r="F52" s="273" t="s">
        <v>2841</v>
      </c>
      <c r="G52" s="266" t="s">
        <v>2860</v>
      </c>
      <c r="H52" s="266" t="s">
        <v>2968</v>
      </c>
      <c r="I52" s="94" t="s">
        <v>1404</v>
      </c>
      <c r="J52" s="265"/>
    </row>
    <row r="53" spans="1:10" ht="15" customHeight="1">
      <c r="A53" s="271" t="s">
        <v>1247</v>
      </c>
      <c r="B53" s="272">
        <v>48</v>
      </c>
      <c r="C53" s="273" t="s">
        <v>2828</v>
      </c>
      <c r="D53" s="266" t="s">
        <v>2910</v>
      </c>
      <c r="E53" s="266" t="s">
        <v>2911</v>
      </c>
      <c r="F53" s="273" t="s">
        <v>2841</v>
      </c>
      <c r="G53" s="266" t="s">
        <v>2887</v>
      </c>
      <c r="H53" s="266" t="s">
        <v>2972</v>
      </c>
      <c r="I53" s="94" t="s">
        <v>1410</v>
      </c>
      <c r="J53" s="265"/>
    </row>
    <row r="54" spans="1:10" ht="15" customHeight="1">
      <c r="A54" s="271" t="s">
        <v>1248</v>
      </c>
      <c r="B54" s="272">
        <v>49</v>
      </c>
      <c r="C54" s="273" t="s">
        <v>2828</v>
      </c>
      <c r="D54" s="266" t="s">
        <v>2909</v>
      </c>
      <c r="E54" s="266" t="s">
        <v>2913</v>
      </c>
      <c r="F54" s="273" t="s">
        <v>2841</v>
      </c>
      <c r="G54" s="266" t="s">
        <v>2754</v>
      </c>
      <c r="H54" s="266" t="s">
        <v>2755</v>
      </c>
      <c r="I54" s="94" t="s">
        <v>1411</v>
      </c>
      <c r="J54" s="265"/>
    </row>
    <row r="55" spans="1:10" ht="15" customHeight="1">
      <c r="A55" s="271" t="s">
        <v>1249</v>
      </c>
      <c r="B55" s="272">
        <v>51</v>
      </c>
      <c r="C55" s="273" t="s">
        <v>2828</v>
      </c>
      <c r="D55" s="266" t="s">
        <v>1416</v>
      </c>
      <c r="E55" s="266" t="s">
        <v>1417</v>
      </c>
      <c r="F55" s="273" t="s">
        <v>2841</v>
      </c>
      <c r="G55" s="266" t="s">
        <v>2874</v>
      </c>
      <c r="H55" s="266" t="s">
        <v>2972</v>
      </c>
      <c r="I55" s="94" t="s">
        <v>1412</v>
      </c>
      <c r="J55" s="265"/>
    </row>
    <row r="56" spans="1:10" ht="15" customHeight="1">
      <c r="A56" s="271" t="s">
        <v>1250</v>
      </c>
      <c r="B56" s="272">
        <v>52</v>
      </c>
      <c r="C56" s="273" t="s">
        <v>2828</v>
      </c>
      <c r="D56" s="266" t="s">
        <v>3020</v>
      </c>
      <c r="E56" s="266" t="s">
        <v>3021</v>
      </c>
      <c r="F56" s="273" t="s">
        <v>2841</v>
      </c>
      <c r="G56" s="266" t="s">
        <v>2887</v>
      </c>
      <c r="H56" s="266" t="s">
        <v>2968</v>
      </c>
      <c r="I56" s="94" t="s">
        <v>1413</v>
      </c>
      <c r="J56" s="265"/>
    </row>
    <row r="57" spans="1:10" ht="15" customHeight="1">
      <c r="A57" s="271" t="s">
        <v>1251</v>
      </c>
      <c r="B57" s="272">
        <v>53</v>
      </c>
      <c r="C57" s="273" t="s">
        <v>2828</v>
      </c>
      <c r="D57" s="266" t="s">
        <v>2756</v>
      </c>
      <c r="E57" s="266" t="s">
        <v>2757</v>
      </c>
      <c r="F57" s="273" t="s">
        <v>2895</v>
      </c>
      <c r="G57" s="266" t="s">
        <v>2758</v>
      </c>
      <c r="H57" s="266" t="s">
        <v>2968</v>
      </c>
      <c r="I57" s="94" t="s">
        <v>1414</v>
      </c>
      <c r="J57" s="265"/>
    </row>
    <row r="58" spans="1:10" ht="15" customHeight="1">
      <c r="A58" s="271" t="s">
        <v>1252</v>
      </c>
      <c r="B58" s="272">
        <v>54</v>
      </c>
      <c r="C58" s="273" t="s">
        <v>2828</v>
      </c>
      <c r="D58" s="266" t="s">
        <v>2914</v>
      </c>
      <c r="E58" s="266" t="s">
        <v>2915</v>
      </c>
      <c r="F58" s="273" t="s">
        <v>2841</v>
      </c>
      <c r="G58" s="266" t="s">
        <v>2874</v>
      </c>
      <c r="H58" s="266" t="s">
        <v>2972</v>
      </c>
      <c r="I58" s="94" t="s">
        <v>1415</v>
      </c>
      <c r="J58" s="265"/>
    </row>
    <row r="59" spans="1:10" ht="15" customHeight="1">
      <c r="A59" s="271" t="s">
        <v>1253</v>
      </c>
      <c r="B59" s="272">
        <v>55</v>
      </c>
      <c r="C59" s="273" t="s">
        <v>2831</v>
      </c>
      <c r="D59" s="266" t="s">
        <v>2865</v>
      </c>
      <c r="E59" s="266" t="s">
        <v>2866</v>
      </c>
      <c r="F59" s="273" t="s">
        <v>2841</v>
      </c>
      <c r="G59" s="266" t="s">
        <v>2867</v>
      </c>
      <c r="H59" s="266" t="s">
        <v>2868</v>
      </c>
      <c r="I59" s="94" t="s">
        <v>1418</v>
      </c>
      <c r="J59" s="265"/>
    </row>
    <row r="60" spans="1:10" ht="15" customHeight="1">
      <c r="A60" s="271" t="s">
        <v>1254</v>
      </c>
      <c r="B60" s="272">
        <v>56</v>
      </c>
      <c r="C60" s="273" t="s">
        <v>2831</v>
      </c>
      <c r="D60" s="266" t="s">
        <v>2869</v>
      </c>
      <c r="E60" s="266" t="s">
        <v>2870</v>
      </c>
      <c r="F60" s="273" t="s">
        <v>2841</v>
      </c>
      <c r="G60" s="266" t="s">
        <v>2867</v>
      </c>
      <c r="H60" s="266" t="s">
        <v>2868</v>
      </c>
      <c r="I60" s="94" t="s">
        <v>1419</v>
      </c>
      <c r="J60" s="265"/>
    </row>
    <row r="61" spans="1:10" ht="15" customHeight="1">
      <c r="A61" s="271" t="s">
        <v>1255</v>
      </c>
      <c r="B61" s="272">
        <v>101</v>
      </c>
      <c r="C61" s="273" t="s">
        <v>2831</v>
      </c>
      <c r="D61" s="266" t="s">
        <v>1543</v>
      </c>
      <c r="E61" s="266" t="s">
        <v>3037</v>
      </c>
      <c r="F61" s="273" t="s">
        <v>2840</v>
      </c>
      <c r="G61" s="266" t="s">
        <v>1544</v>
      </c>
      <c r="H61" s="266" t="s">
        <v>2868</v>
      </c>
      <c r="I61" s="94" t="s">
        <v>1420</v>
      </c>
      <c r="J61" s="265"/>
    </row>
    <row r="62" spans="1:10" ht="15" customHeight="1">
      <c r="A62" s="271" t="s">
        <v>1256</v>
      </c>
      <c r="B62" s="272">
        <v>57</v>
      </c>
      <c r="C62" s="273" t="s">
        <v>2830</v>
      </c>
      <c r="D62" s="266" t="s">
        <v>1424</v>
      </c>
      <c r="E62" s="266" t="s">
        <v>1425</v>
      </c>
      <c r="F62" s="273" t="s">
        <v>1331</v>
      </c>
      <c r="G62" s="266" t="s">
        <v>1426</v>
      </c>
      <c r="H62" s="266" t="s">
        <v>2861</v>
      </c>
      <c r="I62" s="94" t="s">
        <v>1421</v>
      </c>
      <c r="J62" s="265"/>
    </row>
    <row r="63" spans="1:10" ht="15" customHeight="1">
      <c r="A63" s="271" t="s">
        <v>1257</v>
      </c>
      <c r="B63" s="272">
        <v>58</v>
      </c>
      <c r="C63" s="273" t="s">
        <v>2839</v>
      </c>
      <c r="D63" s="266" t="s">
        <v>1428</v>
      </c>
      <c r="E63" s="266" t="s">
        <v>1429</v>
      </c>
      <c r="F63" s="273" t="s">
        <v>2840</v>
      </c>
      <c r="G63" s="266" t="s">
        <v>1430</v>
      </c>
      <c r="H63" s="266" t="s">
        <v>1431</v>
      </c>
      <c r="I63" s="94" t="s">
        <v>1422</v>
      </c>
      <c r="J63" s="265"/>
    </row>
    <row r="64" spans="1:10" ht="15" customHeight="1">
      <c r="A64" s="271" t="s">
        <v>1258</v>
      </c>
      <c r="B64" s="272">
        <v>59</v>
      </c>
      <c r="C64" s="273" t="s">
        <v>2830</v>
      </c>
      <c r="D64" s="266" t="s">
        <v>3034</v>
      </c>
      <c r="E64" s="266" t="s">
        <v>3035</v>
      </c>
      <c r="F64" s="273" t="s">
        <v>2841</v>
      </c>
      <c r="G64" s="266" t="s">
        <v>2864</v>
      </c>
      <c r="H64" s="266" t="s">
        <v>2861</v>
      </c>
      <c r="I64" s="94" t="s">
        <v>1423</v>
      </c>
      <c r="J64" s="265"/>
    </row>
    <row r="65" spans="1:10" ht="15" customHeight="1">
      <c r="A65" s="271" t="s">
        <v>1259</v>
      </c>
      <c r="B65" s="272">
        <v>60</v>
      </c>
      <c r="C65" s="273" t="s">
        <v>2830</v>
      </c>
      <c r="D65" s="266" t="s">
        <v>1434</v>
      </c>
      <c r="E65" s="266" t="s">
        <v>1435</v>
      </c>
      <c r="F65" s="273" t="s">
        <v>2841</v>
      </c>
      <c r="G65" s="266" t="s">
        <v>2864</v>
      </c>
      <c r="H65" s="266" t="s">
        <v>2861</v>
      </c>
      <c r="I65" s="94" t="s">
        <v>1427</v>
      </c>
      <c r="J65" s="265"/>
    </row>
    <row r="66" spans="1:10" ht="15" customHeight="1">
      <c r="A66" s="271" t="s">
        <v>1260</v>
      </c>
      <c r="B66" s="272">
        <v>62</v>
      </c>
      <c r="C66" s="273" t="s">
        <v>2830</v>
      </c>
      <c r="D66" s="266" t="s">
        <v>2986</v>
      </c>
      <c r="E66" s="266" t="s">
        <v>2987</v>
      </c>
      <c r="F66" s="273" t="s">
        <v>2841</v>
      </c>
      <c r="G66" s="266" t="s">
        <v>2864</v>
      </c>
      <c r="H66" s="266" t="s">
        <v>2861</v>
      </c>
      <c r="I66" s="94" t="s">
        <v>1432</v>
      </c>
      <c r="J66" s="265"/>
    </row>
    <row r="67" spans="1:10" ht="15" customHeight="1">
      <c r="A67" s="271" t="s">
        <v>1261</v>
      </c>
      <c r="B67" s="272">
        <v>63</v>
      </c>
      <c r="C67" s="273" t="s">
        <v>2829</v>
      </c>
      <c r="D67" s="266" t="s">
        <v>1438</v>
      </c>
      <c r="E67" s="266" t="s">
        <v>1439</v>
      </c>
      <c r="F67" s="273" t="s">
        <v>2840</v>
      </c>
      <c r="G67" s="266" t="s">
        <v>1440</v>
      </c>
      <c r="H67" s="266" t="s">
        <v>3025</v>
      </c>
      <c r="I67" s="94" t="s">
        <v>1433</v>
      </c>
      <c r="J67" s="265"/>
    </row>
    <row r="68" spans="1:10" ht="15" customHeight="1">
      <c r="A68" s="271" t="s">
        <v>1262</v>
      </c>
      <c r="B68" s="272">
        <v>23</v>
      </c>
      <c r="C68" s="273" t="s">
        <v>2832</v>
      </c>
      <c r="D68" s="266" t="s">
        <v>1353</v>
      </c>
      <c r="E68" s="266" t="s">
        <v>1354</v>
      </c>
      <c r="F68" s="273" t="s">
        <v>1355</v>
      </c>
      <c r="G68" s="266" t="s">
        <v>2845</v>
      </c>
      <c r="H68" s="266" t="s">
        <v>2851</v>
      </c>
      <c r="I68" s="94" t="s">
        <v>1436</v>
      </c>
      <c r="J68" s="265"/>
    </row>
    <row r="69" spans="1:10" ht="15" customHeight="1">
      <c r="A69" s="271" t="s">
        <v>1263</v>
      </c>
      <c r="B69" s="272">
        <v>65</v>
      </c>
      <c r="C69" s="273" t="s">
        <v>1444</v>
      </c>
      <c r="D69" s="266" t="s">
        <v>1445</v>
      </c>
      <c r="E69" s="266" t="s">
        <v>1446</v>
      </c>
      <c r="F69" s="273" t="s">
        <v>2841</v>
      </c>
      <c r="G69" s="266" t="s">
        <v>1319</v>
      </c>
      <c r="H69" s="266" t="s">
        <v>1403</v>
      </c>
      <c r="I69" s="94" t="s">
        <v>1437</v>
      </c>
      <c r="J69" s="265"/>
    </row>
    <row r="70" spans="1:10" ht="15" customHeight="1">
      <c r="A70" s="271" t="s">
        <v>1264</v>
      </c>
      <c r="B70" s="272">
        <v>45</v>
      </c>
      <c r="C70" s="273" t="s">
        <v>1444</v>
      </c>
      <c r="D70" s="266" t="s">
        <v>1405</v>
      </c>
      <c r="E70" s="266" t="s">
        <v>1406</v>
      </c>
      <c r="F70" s="273" t="s">
        <v>1407</v>
      </c>
      <c r="G70" s="266" t="s">
        <v>1408</v>
      </c>
      <c r="H70" s="266" t="s">
        <v>1409</v>
      </c>
      <c r="I70" s="94" t="s">
        <v>2912</v>
      </c>
      <c r="J70" s="265"/>
    </row>
    <row r="71" spans="1:10" ht="15" customHeight="1">
      <c r="A71" s="271" t="s">
        <v>1265</v>
      </c>
      <c r="B71" s="272">
        <v>46</v>
      </c>
      <c r="C71" s="273" t="s">
        <v>1444</v>
      </c>
      <c r="D71" s="266" t="s">
        <v>3028</v>
      </c>
      <c r="E71" s="266" t="s">
        <v>3029</v>
      </c>
      <c r="F71" s="273" t="s">
        <v>298</v>
      </c>
      <c r="G71" s="266" t="s">
        <v>3030</v>
      </c>
      <c r="H71" s="266" t="s">
        <v>2968</v>
      </c>
      <c r="I71" s="94" t="s">
        <v>1443</v>
      </c>
      <c r="J71" s="265"/>
    </row>
    <row r="72" spans="1:10" ht="15" customHeight="1">
      <c r="A72" s="271" t="s">
        <v>1266</v>
      </c>
      <c r="B72" s="272">
        <v>67</v>
      </c>
      <c r="C72" s="273" t="s">
        <v>1444</v>
      </c>
      <c r="D72" s="266" t="s">
        <v>1448</v>
      </c>
      <c r="E72" s="266" t="s">
        <v>1449</v>
      </c>
      <c r="F72" s="273" t="s">
        <v>2840</v>
      </c>
      <c r="G72" s="266" t="s">
        <v>1340</v>
      </c>
      <c r="H72" s="266" t="s">
        <v>1409</v>
      </c>
      <c r="I72" s="94" t="s">
        <v>2916</v>
      </c>
      <c r="J72" s="265"/>
    </row>
    <row r="73" spans="1:10" ht="15" customHeight="1">
      <c r="A73" s="271" t="s">
        <v>1267</v>
      </c>
      <c r="B73" s="272">
        <v>68</v>
      </c>
      <c r="C73" s="273" t="s">
        <v>1444</v>
      </c>
      <c r="D73" s="266" t="s">
        <v>1450</v>
      </c>
      <c r="E73" s="266" t="s">
        <v>1451</v>
      </c>
      <c r="F73" s="273" t="s">
        <v>1331</v>
      </c>
      <c r="G73" s="266" t="s">
        <v>1452</v>
      </c>
      <c r="H73" s="266" t="s">
        <v>2972</v>
      </c>
      <c r="I73" s="94" t="s">
        <v>1447</v>
      </c>
      <c r="J73" s="265"/>
    </row>
    <row r="74" spans="1:10" ht="15" customHeight="1">
      <c r="A74" s="271" t="s">
        <v>1268</v>
      </c>
      <c r="B74" s="272">
        <v>69</v>
      </c>
      <c r="C74" s="273" t="s">
        <v>2831</v>
      </c>
      <c r="D74" s="266" t="s">
        <v>1454</v>
      </c>
      <c r="E74" s="266" t="s">
        <v>1455</v>
      </c>
      <c r="F74" s="273" t="s">
        <v>2841</v>
      </c>
      <c r="G74" s="266" t="s">
        <v>2864</v>
      </c>
      <c r="H74" s="266" t="s">
        <v>1456</v>
      </c>
      <c r="I74" s="94" t="s">
        <v>2918</v>
      </c>
      <c r="J74" s="265"/>
    </row>
    <row r="75" spans="1:10" ht="15" customHeight="1">
      <c r="A75" s="271" t="s">
        <v>1269</v>
      </c>
      <c r="B75" s="272">
        <v>70</v>
      </c>
      <c r="C75" s="273" t="s">
        <v>2830</v>
      </c>
      <c r="D75" s="266" t="s">
        <v>1457</v>
      </c>
      <c r="E75" s="266" t="s">
        <v>1458</v>
      </c>
      <c r="F75" s="273" t="s">
        <v>2840</v>
      </c>
      <c r="G75" s="266" t="s">
        <v>2887</v>
      </c>
      <c r="H75" s="266" t="s">
        <v>1459</v>
      </c>
      <c r="I75" s="94" t="s">
        <v>1453</v>
      </c>
      <c r="J75" s="265"/>
    </row>
    <row r="76" spans="1:10" ht="15" customHeight="1">
      <c r="A76" s="271" t="s">
        <v>1270</v>
      </c>
      <c r="B76" s="272">
        <v>71</v>
      </c>
      <c r="C76" s="273" t="s">
        <v>2839</v>
      </c>
      <c r="D76" s="266" t="s">
        <v>1461</v>
      </c>
      <c r="E76" s="266" t="s">
        <v>1462</v>
      </c>
      <c r="F76" s="273" t="s">
        <v>2840</v>
      </c>
      <c r="G76" s="266" t="s">
        <v>1463</v>
      </c>
      <c r="H76" s="266" t="s">
        <v>1464</v>
      </c>
      <c r="I76" s="94" t="s">
        <v>2932</v>
      </c>
      <c r="J76" s="265"/>
    </row>
    <row r="77" spans="1:10" ht="15" customHeight="1">
      <c r="A77" s="271" t="s">
        <v>1271</v>
      </c>
      <c r="B77" s="272">
        <v>72</v>
      </c>
      <c r="C77" s="273" t="s">
        <v>2830</v>
      </c>
      <c r="D77" s="266" t="s">
        <v>2882</v>
      </c>
      <c r="E77" s="266" t="s">
        <v>2883</v>
      </c>
      <c r="F77" s="273" t="s">
        <v>2841</v>
      </c>
      <c r="G77" s="266" t="s">
        <v>2867</v>
      </c>
      <c r="H77" s="266" t="s">
        <v>2861</v>
      </c>
      <c r="I77" s="94" t="s">
        <v>1460</v>
      </c>
      <c r="J77" s="265"/>
    </row>
    <row r="78" spans="1:10" ht="15" customHeight="1">
      <c r="A78" s="271" t="s">
        <v>1272</v>
      </c>
      <c r="B78" s="272">
        <v>73</v>
      </c>
      <c r="C78" s="273" t="s">
        <v>2829</v>
      </c>
      <c r="D78" s="266" t="s">
        <v>1466</v>
      </c>
      <c r="E78" s="266" t="s">
        <v>1467</v>
      </c>
      <c r="F78" s="273" t="s">
        <v>2840</v>
      </c>
      <c r="G78" s="266" t="s">
        <v>1468</v>
      </c>
      <c r="H78" s="266" t="s">
        <v>3016</v>
      </c>
      <c r="I78" s="94" t="s">
        <v>2933</v>
      </c>
      <c r="J78" s="265"/>
    </row>
    <row r="79" spans="1:10" ht="15" customHeight="1">
      <c r="A79" s="271" t="s">
        <v>1273</v>
      </c>
      <c r="B79" s="272">
        <v>75</v>
      </c>
      <c r="C79" s="273" t="s">
        <v>2767</v>
      </c>
      <c r="D79" s="266" t="s">
        <v>1471</v>
      </c>
      <c r="E79" s="266" t="s">
        <v>1472</v>
      </c>
      <c r="F79" s="273" t="s">
        <v>2841</v>
      </c>
      <c r="G79" s="266" t="s">
        <v>2917</v>
      </c>
      <c r="H79" s="266" t="s">
        <v>1473</v>
      </c>
      <c r="I79" s="94" t="s">
        <v>1465</v>
      </c>
      <c r="J79" s="265"/>
    </row>
    <row r="80" spans="1:10" ht="15" customHeight="1">
      <c r="A80" s="271" t="s">
        <v>1274</v>
      </c>
      <c r="B80" s="272">
        <v>76</v>
      </c>
      <c r="C80" s="273" t="s">
        <v>2830</v>
      </c>
      <c r="D80" s="266" t="s">
        <v>1474</v>
      </c>
      <c r="E80" s="266" t="s">
        <v>1475</v>
      </c>
      <c r="F80" s="273" t="s">
        <v>2841</v>
      </c>
      <c r="G80" s="266" t="s">
        <v>2887</v>
      </c>
      <c r="H80" s="266" t="s">
        <v>2861</v>
      </c>
      <c r="I80" s="94" t="s">
        <v>2934</v>
      </c>
      <c r="J80" s="265"/>
    </row>
    <row r="81" spans="1:10" ht="15" customHeight="1">
      <c r="A81" s="271" t="s">
        <v>1275</v>
      </c>
      <c r="B81" s="272">
        <v>90</v>
      </c>
      <c r="C81" s="273" t="s">
        <v>2767</v>
      </c>
      <c r="D81" s="266" t="s">
        <v>1510</v>
      </c>
      <c r="E81" s="266" t="s">
        <v>1511</v>
      </c>
      <c r="F81" s="273" t="s">
        <v>2840</v>
      </c>
      <c r="G81" s="266" t="s">
        <v>1512</v>
      </c>
      <c r="H81" s="266" t="s">
        <v>1513</v>
      </c>
      <c r="I81" s="94" t="s">
        <v>1470</v>
      </c>
      <c r="J81" s="265"/>
    </row>
    <row r="82" spans="1:10" ht="15" customHeight="1">
      <c r="A82" s="271" t="s">
        <v>1276</v>
      </c>
      <c r="B82" s="272">
        <v>77</v>
      </c>
      <c r="C82" s="273" t="s">
        <v>2830</v>
      </c>
      <c r="D82" s="266" t="s">
        <v>1477</v>
      </c>
      <c r="E82" s="266" t="s">
        <v>1478</v>
      </c>
      <c r="F82" s="273" t="s">
        <v>1331</v>
      </c>
      <c r="G82" s="266" t="s">
        <v>1479</v>
      </c>
      <c r="H82" s="266" t="s">
        <v>1480</v>
      </c>
      <c r="I82" s="94" t="s">
        <v>2935</v>
      </c>
      <c r="J82" s="265"/>
    </row>
    <row r="83" spans="1:10" ht="15" customHeight="1">
      <c r="A83" s="271" t="s">
        <v>1277</v>
      </c>
      <c r="B83" s="272">
        <v>79</v>
      </c>
      <c r="C83" s="273" t="s">
        <v>2830</v>
      </c>
      <c r="D83" s="266" t="s">
        <v>1483</v>
      </c>
      <c r="E83" s="266" t="s">
        <v>1484</v>
      </c>
      <c r="F83" s="273" t="s">
        <v>2840</v>
      </c>
      <c r="G83" s="266" t="s">
        <v>1485</v>
      </c>
      <c r="H83" s="266" t="s">
        <v>1486</v>
      </c>
      <c r="I83" s="94" t="s">
        <v>1476</v>
      </c>
      <c r="J83" s="265"/>
    </row>
    <row r="84" spans="1:10" ht="15" customHeight="1">
      <c r="A84" s="271" t="s">
        <v>1278</v>
      </c>
      <c r="B84" s="272">
        <v>80</v>
      </c>
      <c r="C84" s="273" t="s">
        <v>2830</v>
      </c>
      <c r="D84" s="266" t="s">
        <v>1487</v>
      </c>
      <c r="E84" s="266" t="s">
        <v>1488</v>
      </c>
      <c r="F84" s="273" t="s">
        <v>2841</v>
      </c>
      <c r="G84" s="266" t="s">
        <v>2864</v>
      </c>
      <c r="H84" s="266" t="s">
        <v>1480</v>
      </c>
      <c r="I84" s="94" t="s">
        <v>2936</v>
      </c>
      <c r="J84" s="265"/>
    </row>
    <row r="85" spans="1:10" ht="15" customHeight="1">
      <c r="A85" s="271" t="s">
        <v>1279</v>
      </c>
      <c r="B85" s="272">
        <v>81</v>
      </c>
      <c r="C85" s="273" t="s">
        <v>2830</v>
      </c>
      <c r="D85" s="266" t="s">
        <v>1489</v>
      </c>
      <c r="E85" s="266" t="s">
        <v>1490</v>
      </c>
      <c r="F85" s="273" t="s">
        <v>2840</v>
      </c>
      <c r="G85" s="266" t="s">
        <v>1491</v>
      </c>
      <c r="H85" s="266" t="s">
        <v>2861</v>
      </c>
      <c r="I85" s="94" t="s">
        <v>3010</v>
      </c>
      <c r="J85" s="265"/>
    </row>
    <row r="86" spans="1:10" ht="15" customHeight="1">
      <c r="A86" s="271" t="s">
        <v>1280</v>
      </c>
      <c r="B86" s="272">
        <v>82</v>
      </c>
      <c r="C86" s="273" t="s">
        <v>2831</v>
      </c>
      <c r="D86" s="266" t="s">
        <v>1492</v>
      </c>
      <c r="E86" s="266" t="s">
        <v>1493</v>
      </c>
      <c r="F86" s="273" t="s">
        <v>2840</v>
      </c>
      <c r="G86" s="266" t="s">
        <v>1494</v>
      </c>
      <c r="H86" s="266" t="s">
        <v>1456</v>
      </c>
      <c r="I86" s="94" t="s">
        <v>2937</v>
      </c>
      <c r="J86" s="265"/>
    </row>
    <row r="87" spans="1:10" ht="15" customHeight="1">
      <c r="A87" s="271" t="s">
        <v>1281</v>
      </c>
      <c r="B87" s="272">
        <v>78</v>
      </c>
      <c r="C87" s="273" t="s">
        <v>2830</v>
      </c>
      <c r="D87" s="266" t="s">
        <v>1481</v>
      </c>
      <c r="E87" s="266" t="s">
        <v>1482</v>
      </c>
      <c r="F87" s="273" t="s">
        <v>2841</v>
      </c>
      <c r="G87" s="266" t="s">
        <v>2867</v>
      </c>
      <c r="H87" s="266" t="s">
        <v>1480</v>
      </c>
      <c r="I87" s="94" t="s">
        <v>3011</v>
      </c>
      <c r="J87" s="265"/>
    </row>
    <row r="88" spans="1:10" ht="15" customHeight="1">
      <c r="A88" s="271" t="s">
        <v>1282</v>
      </c>
      <c r="B88" s="272">
        <v>83</v>
      </c>
      <c r="C88" s="273" t="s">
        <v>1444</v>
      </c>
      <c r="D88" s="266" t="s">
        <v>1495</v>
      </c>
      <c r="E88" s="266" t="s">
        <v>1496</v>
      </c>
      <c r="F88" s="273" t="s">
        <v>2840</v>
      </c>
      <c r="G88" s="266" t="s">
        <v>1497</v>
      </c>
      <c r="H88" s="266" t="s">
        <v>2968</v>
      </c>
      <c r="I88" s="94" t="s">
        <v>2938</v>
      </c>
      <c r="J88" s="265"/>
    </row>
    <row r="89" spans="1:10" ht="15" customHeight="1">
      <c r="A89" s="271" t="s">
        <v>1283</v>
      </c>
      <c r="B89" s="272">
        <v>84</v>
      </c>
      <c r="C89" s="273" t="s">
        <v>1444</v>
      </c>
      <c r="D89" s="266" t="s">
        <v>1498</v>
      </c>
      <c r="E89" s="266" t="s">
        <v>1499</v>
      </c>
      <c r="F89" s="273" t="s">
        <v>2840</v>
      </c>
      <c r="G89" s="266" t="s">
        <v>1500</v>
      </c>
      <c r="H89" s="266" t="s">
        <v>2908</v>
      </c>
      <c r="I89" s="94" t="s">
        <v>3015</v>
      </c>
      <c r="J89" s="265"/>
    </row>
    <row r="90" spans="1:10" ht="15" customHeight="1">
      <c r="A90" s="271" t="s">
        <v>1284</v>
      </c>
      <c r="B90" s="272">
        <v>85</v>
      </c>
      <c r="C90" s="273" t="s">
        <v>2829</v>
      </c>
      <c r="D90" s="266" t="s">
        <v>1501</v>
      </c>
      <c r="E90" s="266" t="s">
        <v>1502</v>
      </c>
      <c r="F90" s="273" t="s">
        <v>299</v>
      </c>
      <c r="G90" s="266" t="s">
        <v>3046</v>
      </c>
      <c r="H90" s="266" t="s">
        <v>2881</v>
      </c>
      <c r="I90" s="94" t="s">
        <v>2939</v>
      </c>
      <c r="J90" s="265"/>
    </row>
    <row r="91" spans="1:10" ht="15" customHeight="1">
      <c r="A91" s="271" t="s">
        <v>1285</v>
      </c>
      <c r="B91" s="272">
        <v>86</v>
      </c>
      <c r="C91" s="273" t="s">
        <v>2829</v>
      </c>
      <c r="D91" s="266" t="s">
        <v>3038</v>
      </c>
      <c r="E91" s="266" t="s">
        <v>3039</v>
      </c>
      <c r="F91" s="273" t="s">
        <v>2895</v>
      </c>
      <c r="G91" s="266" t="s">
        <v>3040</v>
      </c>
      <c r="H91" s="266" t="s">
        <v>2849</v>
      </c>
      <c r="I91" s="94" t="s">
        <v>3017</v>
      </c>
      <c r="J91" s="265"/>
    </row>
    <row r="92" spans="1:10" ht="15" customHeight="1">
      <c r="A92" s="271" t="s">
        <v>1286</v>
      </c>
      <c r="B92" s="272">
        <v>87</v>
      </c>
      <c r="C92" s="273" t="s">
        <v>2835</v>
      </c>
      <c r="D92" s="266" t="s">
        <v>3045</v>
      </c>
      <c r="E92" s="266" t="s">
        <v>1503</v>
      </c>
      <c r="F92" s="273" t="s">
        <v>1504</v>
      </c>
      <c r="G92" s="266" t="s">
        <v>3046</v>
      </c>
      <c r="H92" s="266" t="s">
        <v>3003</v>
      </c>
      <c r="I92" s="94" t="s">
        <v>2940</v>
      </c>
      <c r="J92" s="265"/>
    </row>
    <row r="93" spans="1:10" ht="15" customHeight="1">
      <c r="A93" s="271" t="s">
        <v>1287</v>
      </c>
      <c r="B93" s="272">
        <v>88</v>
      </c>
      <c r="C93" s="273" t="s">
        <v>2829</v>
      </c>
      <c r="D93" s="266" t="s">
        <v>1505</v>
      </c>
      <c r="E93" s="266" t="s">
        <v>1506</v>
      </c>
      <c r="F93" s="273" t="s">
        <v>2884</v>
      </c>
      <c r="G93" s="266" t="s">
        <v>2848</v>
      </c>
      <c r="H93" s="266" t="s">
        <v>2849</v>
      </c>
      <c r="I93" s="94" t="s">
        <v>3018</v>
      </c>
      <c r="J93" s="265"/>
    </row>
    <row r="94" spans="1:10" ht="15" customHeight="1">
      <c r="A94" s="271" t="s">
        <v>1288</v>
      </c>
      <c r="B94" s="272">
        <v>89</v>
      </c>
      <c r="C94" s="273" t="s">
        <v>2830</v>
      </c>
      <c r="D94" s="266" t="s">
        <v>1507</v>
      </c>
      <c r="E94" s="266" t="s">
        <v>1508</v>
      </c>
      <c r="F94" s="273" t="s">
        <v>2840</v>
      </c>
      <c r="G94" s="266" t="s">
        <v>1509</v>
      </c>
      <c r="H94" s="266" t="s">
        <v>2861</v>
      </c>
      <c r="I94" s="94" t="s">
        <v>2941</v>
      </c>
      <c r="J94" s="265"/>
    </row>
    <row r="95" spans="1:10" ht="15" customHeight="1">
      <c r="A95" s="271" t="s">
        <v>1289</v>
      </c>
      <c r="B95" s="272">
        <v>92</v>
      </c>
      <c r="C95" s="273" t="s">
        <v>2831</v>
      </c>
      <c r="D95" s="266" t="s">
        <v>3048</v>
      </c>
      <c r="E95" s="266" t="s">
        <v>3049</v>
      </c>
      <c r="F95" s="273" t="s">
        <v>2884</v>
      </c>
      <c r="G95" s="266" t="s">
        <v>3050</v>
      </c>
      <c r="H95" s="266" t="s">
        <v>2985</v>
      </c>
      <c r="I95" s="94" t="s">
        <v>3019</v>
      </c>
      <c r="J95" s="265"/>
    </row>
    <row r="96" spans="1:10" ht="15" customHeight="1">
      <c r="A96" s="271" t="s">
        <v>1290</v>
      </c>
      <c r="B96" s="272">
        <v>93</v>
      </c>
      <c r="C96" s="273" t="s">
        <v>2830</v>
      </c>
      <c r="D96" s="266" t="s">
        <v>1515</v>
      </c>
      <c r="E96" s="266" t="s">
        <v>1516</v>
      </c>
      <c r="F96" s="273" t="s">
        <v>2840</v>
      </c>
      <c r="G96" s="266" t="s">
        <v>1517</v>
      </c>
      <c r="H96" s="266" t="s">
        <v>1518</v>
      </c>
      <c r="I96" s="94" t="s">
        <v>2942</v>
      </c>
      <c r="J96" s="265"/>
    </row>
    <row r="97" spans="1:10" ht="15" customHeight="1">
      <c r="A97" s="271" t="s">
        <v>1291</v>
      </c>
      <c r="B97" s="272">
        <v>94</v>
      </c>
      <c r="C97" s="273" t="s">
        <v>2829</v>
      </c>
      <c r="D97" s="266" t="s">
        <v>2880</v>
      </c>
      <c r="E97" s="266" t="s">
        <v>2762</v>
      </c>
      <c r="F97" s="273" t="s">
        <v>2841</v>
      </c>
      <c r="G97" s="266" t="s">
        <v>2867</v>
      </c>
      <c r="H97" s="266" t="s">
        <v>2881</v>
      </c>
      <c r="I97" s="94" t="s">
        <v>3022</v>
      </c>
      <c r="J97" s="265"/>
    </row>
    <row r="98" spans="1:10" ht="15" customHeight="1">
      <c r="A98" s="271" t="s">
        <v>1292</v>
      </c>
      <c r="B98" s="272">
        <v>95</v>
      </c>
      <c r="C98" s="273" t="s">
        <v>2831</v>
      </c>
      <c r="D98" s="266" t="s">
        <v>3711</v>
      </c>
      <c r="E98" s="266" t="s">
        <v>3712</v>
      </c>
      <c r="F98" s="273" t="s">
        <v>2841</v>
      </c>
      <c r="G98" s="266" t="s">
        <v>2850</v>
      </c>
      <c r="H98" s="266" t="s">
        <v>2868</v>
      </c>
      <c r="I98" s="94" t="s">
        <v>2943</v>
      </c>
      <c r="J98" s="265"/>
    </row>
    <row r="99" spans="1:10" ht="15" customHeight="1">
      <c r="A99" s="271" t="s">
        <v>1293</v>
      </c>
      <c r="B99" s="272">
        <v>96</v>
      </c>
      <c r="C99" s="273" t="s">
        <v>2831</v>
      </c>
      <c r="D99" s="266" t="s">
        <v>1522</v>
      </c>
      <c r="E99" s="266" t="s">
        <v>1523</v>
      </c>
      <c r="F99" s="273" t="s">
        <v>2884</v>
      </c>
      <c r="G99" s="266" t="s">
        <v>1524</v>
      </c>
      <c r="H99" s="266" t="s">
        <v>1525</v>
      </c>
      <c r="I99" s="94" t="s">
        <v>3023</v>
      </c>
      <c r="J99" s="265"/>
    </row>
    <row r="100" spans="1:10" ht="15" customHeight="1">
      <c r="A100" s="271" t="s">
        <v>1294</v>
      </c>
      <c r="B100" s="272">
        <v>97</v>
      </c>
      <c r="C100" s="273" t="s">
        <v>2839</v>
      </c>
      <c r="D100" s="266" t="s">
        <v>1527</v>
      </c>
      <c r="E100" s="266" t="s">
        <v>1528</v>
      </c>
      <c r="F100" s="273" t="s">
        <v>2840</v>
      </c>
      <c r="G100" s="266" t="s">
        <v>1529</v>
      </c>
      <c r="H100" s="266" t="s">
        <v>1530</v>
      </c>
      <c r="I100" s="94" t="s">
        <v>2944</v>
      </c>
      <c r="J100" s="265"/>
    </row>
    <row r="101" spans="1:10" ht="15">
      <c r="A101" s="271" t="s">
        <v>1519</v>
      </c>
      <c r="B101" s="272">
        <v>98</v>
      </c>
      <c r="C101" s="273" t="s">
        <v>2839</v>
      </c>
      <c r="D101" s="266" t="s">
        <v>1532</v>
      </c>
      <c r="E101" s="266" t="s">
        <v>1533</v>
      </c>
      <c r="F101" s="273" t="s">
        <v>1534</v>
      </c>
      <c r="G101" s="266" t="s">
        <v>2887</v>
      </c>
      <c r="H101" s="266" t="s">
        <v>1535</v>
      </c>
      <c r="I101" s="94" t="s">
        <v>3024</v>
      </c>
      <c r="J101" s="265"/>
    </row>
    <row r="102" spans="1:10" ht="15">
      <c r="A102" s="271" t="s">
        <v>1520</v>
      </c>
      <c r="B102" s="272">
        <v>99</v>
      </c>
      <c r="C102" s="273" t="s">
        <v>2839</v>
      </c>
      <c r="D102" s="266" t="s">
        <v>1537</v>
      </c>
      <c r="E102" s="266" t="s">
        <v>1538</v>
      </c>
      <c r="F102" s="273" t="s">
        <v>1534</v>
      </c>
      <c r="G102" s="266" t="s">
        <v>2887</v>
      </c>
      <c r="H102" s="266" t="s">
        <v>1535</v>
      </c>
      <c r="I102" s="94" t="s">
        <v>2947</v>
      </c>
      <c r="J102" s="265"/>
    </row>
    <row r="103" spans="1:10" ht="15">
      <c r="A103" s="271" t="s">
        <v>1521</v>
      </c>
      <c r="B103" s="272">
        <v>100</v>
      </c>
      <c r="C103" s="273" t="s">
        <v>2839</v>
      </c>
      <c r="D103" s="266" t="s">
        <v>1540</v>
      </c>
      <c r="E103" s="266" t="s">
        <v>3793</v>
      </c>
      <c r="F103" s="273" t="s">
        <v>1534</v>
      </c>
      <c r="G103" s="266" t="s">
        <v>2887</v>
      </c>
      <c r="H103" s="266" t="s">
        <v>1541</v>
      </c>
      <c r="I103" s="94" t="s">
        <v>3026</v>
      </c>
      <c r="J103" s="265"/>
    </row>
    <row r="104" spans="1:10" ht="15">
      <c r="A104" s="271" t="s">
        <v>1526</v>
      </c>
      <c r="B104" s="272">
        <v>102</v>
      </c>
      <c r="C104" s="273" t="s">
        <v>2830</v>
      </c>
      <c r="D104" s="266" t="s">
        <v>1546</v>
      </c>
      <c r="E104" s="266" t="s">
        <v>3797</v>
      </c>
      <c r="F104" s="273" t="s">
        <v>1331</v>
      </c>
      <c r="G104" s="266" t="s">
        <v>1547</v>
      </c>
      <c r="H104" s="266" t="s">
        <v>2861</v>
      </c>
      <c r="I104" s="94" t="s">
        <v>2948</v>
      </c>
      <c r="J104" s="265"/>
    </row>
    <row r="105" spans="1:10" ht="15">
      <c r="A105" s="271" t="s">
        <v>1531</v>
      </c>
      <c r="B105" s="272">
        <v>103</v>
      </c>
      <c r="C105" s="273" t="s">
        <v>2839</v>
      </c>
      <c r="D105" s="266" t="s">
        <v>2951</v>
      </c>
      <c r="E105" s="266" t="s">
        <v>2988</v>
      </c>
      <c r="F105" s="273" t="s">
        <v>2841</v>
      </c>
      <c r="G105" s="266" t="s">
        <v>2887</v>
      </c>
      <c r="H105" s="266" t="s">
        <v>2952</v>
      </c>
      <c r="I105" s="94" t="s">
        <v>3031</v>
      </c>
      <c r="J105" s="265"/>
    </row>
    <row r="106" spans="1:10" ht="15">
      <c r="A106" s="271" t="s">
        <v>1536</v>
      </c>
      <c r="B106" s="272">
        <v>104</v>
      </c>
      <c r="C106" s="273" t="s">
        <v>2830</v>
      </c>
      <c r="D106" s="266" t="s">
        <v>1550</v>
      </c>
      <c r="E106" s="266" t="s">
        <v>1551</v>
      </c>
      <c r="F106" s="273" t="s">
        <v>2840</v>
      </c>
      <c r="G106" s="266" t="s">
        <v>1552</v>
      </c>
      <c r="H106" s="266" t="s">
        <v>1480</v>
      </c>
      <c r="I106" s="94" t="s">
        <v>2949</v>
      </c>
      <c r="J106" s="265"/>
    </row>
    <row r="107" spans="1:10" ht="15">
      <c r="A107" s="271" t="s">
        <v>1539</v>
      </c>
      <c r="B107" s="272">
        <v>105</v>
      </c>
      <c r="C107" s="273" t="s">
        <v>2767</v>
      </c>
      <c r="D107" s="266" t="s">
        <v>2873</v>
      </c>
      <c r="E107" s="266" t="s">
        <v>3799</v>
      </c>
      <c r="F107" s="273" t="s">
        <v>2841</v>
      </c>
      <c r="G107" s="266" t="s">
        <v>2874</v>
      </c>
      <c r="H107" s="266" t="s">
        <v>3715</v>
      </c>
      <c r="I107" s="94" t="s">
        <v>3032</v>
      </c>
      <c r="J107" s="265"/>
    </row>
    <row r="108" spans="1:10" ht="15">
      <c r="A108" s="271" t="s">
        <v>1542</v>
      </c>
      <c r="B108" s="272">
        <v>106</v>
      </c>
      <c r="C108" s="273" t="s">
        <v>2767</v>
      </c>
      <c r="D108" s="266" t="s">
        <v>1555</v>
      </c>
      <c r="E108" s="266" t="s">
        <v>1556</v>
      </c>
      <c r="F108" s="273" t="s">
        <v>2884</v>
      </c>
      <c r="G108" s="266" t="s">
        <v>1557</v>
      </c>
      <c r="H108" s="266" t="s">
        <v>1473</v>
      </c>
      <c r="I108" s="94" t="s">
        <v>2950</v>
      </c>
      <c r="J108" s="265"/>
    </row>
    <row r="109" spans="1:10" ht="15">
      <c r="A109" s="271" t="s">
        <v>1545</v>
      </c>
      <c r="B109" s="272">
        <v>107</v>
      </c>
      <c r="C109" s="273" t="s">
        <v>2767</v>
      </c>
      <c r="D109" s="266" t="s">
        <v>1559</v>
      </c>
      <c r="E109" s="266" t="s">
        <v>1560</v>
      </c>
      <c r="F109" s="273" t="s">
        <v>2841</v>
      </c>
      <c r="G109" s="266" t="s">
        <v>2887</v>
      </c>
      <c r="H109" s="266" t="s">
        <v>2925</v>
      </c>
      <c r="I109" s="94" t="s">
        <v>3033</v>
      </c>
      <c r="J109" s="265"/>
    </row>
    <row r="110" spans="1:10" ht="15">
      <c r="A110" s="271" t="s">
        <v>1548</v>
      </c>
      <c r="B110" s="272">
        <v>108</v>
      </c>
      <c r="C110" s="273" t="s">
        <v>2767</v>
      </c>
      <c r="D110" s="266" t="s">
        <v>1562</v>
      </c>
      <c r="E110" s="266" t="s">
        <v>1563</v>
      </c>
      <c r="F110" s="273" t="s">
        <v>2840</v>
      </c>
      <c r="G110" s="266" t="s">
        <v>2984</v>
      </c>
      <c r="H110" s="266" t="s">
        <v>2879</v>
      </c>
      <c r="I110" s="94" t="s">
        <v>2953</v>
      </c>
      <c r="J110" s="265"/>
    </row>
    <row r="111" spans="1:10" ht="15">
      <c r="A111" s="271" t="s">
        <v>1549</v>
      </c>
      <c r="B111" s="272">
        <v>109</v>
      </c>
      <c r="C111" s="273" t="s">
        <v>2839</v>
      </c>
      <c r="D111" s="266" t="s">
        <v>1565</v>
      </c>
      <c r="E111" s="266" t="s">
        <v>1566</v>
      </c>
      <c r="F111" s="273" t="s">
        <v>2841</v>
      </c>
      <c r="G111" s="266" t="s">
        <v>2887</v>
      </c>
      <c r="H111" s="266" t="s">
        <v>2985</v>
      </c>
      <c r="I111" s="94" t="s">
        <v>3036</v>
      </c>
      <c r="J111" s="265"/>
    </row>
    <row r="112" spans="1:10" ht="15">
      <c r="A112" s="271" t="s">
        <v>1553</v>
      </c>
      <c r="B112" s="272">
        <v>110</v>
      </c>
      <c r="C112" s="273" t="s">
        <v>2839</v>
      </c>
      <c r="D112" s="266" t="s">
        <v>2778</v>
      </c>
      <c r="E112" s="266" t="s">
        <v>2779</v>
      </c>
      <c r="F112" s="273" t="s">
        <v>2841</v>
      </c>
      <c r="G112" s="266" t="s">
        <v>2848</v>
      </c>
      <c r="H112" s="266" t="s">
        <v>2780</v>
      </c>
      <c r="I112" s="94" t="s">
        <v>2955</v>
      </c>
      <c r="J112" s="265"/>
    </row>
    <row r="113" spans="1:10" ht="15">
      <c r="A113" s="271" t="s">
        <v>1554</v>
      </c>
      <c r="B113" s="272">
        <v>111</v>
      </c>
      <c r="C113" s="273" t="s">
        <v>2839</v>
      </c>
      <c r="D113" s="266" t="s">
        <v>2926</v>
      </c>
      <c r="E113" s="266" t="s">
        <v>2927</v>
      </c>
      <c r="F113" s="273" t="s">
        <v>2841</v>
      </c>
      <c r="G113" s="266" t="s">
        <v>2928</v>
      </c>
      <c r="H113" s="266" t="s">
        <v>2929</v>
      </c>
      <c r="I113" s="94" t="s">
        <v>3041</v>
      </c>
      <c r="J113" s="265"/>
    </row>
    <row r="114" spans="1:10" ht="15">
      <c r="A114" s="271" t="s">
        <v>1558</v>
      </c>
      <c r="B114" s="272">
        <v>112</v>
      </c>
      <c r="C114" s="273" t="s">
        <v>2831</v>
      </c>
      <c r="D114" s="266" t="s">
        <v>3027</v>
      </c>
      <c r="E114" s="266" t="s">
        <v>1570</v>
      </c>
      <c r="F114" s="273" t="s">
        <v>2841</v>
      </c>
      <c r="G114" s="266" t="s">
        <v>2887</v>
      </c>
      <c r="H114" s="266" t="s">
        <v>2985</v>
      </c>
      <c r="I114" s="94" t="s">
        <v>2956</v>
      </c>
      <c r="J114" s="265"/>
    </row>
    <row r="115" spans="1:10" ht="15">
      <c r="A115" s="271" t="s">
        <v>1561</v>
      </c>
      <c r="B115" s="272">
        <v>113</v>
      </c>
      <c r="C115" s="273" t="s">
        <v>2831</v>
      </c>
      <c r="D115" s="266" t="s">
        <v>1572</v>
      </c>
      <c r="E115" s="266" t="s">
        <v>1573</v>
      </c>
      <c r="F115" s="273" t="s">
        <v>2840</v>
      </c>
      <c r="G115" s="266" t="s">
        <v>1574</v>
      </c>
      <c r="H115" s="266" t="s">
        <v>2875</v>
      </c>
      <c r="I115" s="94" t="s">
        <v>3042</v>
      </c>
      <c r="J115" s="265"/>
    </row>
    <row r="116" spans="1:10" ht="15">
      <c r="A116" s="271" t="s">
        <v>1564</v>
      </c>
      <c r="B116" s="272">
        <v>114</v>
      </c>
      <c r="C116" s="273" t="s">
        <v>2767</v>
      </c>
      <c r="D116" s="266" t="s">
        <v>2885</v>
      </c>
      <c r="E116" s="266" t="s">
        <v>2886</v>
      </c>
      <c r="F116" s="273" t="s">
        <v>2841</v>
      </c>
      <c r="G116" s="266" t="s">
        <v>2887</v>
      </c>
      <c r="H116" s="266" t="s">
        <v>2879</v>
      </c>
      <c r="I116" s="94" t="s">
        <v>2959</v>
      </c>
      <c r="J116" s="265"/>
    </row>
    <row r="117" spans="1:10" ht="15">
      <c r="A117" s="271" t="s">
        <v>1567</v>
      </c>
      <c r="B117" s="272">
        <v>115</v>
      </c>
      <c r="C117" s="273" t="s">
        <v>2767</v>
      </c>
      <c r="D117" s="266" t="s">
        <v>1577</v>
      </c>
      <c r="E117" s="266" t="s">
        <v>1578</v>
      </c>
      <c r="F117" s="273" t="s">
        <v>2840</v>
      </c>
      <c r="G117" s="266" t="s">
        <v>2984</v>
      </c>
      <c r="H117" s="266" t="s">
        <v>1579</v>
      </c>
      <c r="I117" s="94" t="s">
        <v>3043</v>
      </c>
      <c r="J117" s="265"/>
    </row>
    <row r="118" spans="1:10" ht="15">
      <c r="A118" s="271" t="s">
        <v>1568</v>
      </c>
      <c r="B118" s="272">
        <v>116</v>
      </c>
      <c r="C118" s="273" t="s">
        <v>2831</v>
      </c>
      <c r="D118" s="266" t="s">
        <v>2960</v>
      </c>
      <c r="E118" s="266" t="s">
        <v>2961</v>
      </c>
      <c r="F118" s="273" t="s">
        <v>2841</v>
      </c>
      <c r="G118" s="266" t="s">
        <v>2848</v>
      </c>
      <c r="H118" s="266" t="s">
        <v>2868</v>
      </c>
      <c r="I118" s="94" t="s">
        <v>2962</v>
      </c>
      <c r="J118" s="265"/>
    </row>
    <row r="119" spans="1:10" ht="15">
      <c r="A119" s="271" t="s">
        <v>1569</v>
      </c>
      <c r="B119" s="272">
        <v>91</v>
      </c>
      <c r="C119" s="273" t="s">
        <v>2830</v>
      </c>
      <c r="D119" s="266" t="s">
        <v>1514</v>
      </c>
      <c r="E119" s="266" t="s">
        <v>3730</v>
      </c>
      <c r="F119" s="273" t="s">
        <v>2841</v>
      </c>
      <c r="G119" s="266" t="s">
        <v>2845</v>
      </c>
      <c r="H119" s="266" t="s">
        <v>2861</v>
      </c>
      <c r="I119" s="94" t="s">
        <v>3044</v>
      </c>
      <c r="J119" s="265"/>
    </row>
    <row r="120" spans="1:10" ht="15">
      <c r="A120" s="271" t="s">
        <v>1571</v>
      </c>
      <c r="B120" s="272">
        <v>117</v>
      </c>
      <c r="C120" s="273" t="s">
        <v>2839</v>
      </c>
      <c r="D120" s="266" t="s">
        <v>1582</v>
      </c>
      <c r="E120" s="266" t="s">
        <v>1583</v>
      </c>
      <c r="F120" s="273" t="s">
        <v>2841</v>
      </c>
      <c r="G120" s="266" t="s">
        <v>1584</v>
      </c>
      <c r="H120" s="266" t="s">
        <v>3734</v>
      </c>
      <c r="I120" s="94" t="s">
        <v>2963</v>
      </c>
      <c r="J120" s="265"/>
    </row>
    <row r="121" spans="1:10" ht="15">
      <c r="A121" s="271" t="s">
        <v>1575</v>
      </c>
      <c r="B121" s="272">
        <v>118</v>
      </c>
      <c r="C121" s="273" t="s">
        <v>2839</v>
      </c>
      <c r="D121" s="266" t="s">
        <v>1586</v>
      </c>
      <c r="E121" s="266" t="s">
        <v>1587</v>
      </c>
      <c r="F121" s="273" t="s">
        <v>2840</v>
      </c>
      <c r="G121" s="266" t="s">
        <v>1588</v>
      </c>
      <c r="H121" s="266" t="s">
        <v>1589</v>
      </c>
      <c r="I121" s="94" t="s">
        <v>3047</v>
      </c>
      <c r="J121" s="265"/>
    </row>
    <row r="122" spans="1:10" ht="15">
      <c r="A122" s="271" t="s">
        <v>1576</v>
      </c>
      <c r="B122" s="272">
        <v>119</v>
      </c>
      <c r="C122" s="273" t="s">
        <v>2830</v>
      </c>
      <c r="D122" s="266" t="s">
        <v>1591</v>
      </c>
      <c r="E122" s="266" t="s">
        <v>1592</v>
      </c>
      <c r="F122" s="273" t="s">
        <v>2840</v>
      </c>
      <c r="G122" s="266" t="s">
        <v>1485</v>
      </c>
      <c r="H122" s="266" t="s">
        <v>2861</v>
      </c>
      <c r="I122" s="94" t="s">
        <v>2964</v>
      </c>
      <c r="J122" s="265"/>
    </row>
    <row r="123" spans="1:10" ht="15">
      <c r="A123" s="271" t="s">
        <v>1580</v>
      </c>
      <c r="B123" s="272">
        <v>120</v>
      </c>
      <c r="C123" s="273" t="s">
        <v>2839</v>
      </c>
      <c r="D123" s="266" t="s">
        <v>1594</v>
      </c>
      <c r="E123" s="266" t="s">
        <v>1595</v>
      </c>
      <c r="F123" s="273" t="s">
        <v>2841</v>
      </c>
      <c r="G123" s="266" t="s">
        <v>2887</v>
      </c>
      <c r="H123" s="266" t="s">
        <v>3720</v>
      </c>
      <c r="I123" s="94" t="s">
        <v>3051</v>
      </c>
      <c r="J123" s="265"/>
    </row>
    <row r="124" spans="1:10" ht="15">
      <c r="A124" s="271" t="s">
        <v>1581</v>
      </c>
      <c r="B124" s="272">
        <v>121</v>
      </c>
      <c r="C124" s="273" t="s">
        <v>2839</v>
      </c>
      <c r="D124" s="266" t="s">
        <v>2930</v>
      </c>
      <c r="E124" s="266" t="s">
        <v>2931</v>
      </c>
      <c r="F124" s="273" t="s">
        <v>2841</v>
      </c>
      <c r="G124" s="266" t="s">
        <v>2887</v>
      </c>
      <c r="H124" s="266" t="s">
        <v>2896</v>
      </c>
      <c r="I124" s="94" t="s">
        <v>2965</v>
      </c>
      <c r="J124" s="265"/>
    </row>
    <row r="125" spans="1:10" ht="15">
      <c r="A125" s="271" t="s">
        <v>1585</v>
      </c>
      <c r="B125" s="272">
        <v>122</v>
      </c>
      <c r="C125" s="273" t="s">
        <v>2767</v>
      </c>
      <c r="D125" s="266" t="s">
        <v>3722</v>
      </c>
      <c r="E125" s="266" t="s">
        <v>3723</v>
      </c>
      <c r="F125" s="273" t="s">
        <v>2841</v>
      </c>
      <c r="G125" s="266" t="s">
        <v>2867</v>
      </c>
      <c r="H125" s="266" t="s">
        <v>3724</v>
      </c>
      <c r="I125" s="94" t="s">
        <v>3054</v>
      </c>
      <c r="J125" s="265"/>
    </row>
    <row r="126" spans="1:10" ht="15">
      <c r="A126" s="271" t="s">
        <v>1590</v>
      </c>
      <c r="B126" s="272">
        <v>123</v>
      </c>
      <c r="C126" s="273" t="s">
        <v>2767</v>
      </c>
      <c r="D126" s="266" t="s">
        <v>2989</v>
      </c>
      <c r="E126" s="266" t="s">
        <v>2990</v>
      </c>
      <c r="F126" s="273" t="s">
        <v>2841</v>
      </c>
      <c r="G126" s="266" t="s">
        <v>2887</v>
      </c>
      <c r="H126" s="266" t="s">
        <v>2925</v>
      </c>
      <c r="I126" s="94" t="s">
        <v>2966</v>
      </c>
      <c r="J126" s="265"/>
    </row>
    <row r="127" spans="1:10" ht="15">
      <c r="A127" s="271" t="s">
        <v>1593</v>
      </c>
      <c r="B127" s="272">
        <v>124</v>
      </c>
      <c r="C127" s="273" t="s">
        <v>2829</v>
      </c>
      <c r="D127" s="266" t="s">
        <v>1600</v>
      </c>
      <c r="E127" s="266" t="s">
        <v>1601</v>
      </c>
      <c r="F127" s="273" t="s">
        <v>2840</v>
      </c>
      <c r="G127" s="266" t="s">
        <v>1485</v>
      </c>
      <c r="H127" s="266" t="s">
        <v>3016</v>
      </c>
      <c r="I127" s="94" t="s">
        <v>3713</v>
      </c>
      <c r="J127" s="265"/>
    </row>
    <row r="128" spans="1:10" ht="15">
      <c r="A128" s="271" t="s">
        <v>1596</v>
      </c>
      <c r="B128" s="272">
        <v>125</v>
      </c>
      <c r="C128" s="273" t="s">
        <v>2831</v>
      </c>
      <c r="D128" s="266" t="s">
        <v>1603</v>
      </c>
      <c r="E128" s="266" t="s">
        <v>1604</v>
      </c>
      <c r="F128" s="273" t="s">
        <v>1331</v>
      </c>
      <c r="G128" s="266" t="s">
        <v>1605</v>
      </c>
      <c r="H128" s="266" t="s">
        <v>2868</v>
      </c>
      <c r="I128" s="94" t="s">
        <v>2967</v>
      </c>
      <c r="J128" s="265"/>
    </row>
    <row r="129" spans="1:10" ht="15">
      <c r="A129" s="271" t="s">
        <v>1597</v>
      </c>
      <c r="B129" s="272">
        <v>126</v>
      </c>
      <c r="C129" s="273" t="s">
        <v>2767</v>
      </c>
      <c r="D129" s="266" t="s">
        <v>1607</v>
      </c>
      <c r="E129" s="266" t="s">
        <v>1608</v>
      </c>
      <c r="F129" s="273" t="s">
        <v>2840</v>
      </c>
      <c r="G129" s="266" t="s">
        <v>1609</v>
      </c>
      <c r="H129" s="266" t="s">
        <v>1610</v>
      </c>
      <c r="I129" s="94" t="s">
        <v>3714</v>
      </c>
      <c r="J129" s="265"/>
    </row>
    <row r="130" spans="1:10" ht="15">
      <c r="A130" s="271" t="s">
        <v>1598</v>
      </c>
      <c r="B130" s="272">
        <v>128</v>
      </c>
      <c r="C130" s="273" t="s">
        <v>2767</v>
      </c>
      <c r="D130" s="266" t="s">
        <v>2889</v>
      </c>
      <c r="E130" s="266" t="s">
        <v>2890</v>
      </c>
      <c r="F130" s="273" t="s">
        <v>2841</v>
      </c>
      <c r="G130" s="266" t="s">
        <v>2887</v>
      </c>
      <c r="H130" s="266" t="s">
        <v>3727</v>
      </c>
      <c r="I130" s="94" t="s">
        <v>2969</v>
      </c>
      <c r="J130" s="265"/>
    </row>
    <row r="131" spans="1:10" ht="15">
      <c r="A131" s="271" t="s">
        <v>1599</v>
      </c>
      <c r="B131" s="272">
        <v>129</v>
      </c>
      <c r="C131" s="273" t="s">
        <v>2839</v>
      </c>
      <c r="D131" s="266" t="s">
        <v>2891</v>
      </c>
      <c r="E131" s="266" t="s">
        <v>2892</v>
      </c>
      <c r="F131" s="273" t="s">
        <v>2841</v>
      </c>
      <c r="G131" s="266" t="s">
        <v>2867</v>
      </c>
      <c r="H131" s="266" t="s">
        <v>2893</v>
      </c>
      <c r="I131" s="94" t="s">
        <v>3716</v>
      </c>
      <c r="J131" s="265"/>
    </row>
    <row r="132" spans="1:10" ht="15">
      <c r="A132" s="271" t="s">
        <v>1602</v>
      </c>
      <c r="B132" s="272">
        <v>132</v>
      </c>
      <c r="C132" s="273" t="s">
        <v>2835</v>
      </c>
      <c r="D132" s="266" t="s">
        <v>1615</v>
      </c>
      <c r="E132" s="266" t="s">
        <v>1616</v>
      </c>
      <c r="F132" s="273" t="s">
        <v>2841</v>
      </c>
      <c r="G132" s="266" t="s">
        <v>2745</v>
      </c>
      <c r="H132" s="266" t="s">
        <v>2881</v>
      </c>
      <c r="I132" s="94" t="s">
        <v>2970</v>
      </c>
      <c r="J132" s="265"/>
    </row>
    <row r="133" spans="1:10" ht="15">
      <c r="A133" s="271" t="s">
        <v>1606</v>
      </c>
      <c r="B133" s="272">
        <v>133</v>
      </c>
      <c r="C133" s="273" t="s">
        <v>2831</v>
      </c>
      <c r="D133" s="266" t="s">
        <v>1618</v>
      </c>
      <c r="E133" s="266" t="s">
        <v>1619</v>
      </c>
      <c r="F133" s="273" t="s">
        <v>2841</v>
      </c>
      <c r="G133" s="266" t="s">
        <v>2874</v>
      </c>
      <c r="H133" s="266" t="s">
        <v>2868</v>
      </c>
      <c r="I133" s="94" t="s">
        <v>3717</v>
      </c>
      <c r="J133" s="265"/>
    </row>
    <row r="134" spans="1:10" ht="15">
      <c r="A134" s="271" t="s">
        <v>1611</v>
      </c>
      <c r="B134" s="272">
        <v>134</v>
      </c>
      <c r="C134" s="273" t="s">
        <v>2829</v>
      </c>
      <c r="D134" s="266" t="s">
        <v>1621</v>
      </c>
      <c r="E134" s="266" t="s">
        <v>1622</v>
      </c>
      <c r="F134" s="273" t="s">
        <v>2840</v>
      </c>
      <c r="G134" s="266" t="s">
        <v>1623</v>
      </c>
      <c r="H134" s="266" t="s">
        <v>1469</v>
      </c>
      <c r="I134" s="94" t="s">
        <v>2971</v>
      </c>
      <c r="J134" s="265"/>
    </row>
    <row r="135" spans="1:10" ht="15">
      <c r="A135" s="271" t="s">
        <v>1612</v>
      </c>
      <c r="B135" s="272">
        <v>135</v>
      </c>
      <c r="C135" s="273" t="s">
        <v>2830</v>
      </c>
      <c r="D135" s="266" t="s">
        <v>1625</v>
      </c>
      <c r="E135" s="266" t="s">
        <v>1626</v>
      </c>
      <c r="F135" s="273" t="s">
        <v>2840</v>
      </c>
      <c r="G135" s="266" t="s">
        <v>1627</v>
      </c>
      <c r="H135" s="266" t="s">
        <v>1480</v>
      </c>
      <c r="I135" s="94" t="s">
        <v>3718</v>
      </c>
      <c r="J135" s="265"/>
    </row>
    <row r="136" spans="1:10" ht="15">
      <c r="A136" s="271" t="s">
        <v>1613</v>
      </c>
      <c r="B136" s="272">
        <v>136</v>
      </c>
      <c r="C136" s="273" t="s">
        <v>2830</v>
      </c>
      <c r="D136" s="266" t="s">
        <v>1629</v>
      </c>
      <c r="E136" s="266" t="s">
        <v>1630</v>
      </c>
      <c r="F136" s="273" t="s">
        <v>2841</v>
      </c>
      <c r="G136" s="266" t="s">
        <v>2848</v>
      </c>
      <c r="H136" s="266" t="s">
        <v>1480</v>
      </c>
      <c r="I136" s="94" t="s">
        <v>2973</v>
      </c>
      <c r="J136" s="265"/>
    </row>
    <row r="137" spans="1:10" ht="15">
      <c r="A137" s="271" t="s">
        <v>1614</v>
      </c>
      <c r="B137" s="272">
        <v>137</v>
      </c>
      <c r="C137" s="273" t="s">
        <v>2829</v>
      </c>
      <c r="D137" s="266" t="s">
        <v>1632</v>
      </c>
      <c r="E137" s="266" t="s">
        <v>1633</v>
      </c>
      <c r="F137" s="273" t="s">
        <v>2841</v>
      </c>
      <c r="G137" s="266" t="s">
        <v>2887</v>
      </c>
      <c r="H137" s="266" t="s">
        <v>2857</v>
      </c>
      <c r="I137" s="94" t="s">
        <v>3719</v>
      </c>
      <c r="J137" s="265"/>
    </row>
    <row r="138" spans="1:10" ht="15">
      <c r="A138" s="271" t="s">
        <v>1617</v>
      </c>
      <c r="B138" s="272">
        <v>138</v>
      </c>
      <c r="C138" s="273" t="s">
        <v>2830</v>
      </c>
      <c r="D138" s="266" t="s">
        <v>1635</v>
      </c>
      <c r="E138" s="266" t="s">
        <v>1636</v>
      </c>
      <c r="F138" s="273" t="s">
        <v>2840</v>
      </c>
      <c r="G138" s="266" t="s">
        <v>1485</v>
      </c>
      <c r="H138" s="266" t="s">
        <v>2861</v>
      </c>
      <c r="I138" s="94" t="s">
        <v>2974</v>
      </c>
      <c r="J138" s="265"/>
    </row>
    <row r="139" spans="1:10" ht="15">
      <c r="A139" s="271" t="s">
        <v>1620</v>
      </c>
      <c r="B139" s="272">
        <v>139</v>
      </c>
      <c r="C139" s="273" t="s">
        <v>2830</v>
      </c>
      <c r="D139" s="266" t="s">
        <v>1638</v>
      </c>
      <c r="E139" s="266" t="s">
        <v>1639</v>
      </c>
      <c r="F139" s="273" t="s">
        <v>2841</v>
      </c>
      <c r="G139" s="266" t="s">
        <v>2887</v>
      </c>
      <c r="H139" s="266" t="s">
        <v>1640</v>
      </c>
      <c r="I139" s="94" t="s">
        <v>3721</v>
      </c>
      <c r="J139" s="265"/>
    </row>
    <row r="140" spans="1:10" ht="15">
      <c r="A140" s="271" t="s">
        <v>1624</v>
      </c>
      <c r="B140" s="272">
        <v>140</v>
      </c>
      <c r="C140" s="273" t="s">
        <v>2767</v>
      </c>
      <c r="D140" s="266" t="s">
        <v>1642</v>
      </c>
      <c r="E140" s="266" t="s">
        <v>1643</v>
      </c>
      <c r="F140" s="273" t="s">
        <v>2895</v>
      </c>
      <c r="G140" s="266" t="s">
        <v>1644</v>
      </c>
      <c r="H140" s="266" t="s">
        <v>2894</v>
      </c>
      <c r="I140" s="94" t="s">
        <v>2759</v>
      </c>
      <c r="J140" s="265"/>
    </row>
    <row r="141" spans="1:10" ht="15">
      <c r="A141" s="271" t="s">
        <v>1628</v>
      </c>
      <c r="B141" s="272">
        <v>141</v>
      </c>
      <c r="C141" s="273" t="s">
        <v>2831</v>
      </c>
      <c r="D141" s="266" t="s">
        <v>1646</v>
      </c>
      <c r="E141" s="266" t="s">
        <v>1647</v>
      </c>
      <c r="F141" s="273" t="s">
        <v>2840</v>
      </c>
      <c r="G141" s="266" t="s">
        <v>1648</v>
      </c>
      <c r="H141" s="266" t="s">
        <v>2985</v>
      </c>
      <c r="I141" s="94" t="s">
        <v>3725</v>
      </c>
      <c r="J141" s="265"/>
    </row>
    <row r="142" spans="1:10" ht="15">
      <c r="A142" s="271" t="s">
        <v>1631</v>
      </c>
      <c r="B142" s="272">
        <v>142</v>
      </c>
      <c r="C142" s="273" t="s">
        <v>2830</v>
      </c>
      <c r="D142" s="266" t="s">
        <v>1650</v>
      </c>
      <c r="E142" s="266" t="s">
        <v>1651</v>
      </c>
      <c r="F142" s="273" t="s">
        <v>2841</v>
      </c>
      <c r="G142" s="266" t="s">
        <v>2867</v>
      </c>
      <c r="H142" s="266" t="s">
        <v>1652</v>
      </c>
      <c r="I142" s="94" t="s">
        <v>2760</v>
      </c>
      <c r="J142" s="265"/>
    </row>
    <row r="143" spans="1:10" ht="15">
      <c r="A143" s="271" t="s">
        <v>1634</v>
      </c>
      <c r="B143" s="272">
        <v>143</v>
      </c>
      <c r="C143" s="273" t="s">
        <v>2839</v>
      </c>
      <c r="D143" s="266" t="s">
        <v>2957</v>
      </c>
      <c r="E143" s="266" t="s">
        <v>2958</v>
      </c>
      <c r="F143" s="273" t="s">
        <v>2841</v>
      </c>
      <c r="G143" s="266" t="s">
        <v>2867</v>
      </c>
      <c r="H143" s="266" t="s">
        <v>2894</v>
      </c>
      <c r="I143" s="94" t="s">
        <v>3726</v>
      </c>
      <c r="J143" s="265"/>
    </row>
    <row r="144" spans="1:10" ht="15">
      <c r="A144" s="271" t="s">
        <v>1637</v>
      </c>
      <c r="B144" s="272">
        <v>144</v>
      </c>
      <c r="C144" s="273" t="s">
        <v>2767</v>
      </c>
      <c r="D144" s="266" t="s">
        <v>2888</v>
      </c>
      <c r="E144" s="266" t="s">
        <v>1655</v>
      </c>
      <c r="F144" s="273" t="s">
        <v>2841</v>
      </c>
      <c r="G144" s="266" t="s">
        <v>2887</v>
      </c>
      <c r="H144" s="266" t="s">
        <v>2875</v>
      </c>
      <c r="I144" s="94" t="s">
        <v>2761</v>
      </c>
      <c r="J144" s="265"/>
    </row>
    <row r="145" spans="1:10" ht="15">
      <c r="A145" s="271" t="s">
        <v>1641</v>
      </c>
      <c r="B145" s="272">
        <v>145</v>
      </c>
      <c r="C145" s="273" t="s">
        <v>2767</v>
      </c>
      <c r="D145" s="266" t="s">
        <v>1657</v>
      </c>
      <c r="E145" s="266" t="s">
        <v>1658</v>
      </c>
      <c r="F145" s="273" t="s">
        <v>2841</v>
      </c>
      <c r="G145" s="266" t="s">
        <v>2867</v>
      </c>
      <c r="H145" s="266" t="s">
        <v>2925</v>
      </c>
      <c r="I145" s="94" t="s">
        <v>3728</v>
      </c>
      <c r="J145" s="265"/>
    </row>
    <row r="146" spans="1:10" ht="15">
      <c r="A146" s="271" t="s">
        <v>1645</v>
      </c>
      <c r="B146" s="272">
        <v>146</v>
      </c>
      <c r="C146" s="273" t="s">
        <v>2830</v>
      </c>
      <c r="D146" s="266" t="s">
        <v>1660</v>
      </c>
      <c r="E146" s="266" t="s">
        <v>1661</v>
      </c>
      <c r="F146" s="273" t="s">
        <v>2841</v>
      </c>
      <c r="G146" s="266" t="s">
        <v>2864</v>
      </c>
      <c r="H146" s="266" t="s">
        <v>2861</v>
      </c>
      <c r="I146" s="94" t="s">
        <v>2763</v>
      </c>
      <c r="J146" s="265"/>
    </row>
    <row r="147" spans="1:10" ht="15">
      <c r="A147" s="271" t="s">
        <v>1649</v>
      </c>
      <c r="B147" s="272">
        <v>147</v>
      </c>
      <c r="C147" s="273" t="s">
        <v>2831</v>
      </c>
      <c r="D147" s="266" t="s">
        <v>2954</v>
      </c>
      <c r="E147" s="266" t="s">
        <v>2777</v>
      </c>
      <c r="F147" s="273" t="s">
        <v>2841</v>
      </c>
      <c r="G147" s="266" t="s">
        <v>2850</v>
      </c>
      <c r="H147" s="266" t="s">
        <v>2868</v>
      </c>
      <c r="I147" s="94" t="s">
        <v>3729</v>
      </c>
      <c r="J147" s="265"/>
    </row>
    <row r="148" spans="1:10" ht="15">
      <c r="A148" s="271" t="s">
        <v>1653</v>
      </c>
      <c r="B148" s="272">
        <v>148</v>
      </c>
      <c r="C148" s="273" t="s">
        <v>2830</v>
      </c>
      <c r="D148" s="266" t="s">
        <v>1664</v>
      </c>
      <c r="E148" s="266" t="s">
        <v>1665</v>
      </c>
      <c r="F148" s="273" t="s">
        <v>2840</v>
      </c>
      <c r="G148" s="266" t="s">
        <v>2842</v>
      </c>
      <c r="H148" s="266" t="s">
        <v>2896</v>
      </c>
      <c r="I148" s="94" t="s">
        <v>2764</v>
      </c>
      <c r="J148" s="265"/>
    </row>
    <row r="149" spans="1:10" ht="15">
      <c r="A149" s="271" t="s">
        <v>1654</v>
      </c>
      <c r="B149" s="272">
        <v>149</v>
      </c>
      <c r="C149" s="273" t="s">
        <v>2839</v>
      </c>
      <c r="D149" s="266" t="s">
        <v>3732</v>
      </c>
      <c r="E149" s="266" t="s">
        <v>3733</v>
      </c>
      <c r="F149" s="273" t="s">
        <v>2841</v>
      </c>
      <c r="G149" s="266" t="s">
        <v>2984</v>
      </c>
      <c r="H149" s="266" t="s">
        <v>1667</v>
      </c>
      <c r="I149" s="94" t="s">
        <v>3731</v>
      </c>
      <c r="J149" s="265"/>
    </row>
    <row r="150" spans="1:10" ht="15">
      <c r="A150" s="271" t="s">
        <v>1656</v>
      </c>
      <c r="B150" s="272">
        <v>150</v>
      </c>
      <c r="C150" s="273" t="s">
        <v>2839</v>
      </c>
      <c r="D150" s="266" t="s">
        <v>1669</v>
      </c>
      <c r="E150" s="266" t="s">
        <v>1670</v>
      </c>
      <c r="F150" s="273" t="s">
        <v>2841</v>
      </c>
      <c r="G150" s="266" t="s">
        <v>1671</v>
      </c>
      <c r="H150" s="266" t="s">
        <v>1672</v>
      </c>
      <c r="I150" s="94" t="s">
        <v>2765</v>
      </c>
      <c r="J150" s="265"/>
    </row>
    <row r="151" spans="1:10" ht="15">
      <c r="A151" s="271" t="s">
        <v>1659</v>
      </c>
      <c r="B151" s="272">
        <v>151</v>
      </c>
      <c r="C151" s="273" t="s">
        <v>2830</v>
      </c>
      <c r="D151" s="266" t="s">
        <v>1674</v>
      </c>
      <c r="E151" s="266" t="s">
        <v>1675</v>
      </c>
      <c r="F151" s="273" t="s">
        <v>2841</v>
      </c>
      <c r="G151" s="266" t="s">
        <v>2887</v>
      </c>
      <c r="H151" s="266" t="s">
        <v>1480</v>
      </c>
      <c r="I151" s="94" t="s">
        <v>3735</v>
      </c>
      <c r="J151" s="265"/>
    </row>
    <row r="152" spans="1:10" ht="15">
      <c r="A152" s="271" t="s">
        <v>1662</v>
      </c>
      <c r="B152" s="272">
        <v>152</v>
      </c>
      <c r="C152" s="273" t="s">
        <v>2767</v>
      </c>
      <c r="D152" s="266" t="s">
        <v>3737</v>
      </c>
      <c r="E152" s="266" t="s">
        <v>3738</v>
      </c>
      <c r="F152" s="273" t="s">
        <v>2841</v>
      </c>
      <c r="G152" s="266" t="s">
        <v>2867</v>
      </c>
      <c r="H152" s="266" t="s">
        <v>3727</v>
      </c>
      <c r="I152" s="94" t="s">
        <v>2766</v>
      </c>
      <c r="J152" s="265"/>
    </row>
    <row r="153" spans="1:10" ht="15">
      <c r="A153" s="271" t="s">
        <v>1663</v>
      </c>
      <c r="B153" s="272">
        <v>153</v>
      </c>
      <c r="C153" s="273" t="s">
        <v>2839</v>
      </c>
      <c r="D153" s="266" t="s">
        <v>2945</v>
      </c>
      <c r="E153" s="266" t="s">
        <v>2776</v>
      </c>
      <c r="F153" s="273" t="s">
        <v>2841</v>
      </c>
      <c r="G153" s="266" t="s">
        <v>2867</v>
      </c>
      <c r="H153" s="266" t="s">
        <v>2946</v>
      </c>
      <c r="I153" s="94" t="s">
        <v>3736</v>
      </c>
      <c r="J153" s="265"/>
    </row>
    <row r="154" spans="1:10" ht="15">
      <c r="A154" s="271" t="s">
        <v>1666</v>
      </c>
      <c r="B154" s="272">
        <v>154</v>
      </c>
      <c r="C154" s="273" t="s">
        <v>2839</v>
      </c>
      <c r="D154" s="266" t="s">
        <v>1680</v>
      </c>
      <c r="E154" s="266" t="s">
        <v>1681</v>
      </c>
      <c r="F154" s="273" t="s">
        <v>2841</v>
      </c>
      <c r="G154" s="266" t="s">
        <v>2842</v>
      </c>
      <c r="H154" s="266" t="s">
        <v>2925</v>
      </c>
      <c r="I154" s="94" t="s">
        <v>2768</v>
      </c>
      <c r="J154" s="265"/>
    </row>
    <row r="155" spans="1:10" ht="15">
      <c r="A155" s="271" t="s">
        <v>1668</v>
      </c>
      <c r="B155" s="272">
        <v>155</v>
      </c>
      <c r="C155" s="273" t="s">
        <v>2830</v>
      </c>
      <c r="D155" s="266" t="s">
        <v>1683</v>
      </c>
      <c r="E155" s="266" t="s">
        <v>1684</v>
      </c>
      <c r="F155" s="273" t="s">
        <v>2840</v>
      </c>
      <c r="G155" s="266" t="s">
        <v>1685</v>
      </c>
      <c r="H155" s="266" t="s">
        <v>2861</v>
      </c>
      <c r="I155" s="94" t="s">
        <v>3739</v>
      </c>
      <c r="J155" s="265"/>
    </row>
    <row r="156" spans="1:10" ht="15">
      <c r="A156" s="271" t="s">
        <v>1673</v>
      </c>
      <c r="B156" s="272">
        <v>156</v>
      </c>
      <c r="C156" s="273" t="s">
        <v>2839</v>
      </c>
      <c r="D156" s="266" t="s">
        <v>1687</v>
      </c>
      <c r="E156" s="266" t="s">
        <v>1688</v>
      </c>
      <c r="F156" s="273" t="s">
        <v>2840</v>
      </c>
      <c r="G156" s="266" t="s">
        <v>1689</v>
      </c>
      <c r="H156" s="266" t="s">
        <v>1690</v>
      </c>
      <c r="I156" s="94" t="s">
        <v>2769</v>
      </c>
      <c r="J156" s="265"/>
    </row>
    <row r="157" spans="1:10" ht="15">
      <c r="A157" s="271" t="s">
        <v>1676</v>
      </c>
      <c r="B157" s="272">
        <v>157</v>
      </c>
      <c r="C157" s="273" t="s">
        <v>2767</v>
      </c>
      <c r="D157" s="266" t="s">
        <v>1692</v>
      </c>
      <c r="E157" s="266" t="s">
        <v>1693</v>
      </c>
      <c r="F157" s="273" t="s">
        <v>2841</v>
      </c>
      <c r="G157" s="266" t="s">
        <v>2867</v>
      </c>
      <c r="H157" s="266" t="s">
        <v>1694</v>
      </c>
      <c r="I157" s="94" t="s">
        <v>1677</v>
      </c>
      <c r="J157" s="265"/>
    </row>
    <row r="158" spans="1:10" ht="15">
      <c r="A158" s="271" t="s">
        <v>1678</v>
      </c>
      <c r="B158" s="272">
        <v>158</v>
      </c>
      <c r="C158" s="273" t="s">
        <v>2839</v>
      </c>
      <c r="D158" s="266" t="s">
        <v>1696</v>
      </c>
      <c r="E158" s="266" t="s">
        <v>1697</v>
      </c>
      <c r="F158" s="273" t="s">
        <v>2841</v>
      </c>
      <c r="G158" s="266" t="s">
        <v>1698</v>
      </c>
      <c r="H158" s="266" t="s">
        <v>1699</v>
      </c>
      <c r="I158" s="94" t="s">
        <v>2770</v>
      </c>
      <c r="J158" s="265"/>
    </row>
    <row r="159" spans="1:10" ht="15">
      <c r="A159" s="271" t="s">
        <v>1679</v>
      </c>
      <c r="B159" s="272">
        <v>159</v>
      </c>
      <c r="C159" s="273" t="s">
        <v>2839</v>
      </c>
      <c r="D159" s="266" t="s">
        <v>1701</v>
      </c>
      <c r="E159" s="266" t="s">
        <v>1702</v>
      </c>
      <c r="F159" s="273" t="s">
        <v>2841</v>
      </c>
      <c r="G159" s="266" t="s">
        <v>2887</v>
      </c>
      <c r="H159" s="266" t="s">
        <v>1589</v>
      </c>
      <c r="I159" s="94" t="s">
        <v>3740</v>
      </c>
      <c r="J159" s="265"/>
    </row>
    <row r="160" spans="1:10" ht="15">
      <c r="A160" s="271" t="s">
        <v>1682</v>
      </c>
      <c r="B160" s="272">
        <v>160</v>
      </c>
      <c r="C160" s="273" t="s">
        <v>2767</v>
      </c>
      <c r="D160" s="266" t="s">
        <v>1704</v>
      </c>
      <c r="E160" s="266" t="s">
        <v>1705</v>
      </c>
      <c r="F160" s="273" t="s">
        <v>2841</v>
      </c>
      <c r="G160" s="266" t="s">
        <v>2928</v>
      </c>
      <c r="H160" s="266" t="s">
        <v>1706</v>
      </c>
      <c r="I160" s="94" t="s">
        <v>2773</v>
      </c>
      <c r="J160" s="265"/>
    </row>
    <row r="161" spans="1:10" ht="15">
      <c r="A161" s="271" t="s">
        <v>1686</v>
      </c>
      <c r="B161" s="272">
        <v>161</v>
      </c>
      <c r="C161" s="273" t="s">
        <v>2767</v>
      </c>
      <c r="D161" s="266" t="s">
        <v>1708</v>
      </c>
      <c r="E161" s="266" t="s">
        <v>1709</v>
      </c>
      <c r="F161" s="273" t="s">
        <v>2841</v>
      </c>
      <c r="G161" s="266" t="s">
        <v>1584</v>
      </c>
      <c r="H161" s="266" t="s">
        <v>3720</v>
      </c>
      <c r="I161" s="94" t="s">
        <v>3742</v>
      </c>
      <c r="J161" s="265"/>
    </row>
    <row r="162" spans="1:10" ht="15">
      <c r="A162" s="271" t="s">
        <v>1691</v>
      </c>
      <c r="B162" s="272">
        <v>162</v>
      </c>
      <c r="C162" s="273" t="s">
        <v>2767</v>
      </c>
      <c r="D162" s="266" t="s">
        <v>1711</v>
      </c>
      <c r="E162" s="266" t="s">
        <v>1712</v>
      </c>
      <c r="F162" s="273" t="s">
        <v>2841</v>
      </c>
      <c r="G162" s="266" t="s">
        <v>1584</v>
      </c>
      <c r="H162" s="266" t="s">
        <v>1694</v>
      </c>
      <c r="I162" s="94" t="s">
        <v>2774</v>
      </c>
      <c r="J162" s="265"/>
    </row>
    <row r="163" spans="1:10" ht="15">
      <c r="A163" s="271" t="s">
        <v>1695</v>
      </c>
      <c r="B163" s="272">
        <v>163</v>
      </c>
      <c r="C163" s="273" t="s">
        <v>2767</v>
      </c>
      <c r="D163" s="266" t="s">
        <v>1714</v>
      </c>
      <c r="E163" s="266" t="s">
        <v>1715</v>
      </c>
      <c r="F163" s="273" t="s">
        <v>2841</v>
      </c>
      <c r="G163" s="266" t="s">
        <v>2848</v>
      </c>
      <c r="H163" s="266" t="s">
        <v>1716</v>
      </c>
      <c r="I163" s="94" t="s">
        <v>3743</v>
      </c>
      <c r="J163" s="265"/>
    </row>
    <row r="164" spans="1:10" ht="15">
      <c r="A164" s="271" t="s">
        <v>1700</v>
      </c>
      <c r="B164" s="272">
        <v>164</v>
      </c>
      <c r="C164" s="273" t="s">
        <v>2781</v>
      </c>
      <c r="D164" s="266" t="s">
        <v>2897</v>
      </c>
      <c r="E164" s="266" t="s">
        <v>2898</v>
      </c>
      <c r="F164" s="273" t="s">
        <v>2841</v>
      </c>
      <c r="G164" s="266" t="s">
        <v>2876</v>
      </c>
      <c r="H164" s="266" t="s">
        <v>2782</v>
      </c>
      <c r="I164" s="94" t="s">
        <v>3798</v>
      </c>
      <c r="J164" s="265"/>
    </row>
    <row r="165" spans="1:10" ht="15">
      <c r="A165" s="271" t="s">
        <v>1703</v>
      </c>
      <c r="B165" s="272">
        <v>165</v>
      </c>
      <c r="C165" s="273" t="s">
        <v>2781</v>
      </c>
      <c r="D165" s="266" t="s">
        <v>1720</v>
      </c>
      <c r="E165" s="266" t="s">
        <v>1721</v>
      </c>
      <c r="F165" s="273" t="s">
        <v>2841</v>
      </c>
      <c r="G165" s="266" t="s">
        <v>1722</v>
      </c>
      <c r="H165" s="266" t="s">
        <v>2784</v>
      </c>
      <c r="I165" s="94" t="s">
        <v>3746</v>
      </c>
      <c r="J165" s="265"/>
    </row>
    <row r="166" spans="1:10" ht="15">
      <c r="A166" s="271" t="s">
        <v>1707</v>
      </c>
      <c r="B166" s="272">
        <v>166</v>
      </c>
      <c r="C166" s="273" t="s">
        <v>2781</v>
      </c>
      <c r="D166" s="266" t="s">
        <v>2899</v>
      </c>
      <c r="E166" s="266" t="s">
        <v>2783</v>
      </c>
      <c r="F166" s="273" t="s">
        <v>2841</v>
      </c>
      <c r="G166" s="266" t="s">
        <v>2876</v>
      </c>
      <c r="H166" s="266" t="s">
        <v>2784</v>
      </c>
      <c r="I166" s="94" t="s">
        <v>2775</v>
      </c>
      <c r="J166" s="265"/>
    </row>
    <row r="167" spans="1:10" ht="15">
      <c r="A167" s="271" t="s">
        <v>1710</v>
      </c>
      <c r="B167" s="272">
        <v>167</v>
      </c>
      <c r="C167" s="273" t="s">
        <v>2781</v>
      </c>
      <c r="D167" s="266" t="s">
        <v>2991</v>
      </c>
      <c r="E167" s="266" t="s">
        <v>3741</v>
      </c>
      <c r="F167" s="273" t="s">
        <v>2841</v>
      </c>
      <c r="G167" s="266" t="s">
        <v>2876</v>
      </c>
      <c r="H167" s="266" t="s">
        <v>2782</v>
      </c>
      <c r="I167" s="94" t="s">
        <v>3751</v>
      </c>
      <c r="J167" s="265"/>
    </row>
    <row r="168" spans="1:10" ht="15">
      <c r="A168" s="271" t="s">
        <v>1713</v>
      </c>
      <c r="B168" s="272">
        <v>169</v>
      </c>
      <c r="C168" s="273" t="s">
        <v>2781</v>
      </c>
      <c r="D168" s="266" t="s">
        <v>2785</v>
      </c>
      <c r="E168" s="266" t="s">
        <v>2786</v>
      </c>
      <c r="F168" s="273" t="s">
        <v>2841</v>
      </c>
      <c r="G168" s="266" t="s">
        <v>2876</v>
      </c>
      <c r="H168" s="266" t="s">
        <v>2784</v>
      </c>
      <c r="I168" s="94" t="s">
        <v>1295</v>
      </c>
      <c r="J168" s="265"/>
    </row>
    <row r="169" spans="1:10" ht="15">
      <c r="A169" s="271" t="s">
        <v>1717</v>
      </c>
      <c r="B169" s="272">
        <v>170</v>
      </c>
      <c r="C169" s="273" t="s">
        <v>2781</v>
      </c>
      <c r="D169" s="266" t="s">
        <v>2904</v>
      </c>
      <c r="E169" s="266" t="s">
        <v>2905</v>
      </c>
      <c r="F169" s="273" t="s">
        <v>2841</v>
      </c>
      <c r="G169" s="266" t="s">
        <v>2867</v>
      </c>
      <c r="H169" s="266" t="s">
        <v>2784</v>
      </c>
      <c r="I169" s="94" t="s">
        <v>1718</v>
      </c>
      <c r="J169" s="265"/>
    </row>
    <row r="170" spans="1:10" ht="15">
      <c r="A170" s="271" t="s">
        <v>1719</v>
      </c>
      <c r="B170" s="272">
        <v>171</v>
      </c>
      <c r="C170" s="273" t="s">
        <v>2781</v>
      </c>
      <c r="D170" s="266" t="s">
        <v>2900</v>
      </c>
      <c r="E170" s="266" t="s">
        <v>2901</v>
      </c>
      <c r="F170" s="273" t="s">
        <v>2841</v>
      </c>
      <c r="G170" s="266" t="s">
        <v>2850</v>
      </c>
      <c r="H170" s="266" t="s">
        <v>2784</v>
      </c>
      <c r="I170" s="94" t="s">
        <v>1723</v>
      </c>
      <c r="J170" s="265"/>
    </row>
    <row r="171" spans="1:10" ht="15">
      <c r="A171" s="271" t="s">
        <v>1724</v>
      </c>
      <c r="B171" s="272">
        <v>172</v>
      </c>
      <c r="C171" s="273" t="s">
        <v>2781</v>
      </c>
      <c r="D171" s="266" t="s">
        <v>1737</v>
      </c>
      <c r="E171" s="266" t="s">
        <v>1738</v>
      </c>
      <c r="F171" s="273" t="s">
        <v>2841</v>
      </c>
      <c r="G171" s="266" t="s">
        <v>2876</v>
      </c>
      <c r="H171" s="266" t="s">
        <v>2782</v>
      </c>
      <c r="I171" s="94" t="s">
        <v>1725</v>
      </c>
      <c r="J171" s="265"/>
    </row>
    <row r="172" spans="1:10" ht="15">
      <c r="A172" s="271" t="s">
        <v>1726</v>
      </c>
      <c r="B172" s="272">
        <v>173</v>
      </c>
      <c r="C172" s="273" t="s">
        <v>2781</v>
      </c>
      <c r="D172" s="266" t="s">
        <v>1741</v>
      </c>
      <c r="E172" s="266" t="s">
        <v>1742</v>
      </c>
      <c r="F172" s="273" t="s">
        <v>2841</v>
      </c>
      <c r="G172" s="266" t="s">
        <v>3769</v>
      </c>
      <c r="H172" s="266" t="s">
        <v>1743</v>
      </c>
      <c r="I172" s="94" t="s">
        <v>1727</v>
      </c>
      <c r="J172" s="265"/>
    </row>
    <row r="173" spans="1:10" ht="15">
      <c r="A173" s="271" t="s">
        <v>1728</v>
      </c>
      <c r="B173" s="272">
        <v>174</v>
      </c>
      <c r="C173" s="273" t="s">
        <v>2781</v>
      </c>
      <c r="D173" s="266" t="s">
        <v>2902</v>
      </c>
      <c r="E173" s="266" t="s">
        <v>2903</v>
      </c>
      <c r="F173" s="273" t="s">
        <v>2841</v>
      </c>
      <c r="G173" s="266" t="s">
        <v>2876</v>
      </c>
      <c r="H173" s="266" t="s">
        <v>2784</v>
      </c>
      <c r="I173" s="94" t="s">
        <v>1729</v>
      </c>
      <c r="J173" s="265"/>
    </row>
    <row r="174" spans="1:10" ht="15">
      <c r="A174" s="271" t="s">
        <v>1730</v>
      </c>
      <c r="B174" s="272">
        <v>175</v>
      </c>
      <c r="C174" s="273" t="s">
        <v>2781</v>
      </c>
      <c r="D174" s="266" t="s">
        <v>3744</v>
      </c>
      <c r="E174" s="266" t="s">
        <v>3745</v>
      </c>
      <c r="F174" s="273" t="s">
        <v>2841</v>
      </c>
      <c r="G174" s="266" t="s">
        <v>3769</v>
      </c>
      <c r="H174" s="266" t="s">
        <v>2782</v>
      </c>
      <c r="I174" s="94" t="s">
        <v>1731</v>
      </c>
      <c r="J174" s="265"/>
    </row>
    <row r="175" spans="1:10" ht="15">
      <c r="A175" s="271" t="s">
        <v>1732</v>
      </c>
      <c r="B175" s="272">
        <v>176</v>
      </c>
      <c r="C175" s="273" t="s">
        <v>2781</v>
      </c>
      <c r="D175" s="266" t="s">
        <v>1901</v>
      </c>
      <c r="E175" s="266" t="s">
        <v>1902</v>
      </c>
      <c r="F175" s="273" t="s">
        <v>2841</v>
      </c>
      <c r="G175" s="266" t="s">
        <v>2867</v>
      </c>
      <c r="H175" s="266" t="s">
        <v>2782</v>
      </c>
      <c r="I175" s="94" t="s">
        <v>1733</v>
      </c>
      <c r="J175" s="265"/>
    </row>
    <row r="176" spans="1:10" ht="15">
      <c r="A176" s="271" t="s">
        <v>1734</v>
      </c>
      <c r="B176" s="272">
        <v>177</v>
      </c>
      <c r="C176" s="273" t="s">
        <v>2781</v>
      </c>
      <c r="D176" s="266" t="s">
        <v>2906</v>
      </c>
      <c r="E176" s="266" t="s">
        <v>2907</v>
      </c>
      <c r="F176" s="273" t="s">
        <v>2841</v>
      </c>
      <c r="G176" s="266" t="s">
        <v>2867</v>
      </c>
      <c r="H176" s="266" t="s">
        <v>2784</v>
      </c>
      <c r="I176" s="94" t="s">
        <v>1735</v>
      </c>
      <c r="J176" s="265"/>
    </row>
    <row r="177" spans="1:10" ht="15">
      <c r="A177" s="271" t="s">
        <v>1736</v>
      </c>
      <c r="B177" s="272">
        <v>178</v>
      </c>
      <c r="C177" s="273" t="s">
        <v>2781</v>
      </c>
      <c r="D177" s="266" t="s">
        <v>1907</v>
      </c>
      <c r="E177" s="266" t="s">
        <v>1908</v>
      </c>
      <c r="F177" s="273" t="s">
        <v>2884</v>
      </c>
      <c r="G177" s="266" t="s">
        <v>2876</v>
      </c>
      <c r="H177" s="266" t="s">
        <v>1743</v>
      </c>
      <c r="I177" s="94" t="s">
        <v>1739</v>
      </c>
      <c r="J177" s="265"/>
    </row>
    <row r="178" spans="1:10" ht="15">
      <c r="A178" s="271" t="s">
        <v>1740</v>
      </c>
      <c r="B178" s="272">
        <v>179</v>
      </c>
      <c r="C178" s="273" t="s">
        <v>2781</v>
      </c>
      <c r="D178" s="266" t="s">
        <v>1910</v>
      </c>
      <c r="E178" s="266" t="s">
        <v>1911</v>
      </c>
      <c r="F178" s="273" t="s">
        <v>2841</v>
      </c>
      <c r="G178" s="266" t="s">
        <v>2887</v>
      </c>
      <c r="H178" s="266" t="s">
        <v>1912</v>
      </c>
      <c r="I178" s="94" t="s">
        <v>1895</v>
      </c>
      <c r="J178" s="265"/>
    </row>
    <row r="179" spans="1:10" ht="15">
      <c r="A179" s="271" t="s">
        <v>1896</v>
      </c>
      <c r="B179" s="272">
        <v>180</v>
      </c>
      <c r="C179" s="273" t="s">
        <v>2781</v>
      </c>
      <c r="D179" s="266" t="s">
        <v>3747</v>
      </c>
      <c r="E179" s="266" t="s">
        <v>3748</v>
      </c>
      <c r="F179" s="273" t="s">
        <v>2841</v>
      </c>
      <c r="G179" s="266" t="s">
        <v>2876</v>
      </c>
      <c r="H179" s="266" t="s">
        <v>2784</v>
      </c>
      <c r="I179" s="94" t="s">
        <v>1897</v>
      </c>
      <c r="J179" s="265"/>
    </row>
    <row r="180" spans="1:10" ht="15">
      <c r="A180" s="271" t="s">
        <v>1898</v>
      </c>
      <c r="B180" s="272">
        <v>181</v>
      </c>
      <c r="C180" s="273" t="s">
        <v>2781</v>
      </c>
      <c r="D180" s="266" t="s">
        <v>1913</v>
      </c>
      <c r="E180" s="266" t="s">
        <v>1914</v>
      </c>
      <c r="F180" s="273" t="s">
        <v>2841</v>
      </c>
      <c r="G180" s="266" t="s">
        <v>1722</v>
      </c>
      <c r="H180" s="266" t="s">
        <v>2784</v>
      </c>
      <c r="I180" s="94" t="s">
        <v>1899</v>
      </c>
      <c r="J180" s="265"/>
    </row>
    <row r="181" spans="1:10" ht="15">
      <c r="A181" s="271" t="s">
        <v>1900</v>
      </c>
      <c r="B181" s="272">
        <v>182</v>
      </c>
      <c r="C181" s="273" t="s">
        <v>2781</v>
      </c>
      <c r="D181" s="266" t="s">
        <v>1915</v>
      </c>
      <c r="E181" s="266" t="s">
        <v>1916</v>
      </c>
      <c r="F181" s="273" t="s">
        <v>2841</v>
      </c>
      <c r="G181" s="266" t="s">
        <v>1722</v>
      </c>
      <c r="H181" s="266" t="s">
        <v>1743</v>
      </c>
      <c r="I181" s="94" t="s">
        <v>1903</v>
      </c>
      <c r="J181" s="265"/>
    </row>
    <row r="182" spans="1:10" ht="15">
      <c r="A182" s="271" t="s">
        <v>1904</v>
      </c>
      <c r="B182" s="272">
        <v>183</v>
      </c>
      <c r="C182" s="273" t="s">
        <v>2781</v>
      </c>
      <c r="D182" s="266" t="s">
        <v>1917</v>
      </c>
      <c r="E182" s="266" t="s">
        <v>1918</v>
      </c>
      <c r="F182" s="273" t="s">
        <v>2841</v>
      </c>
      <c r="G182" s="266" t="s">
        <v>1698</v>
      </c>
      <c r="H182" s="266" t="s">
        <v>2784</v>
      </c>
      <c r="I182" s="94" t="s">
        <v>1905</v>
      </c>
      <c r="J182" s="265"/>
    </row>
    <row r="183" spans="1:10" ht="15">
      <c r="A183" s="271" t="s">
        <v>1906</v>
      </c>
      <c r="B183" s="272">
        <v>184</v>
      </c>
      <c r="C183" s="273" t="s">
        <v>2781</v>
      </c>
      <c r="D183" s="266" t="s">
        <v>3749</v>
      </c>
      <c r="E183" s="266" t="s">
        <v>3750</v>
      </c>
      <c r="F183" s="273" t="s">
        <v>2841</v>
      </c>
      <c r="G183" s="266" t="s">
        <v>2876</v>
      </c>
      <c r="H183" s="266" t="s">
        <v>2784</v>
      </c>
      <c r="I183" s="94" t="s">
        <v>1909</v>
      </c>
      <c r="J183" s="265"/>
    </row>
    <row r="184" spans="1:9" ht="12.75">
      <c r="A184" s="87"/>
      <c r="B184" s="79"/>
      <c r="C184" s="80"/>
      <c r="D184" s="81"/>
      <c r="E184" s="81"/>
      <c r="F184" s="81"/>
      <c r="G184" s="81"/>
      <c r="H184" s="81"/>
      <c r="I184" s="81"/>
    </row>
  </sheetData>
  <sheetProtection/>
  <autoFilter ref="A9:I183"/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L171"/>
  <sheetViews>
    <sheetView zoomScalePageLayoutView="0" workbookViewId="0" topLeftCell="A1">
      <selection activeCell="B5" sqref="B5"/>
    </sheetView>
  </sheetViews>
  <sheetFormatPr defaultColWidth="9.140625" defaultRowHeight="12.75" outlineLevelCol="1"/>
  <cols>
    <col min="1" max="1" width="4.7109375" style="202" customWidth="1"/>
    <col min="2" max="2" width="6.57421875" style="112" customWidth="1"/>
    <col min="3" max="3" width="5.57421875" style="113" customWidth="1"/>
    <col min="4" max="4" width="20.140625" style="111" customWidth="1"/>
    <col min="5" max="5" width="16.57421875" style="111" customWidth="1"/>
    <col min="6" max="6" width="10.8515625" style="113" customWidth="1"/>
    <col min="7" max="7" width="22.57421875" style="114" customWidth="1"/>
    <col min="8" max="8" width="13.140625" style="210" customWidth="1"/>
    <col min="9" max="9" width="6.140625" style="211" hidden="1" customWidth="1" outlineLevel="1"/>
    <col min="10" max="10" width="5.28125" style="138" hidden="1" customWidth="1" outlineLevel="1"/>
    <col min="11" max="11" width="10.57421875" style="113" hidden="1" customWidth="1" outlineLevel="1"/>
    <col min="12" max="12" width="9.140625" style="111" customWidth="1" collapsed="1"/>
    <col min="13" max="16384" width="9.140625" style="111" customWidth="1"/>
  </cols>
  <sheetData>
    <row r="1" spans="1:12" ht="14.25" customHeight="1">
      <c r="A1" s="324" t="str">
        <f>Startlist!$F4</f>
        <v>Silveston 50th Saaremaa Rally 2017</v>
      </c>
      <c r="B1" s="325"/>
      <c r="C1" s="325"/>
      <c r="D1" s="325"/>
      <c r="E1" s="325"/>
      <c r="F1" s="325"/>
      <c r="G1" s="325"/>
      <c r="H1" s="206"/>
      <c r="I1" s="326" t="s">
        <v>2979</v>
      </c>
      <c r="J1" s="326"/>
      <c r="K1" s="214">
        <v>15</v>
      </c>
      <c r="L1" s="217"/>
    </row>
    <row r="2" spans="1:12" ht="14.25" customHeight="1">
      <c r="A2" s="324" t="str">
        <f>Startlist!$F5</f>
        <v>October 13-14, 2017</v>
      </c>
      <c r="B2" s="325"/>
      <c r="C2" s="325"/>
      <c r="D2" s="325"/>
      <c r="E2" s="325"/>
      <c r="F2" s="325"/>
      <c r="G2" s="325"/>
      <c r="H2" s="206"/>
      <c r="L2" s="217"/>
    </row>
    <row r="3" spans="1:12" ht="10.5" customHeight="1">
      <c r="A3" s="324" t="str">
        <f>Startlist!$F6</f>
        <v>Saaremaa</v>
      </c>
      <c r="B3" s="325"/>
      <c r="C3" s="325"/>
      <c r="D3" s="325"/>
      <c r="E3" s="325"/>
      <c r="F3" s="325"/>
      <c r="G3" s="325"/>
      <c r="H3" s="206"/>
      <c r="L3" s="217"/>
    </row>
    <row r="4" spans="1:12" ht="13.5" customHeight="1">
      <c r="A4" s="191"/>
      <c r="B4" s="192" t="s">
        <v>1296</v>
      </c>
      <c r="C4" s="193"/>
      <c r="D4" s="194"/>
      <c r="E4" s="182"/>
      <c r="F4" s="183"/>
      <c r="G4" s="294"/>
      <c r="H4" s="207"/>
      <c r="L4" s="217"/>
    </row>
    <row r="5" spans="1:12" ht="12.75" customHeight="1">
      <c r="A5" s="185">
        <v>1</v>
      </c>
      <c r="B5" s="195" t="str">
        <f>VLOOKUP($B7,Startlist!$B:$H,6,FALSE)</f>
        <v>OT RACING</v>
      </c>
      <c r="C5" s="196"/>
      <c r="D5" s="197"/>
      <c r="E5" s="197"/>
      <c r="F5" s="196"/>
      <c r="G5" s="198"/>
      <c r="H5" s="208">
        <f>IF(ISERROR(SMALL(H7:H12,1)+SMALL(H7:H12,2)),"-",SMALL(H7:H12,1)+SMALL(H7:H12,2))</f>
        <v>0.09994675925925925</v>
      </c>
      <c r="I5" s="212">
        <f>A5</f>
        <v>1</v>
      </c>
      <c r="J5" s="213">
        <v>1</v>
      </c>
      <c r="K5" s="215">
        <f>H5</f>
        <v>0.09994675925925925</v>
      </c>
      <c r="L5" s="217"/>
    </row>
    <row r="6" spans="1:12" ht="12.75" customHeight="1">
      <c r="A6" s="191"/>
      <c r="B6" s="200"/>
      <c r="C6" s="201"/>
      <c r="D6" s="182"/>
      <c r="E6" s="182"/>
      <c r="F6" s="201"/>
      <c r="G6" s="184"/>
      <c r="H6" s="207"/>
      <c r="I6" s="212">
        <f>A5</f>
        <v>1</v>
      </c>
      <c r="J6" s="213">
        <v>2</v>
      </c>
      <c r="K6" s="216">
        <f>H5</f>
        <v>0.09994675925925925</v>
      </c>
      <c r="L6" s="217"/>
    </row>
    <row r="7" spans="1:12" ht="12.75" customHeight="1">
      <c r="A7" s="191"/>
      <c r="B7" s="200">
        <v>1</v>
      </c>
      <c r="C7" s="201" t="str">
        <f>VLOOKUP($B7,Startlist!$B:$H,2,FALSE)</f>
        <v>MV1</v>
      </c>
      <c r="D7" s="184" t="str">
        <f>VLOOKUP($B7,Startlist!$B:$H,3,FALSE)</f>
        <v>Ott Tänak</v>
      </c>
      <c r="E7" s="184" t="str">
        <f>VLOOKUP($B7,Startlist!$B:$H,4,FALSE)</f>
        <v>Georg Gross</v>
      </c>
      <c r="F7" s="201" t="str">
        <f>VLOOKUP($B7,Startlist!$B:$H,5,FALSE)</f>
        <v>EST</v>
      </c>
      <c r="G7" s="184" t="str">
        <f>VLOOKUP($B7,Startlist!$B:$H,7,FALSE)</f>
        <v>Ford Fiesta WRC</v>
      </c>
      <c r="H7" s="209">
        <f>IF(ISERROR(TIMEVALUE(SUBSTITUTE(TRIM(VLOOKUP(B7,Results!B:R,$K$1,FALSE)),".",":"))),"-",TIMEVALUE(SUBSTITUTE(TRIM(VLOOKUP(B7,Results!B:R,$K$1,FALSE)),".",":")))</f>
        <v>0.04655671296296296</v>
      </c>
      <c r="I7" s="212">
        <f>A5</f>
        <v>1</v>
      </c>
      <c r="J7" s="213">
        <v>3</v>
      </c>
      <c r="K7" s="216">
        <f>H5</f>
        <v>0.09994675925925925</v>
      </c>
      <c r="L7" s="217"/>
    </row>
    <row r="8" spans="1:12" ht="12.75" customHeight="1">
      <c r="A8" s="191"/>
      <c r="B8" s="200">
        <v>43</v>
      </c>
      <c r="C8" s="201" t="str">
        <f>VLOOKUP($B8,Startlist!$B:$H,2,FALSE)</f>
        <v>MV6</v>
      </c>
      <c r="D8" s="184" t="str">
        <f>VLOOKUP($B8,Startlist!$B:$H,3,FALSE)</f>
        <v>Kevin Kuusik</v>
      </c>
      <c r="E8" s="184" t="str">
        <f>VLOOKUP($B8,Startlist!$B:$H,4,FALSE)</f>
        <v>Cristen Laos</v>
      </c>
      <c r="F8" s="201" t="str">
        <f>VLOOKUP($B8,Startlist!$B:$H,5,FALSE)</f>
        <v>EST</v>
      </c>
      <c r="G8" s="184" t="str">
        <f>VLOOKUP($B8,Startlist!$B:$H,7,FALSE)</f>
        <v>Ford Fiesta</v>
      </c>
      <c r="H8" s="209">
        <f>IF(ISERROR(TIMEVALUE(SUBSTITUTE(TRIM(VLOOKUP(B8,Results!B:R,$K$1,FALSE)),".",":"))),"-",TIMEVALUE(SUBSTITUTE(TRIM(VLOOKUP(B8,Results!B:R,$K$1,FALSE)),".",":")))</f>
        <v>0.058956018518518526</v>
      </c>
      <c r="I8" s="212">
        <f>A5</f>
        <v>1</v>
      </c>
      <c r="J8" s="213">
        <v>4</v>
      </c>
      <c r="K8" s="216">
        <f>H5</f>
        <v>0.09994675925925925</v>
      </c>
      <c r="L8" s="217"/>
    </row>
    <row r="9" spans="1:12" ht="12.75" customHeight="1">
      <c r="A9" s="191"/>
      <c r="B9" s="200">
        <v>51</v>
      </c>
      <c r="C9" s="201" t="str">
        <f>VLOOKUP($B9,Startlist!$B:$H,2,FALSE)</f>
        <v>MV6</v>
      </c>
      <c r="D9" s="184" t="str">
        <f>VLOOKUP($B9,Startlist!$B:$H,3,FALSE)</f>
        <v>Oliver Ojaperv</v>
      </c>
      <c r="E9" s="184" t="str">
        <f>VLOOKUP($B9,Startlist!$B:$H,4,FALSE)</f>
        <v>Jarno Talve</v>
      </c>
      <c r="F9" s="201" t="str">
        <f>VLOOKUP($B9,Startlist!$B:$H,5,FALSE)</f>
        <v>EST</v>
      </c>
      <c r="G9" s="184" t="str">
        <f>VLOOKUP($B9,Startlist!$B:$H,7,FALSE)</f>
        <v>Ford Fiesta R2T</v>
      </c>
      <c r="H9" s="209">
        <f>IF(ISERROR(TIMEVALUE(SUBSTITUTE(TRIM(VLOOKUP(B9,Results!B:R,$K$1,FALSE)),".",":"))),"-",TIMEVALUE(SUBSTITUTE(TRIM(VLOOKUP(B9,Results!B:R,$K$1,FALSE)),".",":")))</f>
        <v>0.05469560185185185</v>
      </c>
      <c r="I9" s="212">
        <f>A5</f>
        <v>1</v>
      </c>
      <c r="J9" s="213">
        <v>5</v>
      </c>
      <c r="K9" s="216">
        <f>H5</f>
        <v>0.09994675925925925</v>
      </c>
      <c r="L9" s="217"/>
    </row>
    <row r="10" spans="1:12" ht="12.75" customHeight="1">
      <c r="A10" s="191"/>
      <c r="B10" s="200">
        <v>54</v>
      </c>
      <c r="C10" s="201" t="str">
        <f>VLOOKUP($B10,Startlist!$B:$H,2,FALSE)</f>
        <v>MV6</v>
      </c>
      <c r="D10" s="184" t="str">
        <f>VLOOKUP($B10,Startlist!$B:$H,3,FALSE)</f>
        <v>Ken Torn</v>
      </c>
      <c r="E10" s="184" t="str">
        <f>VLOOKUP($B10,Startlist!$B:$H,4,FALSE)</f>
        <v>Kuldar Sikk</v>
      </c>
      <c r="F10" s="201" t="str">
        <f>VLOOKUP($B10,Startlist!$B:$H,5,FALSE)</f>
        <v>EST</v>
      </c>
      <c r="G10" s="184" t="str">
        <f>VLOOKUP($B10,Startlist!$B:$H,7,FALSE)</f>
        <v>Ford Fiesta R2T</v>
      </c>
      <c r="H10" s="209">
        <f>IF(ISERROR(TIMEVALUE(SUBSTITUTE(TRIM(VLOOKUP(B10,Results!B:R,$K$1,FALSE)),".",":"))),"-",TIMEVALUE(SUBSTITUTE(TRIM(VLOOKUP(B10,Results!B:R,$K$1,FALSE)),".",":")))</f>
        <v>0.0533900462962963</v>
      </c>
      <c r="I10" s="212">
        <f>A5</f>
        <v>1</v>
      </c>
      <c r="J10" s="213">
        <v>6</v>
      </c>
      <c r="K10" s="216">
        <f>H5</f>
        <v>0.09994675925925925</v>
      </c>
      <c r="L10" s="217"/>
    </row>
    <row r="11" spans="1:12" ht="12.75" customHeight="1">
      <c r="A11" s="191"/>
      <c r="B11" s="200">
        <v>105</v>
      </c>
      <c r="C11" s="201" t="str">
        <f>VLOOKUP($B11,Startlist!$B:$H,2,FALSE)</f>
        <v>MV9</v>
      </c>
      <c r="D11" s="184" t="str">
        <f>VLOOKUP($B11,Startlist!$B:$H,3,FALSE)</f>
        <v>Janar Tänak</v>
      </c>
      <c r="E11" s="184" t="str">
        <f>VLOOKUP($B11,Startlist!$B:$H,4,FALSE)</f>
        <v>Janno Õunpuu</v>
      </c>
      <c r="F11" s="201" t="str">
        <f>VLOOKUP($B11,Startlist!$B:$H,5,FALSE)</f>
        <v>EST</v>
      </c>
      <c r="G11" s="184" t="str">
        <f>VLOOKUP($B11,Startlist!$B:$H,7,FALSE)</f>
        <v>Lada S1600</v>
      </c>
      <c r="H11" s="209" t="str">
        <f>IF(ISERROR(TIMEVALUE(SUBSTITUTE(TRIM(VLOOKUP(B11,Results!B:R,$K$1,FALSE)),".",":"))),"-",TIMEVALUE(SUBSTITUTE(TRIM(VLOOKUP(B11,Results!B:R,$K$1,FALSE)),".",":")))</f>
        <v>-</v>
      </c>
      <c r="I11" s="212">
        <f>A5</f>
        <v>1</v>
      </c>
      <c r="J11" s="213">
        <v>7</v>
      </c>
      <c r="K11" s="216">
        <f>H5</f>
        <v>0.09994675925925925</v>
      </c>
      <c r="L11" s="217"/>
    </row>
    <row r="12" spans="1:12" ht="12.75" customHeight="1">
      <c r="A12" s="191"/>
      <c r="B12" s="200">
        <v>133</v>
      </c>
      <c r="C12" s="201" t="str">
        <f>VLOOKUP($B12,Startlist!$B:$H,2,FALSE)</f>
        <v>MV5</v>
      </c>
      <c r="D12" s="184" t="str">
        <f>VLOOKUP($B12,Startlist!$B:$H,3,FALSE)</f>
        <v>Erkko East</v>
      </c>
      <c r="E12" s="184" t="str">
        <f>VLOOKUP($B12,Startlist!$B:$H,4,FALSE)</f>
        <v>Margus Brant</v>
      </c>
      <c r="F12" s="201" t="str">
        <f>VLOOKUP($B12,Startlist!$B:$H,5,FALSE)</f>
        <v>EST</v>
      </c>
      <c r="G12" s="184" t="str">
        <f>VLOOKUP($B12,Startlist!$B:$H,7,FALSE)</f>
        <v>Honda Civic Type-R</v>
      </c>
      <c r="H12" s="209">
        <f>IF(ISERROR(TIMEVALUE(SUBSTITUTE(TRIM(VLOOKUP(B12,Results!B:R,$K$1,FALSE)),".",":"))),"-",TIMEVALUE(SUBSTITUTE(TRIM(VLOOKUP(B12,Results!B:R,$K$1,FALSE)),".",":")))</f>
        <v>0.06108796296296296</v>
      </c>
      <c r="I12" s="212">
        <f>A5</f>
        <v>1</v>
      </c>
      <c r="J12" s="213">
        <v>8</v>
      </c>
      <c r="K12" s="216">
        <f>H5</f>
        <v>0.09994675925925925</v>
      </c>
      <c r="L12" s="217"/>
    </row>
    <row r="13" spans="1:12" ht="12.75" customHeight="1">
      <c r="A13" s="191"/>
      <c r="B13" s="200"/>
      <c r="C13" s="201"/>
      <c r="D13" s="182"/>
      <c r="E13" s="182"/>
      <c r="F13" s="201"/>
      <c r="G13" s="184"/>
      <c r="H13" s="207"/>
      <c r="I13" s="212">
        <f>A5</f>
        <v>1</v>
      </c>
      <c r="J13" s="213">
        <v>20</v>
      </c>
      <c r="K13" s="216">
        <f>H5</f>
        <v>0.09994675925925925</v>
      </c>
      <c r="L13" s="217"/>
    </row>
    <row r="14" spans="1:12" ht="12.75" customHeight="1">
      <c r="A14" s="185">
        <v>2</v>
      </c>
      <c r="B14" s="195" t="str">
        <f>VLOOKUP($B16,Startlist!$B:$H,6,FALSE)</f>
        <v>PROREHV RALLY TEAM</v>
      </c>
      <c r="C14" s="196"/>
      <c r="D14" s="197"/>
      <c r="E14" s="197"/>
      <c r="F14" s="196"/>
      <c r="G14" s="198"/>
      <c r="H14" s="208">
        <f>IF(ISERROR(SMALL(H16:H22,1)+SMALL(H16:H22,2)),"-",SMALL(H16:H22,1)+SMALL(H16:H22,2))</f>
        <v>0.10222569444444445</v>
      </c>
      <c r="I14" s="212">
        <f>A14</f>
        <v>2</v>
      </c>
      <c r="J14" s="213">
        <v>1</v>
      </c>
      <c r="K14" s="215">
        <f>H14</f>
        <v>0.10222569444444445</v>
      </c>
      <c r="L14" s="217"/>
    </row>
    <row r="15" spans="1:12" ht="12.75" customHeight="1">
      <c r="A15" s="191"/>
      <c r="B15" s="200"/>
      <c r="C15" s="201"/>
      <c r="D15" s="182"/>
      <c r="E15" s="182"/>
      <c r="F15" s="201"/>
      <c r="G15" s="184"/>
      <c r="H15" s="207"/>
      <c r="I15" s="212">
        <f>A14</f>
        <v>2</v>
      </c>
      <c r="J15" s="213">
        <v>2</v>
      </c>
      <c r="K15" s="216">
        <f>H14</f>
        <v>0.10222569444444445</v>
      </c>
      <c r="L15" s="217"/>
    </row>
    <row r="16" spans="1:12" ht="12.75" customHeight="1">
      <c r="A16" s="191"/>
      <c r="B16" s="200">
        <v>8</v>
      </c>
      <c r="C16" s="201" t="str">
        <f>VLOOKUP($B16,Startlist!$B:$H,2,FALSE)</f>
        <v>MV4</v>
      </c>
      <c r="D16" s="184" t="str">
        <f>VLOOKUP($B16,Startlist!$B:$H,3,FALSE)</f>
        <v>Kaspar Koitla</v>
      </c>
      <c r="E16" s="184" t="str">
        <f>VLOOKUP($B16,Startlist!$B:$H,4,FALSE)</f>
        <v>Andres Ots</v>
      </c>
      <c r="F16" s="201" t="str">
        <f>VLOOKUP($B16,Startlist!$B:$H,5,FALSE)</f>
        <v>EST</v>
      </c>
      <c r="G16" s="184" t="str">
        <f>VLOOKUP($B16,Startlist!$B:$H,7,FALSE)</f>
        <v>Mitsubishi Lancer Evo 9</v>
      </c>
      <c r="H16" s="209">
        <f>IF(ISERROR(TIMEVALUE(SUBSTITUTE(TRIM(VLOOKUP(B16,Results!B:R,$K$1,FALSE)),".",":"))),"-",TIMEVALUE(SUBSTITUTE(TRIM(VLOOKUP(B16,Results!B:R,$K$1,FALSE)),".",":")))</f>
        <v>0.05080787037037037</v>
      </c>
      <c r="I16" s="212">
        <f>A14</f>
        <v>2</v>
      </c>
      <c r="J16" s="213">
        <v>3</v>
      </c>
      <c r="K16" s="216">
        <f>H14</f>
        <v>0.10222569444444445</v>
      </c>
      <c r="L16" s="217"/>
    </row>
    <row r="17" spans="1:12" ht="12.75" customHeight="1">
      <c r="A17" s="191"/>
      <c r="B17" s="200">
        <v>27</v>
      </c>
      <c r="C17" s="201" t="str">
        <f>VLOOKUP($B17,Startlist!$B:$H,2,FALSE)</f>
        <v>MV3</v>
      </c>
      <c r="D17" s="184" t="str">
        <f>VLOOKUP($B17,Startlist!$B:$H,3,FALSE)</f>
        <v>Markus Abram</v>
      </c>
      <c r="E17" s="184" t="str">
        <f>VLOOKUP($B17,Startlist!$B:$H,4,FALSE)</f>
        <v>Jarmo Vōsa</v>
      </c>
      <c r="F17" s="201" t="str">
        <f>VLOOKUP($B17,Startlist!$B:$H,5,FALSE)</f>
        <v>EST</v>
      </c>
      <c r="G17" s="184" t="str">
        <f>VLOOKUP($B17,Startlist!$B:$H,7,FALSE)</f>
        <v>Mitsubishi Lancer</v>
      </c>
      <c r="H17" s="209">
        <f>IF(ISERROR(TIMEVALUE(SUBSTITUTE(TRIM(VLOOKUP(B17,Results!B:R,$K$1,FALSE)),".",":"))),"-",TIMEVALUE(SUBSTITUTE(TRIM(VLOOKUP(B17,Results!B:R,$K$1,FALSE)),".",":")))</f>
        <v>0.051417824074074074</v>
      </c>
      <c r="I17" s="212">
        <f>A14</f>
        <v>2</v>
      </c>
      <c r="J17" s="213">
        <v>4</v>
      </c>
      <c r="K17" s="216">
        <f>H14</f>
        <v>0.10222569444444445</v>
      </c>
      <c r="L17" s="217"/>
    </row>
    <row r="18" spans="1:12" ht="12.75" customHeight="1">
      <c r="A18" s="191"/>
      <c r="B18" s="200">
        <v>28</v>
      </c>
      <c r="C18" s="201" t="str">
        <f>VLOOKUP($B18,Startlist!$B:$H,2,FALSE)</f>
        <v>MV1</v>
      </c>
      <c r="D18" s="184" t="str">
        <f>VLOOKUP($B18,Startlist!$B:$H,3,FALSE)</f>
        <v>Margus Murakas</v>
      </c>
      <c r="E18" s="184" t="str">
        <f>VLOOKUP($B18,Startlist!$B:$H,4,FALSE)</f>
        <v>Rainis Nagel</v>
      </c>
      <c r="F18" s="201" t="str">
        <f>VLOOKUP($B18,Startlist!$B:$H,5,FALSE)</f>
        <v>EST</v>
      </c>
      <c r="G18" s="184" t="str">
        <f>VLOOKUP($B18,Startlist!$B:$H,7,FALSE)</f>
        <v>Audi S1</v>
      </c>
      <c r="H18" s="209" t="str">
        <f>IF(ISERROR(TIMEVALUE(SUBSTITUTE(TRIM(VLOOKUP(B18,Results!B:R,$K$1,FALSE)),".",":"))),"-",TIMEVALUE(SUBSTITUTE(TRIM(VLOOKUP(B18,Results!B:R,$K$1,FALSE)),".",":")))</f>
        <v>-</v>
      </c>
      <c r="I18" s="212">
        <f>A14</f>
        <v>2</v>
      </c>
      <c r="J18" s="213">
        <v>5</v>
      </c>
      <c r="K18" s="216">
        <f>H14</f>
        <v>0.10222569444444445</v>
      </c>
      <c r="L18" s="217"/>
    </row>
    <row r="19" spans="1:12" ht="12.75" customHeight="1">
      <c r="A19" s="191"/>
      <c r="B19" s="200">
        <v>64</v>
      </c>
      <c r="C19" s="201" t="str">
        <f>VLOOKUP($B19,Startlist!$B:$H,2,FALSE)</f>
        <v>MV3</v>
      </c>
      <c r="D19" s="184" t="str">
        <f>VLOOKUP($B19,Startlist!$B:$H,3,FALSE)</f>
        <v>Timo Pulkkinen</v>
      </c>
      <c r="E19" s="184" t="str">
        <f>VLOOKUP($B19,Startlist!$B:$H,4,FALSE)</f>
        <v>Lasse Miettinen</v>
      </c>
      <c r="F19" s="201" t="str">
        <f>VLOOKUP($B19,Startlist!$B:$H,5,FALSE)</f>
        <v>FIN</v>
      </c>
      <c r="G19" s="184" t="str">
        <f>VLOOKUP($B19,Startlist!$B:$H,7,FALSE)</f>
        <v>Mitsubishi Lancer Evo 10</v>
      </c>
      <c r="H19" s="209">
        <f>IF(ISERROR(TIMEVALUE(SUBSTITUTE(TRIM(VLOOKUP(B19,Results!B:R,$K$1,FALSE)),".",":"))),"-",TIMEVALUE(SUBSTITUTE(TRIM(VLOOKUP(B19,Results!B:R,$K$1,FALSE)),".",":")))</f>
        <v>0.05498032407407408</v>
      </c>
      <c r="I19" s="212">
        <f>A14</f>
        <v>2</v>
      </c>
      <c r="J19" s="213">
        <v>6</v>
      </c>
      <c r="K19" s="216">
        <f>H14</f>
        <v>0.10222569444444445</v>
      </c>
      <c r="L19" s="217"/>
    </row>
    <row r="20" spans="1:12" ht="12.75" customHeight="1">
      <c r="A20" s="191"/>
      <c r="B20" s="200">
        <v>95</v>
      </c>
      <c r="C20" s="201" t="str">
        <f>VLOOKUP($B20,Startlist!$B:$H,2,FALSE)</f>
        <v>MV5</v>
      </c>
      <c r="D20" s="184" t="str">
        <f>VLOOKUP($B20,Startlist!$B:$H,3,FALSE)</f>
        <v>Mait Madik</v>
      </c>
      <c r="E20" s="184" t="str">
        <f>VLOOKUP($B20,Startlist!$B:$H,4,FALSE)</f>
        <v>Toomas Tauk</v>
      </c>
      <c r="F20" s="201" t="str">
        <f>VLOOKUP($B20,Startlist!$B:$H,5,FALSE)</f>
        <v>EST</v>
      </c>
      <c r="G20" s="184" t="str">
        <f>VLOOKUP($B20,Startlist!$B:$H,7,FALSE)</f>
        <v>Honda Civic Type-R</v>
      </c>
      <c r="H20" s="209" t="str">
        <f>IF(ISERROR(TIMEVALUE(SUBSTITUTE(TRIM(VLOOKUP(B20,Results!B:R,$K$1,FALSE)),".",":"))),"-",TIMEVALUE(SUBSTITUTE(TRIM(VLOOKUP(B20,Results!B:R,$K$1,FALSE)),".",":")))</f>
        <v>-</v>
      </c>
      <c r="I20" s="212">
        <f>A14</f>
        <v>2</v>
      </c>
      <c r="J20" s="213">
        <v>7</v>
      </c>
      <c r="K20" s="216">
        <f>H14</f>
        <v>0.10222569444444445</v>
      </c>
      <c r="L20" s="217"/>
    </row>
    <row r="21" spans="1:12" ht="12.75" customHeight="1">
      <c r="A21" s="191"/>
      <c r="B21" s="200">
        <v>147</v>
      </c>
      <c r="C21" s="201" t="str">
        <f>VLOOKUP($B21,Startlist!$B:$H,2,FALSE)</f>
        <v>MV5</v>
      </c>
      <c r="D21" s="184" t="str">
        <f>VLOOKUP($B21,Startlist!$B:$H,3,FALSE)</f>
        <v>Chrislin Sepp</v>
      </c>
      <c r="E21" s="184" t="str">
        <f>VLOOKUP($B21,Startlist!$B:$H,4,FALSE)</f>
        <v>Aleks Lesk</v>
      </c>
      <c r="F21" s="201" t="str">
        <f>VLOOKUP($B21,Startlist!$B:$H,5,FALSE)</f>
        <v>EST</v>
      </c>
      <c r="G21" s="184" t="str">
        <f>VLOOKUP($B21,Startlist!$B:$H,7,FALSE)</f>
        <v>Honda Civic Type-R</v>
      </c>
      <c r="H21" s="209" t="str">
        <f>IF(ISERROR(TIMEVALUE(SUBSTITUTE(TRIM(VLOOKUP(B21,Results!B:R,$K$1,FALSE)),".",":"))),"-",TIMEVALUE(SUBSTITUTE(TRIM(VLOOKUP(B21,Results!B:R,$K$1,FALSE)),".",":")))</f>
        <v>-</v>
      </c>
      <c r="I21" s="212">
        <f>A14</f>
        <v>2</v>
      </c>
      <c r="J21" s="213">
        <v>8</v>
      </c>
      <c r="K21" s="216">
        <f>H14</f>
        <v>0.10222569444444445</v>
      </c>
      <c r="L21" s="217"/>
    </row>
    <row r="22" spans="1:12" ht="12.75" customHeight="1">
      <c r="A22" s="191"/>
      <c r="B22" s="200">
        <v>171</v>
      </c>
      <c r="C22" s="201" t="str">
        <f>VLOOKUP($B22,Startlist!$B:$H,2,FALSE)</f>
        <v>MVX</v>
      </c>
      <c r="D22" s="184" t="str">
        <f>VLOOKUP($B22,Startlist!$B:$H,3,FALSE)</f>
        <v>Meelis Hirsnik</v>
      </c>
      <c r="E22" s="184" t="str">
        <f>VLOOKUP($B22,Startlist!$B:$H,4,FALSE)</f>
        <v>Kaido Oru</v>
      </c>
      <c r="F22" s="201" t="str">
        <f>VLOOKUP($B22,Startlist!$B:$H,5,FALSE)</f>
        <v>EST</v>
      </c>
      <c r="G22" s="184" t="str">
        <f>VLOOKUP($B22,Startlist!$B:$H,7,FALSE)</f>
        <v>GAZ 51</v>
      </c>
      <c r="H22" s="209">
        <f>IF(ISERROR(TIMEVALUE(SUBSTITUTE(TRIM(VLOOKUP(B22,Results!B:R,$K$1,FALSE)),".",":"))),"-",TIMEVALUE(SUBSTITUTE(TRIM(VLOOKUP(B22,Results!B:R,$K$1,FALSE)),".",":")))</f>
        <v>0.06515393518518518</v>
      </c>
      <c r="I22" s="212">
        <f>A14</f>
        <v>2</v>
      </c>
      <c r="J22" s="213">
        <v>9</v>
      </c>
      <c r="K22" s="216">
        <f>H14</f>
        <v>0.10222569444444445</v>
      </c>
      <c r="L22" s="217"/>
    </row>
    <row r="23" spans="1:12" ht="12.75" customHeight="1">
      <c r="A23" s="191"/>
      <c r="B23" s="200"/>
      <c r="C23" s="201"/>
      <c r="D23" s="182"/>
      <c r="E23" s="182"/>
      <c r="F23" s="201"/>
      <c r="G23" s="184"/>
      <c r="H23" s="207"/>
      <c r="I23" s="212">
        <f>A14</f>
        <v>2</v>
      </c>
      <c r="J23" s="213">
        <v>20</v>
      </c>
      <c r="K23" s="216">
        <f>H14</f>
        <v>0.10222569444444445</v>
      </c>
      <c r="L23" s="217"/>
    </row>
    <row r="24" spans="1:12" ht="12.75" customHeight="1">
      <c r="A24" s="185">
        <v>3</v>
      </c>
      <c r="B24" s="195" t="str">
        <f>VLOOKUP($B26,Startlist!$B:$H,6,FALSE)</f>
        <v>ALM MOTORSPORT</v>
      </c>
      <c r="C24" s="196"/>
      <c r="D24" s="197"/>
      <c r="E24" s="197"/>
      <c r="F24" s="196"/>
      <c r="G24" s="198"/>
      <c r="H24" s="208">
        <f>IF(ISERROR(SMALL(H26:H29,1)+SMALL(H26:H29,2)),"-",SMALL(H26:H29,1)+SMALL(H26:H29,2))</f>
        <v>0.1033900462962963</v>
      </c>
      <c r="I24" s="212">
        <f>A24</f>
        <v>3</v>
      </c>
      <c r="J24" s="213">
        <v>1</v>
      </c>
      <c r="K24" s="215">
        <f>H24</f>
        <v>0.1033900462962963</v>
      </c>
      <c r="L24" s="217"/>
    </row>
    <row r="25" spans="1:12" ht="12.75" customHeight="1">
      <c r="A25" s="191"/>
      <c r="B25" s="200"/>
      <c r="C25" s="201"/>
      <c r="D25" s="182"/>
      <c r="E25" s="182"/>
      <c r="F25" s="201"/>
      <c r="G25" s="184"/>
      <c r="H25" s="207"/>
      <c r="I25" s="212">
        <f>A24</f>
        <v>3</v>
      </c>
      <c r="J25" s="213">
        <v>2</v>
      </c>
      <c r="K25" s="216">
        <f>H24</f>
        <v>0.1033900462962963</v>
      </c>
      <c r="L25" s="217"/>
    </row>
    <row r="26" spans="1:12" ht="12.75" customHeight="1">
      <c r="A26" s="191"/>
      <c r="B26" s="200">
        <v>6</v>
      </c>
      <c r="C26" s="201" t="str">
        <f>VLOOKUP($B26,Startlist!$B:$H,2,FALSE)</f>
        <v>MV1</v>
      </c>
      <c r="D26" s="184" t="str">
        <f>VLOOKUP($B26,Startlist!$B:$H,3,FALSE)</f>
        <v>Rainer Aus</v>
      </c>
      <c r="E26" s="184" t="str">
        <f>VLOOKUP($B26,Startlist!$B:$H,4,FALSE)</f>
        <v>Taaniel Tigas</v>
      </c>
      <c r="F26" s="201" t="str">
        <f>VLOOKUP($B26,Startlist!$B:$H,5,FALSE)</f>
        <v>EST</v>
      </c>
      <c r="G26" s="184" t="str">
        <f>VLOOKUP($B26,Startlist!$B:$H,7,FALSE)</f>
        <v>VW Polo</v>
      </c>
      <c r="H26" s="209">
        <f>IF(ISERROR(TIMEVALUE(SUBSTITUTE(TRIM(VLOOKUP(B26,Results!B:R,$K$1,FALSE)),".",":"))),"-",TIMEVALUE(SUBSTITUTE(TRIM(VLOOKUP(B26,Results!B:R,$K$1,FALSE)),".",":")))</f>
        <v>0.05034143518518519</v>
      </c>
      <c r="I26" s="212">
        <f>A24</f>
        <v>3</v>
      </c>
      <c r="J26" s="213">
        <v>3</v>
      </c>
      <c r="K26" s="216">
        <f>H24</f>
        <v>0.1033900462962963</v>
      </c>
      <c r="L26" s="217"/>
    </row>
    <row r="27" spans="1:12" ht="12.75" customHeight="1">
      <c r="A27" s="191"/>
      <c r="B27" s="200">
        <v>23</v>
      </c>
      <c r="C27" s="201" t="str">
        <f>VLOOKUP($B27,Startlist!$B:$H,2,FALSE)</f>
        <v>MV3</v>
      </c>
      <c r="D27" s="184" t="str">
        <f>VLOOKUP($B27,Startlist!$B:$H,3,FALSE)</f>
        <v>Alexander Kudryavtsev</v>
      </c>
      <c r="E27" s="184" t="str">
        <f>VLOOKUP($B27,Startlist!$B:$H,4,FALSE)</f>
        <v>Volodymir Korsia</v>
      </c>
      <c r="F27" s="201" t="str">
        <f>VLOOKUP($B27,Startlist!$B:$H,5,FALSE)</f>
        <v>RUS / UKR</v>
      </c>
      <c r="G27" s="184" t="str">
        <f>VLOOKUP($B27,Startlist!$B:$H,7,FALSE)</f>
        <v>Mitsubishi Lancer Evo 10</v>
      </c>
      <c r="H27" s="209">
        <f>IF(ISERROR(TIMEVALUE(SUBSTITUTE(TRIM(VLOOKUP(B27,Results!B:R,$K$1,FALSE)),".",":"))),"-",TIMEVALUE(SUBSTITUTE(TRIM(VLOOKUP(B27,Results!B:R,$K$1,FALSE)),".",":")))</f>
        <v>0.05802777777777778</v>
      </c>
      <c r="I27" s="212">
        <f>A24</f>
        <v>3</v>
      </c>
      <c r="J27" s="213">
        <v>4</v>
      </c>
      <c r="K27" s="216">
        <f>H24</f>
        <v>0.1033900462962963</v>
      </c>
      <c r="L27" s="217"/>
    </row>
    <row r="28" spans="1:12" ht="12.75" customHeight="1">
      <c r="A28" s="191"/>
      <c r="B28" s="200">
        <v>34</v>
      </c>
      <c r="C28" s="201" t="str">
        <f>VLOOKUP($B28,Startlist!$B:$H,2,FALSE)</f>
        <v>MV4</v>
      </c>
      <c r="D28" s="184" t="str">
        <f>VLOOKUP($B28,Startlist!$B:$H,3,FALSE)</f>
        <v>Hendrik Kers</v>
      </c>
      <c r="E28" s="184" t="str">
        <f>VLOOKUP($B28,Startlist!$B:$H,4,FALSE)</f>
        <v>Mihkel Kapp</v>
      </c>
      <c r="F28" s="201" t="str">
        <f>VLOOKUP($B28,Startlist!$B:$H,5,FALSE)</f>
        <v>EST</v>
      </c>
      <c r="G28" s="184" t="str">
        <f>VLOOKUP($B28,Startlist!$B:$H,7,FALSE)</f>
        <v>Mitsubishi Lancer Evo 5</v>
      </c>
      <c r="H28" s="209">
        <f>IF(ISERROR(TIMEVALUE(SUBSTITUTE(TRIM(VLOOKUP(B28,Results!B:R,$K$1,FALSE)),".",":"))),"-",TIMEVALUE(SUBSTITUTE(TRIM(VLOOKUP(B28,Results!B:R,$K$1,FALSE)),".",":")))</f>
        <v>0.05304861111111111</v>
      </c>
      <c r="I28" s="212">
        <f>A24</f>
        <v>3</v>
      </c>
      <c r="J28" s="213">
        <v>5</v>
      </c>
      <c r="K28" s="216">
        <f>H24</f>
        <v>0.1033900462962963</v>
      </c>
      <c r="L28" s="217"/>
    </row>
    <row r="29" spans="1:12" ht="12.75" customHeight="1">
      <c r="A29" s="191"/>
      <c r="B29" s="200">
        <v>91</v>
      </c>
      <c r="C29" s="201" t="str">
        <f>VLOOKUP($B29,Startlist!$B:$H,2,FALSE)</f>
        <v>MV7</v>
      </c>
      <c r="D29" s="184" t="str">
        <f>VLOOKUP($B29,Startlist!$B:$H,3,FALSE)</f>
        <v>Andre Kiil</v>
      </c>
      <c r="E29" s="184" t="str">
        <f>VLOOKUP($B29,Startlist!$B:$H,4,FALSE)</f>
        <v>Riivo Mesila</v>
      </c>
      <c r="F29" s="201" t="str">
        <f>VLOOKUP($B29,Startlist!$B:$H,5,FALSE)</f>
        <v>EST</v>
      </c>
      <c r="G29" s="184" t="str">
        <f>VLOOKUP($B29,Startlist!$B:$H,7,FALSE)</f>
        <v>BMW M3</v>
      </c>
      <c r="H29" s="209">
        <f>IF(ISERROR(TIMEVALUE(SUBSTITUTE(TRIM(VLOOKUP(B29,Results!B:R,$K$1,FALSE)),".",":"))),"-",TIMEVALUE(SUBSTITUTE(TRIM(VLOOKUP(B29,Results!B:R,$K$1,FALSE)),".",":")))</f>
        <v>0.07750810185185185</v>
      </c>
      <c r="I29" s="212">
        <f>A24</f>
        <v>3</v>
      </c>
      <c r="J29" s="213">
        <v>6</v>
      </c>
      <c r="K29" s="216">
        <f>H24</f>
        <v>0.1033900462962963</v>
      </c>
      <c r="L29" s="217"/>
    </row>
    <row r="30" spans="1:12" ht="12.75" customHeight="1">
      <c r="A30" s="191"/>
      <c r="B30" s="200"/>
      <c r="C30" s="201"/>
      <c r="D30" s="182"/>
      <c r="E30" s="182"/>
      <c r="F30" s="201"/>
      <c r="G30" s="184"/>
      <c r="H30" s="207"/>
      <c r="I30" s="212">
        <f>A24</f>
        <v>3</v>
      </c>
      <c r="J30" s="213">
        <v>20</v>
      </c>
      <c r="K30" s="216">
        <f>H24</f>
        <v>0.1033900462962963</v>
      </c>
      <c r="L30" s="217"/>
    </row>
    <row r="31" spans="1:12" ht="12.75" customHeight="1">
      <c r="A31" s="185">
        <v>4</v>
      </c>
      <c r="B31" s="195" t="str">
        <f>VLOOKUP($B33,Startlist!$B:$H,6,FALSE)</f>
        <v>SAR-TECH MOTORSPORT</v>
      </c>
      <c r="C31" s="196"/>
      <c r="D31" s="197"/>
      <c r="E31" s="197"/>
      <c r="F31" s="196"/>
      <c r="G31" s="198"/>
      <c r="H31" s="208">
        <f>IF(ISERROR(SMALL(H33:H59,1)+SMALL(H33:H59,2)),"-",SMALL(H33:H59,1)+SMALL(H33:H59,2))</f>
        <v>0.105875</v>
      </c>
      <c r="I31" s="212">
        <f>A31</f>
        <v>4</v>
      </c>
      <c r="J31" s="213">
        <v>1</v>
      </c>
      <c r="K31" s="215">
        <f>H31</f>
        <v>0.105875</v>
      </c>
      <c r="L31" s="217"/>
    </row>
    <row r="32" spans="1:12" ht="12.75" customHeight="1">
      <c r="A32" s="191"/>
      <c r="B32" s="200"/>
      <c r="C32" s="201"/>
      <c r="D32" s="182"/>
      <c r="E32" s="182"/>
      <c r="F32" s="201"/>
      <c r="G32" s="184"/>
      <c r="H32" s="207"/>
      <c r="I32" s="212">
        <f>A31</f>
        <v>4</v>
      </c>
      <c r="J32" s="213">
        <v>2</v>
      </c>
      <c r="K32" s="216">
        <f>H31</f>
        <v>0.105875</v>
      </c>
      <c r="L32" s="217"/>
    </row>
    <row r="33" spans="1:12" ht="12.75" customHeight="1">
      <c r="A33" s="191"/>
      <c r="B33" s="200">
        <v>11</v>
      </c>
      <c r="C33" s="201" t="str">
        <f>VLOOKUP($B33,Startlist!$B:$H,2,FALSE)</f>
        <v>MV1</v>
      </c>
      <c r="D33" s="184" t="str">
        <f>VLOOKUP($B33,Startlist!$B:$H,3,FALSE)</f>
        <v>Kjell Sandberg</v>
      </c>
      <c r="E33" s="184" t="str">
        <f>VLOOKUP($B33,Startlist!$B:$H,4,FALSE)</f>
        <v>Göran Lönnmark</v>
      </c>
      <c r="F33" s="201" t="str">
        <f>VLOOKUP($B33,Startlist!$B:$H,5,FALSE)</f>
        <v>SWE</v>
      </c>
      <c r="G33" s="184" t="str">
        <f>VLOOKUP($B33,Startlist!$B:$H,7,FALSE)</f>
        <v>Skoda Fabia R5</v>
      </c>
      <c r="H33" s="209" t="str">
        <f>IF(ISERROR(TIMEVALUE(SUBSTITUTE(TRIM(VLOOKUP(B33,Results!B:R,$K$1,FALSE)),".",":"))),"-",TIMEVALUE(SUBSTITUTE(TRIM(VLOOKUP(B33,Results!B:R,$K$1,FALSE)),".",":")))</f>
        <v>-</v>
      </c>
      <c r="I33" s="212">
        <f>A31</f>
        <v>4</v>
      </c>
      <c r="J33" s="213">
        <v>3</v>
      </c>
      <c r="K33" s="216">
        <f>H31</f>
        <v>0.105875</v>
      </c>
      <c r="L33" s="217"/>
    </row>
    <row r="34" spans="1:12" ht="12.75" customHeight="1">
      <c r="A34" s="191"/>
      <c r="B34" s="200">
        <v>19</v>
      </c>
      <c r="C34" s="201" t="str">
        <f>VLOOKUP($B34,Startlist!$B:$H,2,FALSE)</f>
        <v>MV4</v>
      </c>
      <c r="D34" s="184" t="str">
        <f>VLOOKUP($B34,Startlist!$B:$H,3,FALSE)</f>
        <v>Timmu Kōrge</v>
      </c>
      <c r="E34" s="184" t="str">
        <f>VLOOKUP($B34,Startlist!$B:$H,4,FALSE)</f>
        <v>Jaanus Bōstrov</v>
      </c>
      <c r="F34" s="201" t="str">
        <f>VLOOKUP($B34,Startlist!$B:$H,5,FALSE)</f>
        <v>EST</v>
      </c>
      <c r="G34" s="184" t="str">
        <f>VLOOKUP($B34,Startlist!$B:$H,7,FALSE)</f>
        <v>Subaru Impreza</v>
      </c>
      <c r="H34" s="209" t="str">
        <f>IF(ISERROR(TIMEVALUE(SUBSTITUTE(TRIM(VLOOKUP(B34,Results!B:R,$K$1,FALSE)),".",":"))),"-",TIMEVALUE(SUBSTITUTE(TRIM(VLOOKUP(B34,Results!B:R,$K$1,FALSE)),".",":")))</f>
        <v>-</v>
      </c>
      <c r="I34" s="212">
        <f>A31</f>
        <v>4</v>
      </c>
      <c r="J34" s="213">
        <v>4</v>
      </c>
      <c r="K34" s="216">
        <f>H31</f>
        <v>0.105875</v>
      </c>
      <c r="L34" s="217"/>
    </row>
    <row r="35" spans="1:12" ht="12.75" customHeight="1">
      <c r="A35" s="191"/>
      <c r="B35" s="200">
        <v>20</v>
      </c>
      <c r="C35" s="201" t="str">
        <f>VLOOKUP($B35,Startlist!$B:$H,2,FALSE)</f>
        <v>MV1</v>
      </c>
      <c r="D35" s="184" t="str">
        <f>VLOOKUP($B35,Startlist!$B:$H,3,FALSE)</f>
        <v>Stig Andervang</v>
      </c>
      <c r="E35" s="184" t="str">
        <f>VLOOKUP($B35,Startlist!$B:$H,4,FALSE)</f>
        <v>Robin Eriksson</v>
      </c>
      <c r="F35" s="201" t="str">
        <f>VLOOKUP($B35,Startlist!$B:$H,5,FALSE)</f>
        <v>EST</v>
      </c>
      <c r="G35" s="184" t="str">
        <f>VLOOKUP($B35,Startlist!$B:$H,7,FALSE)</f>
        <v>Subaru Impreza WRC</v>
      </c>
      <c r="H35" s="209">
        <f>IF(ISERROR(TIMEVALUE(SUBSTITUTE(TRIM(VLOOKUP(B35,Results!B:R,$K$1,FALSE)),".",":"))),"-",TIMEVALUE(SUBSTITUTE(TRIM(VLOOKUP(B35,Results!B:R,$K$1,FALSE)),".",":")))</f>
        <v>0.0517037037037037</v>
      </c>
      <c r="I35" s="212">
        <f>A31</f>
        <v>4</v>
      </c>
      <c r="J35" s="213">
        <v>5</v>
      </c>
      <c r="K35" s="216">
        <f>H31</f>
        <v>0.105875</v>
      </c>
      <c r="L35" s="217"/>
    </row>
    <row r="36" spans="1:12" ht="12.75" customHeight="1">
      <c r="A36" s="191"/>
      <c r="B36" s="200">
        <v>35</v>
      </c>
      <c r="C36" s="201" t="str">
        <f>VLOOKUP($B36,Startlist!$B:$H,2,FALSE)</f>
        <v>MV4</v>
      </c>
      <c r="D36" s="184" t="str">
        <f>VLOOKUP($B36,Startlist!$B:$H,3,FALSE)</f>
        <v>Gunnar Tamm</v>
      </c>
      <c r="E36" s="184" t="str">
        <f>VLOOKUP($B36,Startlist!$B:$H,4,FALSE)</f>
        <v>Kalev Kuzmin</v>
      </c>
      <c r="F36" s="201" t="str">
        <f>VLOOKUP($B36,Startlist!$B:$H,5,FALSE)</f>
        <v>EST</v>
      </c>
      <c r="G36" s="184" t="str">
        <f>VLOOKUP($B36,Startlist!$B:$H,7,FALSE)</f>
        <v>Subaru Impreza</v>
      </c>
      <c r="H36" s="209">
        <f>IF(ISERROR(TIMEVALUE(SUBSTITUTE(TRIM(VLOOKUP(B36,Results!B:R,$K$1,FALSE)),".",":"))),"-",TIMEVALUE(SUBSTITUTE(TRIM(VLOOKUP(B36,Results!B:R,$K$1,FALSE)),".",":")))</f>
        <v>0.0560150462962963</v>
      </c>
      <c r="I36" s="212">
        <f>A31</f>
        <v>4</v>
      </c>
      <c r="J36" s="213">
        <v>6</v>
      </c>
      <c r="K36" s="216">
        <f>H31</f>
        <v>0.105875</v>
      </c>
      <c r="L36" s="217"/>
    </row>
    <row r="37" spans="1:12" ht="12.75" customHeight="1">
      <c r="A37" s="191"/>
      <c r="B37" s="200">
        <v>48</v>
      </c>
      <c r="C37" s="201" t="str">
        <f>VLOOKUP($B37,Startlist!$B:$H,2,FALSE)</f>
        <v>MV6</v>
      </c>
      <c r="D37" s="184" t="str">
        <f>VLOOKUP($B37,Startlist!$B:$H,3,FALSE)</f>
        <v>Kenneth Sepp</v>
      </c>
      <c r="E37" s="184" t="str">
        <f>VLOOKUP($B37,Startlist!$B:$H,4,FALSE)</f>
        <v>Tanel Kasesalu</v>
      </c>
      <c r="F37" s="201" t="str">
        <f>VLOOKUP($B37,Startlist!$B:$H,5,FALSE)</f>
        <v>EST</v>
      </c>
      <c r="G37" s="184" t="str">
        <f>VLOOKUP($B37,Startlist!$B:$H,7,FALSE)</f>
        <v>Ford Fiesta R2T</v>
      </c>
      <c r="H37" s="209">
        <f>IF(ISERROR(TIMEVALUE(SUBSTITUTE(TRIM(VLOOKUP(B37,Results!B:R,$K$1,FALSE)),".",":"))),"-",TIMEVALUE(SUBSTITUTE(TRIM(VLOOKUP(B37,Results!B:R,$K$1,FALSE)),".",":")))</f>
        <v>0.0548900462962963</v>
      </c>
      <c r="I37" s="212">
        <f>A31</f>
        <v>4</v>
      </c>
      <c r="J37" s="213">
        <v>7</v>
      </c>
      <c r="K37" s="216">
        <f>H31</f>
        <v>0.105875</v>
      </c>
      <c r="L37" s="217"/>
    </row>
    <row r="38" spans="1:12" ht="12.75" customHeight="1">
      <c r="A38" s="191"/>
      <c r="B38" s="200">
        <v>50</v>
      </c>
      <c r="C38" s="201" t="str">
        <f>VLOOKUP($B38,Startlist!$B:$H,2,FALSE)</f>
        <v>MV8</v>
      </c>
      <c r="D38" s="184" t="str">
        <f>VLOOKUP($B38,Startlist!$B:$H,3,FALSE)</f>
        <v>Lembit Soe</v>
      </c>
      <c r="E38" s="184" t="str">
        <f>VLOOKUP($B38,Startlist!$B:$H,4,FALSE)</f>
        <v>Kalle Ahu</v>
      </c>
      <c r="F38" s="201" t="str">
        <f>VLOOKUP($B38,Startlist!$B:$H,5,FALSE)</f>
        <v>EST</v>
      </c>
      <c r="G38" s="184" t="str">
        <f>VLOOKUP($B38,Startlist!$B:$H,7,FALSE)</f>
        <v>Toyota Starlet</v>
      </c>
      <c r="H38" s="209">
        <f>IF(ISERROR(TIMEVALUE(SUBSTITUTE(TRIM(VLOOKUP(B38,Results!B:R,$K$1,FALSE)),".",":"))),"-",TIMEVALUE(SUBSTITUTE(TRIM(VLOOKUP(B38,Results!B:R,$K$1,FALSE)),".",":")))</f>
        <v>0.057444444444444444</v>
      </c>
      <c r="I38" s="212">
        <f>A31</f>
        <v>4</v>
      </c>
      <c r="J38" s="213">
        <v>8</v>
      </c>
      <c r="K38" s="216">
        <f>H31</f>
        <v>0.105875</v>
      </c>
      <c r="L38" s="217"/>
    </row>
    <row r="39" spans="1:12" ht="12.75" customHeight="1">
      <c r="A39" s="191"/>
      <c r="B39" s="200">
        <v>52</v>
      </c>
      <c r="C39" s="201" t="str">
        <f>VLOOKUP($B39,Startlist!$B:$H,2,FALSE)</f>
        <v>MV6</v>
      </c>
      <c r="D39" s="184" t="str">
        <f>VLOOKUP($B39,Startlist!$B:$H,3,FALSE)</f>
        <v>Rasmus Uustulnd</v>
      </c>
      <c r="E39" s="184" t="str">
        <f>VLOOKUP($B39,Startlist!$B:$H,4,FALSE)</f>
        <v>Kauri Pannas</v>
      </c>
      <c r="F39" s="201" t="str">
        <f>VLOOKUP($B39,Startlist!$B:$H,5,FALSE)</f>
        <v>EST</v>
      </c>
      <c r="G39" s="184" t="str">
        <f>VLOOKUP($B39,Startlist!$B:$H,7,FALSE)</f>
        <v>Peugeot 208 R2</v>
      </c>
      <c r="H39" s="209">
        <f>IF(ISERROR(TIMEVALUE(SUBSTITUTE(TRIM(VLOOKUP(B39,Results!B:R,$K$1,FALSE)),".",":"))),"-",TIMEVALUE(SUBSTITUTE(TRIM(VLOOKUP(B39,Results!B:R,$K$1,FALSE)),".",":")))</f>
        <v>0.0541712962962963</v>
      </c>
      <c r="I39" s="212">
        <f>A31</f>
        <v>4</v>
      </c>
      <c r="J39" s="213">
        <v>9</v>
      </c>
      <c r="K39" s="216">
        <f>H31</f>
        <v>0.105875</v>
      </c>
      <c r="L39" s="217"/>
    </row>
    <row r="40" spans="1:12" ht="12.75" customHeight="1">
      <c r="A40" s="191"/>
      <c r="B40" s="200">
        <v>70</v>
      </c>
      <c r="C40" s="201" t="str">
        <f>VLOOKUP($B40,Startlist!$B:$H,2,FALSE)</f>
        <v>MV7</v>
      </c>
      <c r="D40" s="184" t="str">
        <f>VLOOKUP($B40,Startlist!$B:$H,3,FALSE)</f>
        <v>Mikko Varneslahti</v>
      </c>
      <c r="E40" s="184" t="str">
        <f>VLOOKUP($B40,Startlist!$B:$H,4,FALSE)</f>
        <v>Veikko Kanninen</v>
      </c>
      <c r="F40" s="201" t="str">
        <f>VLOOKUP($B40,Startlist!$B:$H,5,FALSE)</f>
        <v>FIN</v>
      </c>
      <c r="G40" s="184" t="str">
        <f>VLOOKUP($B40,Startlist!$B:$H,7,FALSE)</f>
        <v>Volvo 240</v>
      </c>
      <c r="H40" s="209" t="str">
        <f>IF(ISERROR(TIMEVALUE(SUBSTITUTE(TRIM(VLOOKUP(B40,Results!B:R,$K$1,FALSE)),".",":"))),"-",TIMEVALUE(SUBSTITUTE(TRIM(VLOOKUP(B40,Results!B:R,$K$1,FALSE)),".",":")))</f>
        <v>-</v>
      </c>
      <c r="I40" s="212">
        <f>A31</f>
        <v>4</v>
      </c>
      <c r="J40" s="213">
        <v>10</v>
      </c>
      <c r="K40" s="216">
        <f>H31</f>
        <v>0.105875</v>
      </c>
      <c r="L40" s="217"/>
    </row>
    <row r="41" spans="1:12" ht="12.75" customHeight="1">
      <c r="A41" s="191"/>
      <c r="B41" s="200">
        <v>76</v>
      </c>
      <c r="C41" s="201" t="str">
        <f>VLOOKUP($B41,Startlist!$B:$H,2,FALSE)</f>
        <v>MV7</v>
      </c>
      <c r="D41" s="184" t="str">
        <f>VLOOKUP($B41,Startlist!$B:$H,3,FALSE)</f>
        <v>Ago Ahu</v>
      </c>
      <c r="E41" s="184" t="str">
        <f>VLOOKUP($B41,Startlist!$B:$H,4,FALSE)</f>
        <v>Henri Hallik</v>
      </c>
      <c r="F41" s="201" t="str">
        <f>VLOOKUP($B41,Startlist!$B:$H,5,FALSE)</f>
        <v>EST</v>
      </c>
      <c r="G41" s="184" t="str">
        <f>VLOOKUP($B41,Startlist!$B:$H,7,FALSE)</f>
        <v>BMW M3</v>
      </c>
      <c r="H41" s="209" t="str">
        <f>IF(ISERROR(TIMEVALUE(SUBSTITUTE(TRIM(VLOOKUP(B41,Results!B:R,$K$1,FALSE)),".",":"))),"-",TIMEVALUE(SUBSTITUTE(TRIM(VLOOKUP(B41,Results!B:R,$K$1,FALSE)),".",":")))</f>
        <v>-</v>
      </c>
      <c r="I41" s="212">
        <f>A31</f>
        <v>4</v>
      </c>
      <c r="J41" s="213">
        <v>11</v>
      </c>
      <c r="K41" s="216">
        <f>H31</f>
        <v>0.105875</v>
      </c>
      <c r="L41" s="217"/>
    </row>
    <row r="42" spans="1:12" ht="12.75" customHeight="1">
      <c r="A42" s="191"/>
      <c r="B42" s="200">
        <v>98</v>
      </c>
      <c r="C42" s="201" t="str">
        <f>VLOOKUP($B42,Startlist!$B:$H,2,FALSE)</f>
        <v>MV8</v>
      </c>
      <c r="D42" s="184" t="str">
        <f>VLOOKUP($B42,Startlist!$B:$H,3,FALSE)</f>
        <v>Mick Holland</v>
      </c>
      <c r="E42" s="184" t="str">
        <f>VLOOKUP($B42,Startlist!$B:$H,4,FALSE)</f>
        <v>Karolis Kairys</v>
      </c>
      <c r="F42" s="201" t="str">
        <f>VLOOKUP($B42,Startlist!$B:$H,5,FALSE)</f>
        <v>GB / LIT</v>
      </c>
      <c r="G42" s="184" t="str">
        <f>VLOOKUP($B42,Startlist!$B:$H,7,FALSE)</f>
        <v>Ford MK1 Escort</v>
      </c>
      <c r="H42" s="209">
        <f>IF(ISERROR(TIMEVALUE(SUBSTITUTE(TRIM(VLOOKUP(B42,Results!B:R,$K$1,FALSE)),".",":"))),"-",TIMEVALUE(SUBSTITUTE(TRIM(VLOOKUP(B42,Results!B:R,$K$1,FALSE)),".",":")))</f>
        <v>0.06176157407407407</v>
      </c>
      <c r="I42" s="212">
        <f>A31</f>
        <v>4</v>
      </c>
      <c r="J42" s="213">
        <v>12</v>
      </c>
      <c r="K42" s="216">
        <f>H31</f>
        <v>0.105875</v>
      </c>
      <c r="L42" s="217"/>
    </row>
    <row r="43" spans="1:12" ht="12.75" customHeight="1">
      <c r="A43" s="191"/>
      <c r="B43" s="200">
        <v>99</v>
      </c>
      <c r="C43" s="201" t="str">
        <f>VLOOKUP($B43,Startlist!$B:$H,2,FALSE)</f>
        <v>MV8</v>
      </c>
      <c r="D43" s="184" t="str">
        <f>VLOOKUP($B43,Startlist!$B:$H,3,FALSE)</f>
        <v>Drew Holland</v>
      </c>
      <c r="E43" s="184" t="str">
        <f>VLOOKUP($B43,Startlist!$B:$H,4,FALSE)</f>
        <v>Aleksandras Dainys</v>
      </c>
      <c r="F43" s="201" t="str">
        <f>VLOOKUP($B43,Startlist!$B:$H,5,FALSE)</f>
        <v>GB / LIT</v>
      </c>
      <c r="G43" s="184" t="str">
        <f>VLOOKUP($B43,Startlist!$B:$H,7,FALSE)</f>
        <v>Ford MK1 Escort</v>
      </c>
      <c r="H43" s="209">
        <f>IF(ISERROR(TIMEVALUE(SUBSTITUTE(TRIM(VLOOKUP(B43,Results!B:R,$K$1,FALSE)),".",":"))),"-",TIMEVALUE(SUBSTITUTE(TRIM(VLOOKUP(B43,Results!B:R,$K$1,FALSE)),".",":")))</f>
        <v>0.06423148148148149</v>
      </c>
      <c r="I43" s="212">
        <f>A31</f>
        <v>4</v>
      </c>
      <c r="J43" s="213">
        <v>13</v>
      </c>
      <c r="K43" s="216">
        <f>H31</f>
        <v>0.105875</v>
      </c>
      <c r="L43" s="217"/>
    </row>
    <row r="44" spans="1:12" ht="12.75" customHeight="1">
      <c r="A44" s="191"/>
      <c r="B44" s="200">
        <v>100</v>
      </c>
      <c r="C44" s="201" t="str">
        <f>VLOOKUP($B44,Startlist!$B:$H,2,FALSE)</f>
        <v>MV8</v>
      </c>
      <c r="D44" s="184" t="str">
        <f>VLOOKUP($B44,Startlist!$B:$H,3,FALSE)</f>
        <v>Dave Holland</v>
      </c>
      <c r="E44" s="184" t="str">
        <f>VLOOKUP($B44,Startlist!$B:$H,4,FALSE)</f>
        <v>Remi Orvydas</v>
      </c>
      <c r="F44" s="201" t="str">
        <f>VLOOKUP($B44,Startlist!$B:$H,5,FALSE)</f>
        <v>GB / LIT</v>
      </c>
      <c r="G44" s="184" t="str">
        <f>VLOOKUP($B44,Startlist!$B:$H,7,FALSE)</f>
        <v>Ford MK2 Escort</v>
      </c>
      <c r="H44" s="209" t="str">
        <f>IF(ISERROR(TIMEVALUE(SUBSTITUTE(TRIM(VLOOKUP(B44,Results!B:R,$K$1,FALSE)),".",":"))),"-",TIMEVALUE(SUBSTITUTE(TRIM(VLOOKUP(B44,Results!B:R,$K$1,FALSE)),".",":")))</f>
        <v>-</v>
      </c>
      <c r="I44" s="212">
        <f>A31</f>
        <v>4</v>
      </c>
      <c r="J44" s="213">
        <v>14</v>
      </c>
      <c r="K44" s="216">
        <f>H31</f>
        <v>0.105875</v>
      </c>
      <c r="L44" s="217"/>
    </row>
    <row r="45" spans="1:12" ht="12.75" customHeight="1">
      <c r="A45" s="191"/>
      <c r="B45" s="200">
        <v>103</v>
      </c>
      <c r="C45" s="201" t="str">
        <f>VLOOKUP($B45,Startlist!$B:$H,2,FALSE)</f>
        <v>MV8</v>
      </c>
      <c r="D45" s="184" t="str">
        <f>VLOOKUP($B45,Startlist!$B:$H,3,FALSE)</f>
        <v>Gert Virves</v>
      </c>
      <c r="E45" s="184" t="str">
        <f>VLOOKUP($B45,Startlist!$B:$H,4,FALSE)</f>
        <v>Sander Pruul</v>
      </c>
      <c r="F45" s="201" t="str">
        <f>VLOOKUP($B45,Startlist!$B:$H,5,FALSE)</f>
        <v>EST</v>
      </c>
      <c r="G45" s="184" t="str">
        <f>VLOOKUP($B45,Startlist!$B:$H,7,FALSE)</f>
        <v>Opel Astra</v>
      </c>
      <c r="H45" s="209" t="str">
        <f>IF(ISERROR(TIMEVALUE(SUBSTITUTE(TRIM(VLOOKUP(B45,Results!B:R,$K$1,FALSE)),".",":"))),"-",TIMEVALUE(SUBSTITUTE(TRIM(VLOOKUP(B45,Results!B:R,$K$1,FALSE)),".",":")))</f>
        <v>-</v>
      </c>
      <c r="I45" s="212">
        <f>A31</f>
        <v>4</v>
      </c>
      <c r="J45" s="213">
        <v>15</v>
      </c>
      <c r="K45" s="216">
        <f>H31</f>
        <v>0.105875</v>
      </c>
      <c r="L45" s="217"/>
    </row>
    <row r="46" spans="1:12" ht="12.75" customHeight="1">
      <c r="A46" s="191"/>
      <c r="B46" s="200">
        <v>107</v>
      </c>
      <c r="C46" s="201" t="str">
        <f>VLOOKUP($B46,Startlist!$B:$H,2,FALSE)</f>
        <v>MV9</v>
      </c>
      <c r="D46" s="184" t="str">
        <f>VLOOKUP($B46,Startlist!$B:$H,3,FALSE)</f>
        <v>Raido Laulik</v>
      </c>
      <c r="E46" s="184" t="str">
        <f>VLOOKUP($B46,Startlist!$B:$H,4,FALSE)</f>
        <v>Tōnis Viidas</v>
      </c>
      <c r="F46" s="201" t="str">
        <f>VLOOKUP($B46,Startlist!$B:$H,5,FALSE)</f>
        <v>EST</v>
      </c>
      <c r="G46" s="184" t="str">
        <f>VLOOKUP($B46,Startlist!$B:$H,7,FALSE)</f>
        <v>Nissan Sunny</v>
      </c>
      <c r="H46" s="209" t="str">
        <f>IF(ISERROR(TIMEVALUE(SUBSTITUTE(TRIM(VLOOKUP(B46,Results!B:R,$K$1,FALSE)),".",":"))),"-",TIMEVALUE(SUBSTITUTE(TRIM(VLOOKUP(B46,Results!B:R,$K$1,FALSE)),".",":")))</f>
        <v>-</v>
      </c>
      <c r="I46" s="212">
        <f>A31</f>
        <v>4</v>
      </c>
      <c r="J46" s="213">
        <v>16</v>
      </c>
      <c r="K46" s="216">
        <f>H31</f>
        <v>0.105875</v>
      </c>
      <c r="L46" s="217"/>
    </row>
    <row r="47" spans="1:12" ht="12.75" customHeight="1">
      <c r="A47" s="191"/>
      <c r="B47" s="200">
        <v>109</v>
      </c>
      <c r="C47" s="201" t="str">
        <f>VLOOKUP($B47,Startlist!$B:$H,2,FALSE)</f>
        <v>MV8</v>
      </c>
      <c r="D47" s="184" t="str">
        <f>VLOOKUP($B47,Startlist!$B:$H,3,FALSE)</f>
        <v>Raigo Reimal</v>
      </c>
      <c r="E47" s="184" t="str">
        <f>VLOOKUP($B47,Startlist!$B:$H,4,FALSE)</f>
        <v>Sander Reimal</v>
      </c>
      <c r="F47" s="201" t="str">
        <f>VLOOKUP($B47,Startlist!$B:$H,5,FALSE)</f>
        <v>EST</v>
      </c>
      <c r="G47" s="184" t="str">
        <f>VLOOKUP($B47,Startlist!$B:$H,7,FALSE)</f>
        <v>Renault Clio</v>
      </c>
      <c r="H47" s="209" t="str">
        <f>IF(ISERROR(TIMEVALUE(SUBSTITUTE(TRIM(VLOOKUP(B47,Results!B:R,$K$1,FALSE)),".",":"))),"-",TIMEVALUE(SUBSTITUTE(TRIM(VLOOKUP(B47,Results!B:R,$K$1,FALSE)),".",":")))</f>
        <v>-</v>
      </c>
      <c r="I47" s="212">
        <f>A31</f>
        <v>4</v>
      </c>
      <c r="J47" s="213">
        <v>17</v>
      </c>
      <c r="K47" s="216">
        <f>H31</f>
        <v>0.105875</v>
      </c>
      <c r="L47" s="217"/>
    </row>
    <row r="48" spans="1:12" ht="12.75" customHeight="1">
      <c r="A48" s="191"/>
      <c r="B48" s="200">
        <v>112</v>
      </c>
      <c r="C48" s="201" t="str">
        <f>VLOOKUP($B48,Startlist!$B:$H,2,FALSE)</f>
        <v>MV5</v>
      </c>
      <c r="D48" s="184" t="str">
        <f>VLOOKUP($B48,Startlist!$B:$H,3,FALSE)</f>
        <v>Sander Sepp</v>
      </c>
      <c r="E48" s="184" t="str">
        <f>VLOOKUP($B48,Startlist!$B:$H,4,FALSE)</f>
        <v>Ants Uustalu</v>
      </c>
      <c r="F48" s="201" t="str">
        <f>VLOOKUP($B48,Startlist!$B:$H,5,FALSE)</f>
        <v>EST</v>
      </c>
      <c r="G48" s="184" t="str">
        <f>VLOOKUP($B48,Startlist!$B:$H,7,FALSE)</f>
        <v>Renault Clio</v>
      </c>
      <c r="H48" s="209">
        <f>IF(ISERROR(TIMEVALUE(SUBSTITUTE(TRIM(VLOOKUP(B48,Results!B:R,$K$1,FALSE)),".",":"))),"-",TIMEVALUE(SUBSTITUTE(TRIM(VLOOKUP(B48,Results!B:R,$K$1,FALSE)),".",":")))</f>
        <v>0.06429861111111111</v>
      </c>
      <c r="I48" s="212">
        <f>A31</f>
        <v>4</v>
      </c>
      <c r="J48" s="213">
        <v>18</v>
      </c>
      <c r="K48" s="216">
        <f>H31</f>
        <v>0.105875</v>
      </c>
      <c r="L48" s="217"/>
    </row>
    <row r="49" spans="1:12" ht="12.75" customHeight="1">
      <c r="A49" s="191"/>
      <c r="B49" s="200">
        <v>114</v>
      </c>
      <c r="C49" s="201" t="str">
        <f>VLOOKUP($B49,Startlist!$B:$H,2,FALSE)</f>
        <v>MV9</v>
      </c>
      <c r="D49" s="184" t="str">
        <f>VLOOKUP($B49,Startlist!$B:$H,3,FALSE)</f>
        <v>Tauri Pihlas</v>
      </c>
      <c r="E49" s="184" t="str">
        <f>VLOOKUP($B49,Startlist!$B:$H,4,FALSE)</f>
        <v>Ott Kiil</v>
      </c>
      <c r="F49" s="201" t="str">
        <f>VLOOKUP($B49,Startlist!$B:$H,5,FALSE)</f>
        <v>EST</v>
      </c>
      <c r="G49" s="184" t="str">
        <f>VLOOKUP($B49,Startlist!$B:$H,7,FALSE)</f>
        <v>Toyota Starlet</v>
      </c>
      <c r="H49" s="209" t="str">
        <f>IF(ISERROR(TIMEVALUE(SUBSTITUTE(TRIM(VLOOKUP(B49,Results!B:R,$K$1,FALSE)),".",":"))),"-",TIMEVALUE(SUBSTITUTE(TRIM(VLOOKUP(B49,Results!B:R,$K$1,FALSE)),".",":")))</f>
        <v>-</v>
      </c>
      <c r="I49" s="212">
        <f>A31</f>
        <v>4</v>
      </c>
      <c r="J49" s="213">
        <v>19</v>
      </c>
      <c r="K49" s="216">
        <f>H31</f>
        <v>0.105875</v>
      </c>
      <c r="L49" s="217"/>
    </row>
    <row r="50" spans="1:12" ht="12.75" customHeight="1">
      <c r="A50" s="191"/>
      <c r="B50" s="200">
        <v>120</v>
      </c>
      <c r="C50" s="201" t="str">
        <f>VLOOKUP($B50,Startlist!$B:$H,2,FALSE)</f>
        <v>MV8</v>
      </c>
      <c r="D50" s="184" t="str">
        <f>VLOOKUP($B50,Startlist!$B:$H,3,FALSE)</f>
        <v>Rando Turja</v>
      </c>
      <c r="E50" s="184" t="str">
        <f>VLOOKUP($B50,Startlist!$B:$H,4,FALSE)</f>
        <v>Ain Sepp</v>
      </c>
      <c r="F50" s="201" t="str">
        <f>VLOOKUP($B50,Startlist!$B:$H,5,FALSE)</f>
        <v>EST</v>
      </c>
      <c r="G50" s="184" t="str">
        <f>VLOOKUP($B50,Startlist!$B:$H,7,FALSE)</f>
        <v>Lada VFTS</v>
      </c>
      <c r="H50" s="209" t="str">
        <f>IF(ISERROR(TIMEVALUE(SUBSTITUTE(TRIM(VLOOKUP(B50,Results!B:R,$K$1,FALSE)),".",":"))),"-",TIMEVALUE(SUBSTITUTE(TRIM(VLOOKUP(B50,Results!B:R,$K$1,FALSE)),".",":")))</f>
        <v>-</v>
      </c>
      <c r="I50" s="212">
        <f>A31</f>
        <v>4</v>
      </c>
      <c r="J50" s="213">
        <v>20</v>
      </c>
      <c r="K50" s="216">
        <f>H31</f>
        <v>0.105875</v>
      </c>
      <c r="L50" s="217"/>
    </row>
    <row r="51" spans="1:12" ht="12.75" customHeight="1">
      <c r="A51" s="191"/>
      <c r="B51" s="200">
        <v>121</v>
      </c>
      <c r="C51" s="201" t="str">
        <f>VLOOKUP($B51,Startlist!$B:$H,2,FALSE)</f>
        <v>MV8</v>
      </c>
      <c r="D51" s="184" t="str">
        <f>VLOOKUP($B51,Startlist!$B:$H,3,FALSE)</f>
        <v>Karl Jalakas</v>
      </c>
      <c r="E51" s="184" t="str">
        <f>VLOOKUP($B51,Startlist!$B:$H,4,FALSE)</f>
        <v>Rando Tark</v>
      </c>
      <c r="F51" s="201" t="str">
        <f>VLOOKUP($B51,Startlist!$B:$H,5,FALSE)</f>
        <v>EST</v>
      </c>
      <c r="G51" s="184" t="str">
        <f>VLOOKUP($B51,Startlist!$B:$H,7,FALSE)</f>
        <v>BMW Compact</v>
      </c>
      <c r="H51" s="209">
        <f>IF(ISERROR(TIMEVALUE(SUBSTITUTE(TRIM(VLOOKUP(B51,Results!B:R,$K$1,FALSE)),".",":"))),"-",TIMEVALUE(SUBSTITUTE(TRIM(VLOOKUP(B51,Results!B:R,$K$1,FALSE)),".",":")))</f>
        <v>0.060145833333333336</v>
      </c>
      <c r="I51" s="212">
        <f>A31</f>
        <v>4</v>
      </c>
      <c r="J51" s="213">
        <v>21</v>
      </c>
      <c r="K51" s="216">
        <f>H31</f>
        <v>0.105875</v>
      </c>
      <c r="L51" s="217"/>
    </row>
    <row r="52" spans="1:12" ht="12.75" customHeight="1">
      <c r="A52" s="191"/>
      <c r="B52" s="200">
        <v>123</v>
      </c>
      <c r="C52" s="201" t="str">
        <f>VLOOKUP($B52,Startlist!$B:$H,2,FALSE)</f>
        <v>MV9</v>
      </c>
      <c r="D52" s="184" t="str">
        <f>VLOOKUP($B52,Startlist!$B:$H,3,FALSE)</f>
        <v>Kermo Laus</v>
      </c>
      <c r="E52" s="184" t="str">
        <f>VLOOKUP($B52,Startlist!$B:$H,4,FALSE)</f>
        <v>Alari Jürgens</v>
      </c>
      <c r="F52" s="201" t="str">
        <f>VLOOKUP($B52,Startlist!$B:$H,5,FALSE)</f>
        <v>EST</v>
      </c>
      <c r="G52" s="184" t="str">
        <f>VLOOKUP($B52,Startlist!$B:$H,7,FALSE)</f>
        <v>Nissan Sunny</v>
      </c>
      <c r="H52" s="209">
        <f>IF(ISERROR(TIMEVALUE(SUBSTITUTE(TRIM(VLOOKUP(B52,Results!B:R,$K$1,FALSE)),".",":"))),"-",TIMEVALUE(SUBSTITUTE(TRIM(VLOOKUP(B52,Results!B:R,$K$1,FALSE)),".",":")))</f>
        <v>0.06215046296296297</v>
      </c>
      <c r="I52" s="212">
        <f>A31</f>
        <v>4</v>
      </c>
      <c r="J52" s="213">
        <v>22</v>
      </c>
      <c r="K52" s="216">
        <f>H31</f>
        <v>0.105875</v>
      </c>
      <c r="L52" s="217"/>
    </row>
    <row r="53" spans="1:12" ht="12.75" customHeight="1">
      <c r="A53" s="191"/>
      <c r="B53" s="200">
        <v>128</v>
      </c>
      <c r="C53" s="201" t="str">
        <f>VLOOKUP($B53,Startlist!$B:$H,2,FALSE)</f>
        <v>MV9</v>
      </c>
      <c r="D53" s="184" t="str">
        <f>VLOOKUP($B53,Startlist!$B:$H,3,FALSE)</f>
        <v>Klim Baikov</v>
      </c>
      <c r="E53" s="184" t="str">
        <f>VLOOKUP($B53,Startlist!$B:$H,4,FALSE)</f>
        <v>Andrey Kleshchev</v>
      </c>
      <c r="F53" s="201" t="str">
        <f>VLOOKUP($B53,Startlist!$B:$H,5,FALSE)</f>
        <v>EST</v>
      </c>
      <c r="G53" s="184" t="str">
        <f>VLOOKUP($B53,Startlist!$B:$H,7,FALSE)</f>
        <v>Lada 2105</v>
      </c>
      <c r="H53" s="209">
        <f>IF(ISERROR(TIMEVALUE(SUBSTITUTE(TRIM(VLOOKUP(B53,Results!B:R,$K$1,FALSE)),".",":"))),"-",TIMEVALUE(SUBSTITUTE(TRIM(VLOOKUP(B53,Results!B:R,$K$1,FALSE)),".",":")))</f>
        <v>0.061711805555555554</v>
      </c>
      <c r="I53" s="212">
        <f>A31</f>
        <v>4</v>
      </c>
      <c r="J53" s="213">
        <v>23</v>
      </c>
      <c r="K53" s="216">
        <f>H31</f>
        <v>0.105875</v>
      </c>
      <c r="L53" s="217"/>
    </row>
    <row r="54" spans="1:12" ht="12.75" customHeight="1">
      <c r="A54" s="191"/>
      <c r="B54" s="200">
        <v>137</v>
      </c>
      <c r="C54" s="201" t="str">
        <f>VLOOKUP($B54,Startlist!$B:$H,2,FALSE)</f>
        <v>MV4</v>
      </c>
      <c r="D54" s="184" t="str">
        <f>VLOOKUP($B54,Startlist!$B:$H,3,FALSE)</f>
        <v>Margus Reek</v>
      </c>
      <c r="E54" s="184" t="str">
        <f>VLOOKUP($B54,Startlist!$B:$H,4,FALSE)</f>
        <v>Geito Reek</v>
      </c>
      <c r="F54" s="201" t="str">
        <f>VLOOKUP($B54,Startlist!$B:$H,5,FALSE)</f>
        <v>EST</v>
      </c>
      <c r="G54" s="184" t="str">
        <f>VLOOKUP($B54,Startlist!$B:$H,7,FALSE)</f>
        <v>Mitsubishi Lancer Evo 7</v>
      </c>
      <c r="H54" s="209">
        <f>IF(ISERROR(TIMEVALUE(SUBSTITUTE(TRIM(VLOOKUP(B54,Results!B:R,$K$1,FALSE)),".",":"))),"-",TIMEVALUE(SUBSTITUTE(TRIM(VLOOKUP(B54,Results!B:R,$K$1,FALSE)),".",":")))</f>
        <v>0.060877314814814815</v>
      </c>
      <c r="I54" s="212">
        <f>A31</f>
        <v>4</v>
      </c>
      <c r="J54" s="213">
        <v>24</v>
      </c>
      <c r="K54" s="216">
        <f>H31</f>
        <v>0.105875</v>
      </c>
      <c r="L54" s="217"/>
    </row>
    <row r="55" spans="1:12" ht="12.75" customHeight="1">
      <c r="A55" s="191"/>
      <c r="B55" s="200">
        <v>139</v>
      </c>
      <c r="C55" s="201" t="str">
        <f>VLOOKUP($B55,Startlist!$B:$H,2,FALSE)</f>
        <v>MV7</v>
      </c>
      <c r="D55" s="184" t="str">
        <f>VLOOKUP($B55,Startlist!$B:$H,3,FALSE)</f>
        <v>Siim Järveots</v>
      </c>
      <c r="E55" s="184" t="str">
        <f>VLOOKUP($B55,Startlist!$B:$H,4,FALSE)</f>
        <v>Priit Järveots</v>
      </c>
      <c r="F55" s="201" t="str">
        <f>VLOOKUP($B55,Startlist!$B:$H,5,FALSE)</f>
        <v>EST</v>
      </c>
      <c r="G55" s="184" t="str">
        <f>VLOOKUP($B55,Startlist!$B:$H,7,FALSE)</f>
        <v>BMW 328</v>
      </c>
      <c r="H55" s="209">
        <f>IF(ISERROR(TIMEVALUE(SUBSTITUTE(TRIM(VLOOKUP(B55,Results!B:R,$K$1,FALSE)),".",":"))),"-",TIMEVALUE(SUBSTITUTE(TRIM(VLOOKUP(B55,Results!B:R,$K$1,FALSE)),".",":")))</f>
        <v>0.06358680555555556</v>
      </c>
      <c r="I55" s="212">
        <f>A31</f>
        <v>4</v>
      </c>
      <c r="J55" s="213">
        <v>25</v>
      </c>
      <c r="K55" s="216">
        <f>H31</f>
        <v>0.105875</v>
      </c>
      <c r="L55" s="217"/>
    </row>
    <row r="56" spans="1:12" ht="12.75" customHeight="1">
      <c r="A56" s="191"/>
      <c r="B56" s="200">
        <v>144</v>
      </c>
      <c r="C56" s="201" t="str">
        <f>VLOOKUP($B56,Startlist!$B:$H,2,FALSE)</f>
        <v>MV9</v>
      </c>
      <c r="D56" s="184" t="str">
        <f>VLOOKUP($B56,Startlist!$B:$H,3,FALSE)</f>
        <v>Lauri Peegel</v>
      </c>
      <c r="E56" s="184" t="str">
        <f>VLOOKUP($B56,Startlist!$B:$H,4,FALSE)</f>
        <v>Andres Tammel</v>
      </c>
      <c r="F56" s="201" t="str">
        <f>VLOOKUP($B56,Startlist!$B:$H,5,FALSE)</f>
        <v>EST</v>
      </c>
      <c r="G56" s="184" t="str">
        <f>VLOOKUP($B56,Startlist!$B:$H,7,FALSE)</f>
        <v>Honda Civic</v>
      </c>
      <c r="H56" s="209">
        <f>IF(ISERROR(TIMEVALUE(SUBSTITUTE(TRIM(VLOOKUP(B56,Results!B:R,$K$1,FALSE)),".",":"))),"-",TIMEVALUE(SUBSTITUTE(TRIM(VLOOKUP(B56,Results!B:R,$K$1,FALSE)),".",":")))</f>
        <v>0.07726504629629628</v>
      </c>
      <c r="I56" s="212">
        <f>A31</f>
        <v>4</v>
      </c>
      <c r="J56" s="213">
        <v>26</v>
      </c>
      <c r="K56" s="216">
        <f>H31</f>
        <v>0.105875</v>
      </c>
      <c r="L56" s="217"/>
    </row>
    <row r="57" spans="1:12" ht="12.75" customHeight="1">
      <c r="A57" s="191"/>
      <c r="B57" s="200">
        <v>151</v>
      </c>
      <c r="C57" s="201" t="str">
        <f>VLOOKUP($B57,Startlist!$B:$H,2,FALSE)</f>
        <v>MV7</v>
      </c>
      <c r="D57" s="184" t="str">
        <f>VLOOKUP($B57,Startlist!$B:$H,3,FALSE)</f>
        <v>Tiit Pōlluäär</v>
      </c>
      <c r="E57" s="184" t="str">
        <f>VLOOKUP($B57,Startlist!$B:$H,4,FALSE)</f>
        <v>Rasmus Vaher</v>
      </c>
      <c r="F57" s="201" t="str">
        <f>VLOOKUP($B57,Startlist!$B:$H,5,FALSE)</f>
        <v>EST</v>
      </c>
      <c r="G57" s="184" t="str">
        <f>VLOOKUP($B57,Startlist!$B:$H,7,FALSE)</f>
        <v>BMW 325</v>
      </c>
      <c r="H57" s="209" t="str">
        <f>IF(ISERROR(TIMEVALUE(SUBSTITUTE(TRIM(VLOOKUP(B57,Results!B:R,$K$1,FALSE)),".",":"))),"-",TIMEVALUE(SUBSTITUTE(TRIM(VLOOKUP(B57,Results!B:R,$K$1,FALSE)),".",":")))</f>
        <v>-</v>
      </c>
      <c r="I57" s="212">
        <f>A31</f>
        <v>4</v>
      </c>
      <c r="J57" s="213">
        <v>27</v>
      </c>
      <c r="K57" s="216">
        <f>H31</f>
        <v>0.105875</v>
      </c>
      <c r="L57" s="217"/>
    </row>
    <row r="58" spans="1:12" ht="12.75" customHeight="1">
      <c r="A58" s="191"/>
      <c r="B58" s="200">
        <v>159</v>
      </c>
      <c r="C58" s="201" t="str">
        <f>VLOOKUP($B58,Startlist!$B:$H,2,FALSE)</f>
        <v>MV8</v>
      </c>
      <c r="D58" s="184" t="str">
        <f>VLOOKUP($B58,Startlist!$B:$H,3,FALSE)</f>
        <v>Artur Laul</v>
      </c>
      <c r="E58" s="184" t="str">
        <f>VLOOKUP($B58,Startlist!$B:$H,4,FALSE)</f>
        <v>Alain Sivous</v>
      </c>
      <c r="F58" s="201" t="str">
        <f>VLOOKUP($B58,Startlist!$B:$H,5,FALSE)</f>
        <v>EST</v>
      </c>
      <c r="G58" s="184" t="str">
        <f>VLOOKUP($B58,Startlist!$B:$H,7,FALSE)</f>
        <v>VW Golf GTI</v>
      </c>
      <c r="H58" s="209" t="str">
        <f>IF(ISERROR(TIMEVALUE(SUBSTITUTE(TRIM(VLOOKUP(B58,Results!B:R,$K$1,FALSE)),".",":"))),"-",TIMEVALUE(SUBSTITUTE(TRIM(VLOOKUP(B58,Results!B:R,$K$1,FALSE)),".",":")))</f>
        <v>-</v>
      </c>
      <c r="I58" s="212">
        <f>A31</f>
        <v>4</v>
      </c>
      <c r="J58" s="213">
        <v>28</v>
      </c>
      <c r="K58" s="216">
        <f>H31</f>
        <v>0.105875</v>
      </c>
      <c r="L58" s="217"/>
    </row>
    <row r="59" spans="1:12" ht="12.75" customHeight="1">
      <c r="A59" s="191"/>
      <c r="B59" s="200">
        <v>179</v>
      </c>
      <c r="C59" s="201" t="str">
        <f>VLOOKUP($B59,Startlist!$B:$H,2,FALSE)</f>
        <v>MVX</v>
      </c>
      <c r="D59" s="184" t="str">
        <f>VLOOKUP($B59,Startlist!$B:$H,3,FALSE)</f>
        <v>Priit Liblik</v>
      </c>
      <c r="E59" s="184" t="str">
        <f>VLOOKUP($B59,Startlist!$B:$H,4,FALSE)</f>
        <v>Kaido Kaubi</v>
      </c>
      <c r="F59" s="201" t="str">
        <f>VLOOKUP($B59,Startlist!$B:$H,5,FALSE)</f>
        <v>EST</v>
      </c>
      <c r="G59" s="184" t="str">
        <f>VLOOKUP($B59,Startlist!$B:$H,7,FALSE)</f>
        <v>GAZ 52-04</v>
      </c>
      <c r="H59" s="209" t="str">
        <f>IF(ISERROR(TIMEVALUE(SUBSTITUTE(TRIM(VLOOKUP(B59,Results!B:R,$K$1,FALSE)),".",":"))),"-",TIMEVALUE(SUBSTITUTE(TRIM(VLOOKUP(B59,Results!B:R,$K$1,FALSE)),".",":")))</f>
        <v>-</v>
      </c>
      <c r="I59" s="212">
        <f>A31</f>
        <v>4</v>
      </c>
      <c r="J59" s="213">
        <v>29</v>
      </c>
      <c r="K59" s="216">
        <f>H31</f>
        <v>0.105875</v>
      </c>
      <c r="L59" s="217"/>
    </row>
    <row r="60" spans="1:12" ht="12.75" customHeight="1">
      <c r="A60" s="191"/>
      <c r="B60" s="200"/>
      <c r="C60" s="201"/>
      <c r="D60" s="182"/>
      <c r="E60" s="182"/>
      <c r="F60" s="201"/>
      <c r="G60" s="184"/>
      <c r="H60" s="207"/>
      <c r="I60" s="212">
        <f>A31</f>
        <v>4</v>
      </c>
      <c r="J60" s="213">
        <v>30</v>
      </c>
      <c r="K60" s="216">
        <f>H31</f>
        <v>0.105875</v>
      </c>
      <c r="L60" s="217"/>
    </row>
    <row r="61" spans="1:12" ht="12.75" customHeight="1">
      <c r="A61" s="185">
        <v>5</v>
      </c>
      <c r="B61" s="195" t="str">
        <f>VLOOKUP($B63,Startlist!$B:$H,6,FALSE)</f>
        <v>ALKO1000 MOTORSPORT</v>
      </c>
      <c r="C61" s="196"/>
      <c r="D61" s="197"/>
      <c r="E61" s="197"/>
      <c r="F61" s="196"/>
      <c r="G61" s="198"/>
      <c r="H61" s="208">
        <f>IF(ISERROR(SMALL(H63:H66,1)+SMALL(H63:H66,2)),"-",SMALL(H63:H66,1)+SMALL(H63:H66,2))</f>
        <v>0.10891782407407408</v>
      </c>
      <c r="I61" s="212">
        <f>A61</f>
        <v>5</v>
      </c>
      <c r="J61" s="213">
        <v>1</v>
      </c>
      <c r="K61" s="215">
        <f>H61</f>
        <v>0.10891782407407408</v>
      </c>
      <c r="L61" s="217"/>
    </row>
    <row r="62" spans="1:12" ht="12.75" customHeight="1">
      <c r="A62" s="191"/>
      <c r="B62" s="200"/>
      <c r="C62" s="201"/>
      <c r="D62" s="182"/>
      <c r="E62" s="182"/>
      <c r="F62" s="201"/>
      <c r="G62" s="184"/>
      <c r="H62" s="207"/>
      <c r="I62" s="212">
        <f>A61</f>
        <v>5</v>
      </c>
      <c r="J62" s="213">
        <v>2</v>
      </c>
      <c r="K62" s="216">
        <f>H61</f>
        <v>0.10891782407407408</v>
      </c>
      <c r="L62" s="217"/>
    </row>
    <row r="63" spans="1:12" ht="12.75" customHeight="1">
      <c r="A63" s="191"/>
      <c r="B63" s="200">
        <v>3</v>
      </c>
      <c r="C63" s="201" t="str">
        <f>VLOOKUP($B63,Startlist!$B:$H,2,FALSE)</f>
        <v>MV1</v>
      </c>
      <c r="D63" s="184" t="str">
        <f>VLOOKUP($B63,Startlist!$B:$H,3,FALSE)</f>
        <v>Siim Plangi</v>
      </c>
      <c r="E63" s="184" t="str">
        <f>VLOOKUP($B63,Startlist!$B:$H,4,FALSE)</f>
        <v>Urmas Roosimaa</v>
      </c>
      <c r="F63" s="201" t="str">
        <f>VLOOKUP($B63,Startlist!$B:$H,5,FALSE)</f>
        <v>EST</v>
      </c>
      <c r="G63" s="184" t="str">
        <f>VLOOKUP($B63,Startlist!$B:$H,7,FALSE)</f>
        <v>Skoda Fabia R5</v>
      </c>
      <c r="H63" s="209">
        <f>IF(ISERROR(TIMEVALUE(SUBSTITUTE(TRIM(VLOOKUP(B63,Results!B:R,$K$1,FALSE)),".",":"))),"-",TIMEVALUE(SUBSTITUTE(TRIM(VLOOKUP(B63,Results!B:R,$K$1,FALSE)),".",":")))</f>
        <v>0.05505324074074074</v>
      </c>
      <c r="I63" s="212">
        <f>A61</f>
        <v>5</v>
      </c>
      <c r="J63" s="213">
        <v>3</v>
      </c>
      <c r="K63" s="216">
        <f>H61</f>
        <v>0.10891782407407408</v>
      </c>
      <c r="L63" s="217"/>
    </row>
    <row r="64" spans="1:12" ht="12.75" customHeight="1">
      <c r="A64" s="191"/>
      <c r="B64" s="200">
        <v>7</v>
      </c>
      <c r="C64" s="201" t="str">
        <f>VLOOKUP($B64,Startlist!$B:$H,2,FALSE)</f>
        <v>MV4</v>
      </c>
      <c r="D64" s="184" t="str">
        <f>VLOOKUP($B64,Startlist!$B:$H,3,FALSE)</f>
        <v>Ranno Bundsen</v>
      </c>
      <c r="E64" s="184" t="str">
        <f>VLOOKUP($B64,Startlist!$B:$H,4,FALSE)</f>
        <v>Robert Loshtshenikov</v>
      </c>
      <c r="F64" s="201" t="str">
        <f>VLOOKUP($B64,Startlist!$B:$H,5,FALSE)</f>
        <v>EST</v>
      </c>
      <c r="G64" s="184" t="str">
        <f>VLOOKUP($B64,Startlist!$B:$H,7,FALSE)</f>
        <v>Mitsubishi Lancer Evo 8</v>
      </c>
      <c r="H64" s="209" t="str">
        <f>IF(ISERROR(TIMEVALUE(SUBSTITUTE(TRIM(VLOOKUP(B64,Results!B:R,$K$1,FALSE)),".",":"))),"-",TIMEVALUE(SUBSTITUTE(TRIM(VLOOKUP(B64,Results!B:R,$K$1,FALSE)),".",":")))</f>
        <v>-</v>
      </c>
      <c r="I64" s="212">
        <f>A61</f>
        <v>5</v>
      </c>
      <c r="J64" s="213">
        <v>4</v>
      </c>
      <c r="K64" s="216">
        <f>H61</f>
        <v>0.10891782407407408</v>
      </c>
      <c r="L64" s="217"/>
    </row>
    <row r="65" spans="1:12" ht="12.75" customHeight="1">
      <c r="A65" s="191"/>
      <c r="B65" s="200">
        <v>22</v>
      </c>
      <c r="C65" s="201" t="str">
        <f>VLOOKUP($B65,Startlist!$B:$H,2,FALSE)</f>
        <v>MV3</v>
      </c>
      <c r="D65" s="184" t="str">
        <f>VLOOKUP($B65,Startlist!$B:$H,3,FALSE)</f>
        <v>Allan Popov</v>
      </c>
      <c r="E65" s="184" t="str">
        <f>VLOOKUP($B65,Startlist!$B:$H,4,FALSE)</f>
        <v>Aleksei Krylov</v>
      </c>
      <c r="F65" s="201" t="str">
        <f>VLOOKUP($B65,Startlist!$B:$H,5,FALSE)</f>
        <v>EST / RUS</v>
      </c>
      <c r="G65" s="184" t="str">
        <f>VLOOKUP($B65,Startlist!$B:$H,7,FALSE)</f>
        <v>Mitsubishi Lancer Evo 9</v>
      </c>
      <c r="H65" s="209">
        <f>IF(ISERROR(TIMEVALUE(SUBSTITUTE(TRIM(VLOOKUP(B65,Results!B:R,$K$1,FALSE)),".",":"))),"-",TIMEVALUE(SUBSTITUTE(TRIM(VLOOKUP(B65,Results!B:R,$K$1,FALSE)),".",":")))</f>
        <v>0.053864583333333334</v>
      </c>
      <c r="I65" s="212">
        <f>A61</f>
        <v>5</v>
      </c>
      <c r="J65" s="213">
        <v>5</v>
      </c>
      <c r="K65" s="216">
        <f>H61</f>
        <v>0.10891782407407408</v>
      </c>
      <c r="L65" s="217"/>
    </row>
    <row r="66" spans="1:12" ht="12.75" customHeight="1">
      <c r="A66" s="191"/>
      <c r="B66" s="200">
        <v>132</v>
      </c>
      <c r="C66" s="201" t="str">
        <f>VLOOKUP($B66,Startlist!$B:$H,2,FALSE)</f>
        <v>MV1</v>
      </c>
      <c r="D66" s="184" t="str">
        <f>VLOOKUP($B66,Startlist!$B:$H,3,FALSE)</f>
        <v>Allar Goldberg</v>
      </c>
      <c r="E66" s="184" t="str">
        <f>VLOOKUP($B66,Startlist!$B:$H,4,FALSE)</f>
        <v>Kaarel Lääne</v>
      </c>
      <c r="F66" s="201" t="str">
        <f>VLOOKUP($B66,Startlist!$B:$H,5,FALSE)</f>
        <v>EST</v>
      </c>
      <c r="G66" s="184" t="str">
        <f>VLOOKUP($B66,Startlist!$B:$H,7,FALSE)</f>
        <v>Subaru Impreza</v>
      </c>
      <c r="H66" s="209" t="str">
        <f>IF(ISERROR(TIMEVALUE(SUBSTITUTE(TRIM(VLOOKUP(B66,Results!B:R,$K$1,FALSE)),".",":"))),"-",TIMEVALUE(SUBSTITUTE(TRIM(VLOOKUP(B66,Results!B:R,$K$1,FALSE)),".",":")))</f>
        <v>-</v>
      </c>
      <c r="I66" s="212">
        <f>A61</f>
        <v>5</v>
      </c>
      <c r="J66" s="213">
        <v>6</v>
      </c>
      <c r="K66" s="216">
        <f>H61</f>
        <v>0.10891782407407408</v>
      </c>
      <c r="L66" s="217"/>
    </row>
    <row r="67" spans="1:12" ht="12.75" customHeight="1">
      <c r="A67" s="191"/>
      <c r="B67" s="200"/>
      <c r="C67" s="201"/>
      <c r="D67" s="182"/>
      <c r="E67" s="182"/>
      <c r="F67" s="201"/>
      <c r="G67" s="184"/>
      <c r="H67" s="207"/>
      <c r="I67" s="212">
        <f>A61</f>
        <v>5</v>
      </c>
      <c r="J67" s="213">
        <v>20</v>
      </c>
      <c r="K67" s="216">
        <f>H61</f>
        <v>0.10891782407407408</v>
      </c>
      <c r="L67" s="217"/>
    </row>
    <row r="68" spans="1:12" ht="12.75" customHeight="1">
      <c r="A68" s="185">
        <v>6</v>
      </c>
      <c r="B68" s="195" t="str">
        <f>VLOOKUP($B70,Startlist!$B:$H,6,FALSE)</f>
        <v>CUEKS RACING</v>
      </c>
      <c r="C68" s="196"/>
      <c r="D68" s="197"/>
      <c r="E68" s="197"/>
      <c r="F68" s="196"/>
      <c r="G68" s="198"/>
      <c r="H68" s="208">
        <f>IF(ISERROR(SMALL(H70:H73,1)+SMALL(H70:H73,2)),"-",SMALL(H70:H73,1)+SMALL(H70:H73,2))</f>
        <v>0.10929166666666665</v>
      </c>
      <c r="I68" s="212">
        <f>A68</f>
        <v>6</v>
      </c>
      <c r="J68" s="213">
        <v>1</v>
      </c>
      <c r="K68" s="215">
        <f>H68</f>
        <v>0.10929166666666665</v>
      </c>
      <c r="L68" s="217"/>
    </row>
    <row r="69" spans="1:12" ht="12.75" customHeight="1">
      <c r="A69" s="191"/>
      <c r="B69" s="200"/>
      <c r="C69" s="201"/>
      <c r="D69" s="182"/>
      <c r="E69" s="182"/>
      <c r="F69" s="201"/>
      <c r="G69" s="184"/>
      <c r="H69" s="207"/>
      <c r="I69" s="212">
        <f>A68</f>
        <v>6</v>
      </c>
      <c r="J69" s="213">
        <v>2</v>
      </c>
      <c r="K69" s="216">
        <f>H68</f>
        <v>0.10929166666666665</v>
      </c>
      <c r="L69" s="217"/>
    </row>
    <row r="70" spans="1:12" ht="12.75" customHeight="1">
      <c r="A70" s="191"/>
      <c r="B70" s="200">
        <v>38</v>
      </c>
      <c r="C70" s="201" t="str">
        <f>VLOOKUP($B70,Startlist!$B:$H,2,FALSE)</f>
        <v>MV7</v>
      </c>
      <c r="D70" s="184" t="str">
        <f>VLOOKUP($B70,Startlist!$B:$H,3,FALSE)</f>
        <v>Marko Ringenberg</v>
      </c>
      <c r="E70" s="184" t="str">
        <f>VLOOKUP($B70,Startlist!$B:$H,4,FALSE)</f>
        <v>Allar Heina</v>
      </c>
      <c r="F70" s="201" t="str">
        <f>VLOOKUP($B70,Startlist!$B:$H,5,FALSE)</f>
        <v>EST</v>
      </c>
      <c r="G70" s="184" t="str">
        <f>VLOOKUP($B70,Startlist!$B:$H,7,FALSE)</f>
        <v>BMW M3</v>
      </c>
      <c r="H70" s="209">
        <f>IF(ISERROR(TIMEVALUE(SUBSTITUTE(TRIM(VLOOKUP(B70,Results!B:R,$K$1,FALSE)),".",":"))),"-",TIMEVALUE(SUBSTITUTE(TRIM(VLOOKUP(B70,Results!B:R,$K$1,FALSE)),".",":")))</f>
        <v>0.0539861111111111</v>
      </c>
      <c r="I70" s="212">
        <f>A68</f>
        <v>6</v>
      </c>
      <c r="J70" s="213">
        <v>3</v>
      </c>
      <c r="K70" s="216">
        <f>H68</f>
        <v>0.10929166666666665</v>
      </c>
      <c r="L70" s="217"/>
    </row>
    <row r="71" spans="1:12" ht="12.75" customHeight="1">
      <c r="A71" s="191"/>
      <c r="B71" s="200">
        <v>39</v>
      </c>
      <c r="C71" s="201" t="str">
        <f>VLOOKUP($B71,Startlist!$B:$H,2,FALSE)</f>
        <v>MV7</v>
      </c>
      <c r="D71" s="184" t="str">
        <f>VLOOKUP($B71,Startlist!$B:$H,3,FALSE)</f>
        <v>Mario Jürimäe</v>
      </c>
      <c r="E71" s="184" t="str">
        <f>VLOOKUP($B71,Startlist!$B:$H,4,FALSE)</f>
        <v>Rauno Rohtmets</v>
      </c>
      <c r="F71" s="201" t="str">
        <f>VLOOKUP($B71,Startlist!$B:$H,5,FALSE)</f>
        <v>EST</v>
      </c>
      <c r="G71" s="184" t="str">
        <f>VLOOKUP($B71,Startlist!$B:$H,7,FALSE)</f>
        <v>BMW M3</v>
      </c>
      <c r="H71" s="209" t="str">
        <f>IF(ISERROR(TIMEVALUE(SUBSTITUTE(TRIM(VLOOKUP(B71,Results!B:R,$K$1,FALSE)),".",":"))),"-",TIMEVALUE(SUBSTITUTE(TRIM(VLOOKUP(B71,Results!B:R,$K$1,FALSE)),".",":")))</f>
        <v>-</v>
      </c>
      <c r="I71" s="212">
        <f>A68</f>
        <v>6</v>
      </c>
      <c r="J71" s="213">
        <v>4</v>
      </c>
      <c r="K71" s="216">
        <f>H68</f>
        <v>0.10929166666666665</v>
      </c>
      <c r="L71" s="217"/>
    </row>
    <row r="72" spans="1:12" ht="12.75" customHeight="1">
      <c r="A72" s="191"/>
      <c r="B72" s="200">
        <v>40</v>
      </c>
      <c r="C72" s="201" t="str">
        <f>VLOOKUP($B72,Startlist!$B:$H,2,FALSE)</f>
        <v>MV7</v>
      </c>
      <c r="D72" s="184" t="str">
        <f>VLOOKUP($B72,Startlist!$B:$H,3,FALSE)</f>
        <v>Dmitry Nikonchuk</v>
      </c>
      <c r="E72" s="184" t="str">
        <f>VLOOKUP($B72,Startlist!$B:$H,4,FALSE)</f>
        <v>Elena Nikonchuk</v>
      </c>
      <c r="F72" s="201" t="str">
        <f>VLOOKUP($B72,Startlist!$B:$H,5,FALSE)</f>
        <v>RUS</v>
      </c>
      <c r="G72" s="184" t="str">
        <f>VLOOKUP($B72,Startlist!$B:$H,7,FALSE)</f>
        <v>BMW M3</v>
      </c>
      <c r="H72" s="209" t="str">
        <f>IF(ISERROR(TIMEVALUE(SUBSTITUTE(TRIM(VLOOKUP(B72,Results!B:R,$K$1,FALSE)),".",":"))),"-",TIMEVALUE(SUBSTITUTE(TRIM(VLOOKUP(B72,Results!B:R,$K$1,FALSE)),".",":")))</f>
        <v>-</v>
      </c>
      <c r="I72" s="212">
        <f>A68</f>
        <v>6</v>
      </c>
      <c r="J72" s="213">
        <v>5</v>
      </c>
      <c r="K72" s="216">
        <f>H68</f>
        <v>0.10929166666666665</v>
      </c>
      <c r="L72" s="217"/>
    </row>
    <row r="73" spans="1:12" ht="12.75" customHeight="1">
      <c r="A73" s="191"/>
      <c r="B73" s="200">
        <v>47</v>
      </c>
      <c r="C73" s="201" t="str">
        <f>VLOOKUP($B73,Startlist!$B:$H,2,FALSE)</f>
        <v>MV6</v>
      </c>
      <c r="D73" s="184" t="str">
        <f>VLOOKUP($B73,Startlist!$B:$H,3,FALSE)</f>
        <v>Kaspar Kasari</v>
      </c>
      <c r="E73" s="184" t="str">
        <f>VLOOKUP($B73,Startlist!$B:$H,4,FALSE)</f>
        <v>Hannes Kuusmaa</v>
      </c>
      <c r="F73" s="201" t="str">
        <f>VLOOKUP($B73,Startlist!$B:$H,5,FALSE)</f>
        <v>EST</v>
      </c>
      <c r="G73" s="184" t="str">
        <f>VLOOKUP($B73,Startlist!$B:$H,7,FALSE)</f>
        <v>Peugeot 208 R2</v>
      </c>
      <c r="H73" s="209">
        <f>IF(ISERROR(TIMEVALUE(SUBSTITUTE(TRIM(VLOOKUP(B73,Results!B:R,$K$1,FALSE)),".",":"))),"-",TIMEVALUE(SUBSTITUTE(TRIM(VLOOKUP(B73,Results!B:R,$K$1,FALSE)),".",":")))</f>
        <v>0.05530555555555555</v>
      </c>
      <c r="I73" s="212">
        <f>A68</f>
        <v>6</v>
      </c>
      <c r="J73" s="213">
        <v>6</v>
      </c>
      <c r="K73" s="216">
        <f>H68</f>
        <v>0.10929166666666665</v>
      </c>
      <c r="L73" s="217"/>
    </row>
    <row r="74" spans="1:12" ht="12.75" customHeight="1">
      <c r="A74" s="191"/>
      <c r="B74" s="200"/>
      <c r="C74" s="201"/>
      <c r="D74" s="182"/>
      <c r="E74" s="182"/>
      <c r="F74" s="201"/>
      <c r="G74" s="184"/>
      <c r="H74" s="207"/>
      <c r="I74" s="212">
        <f>A68</f>
        <v>6</v>
      </c>
      <c r="J74" s="213">
        <v>20</v>
      </c>
      <c r="K74" s="216">
        <f>H68</f>
        <v>0.10929166666666665</v>
      </c>
      <c r="L74" s="217"/>
    </row>
    <row r="75" spans="1:12" ht="12.75" customHeight="1">
      <c r="A75" s="185">
        <v>7</v>
      </c>
      <c r="B75" s="195" t="str">
        <f>VLOOKUP($B77,Startlist!$B:$H,6,FALSE)</f>
        <v>MS RACING</v>
      </c>
      <c r="C75" s="196"/>
      <c r="D75" s="197"/>
      <c r="E75" s="197"/>
      <c r="F75" s="196"/>
      <c r="G75" s="198"/>
      <c r="H75" s="208">
        <f>IF(ISERROR(SMALL(H77:H82,1)+SMALL(H77:H82,2)),"-",SMALL(H77:H82,1)+SMALL(H77:H82,2))</f>
        <v>0.11242939814814815</v>
      </c>
      <c r="I75" s="212">
        <f>A75</f>
        <v>7</v>
      </c>
      <c r="J75" s="213">
        <v>1</v>
      </c>
      <c r="K75" s="215">
        <f>H75</f>
        <v>0.11242939814814815</v>
      </c>
      <c r="L75" s="217"/>
    </row>
    <row r="76" spans="1:12" ht="12.75" customHeight="1">
      <c r="A76" s="191"/>
      <c r="B76" s="200"/>
      <c r="C76" s="201"/>
      <c r="D76" s="182"/>
      <c r="E76" s="182"/>
      <c r="F76" s="201"/>
      <c r="G76" s="184"/>
      <c r="H76" s="207"/>
      <c r="I76" s="212">
        <f>A75</f>
        <v>7</v>
      </c>
      <c r="J76" s="213">
        <v>2</v>
      </c>
      <c r="K76" s="216">
        <f>H75</f>
        <v>0.11242939814814815</v>
      </c>
      <c r="L76" s="217"/>
    </row>
    <row r="77" spans="1:12" ht="12.75" customHeight="1">
      <c r="A77" s="191"/>
      <c r="B77" s="200">
        <v>59</v>
      </c>
      <c r="C77" s="201" t="str">
        <f>VLOOKUP($B77,Startlist!$B:$H,2,FALSE)</f>
        <v>MV7</v>
      </c>
      <c r="D77" s="184" t="str">
        <f>VLOOKUP($B77,Startlist!$B:$H,3,FALSE)</f>
        <v>Einar Laipaik</v>
      </c>
      <c r="E77" s="184" t="str">
        <f>VLOOKUP($B77,Startlist!$B:$H,4,FALSE)</f>
        <v>Priit Piir</v>
      </c>
      <c r="F77" s="201" t="str">
        <f>VLOOKUP($B77,Startlist!$B:$H,5,FALSE)</f>
        <v>EST</v>
      </c>
      <c r="G77" s="184" t="str">
        <f>VLOOKUP($B77,Startlist!$B:$H,7,FALSE)</f>
        <v>BMW M3</v>
      </c>
      <c r="H77" s="209">
        <f>IF(ISERROR(TIMEVALUE(SUBSTITUTE(TRIM(VLOOKUP(B77,Results!B:R,$K$1,FALSE)),".",":"))),"-",TIMEVALUE(SUBSTITUTE(TRIM(VLOOKUP(B77,Results!B:R,$K$1,FALSE)),".",":")))</f>
        <v>0.05636458333333333</v>
      </c>
      <c r="I77" s="212">
        <f>A75</f>
        <v>7</v>
      </c>
      <c r="J77" s="213">
        <v>3</v>
      </c>
      <c r="K77" s="216">
        <f>H75</f>
        <v>0.11242939814814815</v>
      </c>
      <c r="L77" s="217"/>
    </row>
    <row r="78" spans="1:12" ht="12.75" customHeight="1">
      <c r="A78" s="191"/>
      <c r="B78" s="200">
        <v>60</v>
      </c>
      <c r="C78" s="201" t="str">
        <f>VLOOKUP($B78,Startlist!$B:$H,2,FALSE)</f>
        <v>MV7</v>
      </c>
      <c r="D78" s="184" t="str">
        <f>VLOOKUP($B78,Startlist!$B:$H,3,FALSE)</f>
        <v>Madis Vanaselja</v>
      </c>
      <c r="E78" s="184" t="str">
        <f>VLOOKUP($B78,Startlist!$B:$H,4,FALSE)</f>
        <v>Jaanus Hōbemägi</v>
      </c>
      <c r="F78" s="201" t="str">
        <f>VLOOKUP($B78,Startlist!$B:$H,5,FALSE)</f>
        <v>EST</v>
      </c>
      <c r="G78" s="184" t="str">
        <f>VLOOKUP($B78,Startlist!$B:$H,7,FALSE)</f>
        <v>BMW M3</v>
      </c>
      <c r="H78" s="209">
        <f>IF(ISERROR(TIMEVALUE(SUBSTITUTE(TRIM(VLOOKUP(B78,Results!B:R,$K$1,FALSE)),".",":"))),"-",TIMEVALUE(SUBSTITUTE(TRIM(VLOOKUP(B78,Results!B:R,$K$1,FALSE)),".",":")))</f>
        <v>0.05606481481481482</v>
      </c>
      <c r="I78" s="212">
        <f>A75</f>
        <v>7</v>
      </c>
      <c r="J78" s="213">
        <v>4</v>
      </c>
      <c r="K78" s="216">
        <f>H75</f>
        <v>0.11242939814814815</v>
      </c>
      <c r="L78" s="217"/>
    </row>
    <row r="79" spans="1:12" ht="12.75" customHeight="1">
      <c r="A79" s="191"/>
      <c r="B79" s="200">
        <v>62</v>
      </c>
      <c r="C79" s="201" t="str">
        <f>VLOOKUP($B79,Startlist!$B:$H,2,FALSE)</f>
        <v>MV7</v>
      </c>
      <c r="D79" s="184" t="str">
        <f>VLOOKUP($B79,Startlist!$B:$H,3,FALSE)</f>
        <v>Gert Kull</v>
      </c>
      <c r="E79" s="184" t="str">
        <f>VLOOKUP($B79,Startlist!$B:$H,4,FALSE)</f>
        <v>Toomas Keskküla</v>
      </c>
      <c r="F79" s="201" t="str">
        <f>VLOOKUP($B79,Startlist!$B:$H,5,FALSE)</f>
        <v>EST</v>
      </c>
      <c r="G79" s="184" t="str">
        <f>VLOOKUP($B79,Startlist!$B:$H,7,FALSE)</f>
        <v>BMW M3</v>
      </c>
      <c r="H79" s="209">
        <f>IF(ISERROR(TIMEVALUE(SUBSTITUTE(TRIM(VLOOKUP(B79,Results!B:R,$K$1,FALSE)),".",":"))),"-",TIMEVALUE(SUBSTITUTE(TRIM(VLOOKUP(B79,Results!B:R,$K$1,FALSE)),".",":")))</f>
        <v>0.05709490740740741</v>
      </c>
      <c r="I79" s="212">
        <f>A75</f>
        <v>7</v>
      </c>
      <c r="J79" s="213">
        <v>5</v>
      </c>
      <c r="K79" s="216">
        <f>H75</f>
        <v>0.11242939814814815</v>
      </c>
      <c r="L79" s="217"/>
    </row>
    <row r="80" spans="1:12" ht="12.75" customHeight="1">
      <c r="A80" s="191"/>
      <c r="B80" s="200">
        <v>69</v>
      </c>
      <c r="C80" s="201" t="str">
        <f>VLOOKUP($B80,Startlist!$B:$H,2,FALSE)</f>
        <v>MV5</v>
      </c>
      <c r="D80" s="184" t="str">
        <f>VLOOKUP($B80,Startlist!$B:$H,3,FALSE)</f>
        <v>David Sultanjants</v>
      </c>
      <c r="E80" s="184" t="str">
        <f>VLOOKUP($B80,Startlist!$B:$H,4,FALSE)</f>
        <v>Siim Oja</v>
      </c>
      <c r="F80" s="201" t="str">
        <f>VLOOKUP($B80,Startlist!$B:$H,5,FALSE)</f>
        <v>EST</v>
      </c>
      <c r="G80" s="184" t="str">
        <f>VLOOKUP($B80,Startlist!$B:$H,7,FALSE)</f>
        <v>Citroen DS3 R3T</v>
      </c>
      <c r="H80" s="209" t="str">
        <f>IF(ISERROR(TIMEVALUE(SUBSTITUTE(TRIM(VLOOKUP(B80,Results!B:R,$K$1,FALSE)),".",":"))),"-",TIMEVALUE(SUBSTITUTE(TRIM(VLOOKUP(B80,Results!B:R,$K$1,FALSE)),".",":")))</f>
        <v>-</v>
      </c>
      <c r="I80" s="212">
        <f>A75</f>
        <v>7</v>
      </c>
      <c r="J80" s="213">
        <v>6</v>
      </c>
      <c r="K80" s="216">
        <f>H75</f>
        <v>0.11242939814814815</v>
      </c>
      <c r="L80" s="217"/>
    </row>
    <row r="81" spans="1:12" ht="12.75" customHeight="1">
      <c r="A81" s="191"/>
      <c r="B81" s="200">
        <v>80</v>
      </c>
      <c r="C81" s="201" t="str">
        <f>VLOOKUP($B81,Startlist!$B:$H,2,FALSE)</f>
        <v>MV7</v>
      </c>
      <c r="D81" s="184" t="str">
        <f>VLOOKUP($B81,Startlist!$B:$H,3,FALSE)</f>
        <v>Viljar Ventsel</v>
      </c>
      <c r="E81" s="184" t="str">
        <f>VLOOKUP($B81,Startlist!$B:$H,4,FALSE)</f>
        <v>Margus Sōōrumaa</v>
      </c>
      <c r="F81" s="201" t="str">
        <f>VLOOKUP($B81,Startlist!$B:$H,5,FALSE)</f>
        <v>EST</v>
      </c>
      <c r="G81" s="184" t="str">
        <f>VLOOKUP($B81,Startlist!$B:$H,7,FALSE)</f>
        <v>BMW 325</v>
      </c>
      <c r="H81" s="209" t="str">
        <f>IF(ISERROR(TIMEVALUE(SUBSTITUTE(TRIM(VLOOKUP(B81,Results!B:R,$K$1,FALSE)),".",":"))),"-",TIMEVALUE(SUBSTITUTE(TRIM(VLOOKUP(B81,Results!B:R,$K$1,FALSE)),".",":")))</f>
        <v>-</v>
      </c>
      <c r="I81" s="212">
        <f>A75</f>
        <v>7</v>
      </c>
      <c r="J81" s="213">
        <v>7</v>
      </c>
      <c r="K81" s="216">
        <f>H75</f>
        <v>0.11242939814814815</v>
      </c>
      <c r="L81" s="217"/>
    </row>
    <row r="82" spans="1:12" ht="12.75" customHeight="1">
      <c r="A82" s="191"/>
      <c r="B82" s="200">
        <v>146</v>
      </c>
      <c r="C82" s="201" t="str">
        <f>VLOOKUP($B82,Startlist!$B:$H,2,FALSE)</f>
        <v>MV7</v>
      </c>
      <c r="D82" s="184" t="str">
        <f>VLOOKUP($B82,Startlist!$B:$H,3,FALSE)</f>
        <v>Peeter Kaibald</v>
      </c>
      <c r="E82" s="184" t="str">
        <f>VLOOKUP($B82,Startlist!$B:$H,4,FALSE)</f>
        <v>Priit Pilden</v>
      </c>
      <c r="F82" s="201" t="str">
        <f>VLOOKUP($B82,Startlist!$B:$H,5,FALSE)</f>
        <v>EST</v>
      </c>
      <c r="G82" s="184" t="str">
        <f>VLOOKUP($B82,Startlist!$B:$H,7,FALSE)</f>
        <v>BMW M3</v>
      </c>
      <c r="H82" s="209" t="str">
        <f>IF(ISERROR(TIMEVALUE(SUBSTITUTE(TRIM(VLOOKUP(B82,Results!B:R,$K$1,FALSE)),".",":"))),"-",TIMEVALUE(SUBSTITUTE(TRIM(VLOOKUP(B82,Results!B:R,$K$1,FALSE)),".",":")))</f>
        <v>-</v>
      </c>
      <c r="I82" s="212">
        <f>A75</f>
        <v>7</v>
      </c>
      <c r="J82" s="213">
        <v>8</v>
      </c>
      <c r="K82" s="216">
        <f>H75</f>
        <v>0.11242939814814815</v>
      </c>
      <c r="L82" s="217"/>
    </row>
    <row r="83" spans="1:12" ht="12.75" customHeight="1">
      <c r="A83" s="191"/>
      <c r="B83" s="200"/>
      <c r="C83" s="201"/>
      <c r="D83" s="182"/>
      <c r="E83" s="182"/>
      <c r="F83" s="201"/>
      <c r="G83" s="184"/>
      <c r="H83" s="207"/>
      <c r="I83" s="212">
        <f>A75</f>
        <v>7</v>
      </c>
      <c r="J83" s="213">
        <v>20</v>
      </c>
      <c r="K83" s="216">
        <f>H75</f>
        <v>0.11242939814814815</v>
      </c>
      <c r="L83" s="217"/>
    </row>
    <row r="84" spans="1:12" ht="12.75" customHeight="1">
      <c r="A84" s="185">
        <v>8</v>
      </c>
      <c r="B84" s="195" t="str">
        <f>VLOOKUP($B86,Startlist!$B:$H,6,FALSE)</f>
        <v>ECOM MOTORSPORT</v>
      </c>
      <c r="C84" s="196"/>
      <c r="D84" s="197"/>
      <c r="E84" s="197"/>
      <c r="F84" s="196"/>
      <c r="G84" s="198"/>
      <c r="H84" s="208">
        <f>IF(ISERROR(SMALL(H86:H101,1)+SMALL(H86:H101,2)),"-",SMALL(H86:H101,1)+SMALL(H86:H101,2))</f>
        <v>0.11460416666666667</v>
      </c>
      <c r="I84" s="212">
        <f>A84</f>
        <v>8</v>
      </c>
      <c r="J84" s="213">
        <v>1</v>
      </c>
      <c r="K84" s="215">
        <f>H84</f>
        <v>0.11460416666666667</v>
      </c>
      <c r="L84" s="217"/>
    </row>
    <row r="85" spans="1:12" ht="12.75" customHeight="1">
      <c r="A85" s="191"/>
      <c r="B85" s="200"/>
      <c r="C85" s="201"/>
      <c r="D85" s="182"/>
      <c r="E85" s="182"/>
      <c r="F85" s="201"/>
      <c r="G85" s="184"/>
      <c r="H85" s="207"/>
      <c r="I85" s="212">
        <f>A84</f>
        <v>8</v>
      </c>
      <c r="J85" s="213">
        <v>2</v>
      </c>
      <c r="K85" s="216">
        <f>H84</f>
        <v>0.11460416666666667</v>
      </c>
      <c r="L85" s="217"/>
    </row>
    <row r="86" spans="1:12" ht="12.75" customHeight="1">
      <c r="A86" s="191"/>
      <c r="B86" s="200">
        <v>55</v>
      </c>
      <c r="C86" s="201" t="str">
        <f>VLOOKUP($B86,Startlist!$B:$H,2,FALSE)</f>
        <v>MV5</v>
      </c>
      <c r="D86" s="184" t="str">
        <f>VLOOKUP($B86,Startlist!$B:$H,3,FALSE)</f>
        <v>Kristo Subi</v>
      </c>
      <c r="E86" s="184" t="str">
        <f>VLOOKUP($B86,Startlist!$B:$H,4,FALSE)</f>
        <v>Raido Subi</v>
      </c>
      <c r="F86" s="201" t="str">
        <f>VLOOKUP($B86,Startlist!$B:$H,5,FALSE)</f>
        <v>EST</v>
      </c>
      <c r="G86" s="184" t="str">
        <f>VLOOKUP($B86,Startlist!$B:$H,7,FALSE)</f>
        <v>Honda Civic Type-R</v>
      </c>
      <c r="H86" s="209" t="str">
        <f>IF(ISERROR(TIMEVALUE(SUBSTITUTE(TRIM(VLOOKUP(B86,Results!B:R,$K$1,FALSE)),".",":"))),"-",TIMEVALUE(SUBSTITUTE(TRIM(VLOOKUP(B86,Results!B:R,$K$1,FALSE)),".",":")))</f>
        <v>-</v>
      </c>
      <c r="I86" s="212">
        <f>A84</f>
        <v>8</v>
      </c>
      <c r="J86" s="213">
        <v>3</v>
      </c>
      <c r="K86" s="216">
        <f>H84</f>
        <v>0.11460416666666667</v>
      </c>
      <c r="L86" s="217"/>
    </row>
    <row r="87" spans="1:12" ht="12.75" customHeight="1">
      <c r="A87" s="191"/>
      <c r="B87" s="200">
        <v>56</v>
      </c>
      <c r="C87" s="201" t="str">
        <f>VLOOKUP($B87,Startlist!$B:$H,2,FALSE)</f>
        <v>MV5</v>
      </c>
      <c r="D87" s="184" t="str">
        <f>VLOOKUP($B87,Startlist!$B:$H,3,FALSE)</f>
        <v>Karel Tölp</v>
      </c>
      <c r="E87" s="184" t="str">
        <f>VLOOKUP($B87,Startlist!$B:$H,4,FALSE)</f>
        <v>Martin Vihmann</v>
      </c>
      <c r="F87" s="201" t="str">
        <f>VLOOKUP($B87,Startlist!$B:$H,5,FALSE)</f>
        <v>EST</v>
      </c>
      <c r="G87" s="184" t="str">
        <f>VLOOKUP($B87,Startlist!$B:$H,7,FALSE)</f>
        <v>Honda Civic Type-R</v>
      </c>
      <c r="H87" s="209">
        <f>IF(ISERROR(TIMEVALUE(SUBSTITUTE(TRIM(VLOOKUP(B87,Results!B:R,$K$1,FALSE)),".",":"))),"-",TIMEVALUE(SUBSTITUTE(TRIM(VLOOKUP(B87,Results!B:R,$K$1,FALSE)),".",":")))</f>
        <v>0.05486574074074074</v>
      </c>
      <c r="I87" s="212">
        <f>A84</f>
        <v>8</v>
      </c>
      <c r="J87" s="213">
        <v>4</v>
      </c>
      <c r="K87" s="216">
        <f>H84</f>
        <v>0.11460416666666667</v>
      </c>
      <c r="L87" s="217"/>
    </row>
    <row r="88" spans="1:12" ht="12.75" customHeight="1">
      <c r="A88" s="191"/>
      <c r="B88" s="200">
        <v>72</v>
      </c>
      <c r="C88" s="201" t="str">
        <f>VLOOKUP($B88,Startlist!$B:$H,2,FALSE)</f>
        <v>MV7</v>
      </c>
      <c r="D88" s="184" t="str">
        <f>VLOOKUP($B88,Startlist!$B:$H,3,FALSE)</f>
        <v>Raiko Aru</v>
      </c>
      <c r="E88" s="184" t="str">
        <f>VLOOKUP($B88,Startlist!$B:$H,4,FALSE)</f>
        <v>Veiko Kullamäe</v>
      </c>
      <c r="F88" s="201" t="str">
        <f>VLOOKUP($B88,Startlist!$B:$H,5,FALSE)</f>
        <v>EST</v>
      </c>
      <c r="G88" s="184" t="str">
        <f>VLOOKUP($B88,Startlist!$B:$H,7,FALSE)</f>
        <v>BMW M3</v>
      </c>
      <c r="H88" s="209">
        <f>IF(ISERROR(TIMEVALUE(SUBSTITUTE(TRIM(VLOOKUP(B88,Results!B:R,$K$1,FALSE)),".",":"))),"-",TIMEVALUE(SUBSTITUTE(TRIM(VLOOKUP(B88,Results!B:R,$K$1,FALSE)),".",":")))</f>
        <v>0.06063194444444445</v>
      </c>
      <c r="I88" s="212">
        <f>A84</f>
        <v>8</v>
      </c>
      <c r="J88" s="213">
        <v>5</v>
      </c>
      <c r="K88" s="216">
        <f>H84</f>
        <v>0.11460416666666667</v>
      </c>
      <c r="L88" s="217"/>
    </row>
    <row r="89" spans="1:12" ht="12.75" customHeight="1">
      <c r="A89" s="191"/>
      <c r="B89" s="200">
        <v>78</v>
      </c>
      <c r="C89" s="201" t="str">
        <f>VLOOKUP($B89,Startlist!$B:$H,2,FALSE)</f>
        <v>MV7</v>
      </c>
      <c r="D89" s="184" t="str">
        <f>VLOOKUP($B89,Startlist!$B:$H,3,FALSE)</f>
        <v>Viktor Ivanov</v>
      </c>
      <c r="E89" s="184" t="str">
        <f>VLOOKUP($B89,Startlist!$B:$H,4,FALSE)</f>
        <v>Jaak Aru</v>
      </c>
      <c r="F89" s="201" t="str">
        <f>VLOOKUP($B89,Startlist!$B:$H,5,FALSE)</f>
        <v>EST</v>
      </c>
      <c r="G89" s="184" t="str">
        <f>VLOOKUP($B89,Startlist!$B:$H,7,FALSE)</f>
        <v>BMW 325</v>
      </c>
      <c r="H89" s="209" t="str">
        <f>IF(ISERROR(TIMEVALUE(SUBSTITUTE(TRIM(VLOOKUP(B89,Results!B:R,$K$1,FALSE)),".",":"))),"-",TIMEVALUE(SUBSTITUTE(TRIM(VLOOKUP(B89,Results!B:R,$K$1,FALSE)),".",":")))</f>
        <v>-</v>
      </c>
      <c r="I89" s="212">
        <f>A84</f>
        <v>8</v>
      </c>
      <c r="J89" s="213">
        <v>6</v>
      </c>
      <c r="K89" s="216">
        <f>H84</f>
        <v>0.11460416666666667</v>
      </c>
      <c r="L89" s="217"/>
    </row>
    <row r="90" spans="1:12" ht="12.75" customHeight="1">
      <c r="A90" s="191"/>
      <c r="B90" s="200">
        <v>94</v>
      </c>
      <c r="C90" s="201" t="str">
        <f>VLOOKUP($B90,Startlist!$B:$H,2,FALSE)</f>
        <v>MV4</v>
      </c>
      <c r="D90" s="184" t="str">
        <f>VLOOKUP($B90,Startlist!$B:$H,3,FALSE)</f>
        <v>Henri Franke</v>
      </c>
      <c r="E90" s="184" t="str">
        <f>VLOOKUP($B90,Startlist!$B:$H,4,FALSE)</f>
        <v>Karl Koosa</v>
      </c>
      <c r="F90" s="201" t="str">
        <f>VLOOKUP($B90,Startlist!$B:$H,5,FALSE)</f>
        <v>EST</v>
      </c>
      <c r="G90" s="184" t="str">
        <f>VLOOKUP($B90,Startlist!$B:$H,7,FALSE)</f>
        <v>Subaru Impreza</v>
      </c>
      <c r="H90" s="209">
        <f>IF(ISERROR(TIMEVALUE(SUBSTITUTE(TRIM(VLOOKUP(B90,Results!B:R,$K$1,FALSE)),".",":"))),"-",TIMEVALUE(SUBSTITUTE(TRIM(VLOOKUP(B90,Results!B:R,$K$1,FALSE)),".",":")))</f>
        <v>0.05973842592592593</v>
      </c>
      <c r="I90" s="212">
        <f>A84</f>
        <v>8</v>
      </c>
      <c r="J90" s="213">
        <v>7</v>
      </c>
      <c r="K90" s="216">
        <f>H84</f>
        <v>0.11460416666666667</v>
      </c>
      <c r="L90" s="217"/>
    </row>
    <row r="91" spans="1:12" ht="12.75" customHeight="1">
      <c r="A91" s="191"/>
      <c r="B91" s="200">
        <v>122</v>
      </c>
      <c r="C91" s="201" t="str">
        <f>VLOOKUP($B91,Startlist!$B:$H,2,FALSE)</f>
        <v>MV9</v>
      </c>
      <c r="D91" s="184" t="str">
        <f>VLOOKUP($B91,Startlist!$B:$H,3,FALSE)</f>
        <v>Raigo Vilbiks</v>
      </c>
      <c r="E91" s="184" t="str">
        <f>VLOOKUP($B91,Startlist!$B:$H,4,FALSE)</f>
        <v>Hellu Smorodin</v>
      </c>
      <c r="F91" s="201" t="str">
        <f>VLOOKUP($B91,Startlist!$B:$H,5,FALSE)</f>
        <v>EST</v>
      </c>
      <c r="G91" s="184" t="str">
        <f>VLOOKUP($B91,Startlist!$B:$H,7,FALSE)</f>
        <v>Lada Samara</v>
      </c>
      <c r="H91" s="209" t="str">
        <f>IF(ISERROR(TIMEVALUE(SUBSTITUTE(TRIM(VLOOKUP(B91,Results!B:R,$K$1,FALSE)),".",":"))),"-",TIMEVALUE(SUBSTITUTE(TRIM(VLOOKUP(B91,Results!B:R,$K$1,FALSE)),".",":")))</f>
        <v>-</v>
      </c>
      <c r="I91" s="212">
        <f>A84</f>
        <v>8</v>
      </c>
      <c r="J91" s="213">
        <v>8</v>
      </c>
      <c r="K91" s="216">
        <f>H84</f>
        <v>0.11460416666666667</v>
      </c>
      <c r="L91" s="217"/>
    </row>
    <row r="92" spans="1:12" ht="12.75" customHeight="1">
      <c r="A92" s="191"/>
      <c r="B92" s="200">
        <v>129</v>
      </c>
      <c r="C92" s="201" t="str">
        <f>VLOOKUP($B92,Startlist!$B:$H,2,FALSE)</f>
        <v>MV8</v>
      </c>
      <c r="D92" s="184" t="str">
        <f>VLOOKUP($B92,Startlist!$B:$H,3,FALSE)</f>
        <v>Alari Sillaste</v>
      </c>
      <c r="E92" s="184" t="str">
        <f>VLOOKUP($B92,Startlist!$B:$H,4,FALSE)</f>
        <v>Arvo Liimann</v>
      </c>
      <c r="F92" s="201" t="str">
        <f>VLOOKUP($B92,Startlist!$B:$H,5,FALSE)</f>
        <v>EST</v>
      </c>
      <c r="G92" s="184" t="str">
        <f>VLOOKUP($B92,Startlist!$B:$H,7,FALSE)</f>
        <v>AZLK 2140</v>
      </c>
      <c r="H92" s="209" t="str">
        <f>IF(ISERROR(TIMEVALUE(SUBSTITUTE(TRIM(VLOOKUP(B92,Results!B:R,$K$1,FALSE)),".",":"))),"-",TIMEVALUE(SUBSTITUTE(TRIM(VLOOKUP(B92,Results!B:R,$K$1,FALSE)),".",":")))</f>
        <v>-</v>
      </c>
      <c r="I92" s="212">
        <f>A84</f>
        <v>8</v>
      </c>
      <c r="J92" s="213">
        <v>9</v>
      </c>
      <c r="K92" s="216">
        <f>H84</f>
        <v>0.11460416666666667</v>
      </c>
      <c r="L92" s="217"/>
    </row>
    <row r="93" spans="1:12" ht="12.75" customHeight="1">
      <c r="A93" s="191"/>
      <c r="B93" s="200">
        <v>142</v>
      </c>
      <c r="C93" s="201" t="str">
        <f>VLOOKUP($B93,Startlist!$B:$H,2,FALSE)</f>
        <v>MV7</v>
      </c>
      <c r="D93" s="184" t="str">
        <f>VLOOKUP($B93,Startlist!$B:$H,3,FALSE)</f>
        <v>Bogdan Semet</v>
      </c>
      <c r="E93" s="184" t="str">
        <f>VLOOKUP($B93,Startlist!$B:$H,4,FALSE)</f>
        <v>Raiko Lille</v>
      </c>
      <c r="F93" s="201" t="str">
        <f>VLOOKUP($B93,Startlist!$B:$H,5,FALSE)</f>
        <v>EST</v>
      </c>
      <c r="G93" s="184" t="str">
        <f>VLOOKUP($B93,Startlist!$B:$H,7,FALSE)</f>
        <v>BMW 320</v>
      </c>
      <c r="H93" s="209">
        <f>IF(ISERROR(TIMEVALUE(SUBSTITUTE(TRIM(VLOOKUP(B93,Results!B:R,$K$1,FALSE)),".",":"))),"-",TIMEVALUE(SUBSTITUTE(TRIM(VLOOKUP(B93,Results!B:R,$K$1,FALSE)),".",":")))</f>
        <v>0.06236111111111111</v>
      </c>
      <c r="I93" s="212">
        <f>A84</f>
        <v>8</v>
      </c>
      <c r="J93" s="213">
        <v>10</v>
      </c>
      <c r="K93" s="216">
        <f>H84</f>
        <v>0.11460416666666667</v>
      </c>
      <c r="L93" s="217"/>
    </row>
    <row r="94" spans="1:12" ht="12.75" customHeight="1">
      <c r="A94" s="191"/>
      <c r="B94" s="200">
        <v>143</v>
      </c>
      <c r="C94" s="201" t="str">
        <f>VLOOKUP($B94,Startlist!$B:$H,2,FALSE)</f>
        <v>MV8</v>
      </c>
      <c r="D94" s="184" t="str">
        <f>VLOOKUP($B94,Startlist!$B:$H,3,FALSE)</f>
        <v>Karmo Karelson</v>
      </c>
      <c r="E94" s="184" t="str">
        <f>VLOOKUP($B94,Startlist!$B:$H,4,FALSE)</f>
        <v>Karol Pert</v>
      </c>
      <c r="F94" s="201" t="str">
        <f>VLOOKUP($B94,Startlist!$B:$H,5,FALSE)</f>
        <v>EST</v>
      </c>
      <c r="G94" s="184" t="str">
        <f>VLOOKUP($B94,Startlist!$B:$H,7,FALSE)</f>
        <v>VW Golf</v>
      </c>
      <c r="H94" s="209" t="str">
        <f>IF(ISERROR(TIMEVALUE(SUBSTITUTE(TRIM(VLOOKUP(B94,Results!B:R,$K$1,FALSE)),".",":"))),"-",TIMEVALUE(SUBSTITUTE(TRIM(VLOOKUP(B94,Results!B:R,$K$1,FALSE)),".",":")))</f>
        <v>-</v>
      </c>
      <c r="I94" s="212">
        <f>A84</f>
        <v>8</v>
      </c>
      <c r="J94" s="213">
        <v>11</v>
      </c>
      <c r="K94" s="216">
        <f>H84</f>
        <v>0.11460416666666667</v>
      </c>
      <c r="L94" s="217"/>
    </row>
    <row r="95" spans="1:12" ht="12.75" customHeight="1">
      <c r="A95" s="191"/>
      <c r="B95" s="200">
        <v>145</v>
      </c>
      <c r="C95" s="201" t="str">
        <f>VLOOKUP($B95,Startlist!$B:$H,2,FALSE)</f>
        <v>MV9</v>
      </c>
      <c r="D95" s="184" t="str">
        <f>VLOOKUP($B95,Startlist!$B:$H,3,FALSE)</f>
        <v>Priit Guljajev</v>
      </c>
      <c r="E95" s="184" t="str">
        <f>VLOOKUP($B95,Startlist!$B:$H,4,FALSE)</f>
        <v>Janek Ojala</v>
      </c>
      <c r="F95" s="201" t="str">
        <f>VLOOKUP($B95,Startlist!$B:$H,5,FALSE)</f>
        <v>EST</v>
      </c>
      <c r="G95" s="184" t="str">
        <f>VLOOKUP($B95,Startlist!$B:$H,7,FALSE)</f>
        <v>Nissan Sunny</v>
      </c>
      <c r="H95" s="209">
        <f>IF(ISERROR(TIMEVALUE(SUBSTITUTE(TRIM(VLOOKUP(B95,Results!B:R,$K$1,FALSE)),".",":"))),"-",TIMEVALUE(SUBSTITUTE(TRIM(VLOOKUP(B95,Results!B:R,$K$1,FALSE)),".",":")))</f>
        <v>0.06334143518518519</v>
      </c>
      <c r="I95" s="212">
        <f>A84</f>
        <v>8</v>
      </c>
      <c r="J95" s="213">
        <v>12</v>
      </c>
      <c r="K95" s="216">
        <f>H84</f>
        <v>0.11460416666666667</v>
      </c>
      <c r="L95" s="217"/>
    </row>
    <row r="96" spans="1:12" ht="12.75" customHeight="1">
      <c r="A96" s="191"/>
      <c r="B96" s="200">
        <v>152</v>
      </c>
      <c r="C96" s="201" t="str">
        <f>VLOOKUP($B96,Startlist!$B:$H,2,FALSE)</f>
        <v>MV9</v>
      </c>
      <c r="D96" s="184" t="str">
        <f>VLOOKUP($B96,Startlist!$B:$H,3,FALSE)</f>
        <v>Vaido Tali</v>
      </c>
      <c r="E96" s="184" t="str">
        <f>VLOOKUP($B96,Startlist!$B:$H,4,FALSE)</f>
        <v>Taavi Udevald</v>
      </c>
      <c r="F96" s="201" t="str">
        <f>VLOOKUP($B96,Startlist!$B:$H,5,FALSE)</f>
        <v>EST</v>
      </c>
      <c r="G96" s="184" t="str">
        <f>VLOOKUP($B96,Startlist!$B:$H,7,FALSE)</f>
        <v>Lada 2105</v>
      </c>
      <c r="H96" s="209" t="str">
        <f>IF(ISERROR(TIMEVALUE(SUBSTITUTE(TRIM(VLOOKUP(B96,Results!B:R,$K$1,FALSE)),".",":"))),"-",TIMEVALUE(SUBSTITUTE(TRIM(VLOOKUP(B96,Results!B:R,$K$1,FALSE)),".",":")))</f>
        <v>-</v>
      </c>
      <c r="I96" s="212">
        <f>A84</f>
        <v>8</v>
      </c>
      <c r="J96" s="213">
        <v>13</v>
      </c>
      <c r="K96" s="216">
        <f>H84</f>
        <v>0.11460416666666667</v>
      </c>
      <c r="L96" s="217"/>
    </row>
    <row r="97" spans="1:12" ht="12.75" customHeight="1">
      <c r="A97" s="191"/>
      <c r="B97" s="200">
        <v>153</v>
      </c>
      <c r="C97" s="201" t="str">
        <f>VLOOKUP($B97,Startlist!$B:$H,2,FALSE)</f>
        <v>MV8</v>
      </c>
      <c r="D97" s="184" t="str">
        <f>VLOOKUP($B97,Startlist!$B:$H,3,FALSE)</f>
        <v>Karl Küttim</v>
      </c>
      <c r="E97" s="184" t="str">
        <f>VLOOKUP($B97,Startlist!$B:$H,4,FALSE)</f>
        <v>Tiina Ehrbach</v>
      </c>
      <c r="F97" s="201" t="str">
        <f>VLOOKUP($B97,Startlist!$B:$H,5,FALSE)</f>
        <v>EST</v>
      </c>
      <c r="G97" s="184" t="str">
        <f>VLOOKUP($B97,Startlist!$B:$H,7,FALSE)</f>
        <v>Nissan Sunny GTI</v>
      </c>
      <c r="H97" s="209" t="str">
        <f>IF(ISERROR(TIMEVALUE(SUBSTITUTE(TRIM(VLOOKUP(B97,Results!B:R,$K$1,FALSE)),".",":"))),"-",TIMEVALUE(SUBSTITUTE(TRIM(VLOOKUP(B97,Results!B:R,$K$1,FALSE)),".",":")))</f>
        <v>-</v>
      </c>
      <c r="I97" s="212">
        <f>A84</f>
        <v>8</v>
      </c>
      <c r="J97" s="213">
        <v>14</v>
      </c>
      <c r="K97" s="216">
        <f>H84</f>
        <v>0.11460416666666667</v>
      </c>
      <c r="L97" s="217"/>
    </row>
    <row r="98" spans="1:12" ht="12.75" customHeight="1">
      <c r="A98" s="191"/>
      <c r="B98" s="200">
        <v>157</v>
      </c>
      <c r="C98" s="201" t="str">
        <f>VLOOKUP($B98,Startlist!$B:$H,2,FALSE)</f>
        <v>MV9</v>
      </c>
      <c r="D98" s="184" t="str">
        <f>VLOOKUP($B98,Startlist!$B:$H,3,FALSE)</f>
        <v>Kalle Kruusma</v>
      </c>
      <c r="E98" s="184" t="str">
        <f>VLOOKUP($B98,Startlist!$B:$H,4,FALSE)</f>
        <v>Andres Kruusma</v>
      </c>
      <c r="F98" s="201" t="str">
        <f>VLOOKUP($B98,Startlist!$B:$H,5,FALSE)</f>
        <v>EST</v>
      </c>
      <c r="G98" s="184" t="str">
        <f>VLOOKUP($B98,Startlist!$B:$H,7,FALSE)</f>
        <v>Vaz 2105</v>
      </c>
      <c r="H98" s="209">
        <f>IF(ISERROR(TIMEVALUE(SUBSTITUTE(TRIM(VLOOKUP(B98,Results!B:R,$K$1,FALSE)),".",":"))),"-",TIMEVALUE(SUBSTITUTE(TRIM(VLOOKUP(B98,Results!B:R,$K$1,FALSE)),".",":")))</f>
        <v>0.06520370370370371</v>
      </c>
      <c r="I98" s="212">
        <f>A84</f>
        <v>8</v>
      </c>
      <c r="J98" s="213">
        <v>15</v>
      </c>
      <c r="K98" s="216">
        <f>H84</f>
        <v>0.11460416666666667</v>
      </c>
      <c r="L98" s="217"/>
    </row>
    <row r="99" spans="1:12" ht="12.75" customHeight="1">
      <c r="A99" s="191"/>
      <c r="B99" s="200">
        <v>170</v>
      </c>
      <c r="C99" s="201" t="str">
        <f>VLOOKUP($B99,Startlist!$B:$H,2,FALSE)</f>
        <v>MVX</v>
      </c>
      <c r="D99" s="184" t="str">
        <f>VLOOKUP($B99,Startlist!$B:$H,3,FALSE)</f>
        <v>Veiko Liukanen</v>
      </c>
      <c r="E99" s="184" t="str">
        <f>VLOOKUP($B99,Startlist!$B:$H,4,FALSE)</f>
        <v>Toivo Liukanen</v>
      </c>
      <c r="F99" s="201" t="str">
        <f>VLOOKUP($B99,Startlist!$B:$H,5,FALSE)</f>
        <v>EST</v>
      </c>
      <c r="G99" s="184" t="str">
        <f>VLOOKUP($B99,Startlist!$B:$H,7,FALSE)</f>
        <v>GAZ 51</v>
      </c>
      <c r="H99" s="209">
        <f>IF(ISERROR(TIMEVALUE(SUBSTITUTE(TRIM(VLOOKUP(B99,Results!B:R,$K$1,FALSE)),".",":"))),"-",TIMEVALUE(SUBSTITUTE(TRIM(VLOOKUP(B99,Results!B:R,$K$1,FALSE)),".",":")))</f>
        <v>0.06546527777777778</v>
      </c>
      <c r="I99" s="212">
        <f>A84</f>
        <v>8</v>
      </c>
      <c r="J99" s="213">
        <v>16</v>
      </c>
      <c r="K99" s="216">
        <f>H84</f>
        <v>0.11460416666666667</v>
      </c>
      <c r="L99" s="217"/>
    </row>
    <row r="100" spans="1:12" ht="12.75" customHeight="1">
      <c r="A100" s="191"/>
      <c r="B100" s="200">
        <v>176</v>
      </c>
      <c r="C100" s="201" t="str">
        <f>VLOOKUP($B100,Startlist!$B:$H,2,FALSE)</f>
        <v>MVX</v>
      </c>
      <c r="D100" s="184" t="str">
        <f>VLOOKUP($B100,Startlist!$B:$H,3,FALSE)</f>
        <v>Olev Helü</v>
      </c>
      <c r="E100" s="184" t="str">
        <f>VLOOKUP($B100,Startlist!$B:$H,4,FALSE)</f>
        <v>Aivo Alasoo</v>
      </c>
      <c r="F100" s="201" t="str">
        <f>VLOOKUP($B100,Startlist!$B:$H,5,FALSE)</f>
        <v>EST</v>
      </c>
      <c r="G100" s="184" t="str">
        <f>VLOOKUP($B100,Startlist!$B:$H,7,FALSE)</f>
        <v>GAZ 51A</v>
      </c>
      <c r="H100" s="209">
        <f>IF(ISERROR(TIMEVALUE(SUBSTITUTE(TRIM(VLOOKUP(B100,Results!B:R,$K$1,FALSE)),".",":"))),"-",TIMEVALUE(SUBSTITUTE(TRIM(VLOOKUP(B100,Results!B:R,$K$1,FALSE)),".",":")))</f>
        <v>0.06839467592592592</v>
      </c>
      <c r="I100" s="212">
        <f>A84</f>
        <v>8</v>
      </c>
      <c r="J100" s="213">
        <v>17</v>
      </c>
      <c r="K100" s="216">
        <f>H84</f>
        <v>0.11460416666666667</v>
      </c>
      <c r="L100" s="217"/>
    </row>
    <row r="101" spans="1:12" ht="12.75" customHeight="1">
      <c r="A101" s="191"/>
      <c r="B101" s="200">
        <v>177</v>
      </c>
      <c r="C101" s="201" t="str">
        <f>VLOOKUP($B101,Startlist!$B:$H,2,FALSE)</f>
        <v>MVX</v>
      </c>
      <c r="D101" s="184" t="str">
        <f>VLOOKUP($B101,Startlist!$B:$H,3,FALSE)</f>
        <v>Janno Kamp</v>
      </c>
      <c r="E101" s="184" t="str">
        <f>VLOOKUP($B101,Startlist!$B:$H,4,FALSE)</f>
        <v>Silver Raudmägi</v>
      </c>
      <c r="F101" s="201" t="str">
        <f>VLOOKUP($B101,Startlist!$B:$H,5,FALSE)</f>
        <v>EST</v>
      </c>
      <c r="G101" s="184" t="str">
        <f>VLOOKUP($B101,Startlist!$B:$H,7,FALSE)</f>
        <v>GAZ 51</v>
      </c>
      <c r="H101" s="209">
        <f>IF(ISERROR(TIMEVALUE(SUBSTITUTE(TRIM(VLOOKUP(B101,Results!B:R,$K$1,FALSE)),".",":"))),"-",TIMEVALUE(SUBSTITUTE(TRIM(VLOOKUP(B101,Results!B:R,$K$1,FALSE)),".",":")))</f>
        <v>0.08724421296296296</v>
      </c>
      <c r="I101" s="212">
        <f>A84</f>
        <v>8</v>
      </c>
      <c r="J101" s="213">
        <v>18</v>
      </c>
      <c r="K101" s="216">
        <f>H84</f>
        <v>0.11460416666666667</v>
      </c>
      <c r="L101" s="217"/>
    </row>
    <row r="102" spans="1:12" ht="12.75" customHeight="1">
      <c r="A102" s="191"/>
      <c r="B102" s="200"/>
      <c r="C102" s="201"/>
      <c r="D102" s="182"/>
      <c r="E102" s="182"/>
      <c r="F102" s="201"/>
      <c r="G102" s="184"/>
      <c r="H102" s="207"/>
      <c r="I102" s="212">
        <f>A84</f>
        <v>8</v>
      </c>
      <c r="J102" s="213">
        <v>20</v>
      </c>
      <c r="K102" s="216">
        <f>H84</f>
        <v>0.11460416666666667</v>
      </c>
      <c r="L102" s="217"/>
    </row>
    <row r="103" spans="1:12" ht="12.75" customHeight="1">
      <c r="A103" s="185">
        <v>9</v>
      </c>
      <c r="B103" s="195" t="str">
        <f>VLOOKUP($B105,Startlist!$B:$H,6,FALSE)</f>
        <v>TIKKRI MOTORSPORT</v>
      </c>
      <c r="C103" s="196"/>
      <c r="D103" s="197"/>
      <c r="E103" s="197"/>
      <c r="F103" s="196"/>
      <c r="G103" s="198"/>
      <c r="H103" s="208">
        <f>IF(ISERROR(SMALL(H105:H110,1)+SMALL(H105:H110,2)),"-",SMALL(H105:H110,1)+SMALL(H105:H110,2))</f>
        <v>0.12377083333333333</v>
      </c>
      <c r="I103" s="212">
        <f>A103</f>
        <v>9</v>
      </c>
      <c r="J103" s="213">
        <v>1</v>
      </c>
      <c r="K103" s="215">
        <f>H103</f>
        <v>0.12377083333333333</v>
      </c>
      <c r="L103" s="217"/>
    </row>
    <row r="104" spans="1:12" ht="12.75" customHeight="1">
      <c r="A104" s="191"/>
      <c r="B104" s="200"/>
      <c r="C104" s="201"/>
      <c r="D104" s="182"/>
      <c r="E104" s="182"/>
      <c r="F104" s="201"/>
      <c r="G104" s="184"/>
      <c r="H104" s="207"/>
      <c r="I104" s="212">
        <f>A103</f>
        <v>9</v>
      </c>
      <c r="J104" s="213">
        <v>2</v>
      </c>
      <c r="K104" s="216">
        <f>H103</f>
        <v>0.12377083333333333</v>
      </c>
      <c r="L104" s="217"/>
    </row>
    <row r="105" spans="1:12" ht="12.75" customHeight="1">
      <c r="A105" s="191"/>
      <c r="B105" s="200">
        <v>17</v>
      </c>
      <c r="C105" s="201" t="str">
        <f>VLOOKUP($B105,Startlist!$B:$H,2,FALSE)</f>
        <v>MV4</v>
      </c>
      <c r="D105" s="184" t="str">
        <f>VLOOKUP($B105,Startlist!$B:$H,3,FALSE)</f>
        <v>Aiko Aigro</v>
      </c>
      <c r="E105" s="184" t="str">
        <f>VLOOKUP($B105,Startlist!$B:$H,4,FALSE)</f>
        <v>Kermo Kärtmann</v>
      </c>
      <c r="F105" s="201" t="str">
        <f>VLOOKUP($B105,Startlist!$B:$H,5,FALSE)</f>
        <v>EST</v>
      </c>
      <c r="G105" s="184" t="str">
        <f>VLOOKUP($B105,Startlist!$B:$H,7,FALSE)</f>
        <v>Mitsubishi Lancer Evo 6</v>
      </c>
      <c r="H105" s="209" t="str">
        <f>IF(ISERROR(TIMEVALUE(SUBSTITUTE(TRIM(VLOOKUP(B105,Results!B:R,$K$1,FALSE)),".",":"))),"-",TIMEVALUE(SUBSTITUTE(TRIM(VLOOKUP(B105,Results!B:R,$K$1,FALSE)),".",":")))</f>
        <v>-</v>
      </c>
      <c r="I105" s="212">
        <f>A103</f>
        <v>9</v>
      </c>
      <c r="J105" s="213">
        <v>3</v>
      </c>
      <c r="K105" s="216">
        <f>H103</f>
        <v>0.12377083333333333</v>
      </c>
      <c r="L105" s="217"/>
    </row>
    <row r="106" spans="1:12" ht="12.75" customHeight="1">
      <c r="A106" s="191"/>
      <c r="B106" s="200">
        <v>88</v>
      </c>
      <c r="C106" s="201" t="str">
        <f>VLOOKUP($B106,Startlist!$B:$H,2,FALSE)</f>
        <v>MV4</v>
      </c>
      <c r="D106" s="184" t="str">
        <f>VLOOKUP($B106,Startlist!$B:$H,3,FALSE)</f>
        <v>Vadim Kuznetsov</v>
      </c>
      <c r="E106" s="184" t="str">
        <f>VLOOKUP($B106,Startlist!$B:$H,4,FALSE)</f>
        <v>Roman Kapustin</v>
      </c>
      <c r="F106" s="201" t="str">
        <f>VLOOKUP($B106,Startlist!$B:$H,5,FALSE)</f>
        <v>RUS</v>
      </c>
      <c r="G106" s="184" t="str">
        <f>VLOOKUP($B106,Startlist!$B:$H,7,FALSE)</f>
        <v>Mitsubishi Lancer Evo 8</v>
      </c>
      <c r="H106" s="209">
        <f>IF(ISERROR(TIMEVALUE(SUBSTITUTE(TRIM(VLOOKUP(B106,Results!B:R,$K$1,FALSE)),".",":"))),"-",TIMEVALUE(SUBSTITUTE(TRIM(VLOOKUP(B106,Results!B:R,$K$1,FALSE)),".",":")))</f>
        <v>0.06334953703703704</v>
      </c>
      <c r="I106" s="212">
        <f>A103</f>
        <v>9</v>
      </c>
      <c r="J106" s="213">
        <v>4</v>
      </c>
      <c r="K106" s="216">
        <f>H103</f>
        <v>0.12377083333333333</v>
      </c>
      <c r="L106" s="217"/>
    </row>
    <row r="107" spans="1:12" ht="12.75" customHeight="1">
      <c r="A107" s="191"/>
      <c r="B107" s="200">
        <v>110</v>
      </c>
      <c r="C107" s="201" t="str">
        <f>VLOOKUP($B107,Startlist!$B:$H,2,FALSE)</f>
        <v>MV8</v>
      </c>
      <c r="D107" s="184" t="str">
        <f>VLOOKUP($B107,Startlist!$B:$H,3,FALSE)</f>
        <v>Ronald Jürgenson</v>
      </c>
      <c r="E107" s="184" t="str">
        <f>VLOOKUP($B107,Startlist!$B:$H,4,FALSE)</f>
        <v>Marko Kaasik</v>
      </c>
      <c r="F107" s="201" t="str">
        <f>VLOOKUP($B107,Startlist!$B:$H,5,FALSE)</f>
        <v>EST</v>
      </c>
      <c r="G107" s="184" t="str">
        <f>VLOOKUP($B107,Startlist!$B:$H,7,FALSE)</f>
        <v>Peugeot 205</v>
      </c>
      <c r="H107" s="209" t="str">
        <f>IF(ISERROR(TIMEVALUE(SUBSTITUTE(TRIM(VLOOKUP(B107,Results!B:R,$K$1,FALSE)),".",":"))),"-",TIMEVALUE(SUBSTITUTE(TRIM(VLOOKUP(B107,Results!B:R,$K$1,FALSE)),".",":")))</f>
        <v>-</v>
      </c>
      <c r="I107" s="212">
        <f>A103</f>
        <v>9</v>
      </c>
      <c r="J107" s="213">
        <v>5</v>
      </c>
      <c r="K107" s="216">
        <f>H103</f>
        <v>0.12377083333333333</v>
      </c>
      <c r="L107" s="217"/>
    </row>
    <row r="108" spans="1:12" ht="12.75" customHeight="1">
      <c r="A108" s="191"/>
      <c r="B108" s="200">
        <v>116</v>
      </c>
      <c r="C108" s="201" t="str">
        <f>VLOOKUP($B108,Startlist!$B:$H,2,FALSE)</f>
        <v>MV5</v>
      </c>
      <c r="D108" s="184" t="str">
        <f>VLOOKUP($B108,Startlist!$B:$H,3,FALSE)</f>
        <v>Rico Rodi</v>
      </c>
      <c r="E108" s="184" t="str">
        <f>VLOOKUP($B108,Startlist!$B:$H,4,FALSE)</f>
        <v>Ilmar Pukk</v>
      </c>
      <c r="F108" s="201" t="str">
        <f>VLOOKUP($B108,Startlist!$B:$H,5,FALSE)</f>
        <v>EST</v>
      </c>
      <c r="G108" s="184" t="str">
        <f>VLOOKUP($B108,Startlist!$B:$H,7,FALSE)</f>
        <v>Honda Civic Type-R</v>
      </c>
      <c r="H108" s="209">
        <f>IF(ISERROR(TIMEVALUE(SUBSTITUTE(TRIM(VLOOKUP(B108,Results!B:R,$K$1,FALSE)),".",":"))),"-",TIMEVALUE(SUBSTITUTE(TRIM(VLOOKUP(B108,Results!B:R,$K$1,FALSE)),".",":")))</f>
        <v>0.0604212962962963</v>
      </c>
      <c r="I108" s="212">
        <f>A103</f>
        <v>9</v>
      </c>
      <c r="J108" s="213">
        <v>6</v>
      </c>
      <c r="K108" s="216">
        <f>H103</f>
        <v>0.12377083333333333</v>
      </c>
      <c r="L108" s="217"/>
    </row>
    <row r="109" spans="1:12" ht="12.75" customHeight="1">
      <c r="A109" s="191"/>
      <c r="B109" s="200">
        <v>136</v>
      </c>
      <c r="C109" s="201" t="str">
        <f>VLOOKUP($B109,Startlist!$B:$H,2,FALSE)</f>
        <v>MV7</v>
      </c>
      <c r="D109" s="184" t="str">
        <f>VLOOKUP($B109,Startlist!$B:$H,3,FALSE)</f>
        <v>Kasper Koosa</v>
      </c>
      <c r="E109" s="184" t="str">
        <f>VLOOKUP($B109,Startlist!$B:$H,4,FALSE)</f>
        <v>Tarvi Trees</v>
      </c>
      <c r="F109" s="201" t="str">
        <f>VLOOKUP($B109,Startlist!$B:$H,5,FALSE)</f>
        <v>EST</v>
      </c>
      <c r="G109" s="184" t="str">
        <f>VLOOKUP($B109,Startlist!$B:$H,7,FALSE)</f>
        <v>BMW 325</v>
      </c>
      <c r="H109" s="209" t="str">
        <f>IF(ISERROR(TIMEVALUE(SUBSTITUTE(TRIM(VLOOKUP(B109,Results!B:R,$K$1,FALSE)),".",":"))),"-",TIMEVALUE(SUBSTITUTE(TRIM(VLOOKUP(B109,Results!B:R,$K$1,FALSE)),".",":")))</f>
        <v>-</v>
      </c>
      <c r="I109" s="212">
        <f>A103</f>
        <v>9</v>
      </c>
      <c r="J109" s="213">
        <v>7</v>
      </c>
      <c r="K109" s="216">
        <f>H103</f>
        <v>0.12377083333333333</v>
      </c>
      <c r="L109" s="217"/>
    </row>
    <row r="110" spans="1:12" ht="12.75" customHeight="1">
      <c r="A110" s="191"/>
      <c r="B110" s="200">
        <v>163</v>
      </c>
      <c r="C110" s="201" t="str">
        <f>VLOOKUP($B110,Startlist!$B:$H,2,FALSE)</f>
        <v>MV9</v>
      </c>
      <c r="D110" s="184" t="str">
        <f>VLOOKUP($B110,Startlist!$B:$H,3,FALSE)</f>
        <v>Keiro Orgus</v>
      </c>
      <c r="E110" s="184" t="str">
        <f>VLOOKUP($B110,Startlist!$B:$H,4,FALSE)</f>
        <v>Ulvar Orgus</v>
      </c>
      <c r="F110" s="201" t="str">
        <f>VLOOKUP($B110,Startlist!$B:$H,5,FALSE)</f>
        <v>EST</v>
      </c>
      <c r="G110" s="184" t="str">
        <f>VLOOKUP($B110,Startlist!$B:$H,7,FALSE)</f>
        <v>Toyota Yaris</v>
      </c>
      <c r="H110" s="209" t="str">
        <f>IF(ISERROR(TIMEVALUE(SUBSTITUTE(TRIM(VLOOKUP(B110,Results!B:R,$K$1,FALSE)),".",":"))),"-",TIMEVALUE(SUBSTITUTE(TRIM(VLOOKUP(B110,Results!B:R,$K$1,FALSE)),".",":")))</f>
        <v>-</v>
      </c>
      <c r="I110" s="212">
        <f>A103</f>
        <v>9</v>
      </c>
      <c r="J110" s="213">
        <v>8</v>
      </c>
      <c r="K110" s="216">
        <f>H103</f>
        <v>0.12377083333333333</v>
      </c>
      <c r="L110" s="217"/>
    </row>
    <row r="111" spans="1:12" ht="12.75" customHeight="1">
      <c r="A111" s="191"/>
      <c r="B111" s="200"/>
      <c r="C111" s="201"/>
      <c r="D111" s="182"/>
      <c r="E111" s="182"/>
      <c r="F111" s="201"/>
      <c r="G111" s="184"/>
      <c r="H111" s="207"/>
      <c r="I111" s="212">
        <f>A103</f>
        <v>9</v>
      </c>
      <c r="J111" s="213">
        <v>20</v>
      </c>
      <c r="K111" s="216">
        <f>H103</f>
        <v>0.12377083333333333</v>
      </c>
      <c r="L111" s="217"/>
    </row>
    <row r="112" spans="1:12" ht="12.75" customHeight="1">
      <c r="A112" s="185">
        <v>10</v>
      </c>
      <c r="B112" s="195" t="str">
        <f>VLOOKUP($B114,Startlist!$B:$H,6,FALSE)</f>
        <v>GAZ RALLIKLUBI</v>
      </c>
      <c r="C112" s="196"/>
      <c r="D112" s="197"/>
      <c r="E112" s="197"/>
      <c r="F112" s="196"/>
      <c r="G112" s="198"/>
      <c r="H112" s="208">
        <f>IF(ISERROR(SMALL(H114:H123,1)+SMALL(H114:H123,2)),"-",SMALL(H114:H123,1)+SMALL(H114:H123,2))</f>
        <v>0.12844560185185183</v>
      </c>
      <c r="I112" s="212">
        <f>A112</f>
        <v>10</v>
      </c>
      <c r="J112" s="213">
        <v>1</v>
      </c>
      <c r="K112" s="215">
        <f>H112</f>
        <v>0.12844560185185183</v>
      </c>
      <c r="L112" s="217"/>
    </row>
    <row r="113" spans="1:12" ht="12.75" customHeight="1">
      <c r="A113" s="191"/>
      <c r="B113" s="200"/>
      <c r="C113" s="201"/>
      <c r="D113" s="182"/>
      <c r="E113" s="182"/>
      <c r="F113" s="201"/>
      <c r="G113" s="184"/>
      <c r="H113" s="207"/>
      <c r="I113" s="212">
        <f>A112</f>
        <v>10</v>
      </c>
      <c r="J113" s="213">
        <v>2</v>
      </c>
      <c r="K113" s="216">
        <f>H112</f>
        <v>0.12844560185185183</v>
      </c>
      <c r="L113" s="217"/>
    </row>
    <row r="114" spans="1:12" ht="12.75" customHeight="1">
      <c r="A114" s="191"/>
      <c r="B114" s="200">
        <v>31</v>
      </c>
      <c r="C114" s="201" t="str">
        <f>VLOOKUP($B114,Startlist!$B:$H,2,FALSE)</f>
        <v>MV3</v>
      </c>
      <c r="D114" s="184" t="str">
        <f>VLOOKUP($B114,Startlist!$B:$H,3,FALSE)</f>
        <v>Rünno Ubinhain</v>
      </c>
      <c r="E114" s="184" t="str">
        <f>VLOOKUP($B114,Startlist!$B:$H,4,FALSE)</f>
        <v>Kristo Tamm</v>
      </c>
      <c r="F114" s="201" t="str">
        <f>VLOOKUP($B114,Startlist!$B:$H,5,FALSE)</f>
        <v>EST</v>
      </c>
      <c r="G114" s="184" t="str">
        <f>VLOOKUP($B114,Startlist!$B:$H,7,FALSE)</f>
        <v>Mitsubishi Lancer Evo 10</v>
      </c>
      <c r="H114" s="209" t="str">
        <f>IF(ISERROR(TIMEVALUE(SUBSTITUTE(TRIM(VLOOKUP(B114,Results!B:R,$K$1,FALSE)),".",":"))),"-",TIMEVALUE(SUBSTITUTE(TRIM(VLOOKUP(B114,Results!B:R,$K$1,FALSE)),".",":")))</f>
        <v>-</v>
      </c>
      <c r="I114" s="212">
        <f>A112</f>
        <v>10</v>
      </c>
      <c r="J114" s="213">
        <v>3</v>
      </c>
      <c r="K114" s="216">
        <f>H112</f>
        <v>0.12844560185185183</v>
      </c>
      <c r="L114" s="217"/>
    </row>
    <row r="115" spans="1:12" ht="12.75" customHeight="1">
      <c r="A115" s="191"/>
      <c r="B115" s="200">
        <v>164</v>
      </c>
      <c r="C115" s="201" t="str">
        <f>VLOOKUP($B115,Startlist!$B:$H,2,FALSE)</f>
        <v>MVX</v>
      </c>
      <c r="D115" s="184" t="str">
        <f>VLOOKUP($B115,Startlist!$B:$H,3,FALSE)</f>
        <v>Taavi Niinemets</v>
      </c>
      <c r="E115" s="184" t="str">
        <f>VLOOKUP($B115,Startlist!$B:$H,4,FALSE)</f>
        <v>Esko Allika</v>
      </c>
      <c r="F115" s="201" t="str">
        <f>VLOOKUP($B115,Startlist!$B:$H,5,FALSE)</f>
        <v>EST</v>
      </c>
      <c r="G115" s="184" t="str">
        <f>VLOOKUP($B115,Startlist!$B:$H,7,FALSE)</f>
        <v>GAZ 51A</v>
      </c>
      <c r="H115" s="209">
        <f>IF(ISERROR(TIMEVALUE(SUBSTITUTE(TRIM(VLOOKUP(B115,Results!B:R,$K$1,FALSE)),".",":"))),"-",TIMEVALUE(SUBSTITUTE(TRIM(VLOOKUP(B115,Results!B:R,$K$1,FALSE)),".",":")))</f>
        <v>0.06346296296296296</v>
      </c>
      <c r="I115" s="212">
        <f>A112</f>
        <v>10</v>
      </c>
      <c r="J115" s="213">
        <v>4</v>
      </c>
      <c r="K115" s="216">
        <f>H112</f>
        <v>0.12844560185185183</v>
      </c>
      <c r="L115" s="217"/>
    </row>
    <row r="116" spans="1:12" ht="12.75" customHeight="1">
      <c r="A116" s="191"/>
      <c r="B116" s="200">
        <v>166</v>
      </c>
      <c r="C116" s="201" t="str">
        <f>VLOOKUP($B116,Startlist!$B:$H,2,FALSE)</f>
        <v>MVX</v>
      </c>
      <c r="D116" s="184" t="str">
        <f>VLOOKUP($B116,Startlist!$B:$H,3,FALSE)</f>
        <v>Rainer Tuberik</v>
      </c>
      <c r="E116" s="184" t="str">
        <f>VLOOKUP($B116,Startlist!$B:$H,4,FALSE)</f>
        <v>Raido Vetesina</v>
      </c>
      <c r="F116" s="201" t="str">
        <f>VLOOKUP($B116,Startlist!$B:$H,5,FALSE)</f>
        <v>EST</v>
      </c>
      <c r="G116" s="184" t="str">
        <f>VLOOKUP($B116,Startlist!$B:$H,7,FALSE)</f>
        <v>GAZ 51</v>
      </c>
      <c r="H116" s="209" t="str">
        <f>IF(ISERROR(TIMEVALUE(SUBSTITUTE(TRIM(VLOOKUP(B116,Results!B:R,$K$1,FALSE)),".",":"))),"-",TIMEVALUE(SUBSTITUTE(TRIM(VLOOKUP(B116,Results!B:R,$K$1,FALSE)),".",":")))</f>
        <v>-</v>
      </c>
      <c r="I116" s="212">
        <f>A112</f>
        <v>10</v>
      </c>
      <c r="J116" s="213">
        <v>5</v>
      </c>
      <c r="K116" s="216">
        <f>H112</f>
        <v>0.12844560185185183</v>
      </c>
      <c r="L116" s="217"/>
    </row>
    <row r="117" spans="1:12" ht="12.75" customHeight="1">
      <c r="A117" s="191"/>
      <c r="B117" s="200">
        <v>167</v>
      </c>
      <c r="C117" s="201" t="str">
        <f>VLOOKUP($B117,Startlist!$B:$H,2,FALSE)</f>
        <v>MVX</v>
      </c>
      <c r="D117" s="184" t="str">
        <f>VLOOKUP($B117,Startlist!$B:$H,3,FALSE)</f>
        <v>Tarmo Bortnik</v>
      </c>
      <c r="E117" s="184" t="str">
        <f>VLOOKUP($B117,Startlist!$B:$H,4,FALSE)</f>
        <v>Jarmo Liivak</v>
      </c>
      <c r="F117" s="201" t="str">
        <f>VLOOKUP($B117,Startlist!$B:$H,5,FALSE)</f>
        <v>EST</v>
      </c>
      <c r="G117" s="184" t="str">
        <f>VLOOKUP($B117,Startlist!$B:$H,7,FALSE)</f>
        <v>GAZ 51A</v>
      </c>
      <c r="H117" s="209" t="str">
        <f>IF(ISERROR(TIMEVALUE(SUBSTITUTE(TRIM(VLOOKUP(B117,Results!B:R,$K$1,FALSE)),".",":"))),"-",TIMEVALUE(SUBSTITUTE(TRIM(VLOOKUP(B117,Results!B:R,$K$1,FALSE)),".",":")))</f>
        <v>-</v>
      </c>
      <c r="I117" s="212">
        <f>A112</f>
        <v>10</v>
      </c>
      <c r="J117" s="213">
        <v>6</v>
      </c>
      <c r="K117" s="216">
        <f>H112</f>
        <v>0.12844560185185183</v>
      </c>
      <c r="L117" s="217"/>
    </row>
    <row r="118" spans="1:12" ht="12.75" customHeight="1">
      <c r="A118" s="191"/>
      <c r="B118" s="200">
        <v>169</v>
      </c>
      <c r="C118" s="201" t="str">
        <f>VLOOKUP($B118,Startlist!$B:$H,2,FALSE)</f>
        <v>MVX</v>
      </c>
      <c r="D118" s="184" t="str">
        <f>VLOOKUP($B118,Startlist!$B:$H,3,FALSE)</f>
        <v>Kaido Vilu</v>
      </c>
      <c r="E118" s="184" t="str">
        <f>VLOOKUP($B118,Startlist!$B:$H,4,FALSE)</f>
        <v>Erik Vaasa</v>
      </c>
      <c r="F118" s="201" t="str">
        <f>VLOOKUP($B118,Startlist!$B:$H,5,FALSE)</f>
        <v>EST</v>
      </c>
      <c r="G118" s="184" t="str">
        <f>VLOOKUP($B118,Startlist!$B:$H,7,FALSE)</f>
        <v>GAZ 51</v>
      </c>
      <c r="H118" s="209">
        <f>IF(ISERROR(TIMEVALUE(SUBSTITUTE(TRIM(VLOOKUP(B118,Results!B:R,$K$1,FALSE)),".",":"))),"-",TIMEVALUE(SUBSTITUTE(TRIM(VLOOKUP(B118,Results!B:R,$K$1,FALSE)),".",":")))</f>
        <v>0.06498263888888889</v>
      </c>
      <c r="I118" s="212">
        <f>A112</f>
        <v>10</v>
      </c>
      <c r="J118" s="213">
        <v>7</v>
      </c>
      <c r="K118" s="216">
        <f>H112</f>
        <v>0.12844560185185183</v>
      </c>
      <c r="L118" s="217"/>
    </row>
    <row r="119" spans="1:12" ht="12.75" customHeight="1">
      <c r="A119" s="191"/>
      <c r="B119" s="200">
        <v>172</v>
      </c>
      <c r="C119" s="201" t="str">
        <f>VLOOKUP($B119,Startlist!$B:$H,2,FALSE)</f>
        <v>MVX</v>
      </c>
      <c r="D119" s="184" t="str">
        <f>VLOOKUP($B119,Startlist!$B:$H,3,FALSE)</f>
        <v>Elmo Allika</v>
      </c>
      <c r="E119" s="184" t="str">
        <f>VLOOKUP($B119,Startlist!$B:$H,4,FALSE)</f>
        <v>Valter Nōmmik</v>
      </c>
      <c r="F119" s="201" t="str">
        <f>VLOOKUP($B119,Startlist!$B:$H,5,FALSE)</f>
        <v>EST</v>
      </c>
      <c r="G119" s="184" t="str">
        <f>VLOOKUP($B119,Startlist!$B:$H,7,FALSE)</f>
        <v>GAZ 51A</v>
      </c>
      <c r="H119" s="209" t="str">
        <f>IF(ISERROR(TIMEVALUE(SUBSTITUTE(TRIM(VLOOKUP(B119,Results!B:R,$K$1,FALSE)),".",":"))),"-",TIMEVALUE(SUBSTITUTE(TRIM(VLOOKUP(B119,Results!B:R,$K$1,FALSE)),".",":")))</f>
        <v>-</v>
      </c>
      <c r="I119" s="212">
        <f>A112</f>
        <v>10</v>
      </c>
      <c r="J119" s="213">
        <v>8</v>
      </c>
      <c r="K119" s="216">
        <f>H112</f>
        <v>0.12844560185185183</v>
      </c>
      <c r="L119" s="217"/>
    </row>
    <row r="120" spans="1:12" ht="12.75" customHeight="1">
      <c r="A120" s="191"/>
      <c r="B120" s="200">
        <v>174</v>
      </c>
      <c r="C120" s="201" t="str">
        <f>VLOOKUP($B120,Startlist!$B:$H,2,FALSE)</f>
        <v>MVX</v>
      </c>
      <c r="D120" s="184" t="str">
        <f>VLOOKUP($B120,Startlist!$B:$H,3,FALSE)</f>
        <v>Kristo Laadre</v>
      </c>
      <c r="E120" s="184" t="str">
        <f>VLOOKUP($B120,Startlist!$B:$H,4,FALSE)</f>
        <v>Andres Lichtfeldt</v>
      </c>
      <c r="F120" s="201" t="str">
        <f>VLOOKUP($B120,Startlist!$B:$H,5,FALSE)</f>
        <v>EST</v>
      </c>
      <c r="G120" s="184" t="str">
        <f>VLOOKUP($B120,Startlist!$B:$H,7,FALSE)</f>
        <v>GAZ 51</v>
      </c>
      <c r="H120" s="209">
        <f>IF(ISERROR(TIMEVALUE(SUBSTITUTE(TRIM(VLOOKUP(B120,Results!B:R,$K$1,FALSE)),".",":"))),"-",TIMEVALUE(SUBSTITUTE(TRIM(VLOOKUP(B120,Results!B:R,$K$1,FALSE)),".",":")))</f>
        <v>0.06872337962962963</v>
      </c>
      <c r="I120" s="212">
        <f>A112</f>
        <v>10</v>
      </c>
      <c r="J120" s="213">
        <v>9</v>
      </c>
      <c r="K120" s="216">
        <f>H112</f>
        <v>0.12844560185185183</v>
      </c>
      <c r="L120" s="217"/>
    </row>
    <row r="121" spans="1:12" ht="12.75" customHeight="1">
      <c r="A121" s="191"/>
      <c r="B121" s="200">
        <v>178</v>
      </c>
      <c r="C121" s="201" t="str">
        <f>VLOOKUP($B121,Startlist!$B:$H,2,FALSE)</f>
        <v>MVX</v>
      </c>
      <c r="D121" s="184" t="str">
        <f>VLOOKUP($B121,Startlist!$B:$H,3,FALSE)</f>
        <v>Sergey Zhidkov</v>
      </c>
      <c r="E121" s="184" t="str">
        <f>VLOOKUP($B121,Startlist!$B:$H,4,FALSE)</f>
        <v>Sergey Gerasimenko</v>
      </c>
      <c r="F121" s="201" t="str">
        <f>VLOOKUP($B121,Startlist!$B:$H,5,FALSE)</f>
        <v>RUS</v>
      </c>
      <c r="G121" s="184" t="str">
        <f>VLOOKUP($B121,Startlist!$B:$H,7,FALSE)</f>
        <v>GAZ 53</v>
      </c>
      <c r="H121" s="209">
        <f>IF(ISERROR(TIMEVALUE(SUBSTITUTE(TRIM(VLOOKUP(B121,Results!B:R,$K$1,FALSE)),".",":"))),"-",TIMEVALUE(SUBSTITUTE(TRIM(VLOOKUP(B121,Results!B:R,$K$1,FALSE)),".",":")))</f>
        <v>0.07749537037037037</v>
      </c>
      <c r="I121" s="212">
        <f>A112</f>
        <v>10</v>
      </c>
      <c r="J121" s="213">
        <v>10</v>
      </c>
      <c r="K121" s="216">
        <f>H112</f>
        <v>0.12844560185185183</v>
      </c>
      <c r="L121" s="217"/>
    </row>
    <row r="122" spans="1:12" ht="12.75" customHeight="1">
      <c r="A122" s="191"/>
      <c r="B122" s="200">
        <v>180</v>
      </c>
      <c r="C122" s="201" t="str">
        <f>VLOOKUP($B122,Startlist!$B:$H,2,FALSE)</f>
        <v>MVX</v>
      </c>
      <c r="D122" s="184" t="str">
        <f>VLOOKUP($B122,Startlist!$B:$H,3,FALSE)</f>
        <v>Ants Kristall</v>
      </c>
      <c r="E122" s="184" t="str">
        <f>VLOOKUP($B122,Startlist!$B:$H,4,FALSE)</f>
        <v>Harri Jōessar</v>
      </c>
      <c r="F122" s="201" t="str">
        <f>VLOOKUP($B122,Startlist!$B:$H,5,FALSE)</f>
        <v>EST</v>
      </c>
      <c r="G122" s="184" t="str">
        <f>VLOOKUP($B122,Startlist!$B:$H,7,FALSE)</f>
        <v>GAZ 51</v>
      </c>
      <c r="H122" s="209" t="str">
        <f>IF(ISERROR(TIMEVALUE(SUBSTITUTE(TRIM(VLOOKUP(B122,Results!B:R,$K$1,FALSE)),".",":"))),"-",TIMEVALUE(SUBSTITUTE(TRIM(VLOOKUP(B122,Results!B:R,$K$1,FALSE)),".",":")))</f>
        <v>-</v>
      </c>
      <c r="I122" s="212">
        <f>A112</f>
        <v>10</v>
      </c>
      <c r="J122" s="213">
        <v>11</v>
      </c>
      <c r="K122" s="216">
        <f>H112</f>
        <v>0.12844560185185183</v>
      </c>
      <c r="L122" s="217"/>
    </row>
    <row r="123" spans="1:12" ht="12.75" customHeight="1">
      <c r="A123" s="191"/>
      <c r="B123" s="200">
        <v>184</v>
      </c>
      <c r="C123" s="201" t="str">
        <f>VLOOKUP($B123,Startlist!$B:$H,2,FALSE)</f>
        <v>MVX</v>
      </c>
      <c r="D123" s="184" t="str">
        <f>VLOOKUP($B123,Startlist!$B:$H,3,FALSE)</f>
        <v>Janno Nuiamäe</v>
      </c>
      <c r="E123" s="184" t="str">
        <f>VLOOKUP($B123,Startlist!$B:$H,4,FALSE)</f>
        <v>Ats Nōlvak</v>
      </c>
      <c r="F123" s="201" t="str">
        <f>VLOOKUP($B123,Startlist!$B:$H,5,FALSE)</f>
        <v>EST</v>
      </c>
      <c r="G123" s="184" t="str">
        <f>VLOOKUP($B123,Startlist!$B:$H,7,FALSE)</f>
        <v>GAZ 51</v>
      </c>
      <c r="H123" s="209">
        <f>IF(ISERROR(TIMEVALUE(SUBSTITUTE(TRIM(VLOOKUP(B123,Results!B:R,$K$1,FALSE)),".",":"))),"-",TIMEVALUE(SUBSTITUTE(TRIM(VLOOKUP(B123,Results!B:R,$K$1,FALSE)),".",":")))</f>
        <v>0.07473842592592593</v>
      </c>
      <c r="I123" s="212">
        <f>A112</f>
        <v>10</v>
      </c>
      <c r="J123" s="213">
        <v>12</v>
      </c>
      <c r="K123" s="216">
        <f>H112</f>
        <v>0.12844560185185183</v>
      </c>
      <c r="L123" s="217"/>
    </row>
    <row r="124" spans="1:12" ht="12.75" customHeight="1">
      <c r="A124" s="191"/>
      <c r="B124" s="200"/>
      <c r="C124" s="201"/>
      <c r="D124" s="182"/>
      <c r="E124" s="182"/>
      <c r="F124" s="201"/>
      <c r="G124" s="184"/>
      <c r="H124" s="207"/>
      <c r="I124" s="212">
        <f>A112</f>
        <v>10</v>
      </c>
      <c r="J124" s="213">
        <v>20</v>
      </c>
      <c r="K124" s="216">
        <f>H112</f>
        <v>0.12844560185185183</v>
      </c>
      <c r="L124" s="217"/>
    </row>
    <row r="125" spans="1:12" ht="12.75" customHeight="1">
      <c r="A125" s="185">
        <v>11</v>
      </c>
      <c r="B125" s="195" t="str">
        <f>VLOOKUP($B127,Startlist!$B:$H,6,FALSE)</f>
        <v>SK VILLU</v>
      </c>
      <c r="C125" s="196"/>
      <c r="D125" s="197"/>
      <c r="E125" s="197"/>
      <c r="F125" s="196"/>
      <c r="G125" s="198"/>
      <c r="H125" s="208">
        <f>IF(ISERROR(SMALL(H127:H129,1)+SMALL(H127:H129,2)),"-",SMALL(H127:H129,1)+SMALL(H127:H129,2))</f>
        <v>0.14895949074074075</v>
      </c>
      <c r="I125" s="212">
        <f>A125</f>
        <v>11</v>
      </c>
      <c r="J125" s="213">
        <v>1</v>
      </c>
      <c r="K125" s="215">
        <f>H125</f>
        <v>0.14895949074074075</v>
      </c>
      <c r="L125" s="217"/>
    </row>
    <row r="126" spans="1:12" ht="12.75" customHeight="1">
      <c r="A126" s="191"/>
      <c r="B126" s="200"/>
      <c r="C126" s="201"/>
      <c r="D126" s="182"/>
      <c r="E126" s="182"/>
      <c r="F126" s="201"/>
      <c r="G126" s="184"/>
      <c r="H126" s="207"/>
      <c r="I126" s="212">
        <f>A125</f>
        <v>11</v>
      </c>
      <c r="J126" s="213">
        <v>2</v>
      </c>
      <c r="K126" s="216">
        <f>H125</f>
        <v>0.14895949074074075</v>
      </c>
      <c r="L126" s="217"/>
    </row>
    <row r="127" spans="1:12" ht="12.75" customHeight="1">
      <c r="A127" s="191"/>
      <c r="B127" s="200">
        <v>117</v>
      </c>
      <c r="C127" s="201" t="str">
        <f>VLOOKUP($B127,Startlist!$B:$H,2,FALSE)</f>
        <v>MV8</v>
      </c>
      <c r="D127" s="184" t="str">
        <f>VLOOKUP($B127,Startlist!$B:$H,3,FALSE)</f>
        <v>Marko Mättik</v>
      </c>
      <c r="E127" s="184" t="str">
        <f>VLOOKUP($B127,Startlist!$B:$H,4,FALSE)</f>
        <v>Mihkel Vaher</v>
      </c>
      <c r="F127" s="201" t="str">
        <f>VLOOKUP($B127,Startlist!$B:$H,5,FALSE)</f>
        <v>EST</v>
      </c>
      <c r="G127" s="184" t="str">
        <f>VLOOKUP($B127,Startlist!$B:$H,7,FALSE)</f>
        <v>BMW 318</v>
      </c>
      <c r="H127" s="209" t="str">
        <f>IF(ISERROR(TIMEVALUE(SUBSTITUTE(TRIM(VLOOKUP(B127,Results!B:R,$K$1,FALSE)),".",":"))),"-",TIMEVALUE(SUBSTITUTE(TRIM(VLOOKUP(B127,Results!B:R,$K$1,FALSE)),".",":")))</f>
        <v>-</v>
      </c>
      <c r="I127" s="212">
        <f>A125</f>
        <v>11</v>
      </c>
      <c r="J127" s="213">
        <v>3</v>
      </c>
      <c r="K127" s="216">
        <f>H125</f>
        <v>0.14895949074074075</v>
      </c>
      <c r="L127" s="217"/>
    </row>
    <row r="128" spans="1:12" ht="12.75" customHeight="1">
      <c r="A128" s="191"/>
      <c r="B128" s="200">
        <v>161</v>
      </c>
      <c r="C128" s="201" t="str">
        <f>VLOOKUP($B128,Startlist!$B:$H,2,FALSE)</f>
        <v>MV9</v>
      </c>
      <c r="D128" s="184" t="str">
        <f>VLOOKUP($B128,Startlist!$B:$H,3,FALSE)</f>
        <v>Mait Mättik</v>
      </c>
      <c r="E128" s="184" t="str">
        <f>VLOOKUP($B128,Startlist!$B:$H,4,FALSE)</f>
        <v>Kristjan Len</v>
      </c>
      <c r="F128" s="201" t="str">
        <f>VLOOKUP($B128,Startlist!$B:$H,5,FALSE)</f>
        <v>EST</v>
      </c>
      <c r="G128" s="184" t="str">
        <f>VLOOKUP($B128,Startlist!$B:$H,7,FALSE)</f>
        <v>Lada VFTS</v>
      </c>
      <c r="H128" s="209">
        <f>IF(ISERROR(TIMEVALUE(SUBSTITUTE(TRIM(VLOOKUP(B128,Results!B:R,$K$1,FALSE)),".",":"))),"-",TIMEVALUE(SUBSTITUTE(TRIM(VLOOKUP(B128,Results!B:R,$K$1,FALSE)),".",":")))</f>
        <v>0.07330787037037037</v>
      </c>
      <c r="I128" s="212">
        <f>A125</f>
        <v>11</v>
      </c>
      <c r="J128" s="213">
        <v>4</v>
      </c>
      <c r="K128" s="216">
        <f>H125</f>
        <v>0.14895949074074075</v>
      </c>
      <c r="L128" s="217"/>
    </row>
    <row r="129" spans="1:12" ht="12.75" customHeight="1">
      <c r="A129" s="191"/>
      <c r="B129" s="200">
        <v>162</v>
      </c>
      <c r="C129" s="201" t="str">
        <f>VLOOKUP($B129,Startlist!$B:$H,2,FALSE)</f>
        <v>MV9</v>
      </c>
      <c r="D129" s="184" t="str">
        <f>VLOOKUP($B129,Startlist!$B:$H,3,FALSE)</f>
        <v>Villu Mättik</v>
      </c>
      <c r="E129" s="184" t="str">
        <f>VLOOKUP($B129,Startlist!$B:$H,4,FALSE)</f>
        <v>Arvo Maslenikov</v>
      </c>
      <c r="F129" s="201" t="str">
        <f>VLOOKUP($B129,Startlist!$B:$H,5,FALSE)</f>
        <v>EST</v>
      </c>
      <c r="G129" s="184" t="str">
        <f>VLOOKUP($B129,Startlist!$B:$H,7,FALSE)</f>
        <v>Vaz 2105</v>
      </c>
      <c r="H129" s="209">
        <f>IF(ISERROR(TIMEVALUE(SUBSTITUTE(TRIM(VLOOKUP(B129,Results!B:R,$K$1,FALSE)),".",":"))),"-",TIMEVALUE(SUBSTITUTE(TRIM(VLOOKUP(B129,Results!B:R,$K$1,FALSE)),".",":")))</f>
        <v>0.07565162037037038</v>
      </c>
      <c r="I129" s="212">
        <f>A125</f>
        <v>11</v>
      </c>
      <c r="J129" s="213">
        <v>5</v>
      </c>
      <c r="K129" s="216">
        <f>H125</f>
        <v>0.14895949074074075</v>
      </c>
      <c r="L129" s="217"/>
    </row>
    <row r="130" spans="1:12" ht="12.75" customHeight="1">
      <c r="A130" s="191"/>
      <c r="B130" s="200"/>
      <c r="C130" s="201"/>
      <c r="D130" s="182"/>
      <c r="E130" s="182"/>
      <c r="F130" s="201"/>
      <c r="G130" s="184"/>
      <c r="H130" s="207"/>
      <c r="I130" s="212">
        <f>A125</f>
        <v>11</v>
      </c>
      <c r="J130" s="213">
        <v>20</v>
      </c>
      <c r="K130" s="216">
        <f>H125</f>
        <v>0.14895949074074075</v>
      </c>
      <c r="L130" s="217"/>
    </row>
    <row r="131" spans="1:12" ht="12.75" customHeight="1">
      <c r="A131" s="185"/>
      <c r="B131" s="195" t="str">
        <f>VLOOKUP($B133,Startlist!$B:$H,6,FALSE)</f>
        <v>CRC RALLY TEAM</v>
      </c>
      <c r="C131" s="196"/>
      <c r="D131" s="197"/>
      <c r="E131" s="197"/>
      <c r="F131" s="196"/>
      <c r="G131" s="198"/>
      <c r="H131" s="208" t="str">
        <f>IF(ISERROR(SMALL(H133:H134,1)+SMALL(H133:H134,2)),"-",SMALL(H133:H134,1)+SMALL(H133:H134,2))</f>
        <v>-</v>
      </c>
      <c r="I131" s="212">
        <f>A131</f>
        <v>0</v>
      </c>
      <c r="J131" s="213">
        <v>1</v>
      </c>
      <c r="K131" s="215" t="str">
        <f>H131</f>
        <v>-</v>
      </c>
      <c r="L131" s="217"/>
    </row>
    <row r="132" spans="1:12" ht="12.75" customHeight="1">
      <c r="A132" s="191"/>
      <c r="B132" s="200"/>
      <c r="C132" s="201"/>
      <c r="D132" s="182"/>
      <c r="E132" s="182"/>
      <c r="F132" s="201"/>
      <c r="G132" s="184"/>
      <c r="H132" s="207"/>
      <c r="I132" s="212">
        <f>A131</f>
        <v>0</v>
      </c>
      <c r="J132" s="213">
        <v>2</v>
      </c>
      <c r="K132" s="216" t="str">
        <f>H131</f>
        <v>-</v>
      </c>
      <c r="L132" s="217"/>
    </row>
    <row r="133" spans="1:12" ht="12.75" customHeight="1">
      <c r="A133" s="191"/>
      <c r="B133" s="200">
        <v>42</v>
      </c>
      <c r="C133" s="201" t="str">
        <f>VLOOKUP($B133,Startlist!$B:$H,2,FALSE)</f>
        <v>MV6</v>
      </c>
      <c r="D133" s="184" t="str">
        <f>VLOOKUP($B133,Startlist!$B:$H,3,FALSE)</f>
        <v>William Butler</v>
      </c>
      <c r="E133" s="184" t="str">
        <f>VLOOKUP($B133,Startlist!$B:$H,4,FALSE)</f>
        <v>Aaron Johnston</v>
      </c>
      <c r="F133" s="201" t="str">
        <f>VLOOKUP($B133,Startlist!$B:$H,5,FALSE)</f>
        <v>GB</v>
      </c>
      <c r="G133" s="184" t="str">
        <f>VLOOKUP($B133,Startlist!$B:$H,7,FALSE)</f>
        <v>Ford Fiesta R2T</v>
      </c>
      <c r="H133" s="209" t="str">
        <f>IF(ISERROR(TIMEVALUE(SUBSTITUTE(TRIM(VLOOKUP(B133,Results!B:R,$K$1,FALSE)),".",":"))),"-",TIMEVALUE(SUBSTITUTE(TRIM(VLOOKUP(B133,Results!B:R,$K$1,FALSE)),".",":")))</f>
        <v>-</v>
      </c>
      <c r="I133" s="212">
        <f>A131</f>
        <v>0</v>
      </c>
      <c r="J133" s="213">
        <v>3</v>
      </c>
      <c r="K133" s="216" t="str">
        <f>H131</f>
        <v>-</v>
      </c>
      <c r="L133" s="217"/>
    </row>
    <row r="134" spans="1:12" ht="12.75" customHeight="1">
      <c r="A134" s="191"/>
      <c r="B134" s="200">
        <v>49</v>
      </c>
      <c r="C134" s="201" t="str">
        <f>VLOOKUP($B134,Startlist!$B:$H,2,FALSE)</f>
        <v>MV6</v>
      </c>
      <c r="D134" s="184" t="str">
        <f>VLOOKUP($B134,Startlist!$B:$H,3,FALSE)</f>
        <v>Roland Poom</v>
      </c>
      <c r="E134" s="184" t="str">
        <f>VLOOKUP($B134,Startlist!$B:$H,4,FALSE)</f>
        <v>Ken Järveoja</v>
      </c>
      <c r="F134" s="201" t="str">
        <f>VLOOKUP($B134,Startlist!$B:$H,5,FALSE)</f>
        <v>EST</v>
      </c>
      <c r="G134" s="184" t="str">
        <f>VLOOKUP($B134,Startlist!$B:$H,7,FALSE)</f>
        <v>Ford Fiesta</v>
      </c>
      <c r="H134" s="209">
        <f>IF(ISERROR(TIMEVALUE(SUBSTITUTE(TRIM(VLOOKUP(B134,Results!B:R,$K$1,FALSE)),".",":"))),"-",TIMEVALUE(SUBSTITUTE(TRIM(VLOOKUP(B134,Results!B:R,$K$1,FALSE)),".",":")))</f>
        <v>0.05426273148148148</v>
      </c>
      <c r="I134" s="212">
        <f>A131</f>
        <v>0</v>
      </c>
      <c r="J134" s="213">
        <v>4</v>
      </c>
      <c r="K134" s="216" t="str">
        <f>H131</f>
        <v>-</v>
      </c>
      <c r="L134" s="217"/>
    </row>
    <row r="135" spans="1:12" ht="12.75" customHeight="1">
      <c r="A135" s="191"/>
      <c r="B135" s="200"/>
      <c r="C135" s="201"/>
      <c r="D135" s="182"/>
      <c r="E135" s="182"/>
      <c r="F135" s="201"/>
      <c r="G135" s="184"/>
      <c r="H135" s="207"/>
      <c r="I135" s="212">
        <f>A131</f>
        <v>0</v>
      </c>
      <c r="J135" s="213">
        <v>20</v>
      </c>
      <c r="K135" s="216" t="str">
        <f>H131</f>
        <v>-</v>
      </c>
      <c r="L135" s="217"/>
    </row>
    <row r="136" spans="1:12" ht="12.75" customHeight="1">
      <c r="A136" s="185"/>
      <c r="B136" s="195" t="str">
        <f>VLOOKUP($B138,Startlist!$B:$H,6,FALSE)</f>
        <v>ERKI SPORT</v>
      </c>
      <c r="C136" s="196"/>
      <c r="D136" s="197"/>
      <c r="E136" s="197"/>
      <c r="F136" s="196"/>
      <c r="G136" s="198"/>
      <c r="H136" s="208" t="str">
        <f>IF(ISERROR(SMALL(H138:H139,1)+SMALL(H138:H139,2)),"-",SMALL(H138:H139,1)+SMALL(H138:H139,2))</f>
        <v>-</v>
      </c>
      <c r="I136" s="212">
        <f>A136</f>
        <v>0</v>
      </c>
      <c r="J136" s="213">
        <v>1</v>
      </c>
      <c r="K136" s="215" t="str">
        <f>H136</f>
        <v>-</v>
      </c>
      <c r="L136" s="217"/>
    </row>
    <row r="137" spans="1:12" ht="12.75" customHeight="1">
      <c r="A137" s="191"/>
      <c r="B137" s="200"/>
      <c r="C137" s="201"/>
      <c r="D137" s="182"/>
      <c r="E137" s="182"/>
      <c r="F137" s="201"/>
      <c r="G137" s="184"/>
      <c r="H137" s="207"/>
      <c r="I137" s="212">
        <f>A136</f>
        <v>0</v>
      </c>
      <c r="J137" s="213">
        <v>2</v>
      </c>
      <c r="K137" s="216" t="str">
        <f>H136</f>
        <v>-</v>
      </c>
      <c r="L137" s="217"/>
    </row>
    <row r="138" spans="1:12" ht="12.75" customHeight="1">
      <c r="A138" s="191"/>
      <c r="B138" s="200">
        <v>111</v>
      </c>
      <c r="C138" s="201" t="str">
        <f>VLOOKUP($B138,Startlist!$B:$H,2,FALSE)</f>
        <v>MV8</v>
      </c>
      <c r="D138" s="184" t="str">
        <f>VLOOKUP($B138,Startlist!$B:$H,3,FALSE)</f>
        <v>Janar Lehtniit</v>
      </c>
      <c r="E138" s="184" t="str">
        <f>VLOOKUP($B138,Startlist!$B:$H,4,FALSE)</f>
        <v>Rauno Orupōld</v>
      </c>
      <c r="F138" s="201" t="str">
        <f>VLOOKUP($B138,Startlist!$B:$H,5,FALSE)</f>
        <v>EST</v>
      </c>
      <c r="G138" s="184" t="str">
        <f>VLOOKUP($B138,Startlist!$B:$H,7,FALSE)</f>
        <v>Ford Escort RS</v>
      </c>
      <c r="H138" s="209" t="str">
        <f>IF(ISERROR(TIMEVALUE(SUBSTITUTE(TRIM(VLOOKUP(B138,Results!B:R,$K$1,FALSE)),".",":"))),"-",TIMEVALUE(SUBSTITUTE(TRIM(VLOOKUP(B138,Results!B:R,$K$1,FALSE)),".",":")))</f>
        <v>-</v>
      </c>
      <c r="I138" s="212">
        <f>A136</f>
        <v>0</v>
      </c>
      <c r="J138" s="213">
        <v>3</v>
      </c>
      <c r="K138" s="216" t="str">
        <f>H136</f>
        <v>-</v>
      </c>
      <c r="L138" s="217"/>
    </row>
    <row r="139" spans="1:12" ht="12.75" customHeight="1">
      <c r="A139" s="191"/>
      <c r="B139" s="200">
        <v>160</v>
      </c>
      <c r="C139" s="201" t="str">
        <f>VLOOKUP($B139,Startlist!$B:$H,2,FALSE)</f>
        <v>MV9</v>
      </c>
      <c r="D139" s="184" t="str">
        <f>VLOOKUP($B139,Startlist!$B:$H,3,FALSE)</f>
        <v>Rait Raidma</v>
      </c>
      <c r="E139" s="184" t="str">
        <f>VLOOKUP($B139,Startlist!$B:$H,4,FALSE)</f>
        <v>Rainis Raidma</v>
      </c>
      <c r="F139" s="201" t="str">
        <f>VLOOKUP($B139,Startlist!$B:$H,5,FALSE)</f>
        <v>EST</v>
      </c>
      <c r="G139" s="184" t="str">
        <f>VLOOKUP($B139,Startlist!$B:$H,7,FALSE)</f>
        <v>Suzuki Baleno</v>
      </c>
      <c r="H139" s="209" t="str">
        <f>IF(ISERROR(TIMEVALUE(SUBSTITUTE(TRIM(VLOOKUP(B139,Results!B:R,$K$1,FALSE)),".",":"))),"-",TIMEVALUE(SUBSTITUTE(TRIM(VLOOKUP(B139,Results!B:R,$K$1,FALSE)),".",":")))</f>
        <v>-</v>
      </c>
      <c r="I139" s="212">
        <f>A136</f>
        <v>0</v>
      </c>
      <c r="J139" s="213">
        <v>4</v>
      </c>
      <c r="K139" s="216" t="str">
        <f>H136</f>
        <v>-</v>
      </c>
      <c r="L139" s="217"/>
    </row>
    <row r="140" spans="1:12" ht="12.75" customHeight="1">
      <c r="A140" s="191"/>
      <c r="B140" s="200"/>
      <c r="C140" s="201"/>
      <c r="D140" s="182"/>
      <c r="E140" s="182"/>
      <c r="F140" s="201"/>
      <c r="G140" s="184"/>
      <c r="H140" s="207"/>
      <c r="I140" s="212">
        <f>A136</f>
        <v>0</v>
      </c>
      <c r="J140" s="213">
        <v>20</v>
      </c>
      <c r="K140" s="216" t="str">
        <f>H136</f>
        <v>-</v>
      </c>
      <c r="L140" s="217"/>
    </row>
    <row r="141" spans="1:12" ht="12.75" customHeight="1">
      <c r="A141" s="185"/>
      <c r="B141" s="195" t="str">
        <f>VLOOKUP($B143,Startlist!$B:$H,6,FALSE)</f>
        <v>KAUR MOTORSPORT</v>
      </c>
      <c r="C141" s="196"/>
      <c r="D141" s="197"/>
      <c r="E141" s="197"/>
      <c r="F141" s="196"/>
      <c r="G141" s="198"/>
      <c r="H141" s="208" t="str">
        <f>IF(ISERROR(SMALL(H143:H148,1)+SMALL(H143:H148,2)),"-",SMALL(H143:H148,1)+SMALL(H143:H148,2))</f>
        <v>-</v>
      </c>
      <c r="I141" s="212">
        <f>A141</f>
        <v>0</v>
      </c>
      <c r="J141" s="213">
        <v>1</v>
      </c>
      <c r="K141" s="215" t="str">
        <f>H141</f>
        <v>-</v>
      </c>
      <c r="L141" s="217"/>
    </row>
    <row r="142" spans="1:12" ht="12.75" customHeight="1">
      <c r="A142" s="191"/>
      <c r="B142" s="200"/>
      <c r="C142" s="201"/>
      <c r="D142" s="182"/>
      <c r="E142" s="182"/>
      <c r="F142" s="201"/>
      <c r="G142" s="184"/>
      <c r="H142" s="207"/>
      <c r="I142" s="212">
        <f>A141</f>
        <v>0</v>
      </c>
      <c r="J142" s="213">
        <v>2</v>
      </c>
      <c r="K142" s="216" t="str">
        <f>H141</f>
        <v>-</v>
      </c>
      <c r="L142" s="217"/>
    </row>
    <row r="143" spans="1:12" ht="12.75" customHeight="1">
      <c r="A143" s="191"/>
      <c r="B143" s="200">
        <v>2</v>
      </c>
      <c r="C143" s="201" t="str">
        <f>VLOOKUP($B143,Startlist!$B:$H,2,FALSE)</f>
        <v>MV1</v>
      </c>
      <c r="D143" s="184" t="str">
        <f>VLOOKUP($B143,Startlist!$B:$H,3,FALSE)</f>
        <v>Egon Kaur</v>
      </c>
      <c r="E143" s="184" t="str">
        <f>VLOOKUP($B143,Startlist!$B:$H,4,FALSE)</f>
        <v>Annika Arnek</v>
      </c>
      <c r="F143" s="201" t="str">
        <f>VLOOKUP($B143,Startlist!$B:$H,5,FALSE)</f>
        <v>EST</v>
      </c>
      <c r="G143" s="184" t="str">
        <f>VLOOKUP($B143,Startlist!$B:$H,7,FALSE)</f>
        <v>Ford Fiesta</v>
      </c>
      <c r="H143" s="209" t="str">
        <f>IF(ISERROR(TIMEVALUE(SUBSTITUTE(TRIM(VLOOKUP(B143,Results!B:R,$K$1,FALSE)),".",":"))),"-",TIMEVALUE(SUBSTITUTE(TRIM(VLOOKUP(B143,Results!B:R,$K$1,FALSE)),".",":")))</f>
        <v>-</v>
      </c>
      <c r="I143" s="212">
        <f>A141</f>
        <v>0</v>
      </c>
      <c r="J143" s="213">
        <v>3</v>
      </c>
      <c r="K143" s="216" t="str">
        <f>H141</f>
        <v>-</v>
      </c>
      <c r="L143" s="217"/>
    </row>
    <row r="144" spans="1:12" ht="12.75" customHeight="1">
      <c r="A144" s="191"/>
      <c r="B144" s="200">
        <v>12</v>
      </c>
      <c r="C144" s="201" t="str">
        <f>VLOOKUP($B144,Startlist!$B:$H,2,FALSE)</f>
        <v>MV1</v>
      </c>
      <c r="D144" s="184" t="str">
        <f>VLOOKUP($B144,Startlist!$B:$H,3,FALSE)</f>
        <v>Priit Koik</v>
      </c>
      <c r="E144" s="184" t="str">
        <f>VLOOKUP($B144,Startlist!$B:$H,4,FALSE)</f>
        <v>Silver Simm</v>
      </c>
      <c r="F144" s="201" t="str">
        <f>VLOOKUP($B144,Startlist!$B:$H,5,FALSE)</f>
        <v>EST</v>
      </c>
      <c r="G144" s="184" t="str">
        <f>VLOOKUP($B144,Startlist!$B:$H,7,FALSE)</f>
        <v>Ford Fiesta</v>
      </c>
      <c r="H144" s="209" t="str">
        <f>IF(ISERROR(TIMEVALUE(SUBSTITUTE(TRIM(VLOOKUP(B144,Results!B:R,$K$1,FALSE)),".",":"))),"-",TIMEVALUE(SUBSTITUTE(TRIM(VLOOKUP(B144,Results!B:R,$K$1,FALSE)),".",":")))</f>
        <v>-</v>
      </c>
      <c r="I144" s="212">
        <f>A141</f>
        <v>0</v>
      </c>
      <c r="J144" s="213">
        <v>4</v>
      </c>
      <c r="K144" s="216" t="str">
        <f>H141</f>
        <v>-</v>
      </c>
      <c r="L144" s="217"/>
    </row>
    <row r="145" spans="1:12" ht="12.75" customHeight="1">
      <c r="A145" s="191"/>
      <c r="B145" s="200">
        <v>24</v>
      </c>
      <c r="C145" s="201" t="str">
        <f>VLOOKUP($B145,Startlist!$B:$H,2,FALSE)</f>
        <v>MV4</v>
      </c>
      <c r="D145" s="184" t="str">
        <f>VLOOKUP($B145,Startlist!$B:$H,3,FALSE)</f>
        <v>Anre Saks</v>
      </c>
      <c r="E145" s="184" t="str">
        <f>VLOOKUP($B145,Startlist!$B:$H,4,FALSE)</f>
        <v>Rainer Maasik</v>
      </c>
      <c r="F145" s="201" t="str">
        <f>VLOOKUP($B145,Startlist!$B:$H,5,FALSE)</f>
        <v>EST</v>
      </c>
      <c r="G145" s="184" t="str">
        <f>VLOOKUP($B145,Startlist!$B:$H,7,FALSE)</f>
        <v>Mitsubishi Lancer Evo 7</v>
      </c>
      <c r="H145" s="209" t="str">
        <f>IF(ISERROR(TIMEVALUE(SUBSTITUTE(TRIM(VLOOKUP(B145,Results!B:R,$K$1,FALSE)),".",":"))),"-",TIMEVALUE(SUBSTITUTE(TRIM(VLOOKUP(B145,Results!B:R,$K$1,FALSE)),".",":")))</f>
        <v>-</v>
      </c>
      <c r="I145" s="212">
        <f>A141</f>
        <v>0</v>
      </c>
      <c r="J145" s="213">
        <v>5</v>
      </c>
      <c r="K145" s="216" t="str">
        <f>H141</f>
        <v>-</v>
      </c>
      <c r="L145" s="217"/>
    </row>
    <row r="146" spans="1:12" ht="12.75" customHeight="1">
      <c r="A146" s="191"/>
      <c r="B146" s="200">
        <v>41</v>
      </c>
      <c r="C146" s="201" t="str">
        <f>VLOOKUP($B146,Startlist!$B:$H,2,FALSE)</f>
        <v>MV8</v>
      </c>
      <c r="D146" s="184" t="str">
        <f>VLOOKUP($B146,Startlist!$B:$H,3,FALSE)</f>
        <v>Martin Saar</v>
      </c>
      <c r="E146" s="184" t="str">
        <f>VLOOKUP($B146,Startlist!$B:$H,4,FALSE)</f>
        <v>Martin Ansi</v>
      </c>
      <c r="F146" s="201" t="str">
        <f>VLOOKUP($B146,Startlist!$B:$H,5,FALSE)</f>
        <v>EST</v>
      </c>
      <c r="G146" s="184" t="str">
        <f>VLOOKUP($B146,Startlist!$B:$H,7,FALSE)</f>
        <v>VW Golf 2</v>
      </c>
      <c r="H146" s="209" t="str">
        <f>IF(ISERROR(TIMEVALUE(SUBSTITUTE(TRIM(VLOOKUP(B146,Results!B:R,$K$1,FALSE)),".",":"))),"-",TIMEVALUE(SUBSTITUTE(TRIM(VLOOKUP(B146,Results!B:R,$K$1,FALSE)),".",":")))</f>
        <v>-</v>
      </c>
      <c r="I146" s="212">
        <f>A141</f>
        <v>0</v>
      </c>
      <c r="J146" s="213">
        <v>6</v>
      </c>
      <c r="K146" s="216" t="str">
        <f>H141</f>
        <v>-</v>
      </c>
      <c r="L146" s="217"/>
    </row>
    <row r="147" spans="1:12" ht="12.75" customHeight="1">
      <c r="A147" s="191"/>
      <c r="B147" s="200">
        <v>148</v>
      </c>
      <c r="C147" s="201" t="str">
        <f>VLOOKUP($B147,Startlist!$B:$H,2,FALSE)</f>
        <v>MV7</v>
      </c>
      <c r="D147" s="184" t="str">
        <f>VLOOKUP($B147,Startlist!$B:$H,3,FALSE)</f>
        <v>Esa Uski</v>
      </c>
      <c r="E147" s="184" t="str">
        <f>VLOOKUP($B147,Startlist!$B:$H,4,FALSE)</f>
        <v>Matti Hämäläinen</v>
      </c>
      <c r="F147" s="201" t="str">
        <f>VLOOKUP($B147,Startlist!$B:$H,5,FALSE)</f>
        <v>FIN</v>
      </c>
      <c r="G147" s="184" t="str">
        <f>VLOOKUP($B147,Startlist!$B:$H,7,FALSE)</f>
        <v>BMW Compact</v>
      </c>
      <c r="H147" s="209" t="str">
        <f>IF(ISERROR(TIMEVALUE(SUBSTITUTE(TRIM(VLOOKUP(B147,Results!B:R,$K$1,FALSE)),".",":"))),"-",TIMEVALUE(SUBSTITUTE(TRIM(VLOOKUP(B147,Results!B:R,$K$1,FALSE)),".",":")))</f>
        <v>-</v>
      </c>
      <c r="I147" s="212">
        <f>A141</f>
        <v>0</v>
      </c>
      <c r="J147" s="213">
        <v>7</v>
      </c>
      <c r="K147" s="216" t="str">
        <f>H141</f>
        <v>-</v>
      </c>
      <c r="L147" s="217"/>
    </row>
    <row r="148" spans="1:12" ht="12.75" customHeight="1">
      <c r="A148" s="191"/>
      <c r="B148" s="200">
        <v>154</v>
      </c>
      <c r="C148" s="201" t="str">
        <f>VLOOKUP($B148,Startlist!$B:$H,2,FALSE)</f>
        <v>MV8</v>
      </c>
      <c r="D148" s="184" t="str">
        <f>VLOOKUP($B148,Startlist!$B:$H,3,FALSE)</f>
        <v>Priit Estermaa</v>
      </c>
      <c r="E148" s="184" t="str">
        <f>VLOOKUP($B148,Startlist!$B:$H,4,FALSE)</f>
        <v>Sven Andevei</v>
      </c>
      <c r="F148" s="201" t="str">
        <f>VLOOKUP($B148,Startlist!$B:$H,5,FALSE)</f>
        <v>EST</v>
      </c>
      <c r="G148" s="184" t="str">
        <f>VLOOKUP($B148,Startlist!$B:$H,7,FALSE)</f>
        <v>Nissan Sunny</v>
      </c>
      <c r="H148" s="209" t="str">
        <f>IF(ISERROR(TIMEVALUE(SUBSTITUTE(TRIM(VLOOKUP(B148,Results!B:R,$K$1,FALSE)),".",":"))),"-",TIMEVALUE(SUBSTITUTE(TRIM(VLOOKUP(B148,Results!B:R,$K$1,FALSE)),".",":")))</f>
        <v>-</v>
      </c>
      <c r="I148" s="212">
        <f>A141</f>
        <v>0</v>
      </c>
      <c r="J148" s="213">
        <v>8</v>
      </c>
      <c r="K148" s="216" t="str">
        <f>H141</f>
        <v>-</v>
      </c>
      <c r="L148" s="217"/>
    </row>
    <row r="149" spans="1:12" ht="12.75" customHeight="1">
      <c r="A149" s="191"/>
      <c r="B149" s="200"/>
      <c r="C149" s="201"/>
      <c r="D149" s="182"/>
      <c r="E149" s="182"/>
      <c r="F149" s="201"/>
      <c r="G149" s="184"/>
      <c r="H149" s="207"/>
      <c r="I149" s="212">
        <f>A141</f>
        <v>0</v>
      </c>
      <c r="J149" s="213">
        <v>20</v>
      </c>
      <c r="K149" s="216" t="str">
        <f>H141</f>
        <v>-</v>
      </c>
      <c r="L149" s="217"/>
    </row>
    <row r="150" spans="1:12" ht="12.75" customHeight="1">
      <c r="A150" s="185"/>
      <c r="B150" s="195" t="str">
        <f>VLOOKUP($B152,Startlist!$B:$H,6,FALSE)</f>
        <v>LAITSE RALLYPARK</v>
      </c>
      <c r="C150" s="196"/>
      <c r="D150" s="197"/>
      <c r="E150" s="197"/>
      <c r="F150" s="196"/>
      <c r="G150" s="198"/>
      <c r="H150" s="208" t="str">
        <f>IF(ISERROR(SMALL(H152:H154,1)+SMALL(H152:H154,2)),"-",SMALL(H152:H154,1)+SMALL(H152:H154,2))</f>
        <v>-</v>
      </c>
      <c r="I150" s="212">
        <f>A150</f>
        <v>0</v>
      </c>
      <c r="J150" s="213">
        <v>1</v>
      </c>
      <c r="K150" s="215" t="str">
        <f>H150</f>
        <v>-</v>
      </c>
      <c r="L150" s="217"/>
    </row>
    <row r="151" spans="1:12" ht="12.75" customHeight="1">
      <c r="A151" s="191"/>
      <c r="B151" s="200"/>
      <c r="C151" s="201"/>
      <c r="D151" s="182"/>
      <c r="E151" s="182"/>
      <c r="F151" s="201"/>
      <c r="G151" s="184"/>
      <c r="H151" s="207"/>
      <c r="I151" s="212">
        <f>A150</f>
        <v>0</v>
      </c>
      <c r="J151" s="213">
        <v>2</v>
      </c>
      <c r="K151" s="216" t="str">
        <f>H150</f>
        <v>-</v>
      </c>
      <c r="L151" s="217"/>
    </row>
    <row r="152" spans="1:12" ht="12.75" customHeight="1">
      <c r="A152" s="191"/>
      <c r="B152" s="200">
        <v>108</v>
      </c>
      <c r="C152" s="201" t="str">
        <f>VLOOKUP($B152,Startlist!$B:$H,2,FALSE)</f>
        <v>MV9</v>
      </c>
      <c r="D152" s="184" t="str">
        <f>VLOOKUP($B152,Startlist!$B:$H,3,FALSE)</f>
        <v>Pasi Tiainen</v>
      </c>
      <c r="E152" s="184" t="str">
        <f>VLOOKUP($B152,Startlist!$B:$H,4,FALSE)</f>
        <v>Matti Ikävalko</v>
      </c>
      <c r="F152" s="201" t="str">
        <f>VLOOKUP($B152,Startlist!$B:$H,5,FALSE)</f>
        <v>FIN</v>
      </c>
      <c r="G152" s="184" t="str">
        <f>VLOOKUP($B152,Startlist!$B:$H,7,FALSE)</f>
        <v>Toyota Starlet</v>
      </c>
      <c r="H152" s="209" t="str">
        <f>IF(ISERROR(TIMEVALUE(SUBSTITUTE(TRIM(VLOOKUP(B152,Results!B:R,$K$1,FALSE)),".",":"))),"-",TIMEVALUE(SUBSTITUTE(TRIM(VLOOKUP(B152,Results!B:R,$K$1,FALSE)),".",":")))</f>
        <v>-</v>
      </c>
      <c r="I152" s="212">
        <f>A150</f>
        <v>0</v>
      </c>
      <c r="J152" s="213">
        <v>3</v>
      </c>
      <c r="K152" s="216" t="str">
        <f>H150</f>
        <v>-</v>
      </c>
      <c r="L152" s="217"/>
    </row>
    <row r="153" spans="1:12" ht="12.75" customHeight="1">
      <c r="A153" s="191"/>
      <c r="B153" s="200">
        <v>115</v>
      </c>
      <c r="C153" s="201" t="str">
        <f>VLOOKUP($B153,Startlist!$B:$H,2,FALSE)</f>
        <v>MV9</v>
      </c>
      <c r="D153" s="184" t="str">
        <f>VLOOKUP($B153,Startlist!$B:$H,3,FALSE)</f>
        <v>Timo Markkanen</v>
      </c>
      <c r="E153" s="184" t="str">
        <f>VLOOKUP($B153,Startlist!$B:$H,4,FALSE)</f>
        <v>Pentti Tiainen</v>
      </c>
      <c r="F153" s="201" t="str">
        <f>VLOOKUP($B153,Startlist!$B:$H,5,FALSE)</f>
        <v>FIN</v>
      </c>
      <c r="G153" s="184" t="str">
        <f>VLOOKUP($B153,Startlist!$B:$H,7,FALSE)</f>
        <v>Toyota Corolla Coupe</v>
      </c>
      <c r="H153" s="209">
        <f>IF(ISERROR(TIMEVALUE(SUBSTITUTE(TRIM(VLOOKUP(B153,Results!B:R,$K$1,FALSE)),".",":"))),"-",TIMEVALUE(SUBSTITUTE(TRIM(VLOOKUP(B153,Results!B:R,$K$1,FALSE)),".",":")))</f>
        <v>0.06901041666666667</v>
      </c>
      <c r="I153" s="212">
        <f>A150</f>
        <v>0</v>
      </c>
      <c r="J153" s="213">
        <v>4</v>
      </c>
      <c r="K153" s="216" t="str">
        <f>H150</f>
        <v>-</v>
      </c>
      <c r="L153" s="217"/>
    </row>
    <row r="154" spans="1:12" ht="12.75" customHeight="1">
      <c r="A154" s="191"/>
      <c r="B154" s="200">
        <v>149</v>
      </c>
      <c r="C154" s="201" t="str">
        <f>VLOOKUP($B154,Startlist!$B:$H,2,FALSE)</f>
        <v>MV8</v>
      </c>
      <c r="D154" s="184" t="str">
        <f>VLOOKUP($B154,Startlist!$B:$H,3,FALSE)</f>
        <v>Mart Kask</v>
      </c>
      <c r="E154" s="184" t="str">
        <f>VLOOKUP($B154,Startlist!$B:$H,4,FALSE)</f>
        <v>Jörgen Pukk</v>
      </c>
      <c r="F154" s="201" t="str">
        <f>VLOOKUP($B154,Startlist!$B:$H,5,FALSE)</f>
        <v>EST</v>
      </c>
      <c r="G154" s="184" t="str">
        <f>VLOOKUP($B154,Startlist!$B:$H,7,FALSE)</f>
        <v>BMW 318 IS</v>
      </c>
      <c r="H154" s="209" t="str">
        <f>IF(ISERROR(TIMEVALUE(SUBSTITUTE(TRIM(VLOOKUP(B154,Results!B:R,$K$1,FALSE)),".",":"))),"-",TIMEVALUE(SUBSTITUTE(TRIM(VLOOKUP(B154,Results!B:R,$K$1,FALSE)),".",":")))</f>
        <v>-</v>
      </c>
      <c r="I154" s="212">
        <f>A150</f>
        <v>0</v>
      </c>
      <c r="J154" s="213">
        <v>5</v>
      </c>
      <c r="K154" s="216" t="str">
        <f>H150</f>
        <v>-</v>
      </c>
      <c r="L154" s="217"/>
    </row>
    <row r="155" spans="1:12" ht="12.75" customHeight="1">
      <c r="A155" s="191"/>
      <c r="B155" s="200"/>
      <c r="C155" s="201"/>
      <c r="D155" s="182"/>
      <c r="E155" s="182"/>
      <c r="F155" s="201"/>
      <c r="G155" s="184"/>
      <c r="H155" s="207"/>
      <c r="I155" s="212">
        <f>A150</f>
        <v>0</v>
      </c>
      <c r="J155" s="213">
        <v>20</v>
      </c>
      <c r="K155" s="216" t="str">
        <f>H150</f>
        <v>-</v>
      </c>
      <c r="L155" s="217"/>
    </row>
    <row r="156" spans="1:12" ht="12.75" customHeight="1">
      <c r="A156" s="185"/>
      <c r="B156" s="195" t="str">
        <f>VLOOKUP($B158,Startlist!$B:$H,6,FALSE)</f>
        <v>LIGUR RACING AMK</v>
      </c>
      <c r="C156" s="196"/>
      <c r="D156" s="197"/>
      <c r="E156" s="197"/>
      <c r="F156" s="196"/>
      <c r="G156" s="198"/>
      <c r="H156" s="208" t="str">
        <f>IF(ISERROR(SMALL(H158:H159,1)+SMALL(H158:H159,2)),"-",SMALL(H158:H159,1)+SMALL(H158:H159,2))</f>
        <v>-</v>
      </c>
      <c r="I156" s="212">
        <f>A156</f>
        <v>0</v>
      </c>
      <c r="J156" s="213">
        <v>1</v>
      </c>
      <c r="K156" s="215" t="str">
        <f>H156</f>
        <v>-</v>
      </c>
      <c r="L156" s="217"/>
    </row>
    <row r="157" spans="1:12" ht="12.75" customHeight="1">
      <c r="A157" s="191"/>
      <c r="B157" s="200"/>
      <c r="C157" s="201"/>
      <c r="D157" s="182"/>
      <c r="E157" s="182"/>
      <c r="F157" s="201"/>
      <c r="G157" s="184"/>
      <c r="H157" s="207"/>
      <c r="I157" s="212">
        <f>A156</f>
        <v>0</v>
      </c>
      <c r="J157" s="213">
        <v>2</v>
      </c>
      <c r="K157" s="216" t="str">
        <f>H156</f>
        <v>-</v>
      </c>
      <c r="L157" s="217"/>
    </row>
    <row r="158" spans="1:12" ht="12.75" customHeight="1">
      <c r="A158" s="191"/>
      <c r="B158" s="200">
        <v>173</v>
      </c>
      <c r="C158" s="201" t="str">
        <f>VLOOKUP($B158,Startlist!$B:$H,2,FALSE)</f>
        <v>MVX</v>
      </c>
      <c r="D158" s="184" t="str">
        <f>VLOOKUP($B158,Startlist!$B:$H,3,FALSE)</f>
        <v>Toomas Repp</v>
      </c>
      <c r="E158" s="184" t="str">
        <f>VLOOKUP($B158,Startlist!$B:$H,4,FALSE)</f>
        <v>Oliver Ojaveer</v>
      </c>
      <c r="F158" s="201" t="str">
        <f>VLOOKUP($B158,Startlist!$B:$H,5,FALSE)</f>
        <v>EST</v>
      </c>
      <c r="G158" s="184" t="str">
        <f>VLOOKUP($B158,Startlist!$B:$H,7,FALSE)</f>
        <v>GAZ 53</v>
      </c>
      <c r="H158" s="209">
        <f>IF(ISERROR(TIMEVALUE(SUBSTITUTE(TRIM(VLOOKUP(B158,Results!B:R,$K$1,FALSE)),".",":"))),"-",TIMEVALUE(SUBSTITUTE(TRIM(VLOOKUP(B158,Results!B:R,$K$1,FALSE)),".",":")))</f>
        <v>0.06978356481481482</v>
      </c>
      <c r="I158" s="212">
        <f>A156</f>
        <v>0</v>
      </c>
      <c r="J158" s="213">
        <v>3</v>
      </c>
      <c r="K158" s="216" t="str">
        <f>H156</f>
        <v>-</v>
      </c>
      <c r="L158" s="217"/>
    </row>
    <row r="159" spans="1:12" ht="12.75" customHeight="1">
      <c r="A159" s="191"/>
      <c r="B159" s="200">
        <v>175</v>
      </c>
      <c r="C159" s="201" t="str">
        <f>VLOOKUP($B159,Startlist!$B:$H,2,FALSE)</f>
        <v>MVX</v>
      </c>
      <c r="D159" s="184" t="str">
        <f>VLOOKUP($B159,Startlist!$B:$H,3,FALSE)</f>
        <v>Jüri Lindmets</v>
      </c>
      <c r="E159" s="184" t="str">
        <f>VLOOKUP($B159,Startlist!$B:$H,4,FALSE)</f>
        <v>Evald Saun</v>
      </c>
      <c r="F159" s="201" t="str">
        <f>VLOOKUP($B159,Startlist!$B:$H,5,FALSE)</f>
        <v>EST</v>
      </c>
      <c r="G159" s="184" t="str">
        <f>VLOOKUP($B159,Startlist!$B:$H,7,FALSE)</f>
        <v>GAZ 51A</v>
      </c>
      <c r="H159" s="209" t="str">
        <f>IF(ISERROR(TIMEVALUE(SUBSTITUTE(TRIM(VLOOKUP(B159,Results!B:R,$K$1,FALSE)),".",":"))),"-",TIMEVALUE(SUBSTITUTE(TRIM(VLOOKUP(B159,Results!B:R,$K$1,FALSE)),".",":")))</f>
        <v>-</v>
      </c>
      <c r="I159" s="212">
        <f>A156</f>
        <v>0</v>
      </c>
      <c r="J159" s="213">
        <v>4</v>
      </c>
      <c r="K159" s="216" t="str">
        <f>H156</f>
        <v>-</v>
      </c>
      <c r="L159" s="217"/>
    </row>
    <row r="160" spans="1:12" ht="12.75" customHeight="1">
      <c r="A160" s="191"/>
      <c r="B160" s="200"/>
      <c r="C160" s="201"/>
      <c r="D160" s="182"/>
      <c r="E160" s="182"/>
      <c r="F160" s="201"/>
      <c r="G160" s="184"/>
      <c r="H160" s="207"/>
      <c r="I160" s="212">
        <f>A156</f>
        <v>0</v>
      </c>
      <c r="J160" s="213">
        <v>20</v>
      </c>
      <c r="K160" s="216" t="str">
        <f>H156</f>
        <v>-</v>
      </c>
      <c r="L160" s="217"/>
    </row>
    <row r="161" spans="1:12" ht="12.75" customHeight="1">
      <c r="A161" s="185"/>
      <c r="B161" s="195" t="str">
        <f>VLOOKUP($B163,Startlist!$B:$H,6,FALSE)</f>
        <v>MÄRJAMAA RALLY TEAM</v>
      </c>
      <c r="C161" s="196"/>
      <c r="D161" s="197"/>
      <c r="E161" s="197"/>
      <c r="F161" s="196"/>
      <c r="G161" s="198"/>
      <c r="H161" s="208" t="str">
        <f>IF(ISERROR(SMALL(H163:H165,1)+SMALL(H163:H165,2)),"-",SMALL(H163:H165,1)+SMALL(H163:H165,2))</f>
        <v>-</v>
      </c>
      <c r="I161" s="212">
        <f>A161</f>
        <v>0</v>
      </c>
      <c r="J161" s="213">
        <v>1</v>
      </c>
      <c r="K161" s="215" t="str">
        <f>H161</f>
        <v>-</v>
      </c>
      <c r="L161" s="217"/>
    </row>
    <row r="162" spans="1:12" ht="12.75" customHeight="1">
      <c r="A162" s="191"/>
      <c r="B162" s="200"/>
      <c r="C162" s="201"/>
      <c r="D162" s="182"/>
      <c r="E162" s="182"/>
      <c r="F162" s="201"/>
      <c r="G162" s="184"/>
      <c r="H162" s="207"/>
      <c r="I162" s="212">
        <f>A161</f>
        <v>0</v>
      </c>
      <c r="J162" s="213">
        <v>2</v>
      </c>
      <c r="K162" s="216" t="str">
        <f>H161</f>
        <v>-</v>
      </c>
      <c r="L162" s="217"/>
    </row>
    <row r="163" spans="1:12" ht="12.75" customHeight="1">
      <c r="A163" s="191"/>
      <c r="B163" s="200">
        <v>165</v>
      </c>
      <c r="C163" s="201" t="str">
        <f>VLOOKUP($B163,Startlist!$B:$H,2,FALSE)</f>
        <v>MVX</v>
      </c>
      <c r="D163" s="184" t="str">
        <f>VLOOKUP($B163,Startlist!$B:$H,3,FALSE)</f>
        <v>Tarmo Silt</v>
      </c>
      <c r="E163" s="184" t="str">
        <f>VLOOKUP($B163,Startlist!$B:$H,4,FALSE)</f>
        <v>Raido Loel</v>
      </c>
      <c r="F163" s="201" t="str">
        <f>VLOOKUP($B163,Startlist!$B:$H,5,FALSE)</f>
        <v>EST</v>
      </c>
      <c r="G163" s="184" t="str">
        <f>VLOOKUP($B163,Startlist!$B:$H,7,FALSE)</f>
        <v>GAZ 51</v>
      </c>
      <c r="H163" s="209" t="str">
        <f>IF(ISERROR(TIMEVALUE(SUBSTITUTE(TRIM(VLOOKUP(B163,Results!B:R,$K$1,FALSE)),".",":"))),"-",TIMEVALUE(SUBSTITUTE(TRIM(VLOOKUP(B163,Results!B:R,$K$1,FALSE)),".",":")))</f>
        <v>-</v>
      </c>
      <c r="I163" s="212">
        <f>A161</f>
        <v>0</v>
      </c>
      <c r="J163" s="213">
        <v>3</v>
      </c>
      <c r="K163" s="216" t="str">
        <f>H161</f>
        <v>-</v>
      </c>
      <c r="L163" s="217"/>
    </row>
    <row r="164" spans="1:12" ht="12.75" customHeight="1">
      <c r="A164" s="191"/>
      <c r="B164" s="200">
        <v>181</v>
      </c>
      <c r="C164" s="201" t="str">
        <f>VLOOKUP($B164,Startlist!$B:$H,2,FALSE)</f>
        <v>MVX</v>
      </c>
      <c r="D164" s="184" t="str">
        <f>VLOOKUP($B164,Startlist!$B:$H,3,FALSE)</f>
        <v>Martin Kio</v>
      </c>
      <c r="E164" s="184" t="str">
        <f>VLOOKUP($B164,Startlist!$B:$H,4,FALSE)</f>
        <v>Jüri Lohk</v>
      </c>
      <c r="F164" s="201" t="str">
        <f>VLOOKUP($B164,Startlist!$B:$H,5,FALSE)</f>
        <v>EST</v>
      </c>
      <c r="G164" s="184" t="str">
        <f>VLOOKUP($B164,Startlist!$B:$H,7,FALSE)</f>
        <v>GAZ 51</v>
      </c>
      <c r="H164" s="209" t="str">
        <f>IF(ISERROR(TIMEVALUE(SUBSTITUTE(TRIM(VLOOKUP(B164,Results!B:R,$K$1,FALSE)),".",":"))),"-",TIMEVALUE(SUBSTITUTE(TRIM(VLOOKUP(B164,Results!B:R,$K$1,FALSE)),".",":")))</f>
        <v>-</v>
      </c>
      <c r="I164" s="212">
        <f>A161</f>
        <v>0</v>
      </c>
      <c r="J164" s="213">
        <v>5</v>
      </c>
      <c r="K164" s="216" t="str">
        <f>H161</f>
        <v>-</v>
      </c>
      <c r="L164" s="217"/>
    </row>
    <row r="165" spans="1:12" ht="12.75" customHeight="1">
      <c r="A165" s="191"/>
      <c r="B165" s="200">
        <v>182</v>
      </c>
      <c r="C165" s="201" t="str">
        <f>VLOOKUP($B165,Startlist!$B:$H,2,FALSE)</f>
        <v>MVX</v>
      </c>
      <c r="D165" s="184" t="str">
        <f>VLOOKUP($B165,Startlist!$B:$H,3,FALSE)</f>
        <v>Neimo Nurmet</v>
      </c>
      <c r="E165" s="184" t="str">
        <f>VLOOKUP($B165,Startlist!$B:$H,4,FALSE)</f>
        <v>Mairo Ojaviir</v>
      </c>
      <c r="F165" s="201" t="str">
        <f>VLOOKUP($B165,Startlist!$B:$H,5,FALSE)</f>
        <v>EST</v>
      </c>
      <c r="G165" s="184" t="str">
        <f>VLOOKUP($B165,Startlist!$B:$H,7,FALSE)</f>
        <v>GAZ 53</v>
      </c>
      <c r="H165" s="209" t="str">
        <f>IF(ISERROR(TIMEVALUE(SUBSTITUTE(TRIM(VLOOKUP(B165,Results!B:R,$K$1,FALSE)),".",":"))),"-",TIMEVALUE(SUBSTITUTE(TRIM(VLOOKUP(B165,Results!B:R,$K$1,FALSE)),".",":")))</f>
        <v>-</v>
      </c>
      <c r="I165" s="212">
        <f>A161</f>
        <v>0</v>
      </c>
      <c r="J165" s="213">
        <v>6</v>
      </c>
      <c r="K165" s="216" t="str">
        <f>H161</f>
        <v>-</v>
      </c>
      <c r="L165" s="217"/>
    </row>
    <row r="166" spans="1:12" ht="12.75" customHeight="1">
      <c r="A166" s="191"/>
      <c r="B166" s="200"/>
      <c r="C166" s="201"/>
      <c r="D166" s="182"/>
      <c r="E166" s="182"/>
      <c r="F166" s="201"/>
      <c r="G166" s="184"/>
      <c r="H166" s="207"/>
      <c r="I166" s="212">
        <f>A161</f>
        <v>0</v>
      </c>
      <c r="J166" s="213">
        <v>20</v>
      </c>
      <c r="K166" s="216" t="str">
        <f>H161</f>
        <v>-</v>
      </c>
      <c r="L166" s="217"/>
    </row>
    <row r="167" spans="1:12" ht="12.75" customHeight="1">
      <c r="A167" s="185"/>
      <c r="B167" s="195" t="str">
        <f>VLOOKUP($B169,Startlist!$B:$H,6,FALSE)</f>
        <v>VÄNDRA TSK</v>
      </c>
      <c r="C167" s="196"/>
      <c r="D167" s="197"/>
      <c r="E167" s="197"/>
      <c r="F167" s="196"/>
      <c r="G167" s="198"/>
      <c r="H167" s="208" t="str">
        <f>IF(ISERROR(SMALL(H169:H170,1)+SMALL(H169:H170,2)),"-",SMALL(H169:H170,1)+SMALL(H169:H170,2))</f>
        <v>-</v>
      </c>
      <c r="I167" s="212">
        <f>A167</f>
        <v>0</v>
      </c>
      <c r="J167" s="213">
        <v>1</v>
      </c>
      <c r="K167" s="215" t="str">
        <f>H167</f>
        <v>-</v>
      </c>
      <c r="L167" s="217"/>
    </row>
    <row r="168" spans="1:12" ht="12.75" customHeight="1">
      <c r="A168" s="191"/>
      <c r="B168" s="200"/>
      <c r="C168" s="201"/>
      <c r="D168" s="182"/>
      <c r="E168" s="182"/>
      <c r="F168" s="201"/>
      <c r="G168" s="184"/>
      <c r="H168" s="207"/>
      <c r="I168" s="212">
        <f>A167</f>
        <v>0</v>
      </c>
      <c r="J168" s="213">
        <v>2</v>
      </c>
      <c r="K168" s="216" t="str">
        <f>H167</f>
        <v>-</v>
      </c>
      <c r="L168" s="217"/>
    </row>
    <row r="169" spans="1:12" ht="12.75" customHeight="1">
      <c r="A169" s="191"/>
      <c r="B169" s="200">
        <v>158</v>
      </c>
      <c r="C169" s="201" t="str">
        <f>VLOOKUP($B169,Startlist!$B:$H,2,FALSE)</f>
        <v>MV8</v>
      </c>
      <c r="D169" s="184" t="str">
        <f>VLOOKUP($B169,Startlist!$B:$H,3,FALSE)</f>
        <v>Gert Lombiots</v>
      </c>
      <c r="E169" s="184" t="str">
        <f>VLOOKUP($B169,Startlist!$B:$H,4,FALSE)</f>
        <v>Gert Roosipōld</v>
      </c>
      <c r="F169" s="201" t="str">
        <f>VLOOKUP($B169,Startlist!$B:$H,5,FALSE)</f>
        <v>EST</v>
      </c>
      <c r="G169" s="184" t="str">
        <f>VLOOKUP($B169,Startlist!$B:$H,7,FALSE)</f>
        <v>Ford Escort RS2000</v>
      </c>
      <c r="H169" s="209" t="str">
        <f>IF(ISERROR(TIMEVALUE(SUBSTITUTE(TRIM(VLOOKUP(B169,Results!B:R,$K$1,FALSE)),".",":"))),"-",TIMEVALUE(SUBSTITUTE(TRIM(VLOOKUP(B169,Results!B:R,$K$1,FALSE)),".",":")))</f>
        <v>-</v>
      </c>
      <c r="I169" s="212">
        <f>A167</f>
        <v>0</v>
      </c>
      <c r="J169" s="213">
        <v>3</v>
      </c>
      <c r="K169" s="216" t="str">
        <f>H167</f>
        <v>-</v>
      </c>
      <c r="L169" s="217"/>
    </row>
    <row r="170" spans="1:12" ht="12.75" customHeight="1">
      <c r="A170" s="191"/>
      <c r="B170" s="200">
        <v>183</v>
      </c>
      <c r="C170" s="201" t="str">
        <f>VLOOKUP($B170,Startlist!$B:$H,2,FALSE)</f>
        <v>MVX</v>
      </c>
      <c r="D170" s="184" t="str">
        <f>VLOOKUP($B170,Startlist!$B:$H,3,FALSE)</f>
        <v>Alo Pōder</v>
      </c>
      <c r="E170" s="184" t="str">
        <f>VLOOKUP($B170,Startlist!$B:$H,4,FALSE)</f>
        <v>Tarmo Heidemann</v>
      </c>
      <c r="F170" s="201" t="str">
        <f>VLOOKUP($B170,Startlist!$B:$H,5,FALSE)</f>
        <v>EST</v>
      </c>
      <c r="G170" s="184" t="str">
        <f>VLOOKUP($B170,Startlist!$B:$H,7,FALSE)</f>
        <v>GAZ 51</v>
      </c>
      <c r="H170" s="209" t="str">
        <f>IF(ISERROR(TIMEVALUE(SUBSTITUTE(TRIM(VLOOKUP(B170,Results!B:R,$K$1,FALSE)),".",":"))),"-",TIMEVALUE(SUBSTITUTE(TRIM(VLOOKUP(B170,Results!B:R,$K$1,FALSE)),".",":")))</f>
        <v>-</v>
      </c>
      <c r="I170" s="212">
        <f>A167</f>
        <v>0</v>
      </c>
      <c r="J170" s="213">
        <v>4</v>
      </c>
      <c r="K170" s="216" t="str">
        <f>H167</f>
        <v>-</v>
      </c>
      <c r="L170" s="217"/>
    </row>
    <row r="171" spans="1:12" ht="12.75" customHeight="1">
      <c r="A171" s="191"/>
      <c r="B171" s="200"/>
      <c r="C171" s="201"/>
      <c r="D171" s="182"/>
      <c r="E171" s="182"/>
      <c r="F171" s="201"/>
      <c r="G171" s="184"/>
      <c r="H171" s="207"/>
      <c r="I171" s="212">
        <f>A167</f>
        <v>0</v>
      </c>
      <c r="J171" s="213">
        <v>20</v>
      </c>
      <c r="K171" s="216" t="str">
        <f>H167</f>
        <v>-</v>
      </c>
      <c r="L171" s="217"/>
    </row>
  </sheetData>
  <sheetProtection/>
  <mergeCells count="4">
    <mergeCell ref="A1:G1"/>
    <mergeCell ref="A2:G2"/>
    <mergeCell ref="A3:G3"/>
    <mergeCell ref="I1:J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J1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23" customWidth="1"/>
    <col min="2" max="2" width="6.00390625" style="268" customWidth="1"/>
    <col min="3" max="4" width="8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60" customWidth="1"/>
  </cols>
  <sheetData>
    <row r="1" spans="6:9" ht="15.75">
      <c r="F1" s="1" t="str">
        <f>Startlist!$F1</f>
        <v> </v>
      </c>
      <c r="I1" s="64"/>
    </row>
    <row r="2" spans="2:9" ht="15" customHeight="1">
      <c r="B2" s="269"/>
      <c r="C2" s="3"/>
      <c r="D2" s="3"/>
      <c r="F2" s="1" t="str">
        <f>Startlist!$F4</f>
        <v>Silveston 50th Saaremaa Rally 2017</v>
      </c>
      <c r="I2" s="65"/>
    </row>
    <row r="3" spans="2:9" ht="15">
      <c r="B3" s="269"/>
      <c r="C3" s="3"/>
      <c r="D3" s="3"/>
      <c r="F3" s="24" t="str">
        <f>Startlist!$F5</f>
        <v>October 13-14, 2017</v>
      </c>
      <c r="I3" s="65"/>
    </row>
    <row r="4" spans="2:9" ht="15">
      <c r="B4" s="269"/>
      <c r="C4" s="3"/>
      <c r="D4" s="3"/>
      <c r="F4" s="24" t="str">
        <f>Startlist!$F6</f>
        <v>Saaremaa</v>
      </c>
      <c r="I4" s="65"/>
    </row>
    <row r="5" spans="3:9" ht="15" customHeight="1">
      <c r="C5" s="3"/>
      <c r="D5" s="3"/>
      <c r="I5" s="65"/>
    </row>
    <row r="6" spans="1:10" ht="15.75" customHeight="1">
      <c r="A6" s="111"/>
      <c r="B6" s="267" t="s">
        <v>2789</v>
      </c>
      <c r="C6" s="113"/>
      <c r="D6" s="113"/>
      <c r="E6" s="111"/>
      <c r="F6" s="111"/>
      <c r="G6" s="111"/>
      <c r="H6" s="111"/>
      <c r="I6" s="112"/>
      <c r="J6" s="111"/>
    </row>
    <row r="7" spans="1:10" ht="12.75">
      <c r="A7" s="111"/>
      <c r="B7" s="270" t="s">
        <v>2801</v>
      </c>
      <c r="C7" s="130" t="s">
        <v>2787</v>
      </c>
      <c r="D7" s="130" t="s">
        <v>2787</v>
      </c>
      <c r="E7" s="131" t="s">
        <v>2788</v>
      </c>
      <c r="F7" s="130"/>
      <c r="G7" s="132" t="s">
        <v>2798</v>
      </c>
      <c r="H7" s="128" t="s">
        <v>2797</v>
      </c>
      <c r="I7" s="129" t="s">
        <v>2790</v>
      </c>
      <c r="J7" s="111"/>
    </row>
    <row r="8" spans="1:10" ht="15" customHeight="1">
      <c r="A8" s="133">
        <v>1</v>
      </c>
      <c r="B8" s="225">
        <v>1</v>
      </c>
      <c r="C8" s="134" t="str">
        <f>IF(VLOOKUP(B8,Arvestused!A:C,2,FALSE)="","",VLOOKUP(B8,Arvestused!A:C,2,FALSE))</f>
        <v>EMV1</v>
      </c>
      <c r="D8" s="134">
        <f>IF(VLOOKUP(B8,Arvestused!A:C,3,FALSE)="","",VLOOKUP(B8,Arvestused!A:C,3,FALSE))</f>
      </c>
      <c r="E8" s="135" t="str">
        <f>CONCATENATE(VLOOKUP(B8,Startlist!B:H,3,FALSE)," / ",VLOOKUP(B8,Startlist!B:H,4,FALSE))</f>
        <v>Ott Tänak / Georg Gross</v>
      </c>
      <c r="F8" s="136" t="str">
        <f>VLOOKUP(B8,Startlist!B:F,5,FALSE)</f>
        <v>EST</v>
      </c>
      <c r="G8" s="135" t="str">
        <f>VLOOKUP(B8,Startlist!B:H,7,FALSE)</f>
        <v>Ford Fiesta WRC</v>
      </c>
      <c r="H8" s="135" t="str">
        <f>VLOOKUP(B8,Startlist!B:H,6,FALSE)</f>
        <v>OT RACING</v>
      </c>
      <c r="I8" s="137" t="str">
        <f>VLOOKUP(B8,Results!B:P,15,FALSE)</f>
        <v> 1:07.02,5</v>
      </c>
      <c r="J8" s="153"/>
    </row>
    <row r="9" spans="1:10" ht="15" customHeight="1">
      <c r="A9" s="133">
        <f>A8+1</f>
        <v>2</v>
      </c>
      <c r="B9" s="225">
        <v>5</v>
      </c>
      <c r="C9" s="134" t="str">
        <f>IF(VLOOKUP(B9,Arvestused!A:C,2,FALSE)="","",VLOOKUP(B9,Arvestused!A:C,2,FALSE))</f>
        <v>EMV1</v>
      </c>
      <c r="D9" s="134">
        <f>IF(VLOOKUP(B9,Arvestused!A:C,3,FALSE)="","",VLOOKUP(B9,Arvestused!A:C,3,FALSE))</f>
      </c>
      <c r="E9" s="135" t="str">
        <f>CONCATENATE(VLOOKUP(B9,Startlist!B:H,3,FALSE)," / ",VLOOKUP(B9,Startlist!B:H,4,FALSE))</f>
        <v>Nikolay Gryazin / Yaroslav Fedorov</v>
      </c>
      <c r="F9" s="136" t="str">
        <f>VLOOKUP(B9,Startlist!B:F,5,FALSE)</f>
        <v>LAT/RUS</v>
      </c>
      <c r="G9" s="135" t="str">
        <f>VLOOKUP(B9,Startlist!B:H,7,FALSE)</f>
        <v>Skoda Fabia R5</v>
      </c>
      <c r="H9" s="135" t="str">
        <f>VLOOKUP(B9,Startlist!B:H,6,FALSE)</f>
        <v>SPORTS RACING TECHNOLOGIES</v>
      </c>
      <c r="I9" s="137" t="str">
        <f>VLOOKUP(B9,Results!B:P,15,FALSE)</f>
        <v> 1:10.27,4</v>
      </c>
      <c r="J9" s="153"/>
    </row>
    <row r="10" spans="1:10" ht="15" customHeight="1">
      <c r="A10" s="133">
        <f aca="true" t="shared" si="0" ref="A10:A67">A9+1</f>
        <v>3</v>
      </c>
      <c r="B10" s="225">
        <v>4</v>
      </c>
      <c r="C10" s="134" t="str">
        <f>IF(VLOOKUP(B10,Arvestused!A:C,2,FALSE)="","",VLOOKUP(B10,Arvestused!A:C,2,FALSE))</f>
        <v>EMV1</v>
      </c>
      <c r="D10" s="134">
        <f>IF(VLOOKUP(B10,Arvestused!A:C,3,FALSE)="","",VLOOKUP(B10,Arvestused!A:C,3,FALSE))</f>
      </c>
      <c r="E10" s="135" t="str">
        <f>CONCATENATE(VLOOKUP(B10,Startlist!B:H,3,FALSE)," / ",VLOOKUP(B10,Startlist!B:H,4,FALSE))</f>
        <v>Raul Jeets / Andrus Toom</v>
      </c>
      <c r="F10" s="136" t="str">
        <f>VLOOKUP(B10,Startlist!B:F,5,FALSE)</f>
        <v>EST</v>
      </c>
      <c r="G10" s="135" t="str">
        <f>VLOOKUP(B10,Startlist!B:H,7,FALSE)</f>
        <v>Skoda Fabia R5</v>
      </c>
      <c r="H10" s="135" t="str">
        <f>VLOOKUP(B10,Startlist!B:H,6,FALSE)</f>
        <v>TEAM TEHASE AUTO</v>
      </c>
      <c r="I10" s="137" t="str">
        <f>VLOOKUP(B10,Results!B:P,15,FALSE)</f>
        <v> 1:11.52,2</v>
      </c>
      <c r="J10" s="153"/>
    </row>
    <row r="11" spans="1:10" ht="15" customHeight="1">
      <c r="A11" s="133">
        <f t="shared" si="0"/>
        <v>4</v>
      </c>
      <c r="B11" s="225">
        <v>9</v>
      </c>
      <c r="C11" s="134" t="str">
        <f>IF(VLOOKUP(B11,Arvestused!A:C,2,FALSE)="","",VLOOKUP(B11,Arvestused!A:C,2,FALSE))</f>
        <v>EMV1</v>
      </c>
      <c r="D11" s="134">
        <f>IF(VLOOKUP(B11,Arvestused!A:C,3,FALSE)="","",VLOOKUP(B11,Arvestused!A:C,3,FALSE))</f>
      </c>
      <c r="E11" s="135" t="str">
        <f>CONCATENATE(VLOOKUP(B11,Startlist!B:H,3,FALSE)," / ",VLOOKUP(B11,Startlist!B:H,4,FALSE))</f>
        <v>Tomi Tukiainen / Mikko Pohjanharju</v>
      </c>
      <c r="F11" s="136" t="str">
        <f>VLOOKUP(B11,Startlist!B:F,5,FALSE)</f>
        <v>FIN</v>
      </c>
      <c r="G11" s="135" t="str">
        <f>VLOOKUP(B11,Startlist!B:H,7,FALSE)</f>
        <v>Skoda Fabia R5</v>
      </c>
      <c r="H11" s="135" t="str">
        <f>VLOOKUP(B11,Startlist!B:H,6,FALSE)</f>
        <v>PRINTSPORT</v>
      </c>
      <c r="I11" s="137" t="str">
        <f>VLOOKUP(B11,Results!B:P,15,FALSE)</f>
        <v> 1:12.27,4</v>
      </c>
      <c r="J11" s="153"/>
    </row>
    <row r="12" spans="1:10" ht="15" customHeight="1">
      <c r="A12" s="133">
        <f t="shared" si="0"/>
        <v>5</v>
      </c>
      <c r="B12" s="225">
        <v>6</v>
      </c>
      <c r="C12" s="134" t="str">
        <f>IF(VLOOKUP(B12,Arvestused!A:C,2,FALSE)="","",VLOOKUP(B12,Arvestused!A:C,2,FALSE))</f>
        <v>EMV1</v>
      </c>
      <c r="D12" s="134">
        <f>IF(VLOOKUP(B12,Arvestused!A:C,3,FALSE)="","",VLOOKUP(B12,Arvestused!A:C,3,FALSE))</f>
      </c>
      <c r="E12" s="135" t="str">
        <f>CONCATENATE(VLOOKUP(B12,Startlist!B:H,3,FALSE)," / ",VLOOKUP(B12,Startlist!B:H,4,FALSE))</f>
        <v>Rainer Aus / Taaniel Tigas</v>
      </c>
      <c r="F12" s="136" t="str">
        <f>VLOOKUP(B12,Startlist!B:F,5,FALSE)</f>
        <v>EST</v>
      </c>
      <c r="G12" s="135" t="str">
        <f>VLOOKUP(B12,Startlist!B:H,7,FALSE)</f>
        <v>VW Polo</v>
      </c>
      <c r="H12" s="135" t="str">
        <f>VLOOKUP(B12,Startlist!B:H,6,FALSE)</f>
        <v>ALM MOTORSPORT</v>
      </c>
      <c r="I12" s="137" t="str">
        <f>VLOOKUP(B12,Results!B:P,15,FALSE)</f>
        <v> 1:12.29,5</v>
      </c>
      <c r="J12" s="153"/>
    </row>
    <row r="13" spans="1:10" ht="15" customHeight="1">
      <c r="A13" s="133">
        <f t="shared" si="0"/>
        <v>6</v>
      </c>
      <c r="B13" s="225">
        <v>8</v>
      </c>
      <c r="C13" s="134" t="str">
        <f>IF(VLOOKUP(B13,Arvestused!A:C,2,FALSE)="","",VLOOKUP(B13,Arvestused!A:C,2,FALSE))</f>
        <v>EMV1</v>
      </c>
      <c r="D13" s="134" t="str">
        <f>IF(VLOOKUP(B13,Arvestused!A:C,3,FALSE)="","",VLOOKUP(B13,Arvestused!A:C,3,FALSE))</f>
        <v>EMV4</v>
      </c>
      <c r="E13" s="135" t="str">
        <f>CONCATENATE(VLOOKUP(B13,Startlist!B:H,3,FALSE)," / ",VLOOKUP(B13,Startlist!B:H,4,FALSE))</f>
        <v>Kaspar Koitla / Andres Ots</v>
      </c>
      <c r="F13" s="136" t="str">
        <f>VLOOKUP(B13,Startlist!B:F,5,FALSE)</f>
        <v>EST</v>
      </c>
      <c r="G13" s="135" t="str">
        <f>VLOOKUP(B13,Startlist!B:H,7,FALSE)</f>
        <v>Mitsubishi Lancer Evo 9</v>
      </c>
      <c r="H13" s="135" t="str">
        <f>VLOOKUP(B13,Startlist!B:H,6,FALSE)</f>
        <v>PROREHV RALLY TEAM</v>
      </c>
      <c r="I13" s="137" t="str">
        <f>VLOOKUP(B13,Results!B:P,15,FALSE)</f>
        <v> 1:13.09,8</v>
      </c>
      <c r="J13" s="153"/>
    </row>
    <row r="14" spans="1:10" ht="15" customHeight="1">
      <c r="A14" s="133">
        <f t="shared" si="0"/>
        <v>7</v>
      </c>
      <c r="B14" s="225">
        <v>27</v>
      </c>
      <c r="C14" s="134" t="str">
        <f>IF(VLOOKUP(B14,Arvestused!A:C,2,FALSE)="","",VLOOKUP(B14,Arvestused!A:C,2,FALSE))</f>
        <v>EMV1</v>
      </c>
      <c r="D14" s="134" t="str">
        <f>IF(VLOOKUP(B14,Arvestused!A:C,3,FALSE)="","",VLOOKUP(B14,Arvestused!A:C,3,FALSE))</f>
        <v>EMV3</v>
      </c>
      <c r="E14" s="135" t="str">
        <f>CONCATENATE(VLOOKUP(B14,Startlist!B:H,3,FALSE)," / ",VLOOKUP(B14,Startlist!B:H,4,FALSE))</f>
        <v>Markus Abram / Jarmo Vōsa</v>
      </c>
      <c r="F14" s="136" t="str">
        <f>VLOOKUP(B14,Startlist!B:F,5,FALSE)</f>
        <v>EST</v>
      </c>
      <c r="G14" s="135" t="str">
        <f>VLOOKUP(B14,Startlist!B:H,7,FALSE)</f>
        <v>Mitsubishi Lancer</v>
      </c>
      <c r="H14" s="135" t="str">
        <f>VLOOKUP(B14,Startlist!B:H,6,FALSE)</f>
        <v>PROREHV RALLY TEAM</v>
      </c>
      <c r="I14" s="137" t="str">
        <f>VLOOKUP(B14,Results!B:P,15,FALSE)</f>
        <v> 1:14.02,5</v>
      </c>
      <c r="J14" s="153"/>
    </row>
    <row r="15" spans="1:10" ht="15" customHeight="1">
      <c r="A15" s="133">
        <f t="shared" si="0"/>
        <v>8</v>
      </c>
      <c r="B15" s="225">
        <v>20</v>
      </c>
      <c r="C15" s="134" t="str">
        <f>IF(VLOOKUP(B15,Arvestused!A:C,2,FALSE)="","",VLOOKUP(B15,Arvestused!A:C,2,FALSE))</f>
        <v>EMV1</v>
      </c>
      <c r="D15" s="134">
        <f>IF(VLOOKUP(B15,Arvestused!A:C,3,FALSE)="","",VLOOKUP(B15,Arvestused!A:C,3,FALSE))</f>
      </c>
      <c r="E15" s="135" t="str">
        <f>CONCATENATE(VLOOKUP(B15,Startlist!B:H,3,FALSE)," / ",VLOOKUP(B15,Startlist!B:H,4,FALSE))</f>
        <v>Stig Andervang / Robin Eriksson</v>
      </c>
      <c r="F15" s="136" t="str">
        <f>VLOOKUP(B15,Startlist!B:F,5,FALSE)</f>
        <v>EST</v>
      </c>
      <c r="G15" s="135" t="str">
        <f>VLOOKUP(B15,Startlist!B:H,7,FALSE)</f>
        <v>Subaru Impreza WRC</v>
      </c>
      <c r="H15" s="135" t="str">
        <f>VLOOKUP(B15,Startlist!B:H,6,FALSE)</f>
        <v>SAR-TECH MOTORSPORT</v>
      </c>
      <c r="I15" s="137" t="str">
        <f>VLOOKUP(B15,Results!B:P,15,FALSE)</f>
        <v> 1:14.27,2</v>
      </c>
      <c r="J15" s="153"/>
    </row>
    <row r="16" spans="1:10" ht="15" customHeight="1">
      <c r="A16" s="133">
        <f t="shared" si="0"/>
        <v>9</v>
      </c>
      <c r="B16" s="225">
        <v>34</v>
      </c>
      <c r="C16" s="134" t="str">
        <f>IF(VLOOKUP(B16,Arvestused!A:C,2,FALSE)="","",VLOOKUP(B16,Arvestused!A:C,2,FALSE))</f>
        <v>EMV1</v>
      </c>
      <c r="D16" s="134" t="str">
        <f>IF(VLOOKUP(B16,Arvestused!A:C,3,FALSE)="","",VLOOKUP(B16,Arvestused!A:C,3,FALSE))</f>
        <v>EMV4</v>
      </c>
      <c r="E16" s="135" t="str">
        <f>CONCATENATE(VLOOKUP(B16,Startlist!B:H,3,FALSE)," / ",VLOOKUP(B16,Startlist!B:H,4,FALSE))</f>
        <v>Hendrik Kers / Mihkel Kapp</v>
      </c>
      <c r="F16" s="136" t="str">
        <f>VLOOKUP(B16,Startlist!B:F,5,FALSE)</f>
        <v>EST</v>
      </c>
      <c r="G16" s="135" t="str">
        <f>VLOOKUP(B16,Startlist!B:H,7,FALSE)</f>
        <v>Mitsubishi Lancer Evo 5</v>
      </c>
      <c r="H16" s="135" t="str">
        <f>VLOOKUP(B16,Startlist!B:H,6,FALSE)</f>
        <v>ALM MOTORSPORT</v>
      </c>
      <c r="I16" s="137" t="str">
        <f>VLOOKUP(B16,Results!B:P,15,FALSE)</f>
        <v> 1:16.23,4</v>
      </c>
      <c r="J16" s="153"/>
    </row>
    <row r="17" spans="1:10" ht="15" customHeight="1">
      <c r="A17" s="133">
        <f t="shared" si="0"/>
        <v>10</v>
      </c>
      <c r="B17" s="225">
        <v>54</v>
      </c>
      <c r="C17" s="134" t="str">
        <f>IF(VLOOKUP(B17,Arvestused!A:C,2,FALSE)="","",VLOOKUP(B17,Arvestused!A:C,2,FALSE))</f>
        <v>EMV2</v>
      </c>
      <c r="D17" s="134" t="str">
        <f>IF(VLOOKUP(B17,Arvestused!A:C,3,FALSE)="","",VLOOKUP(B17,Arvestused!A:C,3,FALSE))</f>
        <v>EMV6</v>
      </c>
      <c r="E17" s="135" t="str">
        <f>CONCATENATE(VLOOKUP(B17,Startlist!B:H,3,FALSE)," / ",VLOOKUP(B17,Startlist!B:H,4,FALSE))</f>
        <v>Ken Torn / Kuldar Sikk</v>
      </c>
      <c r="F17" s="136" t="str">
        <f>VLOOKUP(B17,Startlist!B:F,5,FALSE)</f>
        <v>EST</v>
      </c>
      <c r="G17" s="135" t="str">
        <f>VLOOKUP(B17,Startlist!B:H,7,FALSE)</f>
        <v>Ford Fiesta R2T</v>
      </c>
      <c r="H17" s="135" t="str">
        <f>VLOOKUP(B17,Startlist!B:H,6,FALSE)</f>
        <v>OT RACING</v>
      </c>
      <c r="I17" s="137" t="str">
        <f>VLOOKUP(B17,Results!B:P,15,FALSE)</f>
        <v> 1:16.52,9</v>
      </c>
      <c r="J17" s="153"/>
    </row>
    <row r="18" spans="1:10" ht="15" customHeight="1">
      <c r="A18" s="133">
        <f t="shared" si="0"/>
        <v>11</v>
      </c>
      <c r="B18" s="225">
        <v>77</v>
      </c>
      <c r="C18" s="134" t="str">
        <f>IF(VLOOKUP(B18,Arvestused!A:C,2,FALSE)="","",VLOOKUP(B18,Arvestused!A:C,2,FALSE))</f>
        <v>EMV2</v>
      </c>
      <c r="D18" s="134" t="str">
        <f>IF(VLOOKUP(B18,Arvestused!A:C,3,FALSE)="","",VLOOKUP(B18,Arvestused!A:C,3,FALSE))</f>
        <v>EMV7</v>
      </c>
      <c r="E18" s="135" t="str">
        <f>CONCATENATE(VLOOKUP(B18,Startlist!B:H,3,FALSE)," / ",VLOOKUP(B18,Startlist!B:H,4,FALSE))</f>
        <v>Giedrius Firantas / Matas Valiulis</v>
      </c>
      <c r="F18" s="136" t="str">
        <f>VLOOKUP(B18,Startlist!B:F,5,FALSE)</f>
        <v>LIT</v>
      </c>
      <c r="G18" s="135" t="str">
        <f>VLOOKUP(B18,Startlist!B:H,7,FALSE)</f>
        <v>BMW 325</v>
      </c>
      <c r="H18" s="135" t="str">
        <f>VLOOKUP(B18,Startlist!B:H,6,FALSE)</f>
        <v>ASK AUTORALIS</v>
      </c>
      <c r="I18" s="137" t="str">
        <f>VLOOKUP(B18,Results!B:P,15,FALSE)</f>
        <v> 1:17.06,1</v>
      </c>
      <c r="J18" s="153"/>
    </row>
    <row r="19" spans="1:10" ht="15" customHeight="1">
      <c r="A19" s="133">
        <f t="shared" si="0"/>
        <v>12</v>
      </c>
      <c r="B19" s="225">
        <v>22</v>
      </c>
      <c r="C19" s="134" t="str">
        <f>IF(VLOOKUP(B19,Arvestused!A:C,2,FALSE)="","",VLOOKUP(B19,Arvestused!A:C,2,FALSE))</f>
        <v>EMV1</v>
      </c>
      <c r="D19" s="134" t="str">
        <f>IF(VLOOKUP(B19,Arvestused!A:C,3,FALSE)="","",VLOOKUP(B19,Arvestused!A:C,3,FALSE))</f>
        <v>EMV3</v>
      </c>
      <c r="E19" s="135" t="str">
        <f>CONCATENATE(VLOOKUP(B19,Startlist!B:H,3,FALSE)," / ",VLOOKUP(B19,Startlist!B:H,4,FALSE))</f>
        <v>Allan Popov / Aleksei Krylov</v>
      </c>
      <c r="F19" s="136" t="str">
        <f>VLOOKUP(B19,Startlist!B:F,5,FALSE)</f>
        <v>EST / RUS</v>
      </c>
      <c r="G19" s="135" t="str">
        <f>VLOOKUP(B19,Startlist!B:H,7,FALSE)</f>
        <v>Mitsubishi Lancer Evo 9</v>
      </c>
      <c r="H19" s="135" t="str">
        <f>VLOOKUP(B19,Startlist!B:H,6,FALSE)</f>
        <v>ALKO1000 MOTORSPORT</v>
      </c>
      <c r="I19" s="137" t="str">
        <f>VLOOKUP(B19,Results!B:P,15,FALSE)</f>
        <v> 1:17.33,9</v>
      </c>
      <c r="J19" s="153"/>
    </row>
    <row r="20" spans="1:10" ht="15" customHeight="1">
      <c r="A20" s="133">
        <f t="shared" si="0"/>
        <v>13</v>
      </c>
      <c r="B20" s="225">
        <v>30</v>
      </c>
      <c r="C20" s="134" t="str">
        <f>IF(VLOOKUP(B20,Arvestused!A:C,2,FALSE)="","",VLOOKUP(B20,Arvestused!A:C,2,FALSE))</f>
        <v>EMV1</v>
      </c>
      <c r="D20" s="134" t="str">
        <f>IF(VLOOKUP(B20,Arvestused!A:C,3,FALSE)="","",VLOOKUP(B20,Arvestused!A:C,3,FALSE))</f>
        <v>EMV4</v>
      </c>
      <c r="E20" s="135" t="str">
        <f>CONCATENATE(VLOOKUP(B20,Startlist!B:H,3,FALSE)," / ",VLOOKUP(B20,Startlist!B:H,4,FALSE))</f>
        <v>Rolands Jaunzems / Ainars Kalnins</v>
      </c>
      <c r="F20" s="136" t="str">
        <f>VLOOKUP(B20,Startlist!B:F,5,FALSE)</f>
        <v>LAT</v>
      </c>
      <c r="G20" s="135" t="str">
        <f>VLOOKUP(B20,Startlist!B:H,7,FALSE)</f>
        <v>Mitsubishi Lancer Evo 8</v>
      </c>
      <c r="H20" s="135" t="str">
        <f>VLOOKUP(B20,Startlist!B:H,6,FALSE)</f>
        <v>ROLANDS JAUNZEMS</v>
      </c>
      <c r="I20" s="137" t="str">
        <f>VLOOKUP(B20,Results!B:P,15,FALSE)</f>
        <v> 1:17.37,4</v>
      </c>
      <c r="J20" s="153"/>
    </row>
    <row r="21" spans="1:10" ht="15" customHeight="1">
      <c r="A21" s="133">
        <f t="shared" si="0"/>
        <v>14</v>
      </c>
      <c r="B21" s="225">
        <v>38</v>
      </c>
      <c r="C21" s="134" t="str">
        <f>IF(VLOOKUP(B21,Arvestused!A:C,2,FALSE)="","",VLOOKUP(B21,Arvestused!A:C,2,FALSE))</f>
        <v>EMV2</v>
      </c>
      <c r="D21" s="134" t="str">
        <f>IF(VLOOKUP(B21,Arvestused!A:C,3,FALSE)="","",VLOOKUP(B21,Arvestused!A:C,3,FALSE))</f>
        <v>EMV7</v>
      </c>
      <c r="E21" s="135" t="str">
        <f>CONCATENATE(VLOOKUP(B21,Startlist!B:H,3,FALSE)," / ",VLOOKUP(B21,Startlist!B:H,4,FALSE))</f>
        <v>Marko Ringenberg / Allar Heina</v>
      </c>
      <c r="F21" s="136" t="str">
        <f>VLOOKUP(B21,Startlist!B:F,5,FALSE)</f>
        <v>EST</v>
      </c>
      <c r="G21" s="135" t="str">
        <f>VLOOKUP(B21,Startlist!B:H,7,FALSE)</f>
        <v>BMW M3</v>
      </c>
      <c r="H21" s="135" t="str">
        <f>VLOOKUP(B21,Startlist!B:H,6,FALSE)</f>
        <v>CUEKS RACING</v>
      </c>
      <c r="I21" s="137" t="str">
        <f>VLOOKUP(B21,Results!B:P,15,FALSE)</f>
        <v> 1:17.44,4</v>
      </c>
      <c r="J21" s="153"/>
    </row>
    <row r="22" spans="1:10" ht="15" customHeight="1">
      <c r="A22" s="133">
        <f t="shared" si="0"/>
        <v>15</v>
      </c>
      <c r="B22" s="225">
        <v>52</v>
      </c>
      <c r="C22" s="134" t="str">
        <f>IF(VLOOKUP(B22,Arvestused!A:C,2,FALSE)="","",VLOOKUP(B22,Arvestused!A:C,2,FALSE))</f>
        <v>EMV2</v>
      </c>
      <c r="D22" s="134" t="str">
        <f>IF(VLOOKUP(B22,Arvestused!A:C,3,FALSE)="","",VLOOKUP(B22,Arvestused!A:C,3,FALSE))</f>
        <v>EMV6</v>
      </c>
      <c r="E22" s="135" t="str">
        <f>CONCATENATE(VLOOKUP(B22,Startlist!B:H,3,FALSE)," / ",VLOOKUP(B22,Startlist!B:H,4,FALSE))</f>
        <v>Rasmus Uustulnd / Kauri Pannas</v>
      </c>
      <c r="F22" s="136" t="str">
        <f>VLOOKUP(B22,Startlist!B:F,5,FALSE)</f>
        <v>EST</v>
      </c>
      <c r="G22" s="135" t="str">
        <f>VLOOKUP(B22,Startlist!B:H,7,FALSE)</f>
        <v>Peugeot 208 R2</v>
      </c>
      <c r="H22" s="135" t="str">
        <f>VLOOKUP(B22,Startlist!B:H,6,FALSE)</f>
        <v>SAR-TECH MOTORSPORT</v>
      </c>
      <c r="I22" s="137" t="str">
        <f>VLOOKUP(B22,Results!B:P,15,FALSE)</f>
        <v> 1:18.00,4</v>
      </c>
      <c r="J22" s="153"/>
    </row>
    <row r="23" spans="1:10" ht="15" customHeight="1">
      <c r="A23" s="133">
        <f t="shared" si="0"/>
        <v>16</v>
      </c>
      <c r="B23" s="225">
        <v>49</v>
      </c>
      <c r="C23" s="134" t="str">
        <f>IF(VLOOKUP(B23,Arvestused!A:C,2,FALSE)="","",VLOOKUP(B23,Arvestused!A:C,2,FALSE))</f>
        <v>EMV2</v>
      </c>
      <c r="D23" s="134" t="str">
        <f>IF(VLOOKUP(B23,Arvestused!A:C,3,FALSE)="","",VLOOKUP(B23,Arvestused!A:C,3,FALSE))</f>
        <v>EMV6</v>
      </c>
      <c r="E23" s="135" t="str">
        <f>CONCATENATE(VLOOKUP(B23,Startlist!B:H,3,FALSE)," / ",VLOOKUP(B23,Startlist!B:H,4,FALSE))</f>
        <v>Roland Poom / Ken Järveoja</v>
      </c>
      <c r="F23" s="136" t="str">
        <f>VLOOKUP(B23,Startlist!B:F,5,FALSE)</f>
        <v>EST</v>
      </c>
      <c r="G23" s="135" t="str">
        <f>VLOOKUP(B23,Startlist!B:H,7,FALSE)</f>
        <v>Ford Fiesta</v>
      </c>
      <c r="H23" s="135" t="str">
        <f>VLOOKUP(B23,Startlist!B:H,6,FALSE)</f>
        <v>CRC RALLY TEAM</v>
      </c>
      <c r="I23" s="137" t="str">
        <f>VLOOKUP(B23,Results!B:P,15,FALSE)</f>
        <v> 1:18.08,3</v>
      </c>
      <c r="J23" s="153"/>
    </row>
    <row r="24" spans="1:10" ht="15" customHeight="1">
      <c r="A24" s="133">
        <f t="shared" si="0"/>
        <v>17</v>
      </c>
      <c r="B24" s="225">
        <v>29</v>
      </c>
      <c r="C24" s="134" t="str">
        <f>IF(VLOOKUP(B24,Arvestused!A:C,2,FALSE)="","",VLOOKUP(B24,Arvestused!A:C,2,FALSE))</f>
        <v>EMV1</v>
      </c>
      <c r="D24" s="134">
        <f>IF(VLOOKUP(B24,Arvestused!A:C,3,FALSE)="","",VLOOKUP(B24,Arvestused!A:C,3,FALSE))</f>
      </c>
      <c r="E24" s="135" t="str">
        <f>CONCATENATE(VLOOKUP(B24,Startlist!B:H,3,FALSE)," / ",VLOOKUP(B24,Startlist!B:H,4,FALSE))</f>
        <v>Rakan Al-Rasheed / Jarkko Kalliolepo</v>
      </c>
      <c r="F24" s="136" t="str">
        <f>VLOOKUP(B24,Startlist!B:F,5,FALSE)</f>
        <v>SAU / FIN</v>
      </c>
      <c r="G24" s="135" t="str">
        <f>VLOOKUP(B24,Startlist!B:H,7,FALSE)</f>
        <v>Skoda Fabia R5</v>
      </c>
      <c r="H24" s="135" t="str">
        <f>VLOOKUP(B24,Startlist!B:H,6,FALSE)</f>
        <v>TGS WORLDWIDE</v>
      </c>
      <c r="I24" s="137" t="str">
        <f>VLOOKUP(B24,Results!B:P,15,FALSE)</f>
        <v> 1:18.30,2</v>
      </c>
      <c r="J24" s="153"/>
    </row>
    <row r="25" spans="1:10" ht="15" customHeight="1">
      <c r="A25" s="133">
        <f t="shared" si="0"/>
        <v>18</v>
      </c>
      <c r="B25" s="225">
        <v>51</v>
      </c>
      <c r="C25" s="134" t="str">
        <f>IF(VLOOKUP(B25,Arvestused!A:C,2,FALSE)="","",VLOOKUP(B25,Arvestused!A:C,2,FALSE))</f>
        <v>EMV2</v>
      </c>
      <c r="D25" s="134" t="str">
        <f>IF(VLOOKUP(B25,Arvestused!A:C,3,FALSE)="","",VLOOKUP(B25,Arvestused!A:C,3,FALSE))</f>
        <v>EMV6</v>
      </c>
      <c r="E25" s="135" t="str">
        <f>CONCATENATE(VLOOKUP(B25,Startlist!B:H,3,FALSE)," / ",VLOOKUP(B25,Startlist!B:H,4,FALSE))</f>
        <v>Oliver Ojaperv / Jarno Talve</v>
      </c>
      <c r="F25" s="136" t="str">
        <f>VLOOKUP(B25,Startlist!B:F,5,FALSE)</f>
        <v>EST</v>
      </c>
      <c r="G25" s="135" t="str">
        <f>VLOOKUP(B25,Startlist!B:H,7,FALSE)</f>
        <v>Ford Fiesta R2T</v>
      </c>
      <c r="H25" s="135" t="str">
        <f>VLOOKUP(B25,Startlist!B:H,6,FALSE)</f>
        <v>OT RACING</v>
      </c>
      <c r="I25" s="137" t="str">
        <f>VLOOKUP(B25,Results!B:P,15,FALSE)</f>
        <v> 1:18.45,7</v>
      </c>
      <c r="J25" s="153"/>
    </row>
    <row r="26" spans="1:10" ht="15" customHeight="1">
      <c r="A26" s="133">
        <f t="shared" si="0"/>
        <v>19</v>
      </c>
      <c r="B26" s="225">
        <v>16</v>
      </c>
      <c r="C26" s="134" t="str">
        <f>IF(VLOOKUP(B26,Arvestused!A:C,2,FALSE)="","",VLOOKUP(B26,Arvestused!A:C,2,FALSE))</f>
        <v>EMV1</v>
      </c>
      <c r="D26" s="134">
        <f>IF(VLOOKUP(B26,Arvestused!A:C,3,FALSE)="","",VLOOKUP(B26,Arvestused!A:C,3,FALSE))</f>
      </c>
      <c r="E26" s="135" t="str">
        <f>CONCATENATE(VLOOKUP(B26,Startlist!B:H,3,FALSE)," / ",VLOOKUP(B26,Startlist!B:H,4,FALSE))</f>
        <v>Jari Tuuri / Toni Kuhanen</v>
      </c>
      <c r="F26" s="136" t="str">
        <f>VLOOKUP(B26,Startlist!B:F,5,FALSE)</f>
        <v>FIN</v>
      </c>
      <c r="G26" s="135" t="str">
        <f>VLOOKUP(B26,Startlist!B:H,7,FALSE)</f>
        <v>Mitsubishi Lancer WRC</v>
      </c>
      <c r="H26" s="135" t="str">
        <f>VLOOKUP(B26,Startlist!B:H,6,FALSE)</f>
        <v>DYNAMO</v>
      </c>
      <c r="I26" s="137" t="str">
        <f>VLOOKUP(B26,Results!B:P,15,FALSE)</f>
        <v> 1:18.51,7</v>
      </c>
      <c r="J26" s="153"/>
    </row>
    <row r="27" spans="1:10" ht="15" customHeight="1">
      <c r="A27" s="133">
        <f t="shared" si="0"/>
        <v>20</v>
      </c>
      <c r="B27" s="225">
        <v>56</v>
      </c>
      <c r="C27" s="134" t="str">
        <f>IF(VLOOKUP(B27,Arvestused!A:C,2,FALSE)="","",VLOOKUP(B27,Arvestused!A:C,2,FALSE))</f>
        <v>EMV2</v>
      </c>
      <c r="D27" s="134" t="str">
        <f>IF(VLOOKUP(B27,Arvestused!A:C,3,FALSE)="","",VLOOKUP(B27,Arvestused!A:C,3,FALSE))</f>
        <v>EMV5</v>
      </c>
      <c r="E27" s="135" t="str">
        <f>CONCATENATE(VLOOKUP(B27,Startlist!B:H,3,FALSE)," / ",VLOOKUP(B27,Startlist!B:H,4,FALSE))</f>
        <v>Karel Tölp / Martin Vihmann</v>
      </c>
      <c r="F27" s="136" t="str">
        <f>VLOOKUP(B27,Startlist!B:F,5,FALSE)</f>
        <v>EST</v>
      </c>
      <c r="G27" s="135" t="str">
        <f>VLOOKUP(B27,Startlist!B:H,7,FALSE)</f>
        <v>Honda Civic Type-R</v>
      </c>
      <c r="H27" s="135" t="str">
        <f>VLOOKUP(B27,Startlist!B:H,6,FALSE)</f>
        <v>ECOM MOTORSPORT</v>
      </c>
      <c r="I27" s="137" t="str">
        <f>VLOOKUP(B27,Results!B:P,15,FALSE)</f>
        <v> 1:19.00,4</v>
      </c>
      <c r="J27" s="153"/>
    </row>
    <row r="28" spans="1:10" ht="15" customHeight="1">
      <c r="A28" s="133">
        <f t="shared" si="0"/>
        <v>21</v>
      </c>
      <c r="B28" s="225">
        <v>48</v>
      </c>
      <c r="C28" s="134" t="str">
        <f>IF(VLOOKUP(B28,Arvestused!A:C,2,FALSE)="","",VLOOKUP(B28,Arvestused!A:C,2,FALSE))</f>
        <v>EMV2</v>
      </c>
      <c r="D28" s="134" t="str">
        <f>IF(VLOOKUP(B28,Arvestused!A:C,3,FALSE)="","",VLOOKUP(B28,Arvestused!A:C,3,FALSE))</f>
        <v>EMV6</v>
      </c>
      <c r="E28" s="135" t="str">
        <f>CONCATENATE(VLOOKUP(B28,Startlist!B:H,3,FALSE)," / ",VLOOKUP(B28,Startlist!B:H,4,FALSE))</f>
        <v>Kenneth Sepp / Tanel Kasesalu</v>
      </c>
      <c r="F28" s="136" t="str">
        <f>VLOOKUP(B28,Startlist!B:F,5,FALSE)</f>
        <v>EST</v>
      </c>
      <c r="G28" s="135" t="str">
        <f>VLOOKUP(B28,Startlist!B:H,7,FALSE)</f>
        <v>Ford Fiesta R2T</v>
      </c>
      <c r="H28" s="135" t="str">
        <f>VLOOKUP(B28,Startlist!B:H,6,FALSE)</f>
        <v>SAR-TECH MOTORSPORT</v>
      </c>
      <c r="I28" s="137" t="str">
        <f>VLOOKUP(B28,Results!B:P,15,FALSE)</f>
        <v> 1:19.02,5</v>
      </c>
      <c r="J28" s="153"/>
    </row>
    <row r="29" spans="1:10" ht="15" customHeight="1">
      <c r="A29" s="133">
        <f t="shared" si="0"/>
        <v>22</v>
      </c>
      <c r="B29" s="225">
        <v>37</v>
      </c>
      <c r="C29" s="134" t="str">
        <f>IF(VLOOKUP(B29,Arvestused!A:C,2,FALSE)="","",VLOOKUP(B29,Arvestused!A:C,2,FALSE))</f>
        <v>EMV1</v>
      </c>
      <c r="D29" s="134">
        <f>IF(VLOOKUP(B29,Arvestused!A:C,3,FALSE)="","",VLOOKUP(B29,Arvestused!A:C,3,FALSE))</f>
      </c>
      <c r="E29" s="135" t="str">
        <f>CONCATENATE(VLOOKUP(B29,Startlist!B:H,3,FALSE)," / ",VLOOKUP(B29,Startlist!B:H,4,FALSE))</f>
        <v>Pasi Lyytikäinen / Mika Rantasalo</v>
      </c>
      <c r="F29" s="136" t="str">
        <f>VLOOKUP(B29,Startlist!B:F,5,FALSE)</f>
        <v>FIN</v>
      </c>
      <c r="G29" s="135" t="str">
        <f>VLOOKUP(B29,Startlist!B:H,7,FALSE)</f>
        <v>Skoda Fabia R5</v>
      </c>
      <c r="H29" s="135" t="str">
        <f>VLOOKUP(B29,Startlist!B:H,6,FALSE)</f>
        <v>TGS WORLDWIDE</v>
      </c>
      <c r="I29" s="137" t="str">
        <f>VLOOKUP(B29,Results!B:P,15,FALSE)</f>
        <v> 1:19.07,1</v>
      </c>
      <c r="J29" s="153"/>
    </row>
    <row r="30" spans="1:10" ht="15" customHeight="1">
      <c r="A30" s="133">
        <f t="shared" si="0"/>
        <v>23</v>
      </c>
      <c r="B30" s="225">
        <v>26</v>
      </c>
      <c r="C30" s="134" t="str">
        <f>IF(VLOOKUP(B30,Arvestused!A:C,2,FALSE)="","",VLOOKUP(B30,Arvestused!A:C,2,FALSE))</f>
        <v>EMV1</v>
      </c>
      <c r="D30" s="134" t="str">
        <f>IF(VLOOKUP(B30,Arvestused!A:C,3,FALSE)="","",VLOOKUP(B30,Arvestused!A:C,3,FALSE))</f>
        <v>EMV3</v>
      </c>
      <c r="E30" s="135" t="str">
        <f>CONCATENATE(VLOOKUP(B30,Startlist!B:H,3,FALSE)," / ",VLOOKUP(B30,Startlist!B:H,4,FALSE))</f>
        <v>Dmitry Feofanov / Normunds Kokins</v>
      </c>
      <c r="F30" s="136" t="str">
        <f>VLOOKUP(B30,Startlist!B:F,5,FALSE)</f>
        <v>RUS / LAT</v>
      </c>
      <c r="G30" s="135" t="str">
        <f>VLOOKUP(B30,Startlist!B:H,7,FALSE)</f>
        <v>Mitsubishi Lancer Evo 9</v>
      </c>
      <c r="H30" s="135" t="str">
        <f>VLOOKUP(B30,Startlist!B:H,6,FALSE)</f>
        <v>ASRT RALLY TEAM</v>
      </c>
      <c r="I30" s="137" t="str">
        <f>VLOOKUP(B30,Results!B:P,15,FALSE)</f>
        <v> 1:19.07,8</v>
      </c>
      <c r="J30" s="153"/>
    </row>
    <row r="31" spans="1:10" ht="15" customHeight="1">
      <c r="A31" s="133">
        <f t="shared" si="0"/>
        <v>24</v>
      </c>
      <c r="B31" s="225">
        <v>64</v>
      </c>
      <c r="C31" s="134" t="str">
        <f>IF(VLOOKUP(B31,Arvestused!A:C,2,FALSE)="","",VLOOKUP(B31,Arvestused!A:C,2,FALSE))</f>
        <v>EMV1</v>
      </c>
      <c r="D31" s="134" t="str">
        <f>IF(VLOOKUP(B31,Arvestused!A:C,3,FALSE)="","",VLOOKUP(B31,Arvestused!A:C,3,FALSE))</f>
        <v>EMV3</v>
      </c>
      <c r="E31" s="135" t="str">
        <f>CONCATENATE(VLOOKUP(B31,Startlist!B:H,3,FALSE)," / ",VLOOKUP(B31,Startlist!B:H,4,FALSE))</f>
        <v>Timo Pulkkinen / Lasse Miettinen</v>
      </c>
      <c r="F31" s="136" t="str">
        <f>VLOOKUP(B31,Startlist!B:F,5,FALSE)</f>
        <v>FIN</v>
      </c>
      <c r="G31" s="135" t="str">
        <f>VLOOKUP(B31,Startlist!B:H,7,FALSE)</f>
        <v>Mitsubishi Lancer Evo 10</v>
      </c>
      <c r="H31" s="135" t="str">
        <f>VLOOKUP(B31,Startlist!B:H,6,FALSE)</f>
        <v>PROREHV RALLY TEAM</v>
      </c>
      <c r="I31" s="137" t="str">
        <f>VLOOKUP(B31,Results!B:P,15,FALSE)</f>
        <v> 1:19.10,3</v>
      </c>
      <c r="J31" s="153"/>
    </row>
    <row r="32" spans="1:10" ht="15" customHeight="1">
      <c r="A32" s="133">
        <f t="shared" si="0"/>
        <v>25</v>
      </c>
      <c r="B32" s="225">
        <v>53</v>
      </c>
      <c r="C32" s="134" t="str">
        <f>IF(VLOOKUP(B32,Arvestused!A:C,2,FALSE)="","",VLOOKUP(B32,Arvestused!A:C,2,FALSE))</f>
        <v>EMV2</v>
      </c>
      <c r="D32" s="134" t="str">
        <f>IF(VLOOKUP(B32,Arvestused!A:C,3,FALSE)="","",VLOOKUP(B32,Arvestused!A:C,3,FALSE))</f>
        <v>EMV6</v>
      </c>
      <c r="E32" s="135" t="str">
        <f>CONCATENATE(VLOOKUP(B32,Startlist!B:H,3,FALSE)," / ",VLOOKUP(B32,Startlist!B:H,4,FALSE))</f>
        <v>Martins Sesks / Andris Malnieks</v>
      </c>
      <c r="F32" s="136" t="str">
        <f>VLOOKUP(B32,Startlist!B:F,5,FALSE)</f>
        <v>LAT</v>
      </c>
      <c r="G32" s="135" t="str">
        <f>VLOOKUP(B32,Startlist!B:H,7,FALSE)</f>
        <v>Peugeot 208 R2</v>
      </c>
      <c r="H32" s="135" t="str">
        <f>VLOOKUP(B32,Startlist!B:H,6,FALSE)</f>
        <v>LMT AUTOSPORTA AKADEMIJA</v>
      </c>
      <c r="I32" s="137" t="str">
        <f>VLOOKUP(B32,Results!B:P,15,FALSE)</f>
        <v> 1:19.14,5</v>
      </c>
      <c r="J32" s="153"/>
    </row>
    <row r="33" spans="1:10" ht="15" customHeight="1">
      <c r="A33" s="133">
        <f t="shared" si="0"/>
        <v>26</v>
      </c>
      <c r="B33" s="225">
        <v>3</v>
      </c>
      <c r="C33" s="134" t="str">
        <f>IF(VLOOKUP(B33,Arvestused!A:C,2,FALSE)="","",VLOOKUP(B33,Arvestused!A:C,2,FALSE))</f>
        <v>EMV1</v>
      </c>
      <c r="D33" s="134">
        <f>IF(VLOOKUP(B33,Arvestused!A:C,3,FALSE)="","",VLOOKUP(B33,Arvestused!A:C,3,FALSE))</f>
      </c>
      <c r="E33" s="135" t="str">
        <f>CONCATENATE(VLOOKUP(B33,Startlist!B:H,3,FALSE)," / ",VLOOKUP(B33,Startlist!B:H,4,FALSE))</f>
        <v>Siim Plangi / Urmas Roosimaa</v>
      </c>
      <c r="F33" s="136" t="str">
        <f>VLOOKUP(B33,Startlist!B:F,5,FALSE)</f>
        <v>EST</v>
      </c>
      <c r="G33" s="135" t="str">
        <f>VLOOKUP(B33,Startlist!B:H,7,FALSE)</f>
        <v>Skoda Fabia R5</v>
      </c>
      <c r="H33" s="135" t="str">
        <f>VLOOKUP(B33,Startlist!B:H,6,FALSE)</f>
        <v>ALKO1000 MOTORSPORT</v>
      </c>
      <c r="I33" s="137" t="str">
        <f>VLOOKUP(B33,Results!B:P,15,FALSE)</f>
        <v> 1:19.16,6</v>
      </c>
      <c r="J33" s="153"/>
    </row>
    <row r="34" spans="1:10" ht="15" customHeight="1">
      <c r="A34" s="133">
        <f t="shared" si="0"/>
        <v>27</v>
      </c>
      <c r="B34" s="225">
        <v>47</v>
      </c>
      <c r="C34" s="134" t="str">
        <f>IF(VLOOKUP(B34,Arvestused!A:C,2,FALSE)="","",VLOOKUP(B34,Arvestused!A:C,2,FALSE))</f>
        <v>EMV2</v>
      </c>
      <c r="D34" s="134" t="str">
        <f>IF(VLOOKUP(B34,Arvestused!A:C,3,FALSE)="","",VLOOKUP(B34,Arvestused!A:C,3,FALSE))</f>
        <v>EMV6</v>
      </c>
      <c r="E34" s="135" t="str">
        <f>CONCATENATE(VLOOKUP(B34,Startlist!B:H,3,FALSE)," / ",VLOOKUP(B34,Startlist!B:H,4,FALSE))</f>
        <v>Kaspar Kasari / Hannes Kuusmaa</v>
      </c>
      <c r="F34" s="136" t="str">
        <f>VLOOKUP(B34,Startlist!B:F,5,FALSE)</f>
        <v>EST</v>
      </c>
      <c r="G34" s="135" t="str">
        <f>VLOOKUP(B34,Startlist!B:H,7,FALSE)</f>
        <v>Peugeot 208 R2</v>
      </c>
      <c r="H34" s="135" t="str">
        <f>VLOOKUP(B34,Startlist!B:H,6,FALSE)</f>
        <v>CUEKS RACING</v>
      </c>
      <c r="I34" s="137" t="str">
        <f>VLOOKUP(B34,Results!B:P,15,FALSE)</f>
        <v> 1:19.38,4</v>
      </c>
      <c r="J34" s="153"/>
    </row>
    <row r="35" spans="1:10" ht="15" customHeight="1">
      <c r="A35" s="133">
        <f t="shared" si="0"/>
        <v>28</v>
      </c>
      <c r="B35" s="225">
        <v>36</v>
      </c>
      <c r="C35" s="134" t="str">
        <f>IF(VLOOKUP(B35,Arvestused!A:C,2,FALSE)="","",VLOOKUP(B35,Arvestused!A:C,2,FALSE))</f>
        <v>EMV1</v>
      </c>
      <c r="D35" s="134" t="str">
        <f>IF(VLOOKUP(B35,Arvestused!A:C,3,FALSE)="","",VLOOKUP(B35,Arvestused!A:C,3,FALSE))</f>
        <v>EMV4</v>
      </c>
      <c r="E35" s="135" t="str">
        <f>CONCATENATE(VLOOKUP(B35,Startlist!B:H,3,FALSE)," / ",VLOOKUP(B35,Startlist!B:H,4,FALSE))</f>
        <v>Slava Popov / Talis Perosti</v>
      </c>
      <c r="F35" s="136" t="str">
        <f>VLOOKUP(B35,Startlist!B:F,5,FALSE)</f>
        <v>EST</v>
      </c>
      <c r="G35" s="135" t="str">
        <f>VLOOKUP(B35,Startlist!B:H,7,FALSE)</f>
        <v>Mitsubishi Lancer Evo</v>
      </c>
      <c r="H35" s="135" t="str">
        <f>VLOOKUP(B35,Startlist!B:H,6,FALSE)</f>
        <v>OK TEHNIKASPORDIKLUBI</v>
      </c>
      <c r="I35" s="137" t="str">
        <f>VLOOKUP(B35,Results!B:P,15,FALSE)</f>
        <v> 1:19.58,4</v>
      </c>
      <c r="J35" s="153"/>
    </row>
    <row r="36" spans="1:10" ht="15" customHeight="1">
      <c r="A36" s="133">
        <f t="shared" si="0"/>
        <v>29</v>
      </c>
      <c r="B36" s="225">
        <v>21</v>
      </c>
      <c r="C36" s="134" t="str">
        <f>IF(VLOOKUP(B36,Arvestused!A:C,2,FALSE)="","",VLOOKUP(B36,Arvestused!A:C,2,FALSE))</f>
        <v>EMV1</v>
      </c>
      <c r="D36" s="134" t="str">
        <f>IF(VLOOKUP(B36,Arvestused!A:C,3,FALSE)="","",VLOOKUP(B36,Arvestused!A:C,3,FALSE))</f>
        <v>EMV3</v>
      </c>
      <c r="E36" s="135" t="str">
        <f>CONCATENATE(VLOOKUP(B36,Startlist!B:H,3,FALSE)," / ",VLOOKUP(B36,Startlist!B:H,4,FALSE))</f>
        <v>Steven Viilo / Jakko Viilo</v>
      </c>
      <c r="F36" s="136" t="str">
        <f>VLOOKUP(B36,Startlist!B:F,5,FALSE)</f>
        <v>EST</v>
      </c>
      <c r="G36" s="135" t="str">
        <f>VLOOKUP(B36,Startlist!B:H,7,FALSE)</f>
        <v>Mitsubishi Lancer Evo 9</v>
      </c>
      <c r="H36" s="135" t="str">
        <f>VLOOKUP(B36,Startlist!B:H,6,FALSE)</f>
        <v>RR ESTONIA MOTORSPORT</v>
      </c>
      <c r="I36" s="137" t="str">
        <f>VLOOKUP(B36,Results!B:P,15,FALSE)</f>
        <v> 1:20.22,1</v>
      </c>
      <c r="J36" s="153"/>
    </row>
    <row r="37" spans="1:10" ht="15" customHeight="1">
      <c r="A37" s="133">
        <f t="shared" si="0"/>
        <v>30</v>
      </c>
      <c r="B37" s="225">
        <v>35</v>
      </c>
      <c r="C37" s="134" t="str">
        <f>IF(VLOOKUP(B37,Arvestused!A:C,2,FALSE)="","",VLOOKUP(B37,Arvestused!A:C,2,FALSE))</f>
        <v>EMV1</v>
      </c>
      <c r="D37" s="134" t="str">
        <f>IF(VLOOKUP(B37,Arvestused!A:C,3,FALSE)="","",VLOOKUP(B37,Arvestused!A:C,3,FALSE))</f>
        <v>EMV4</v>
      </c>
      <c r="E37" s="135" t="str">
        <f>CONCATENATE(VLOOKUP(B37,Startlist!B:H,3,FALSE)," / ",VLOOKUP(B37,Startlist!B:H,4,FALSE))</f>
        <v>Gunnar Tamm / Kalev Kuzmin</v>
      </c>
      <c r="F37" s="136" t="str">
        <f>VLOOKUP(B37,Startlist!B:F,5,FALSE)</f>
        <v>EST</v>
      </c>
      <c r="G37" s="135" t="str">
        <f>VLOOKUP(B37,Startlist!B:H,7,FALSE)</f>
        <v>Subaru Impreza</v>
      </c>
      <c r="H37" s="135" t="str">
        <f>VLOOKUP(B37,Startlist!B:H,6,FALSE)</f>
        <v>SAR-TECH MOTORSPORT</v>
      </c>
      <c r="I37" s="137" t="str">
        <f>VLOOKUP(B37,Results!B:P,15,FALSE)</f>
        <v> 1:20.39,7</v>
      </c>
      <c r="J37" s="153"/>
    </row>
    <row r="38" spans="1:10" ht="15" customHeight="1">
      <c r="A38" s="133">
        <f t="shared" si="0"/>
        <v>31</v>
      </c>
      <c r="B38" s="225">
        <v>60</v>
      </c>
      <c r="C38" s="134" t="str">
        <f>IF(VLOOKUP(B38,Arvestused!A:C,2,FALSE)="","",VLOOKUP(B38,Arvestused!A:C,2,FALSE))</f>
        <v>EMV2</v>
      </c>
      <c r="D38" s="134" t="str">
        <f>IF(VLOOKUP(B38,Arvestused!A:C,3,FALSE)="","",VLOOKUP(B38,Arvestused!A:C,3,FALSE))</f>
        <v>EMV7</v>
      </c>
      <c r="E38" s="135" t="str">
        <f>CONCATENATE(VLOOKUP(B38,Startlist!B:H,3,FALSE)," / ",VLOOKUP(B38,Startlist!B:H,4,FALSE))</f>
        <v>Madis Vanaselja / Jaanus Hōbemägi</v>
      </c>
      <c r="F38" s="136" t="str">
        <f>VLOOKUP(B38,Startlist!B:F,5,FALSE)</f>
        <v>EST</v>
      </c>
      <c r="G38" s="135" t="str">
        <f>VLOOKUP(B38,Startlist!B:H,7,FALSE)</f>
        <v>BMW M3</v>
      </c>
      <c r="H38" s="135" t="str">
        <f>VLOOKUP(B38,Startlist!B:H,6,FALSE)</f>
        <v>MS RACING</v>
      </c>
      <c r="I38" s="137" t="str">
        <f>VLOOKUP(B38,Results!B:P,15,FALSE)</f>
        <v> 1:20.44,0</v>
      </c>
      <c r="J38" s="153"/>
    </row>
    <row r="39" spans="1:10" ht="15" customHeight="1">
      <c r="A39" s="133">
        <f t="shared" si="0"/>
        <v>32</v>
      </c>
      <c r="B39" s="225">
        <v>44</v>
      </c>
      <c r="C39" s="134" t="str">
        <f>IF(VLOOKUP(B39,Arvestused!A:C,2,FALSE)="","",VLOOKUP(B39,Arvestused!A:C,2,FALSE))</f>
        <v>EMV2</v>
      </c>
      <c r="D39" s="134" t="str">
        <f>IF(VLOOKUP(B39,Arvestused!A:C,3,FALSE)="","",VLOOKUP(B39,Arvestused!A:C,3,FALSE))</f>
        <v>EMV6</v>
      </c>
      <c r="E39" s="135" t="str">
        <f>CONCATENATE(VLOOKUP(B39,Startlist!B:H,3,FALSE)," / ",VLOOKUP(B39,Startlist!B:H,4,FALSE))</f>
        <v>Kristen Kelement / Timo Kasesalu</v>
      </c>
      <c r="F39" s="136" t="str">
        <f>VLOOKUP(B39,Startlist!B:F,5,FALSE)</f>
        <v>EST</v>
      </c>
      <c r="G39" s="135" t="str">
        <f>VLOOKUP(B39,Startlist!B:H,7,FALSE)</f>
        <v>Citroen C2</v>
      </c>
      <c r="H39" s="135" t="str">
        <f>VLOOKUP(B39,Startlist!B:H,6,FALSE)</f>
        <v>RS RACING TEAM</v>
      </c>
      <c r="I39" s="137" t="str">
        <f>VLOOKUP(B39,Results!B:P,15,FALSE)</f>
        <v> 1:20.50,2</v>
      </c>
      <c r="J39" s="153"/>
    </row>
    <row r="40" spans="1:10" ht="15" customHeight="1">
      <c r="A40" s="133">
        <f t="shared" si="0"/>
        <v>33</v>
      </c>
      <c r="B40" s="225">
        <v>59</v>
      </c>
      <c r="C40" s="134" t="str">
        <f>IF(VLOOKUP(B40,Arvestused!A:C,2,FALSE)="","",VLOOKUP(B40,Arvestused!A:C,2,FALSE))</f>
        <v>EMV2</v>
      </c>
      <c r="D40" s="134" t="str">
        <f>IF(VLOOKUP(B40,Arvestused!A:C,3,FALSE)="","",VLOOKUP(B40,Arvestused!A:C,3,FALSE))</f>
        <v>EMV7</v>
      </c>
      <c r="E40" s="135" t="str">
        <f>CONCATENATE(VLOOKUP(B40,Startlist!B:H,3,FALSE)," / ",VLOOKUP(B40,Startlist!B:H,4,FALSE))</f>
        <v>Einar Laipaik / Priit Piir</v>
      </c>
      <c r="F40" s="136" t="str">
        <f>VLOOKUP(B40,Startlist!B:F,5,FALSE)</f>
        <v>EST</v>
      </c>
      <c r="G40" s="135" t="str">
        <f>VLOOKUP(B40,Startlist!B:H,7,FALSE)</f>
        <v>BMW M3</v>
      </c>
      <c r="H40" s="135" t="str">
        <f>VLOOKUP(B40,Startlist!B:H,6,FALSE)</f>
        <v>MS RACING</v>
      </c>
      <c r="I40" s="137" t="str">
        <f>VLOOKUP(B40,Results!B:P,15,FALSE)</f>
        <v> 1:21.09,9</v>
      </c>
      <c r="J40" s="153"/>
    </row>
    <row r="41" spans="1:10" ht="15" customHeight="1">
      <c r="A41" s="133">
        <f t="shared" si="0"/>
        <v>34</v>
      </c>
      <c r="B41" s="225">
        <v>83</v>
      </c>
      <c r="C41" s="134" t="str">
        <f>IF(VLOOKUP(B41,Arvestused!A:C,2,FALSE)="","",VLOOKUP(B41,Arvestused!A:C,2,FALSE))</f>
        <v>EMV2</v>
      </c>
      <c r="D41" s="134">
        <f>IF(VLOOKUP(B41,Arvestused!A:C,3,FALSE)="","",VLOOKUP(B41,Arvestused!A:C,3,FALSE))</f>
      </c>
      <c r="E41" s="135" t="str">
        <f>CONCATENATE(VLOOKUP(B41,Startlist!B:H,3,FALSE)," / ",VLOOKUP(B41,Startlist!B:H,4,FALSE))</f>
        <v>Atte Kivioja / Pasi Haataja</v>
      </c>
      <c r="F41" s="136" t="str">
        <f>VLOOKUP(B41,Startlist!B:F,5,FALSE)</f>
        <v>FIN</v>
      </c>
      <c r="G41" s="135" t="str">
        <f>VLOOKUP(B41,Startlist!B:H,7,FALSE)</f>
        <v>Peugeot 208 R2</v>
      </c>
      <c r="H41" s="135" t="str">
        <f>VLOOKUP(B41,Startlist!B:H,6,FALSE)</f>
        <v>ATTE KIVIOJA</v>
      </c>
      <c r="I41" s="137" t="str">
        <f>VLOOKUP(B41,Results!B:P,15,FALSE)</f>
        <v> 1:21.47,2</v>
      </c>
      <c r="J41" s="153"/>
    </row>
    <row r="42" spans="1:10" ht="15" customHeight="1">
      <c r="A42" s="133">
        <f t="shared" si="0"/>
        <v>35</v>
      </c>
      <c r="B42" s="225">
        <v>62</v>
      </c>
      <c r="C42" s="134" t="str">
        <f>IF(VLOOKUP(B42,Arvestused!A:C,2,FALSE)="","",VLOOKUP(B42,Arvestused!A:C,2,FALSE))</f>
        <v>EMV2</v>
      </c>
      <c r="D42" s="134" t="str">
        <f>IF(VLOOKUP(B42,Arvestused!A:C,3,FALSE)="","",VLOOKUP(B42,Arvestused!A:C,3,FALSE))</f>
        <v>EMV7</v>
      </c>
      <c r="E42" s="135" t="str">
        <f>CONCATENATE(VLOOKUP(B42,Startlist!B:H,3,FALSE)," / ",VLOOKUP(B42,Startlist!B:H,4,FALSE))</f>
        <v>Gert Kull / Toomas Keskküla</v>
      </c>
      <c r="F42" s="136" t="str">
        <f>VLOOKUP(B42,Startlist!B:F,5,FALSE)</f>
        <v>EST</v>
      </c>
      <c r="G42" s="135" t="str">
        <f>VLOOKUP(B42,Startlist!B:H,7,FALSE)</f>
        <v>BMW M3</v>
      </c>
      <c r="H42" s="135" t="str">
        <f>VLOOKUP(B42,Startlist!B:H,6,FALSE)</f>
        <v>MS RACING</v>
      </c>
      <c r="I42" s="137" t="str">
        <f>VLOOKUP(B42,Results!B:P,15,FALSE)</f>
        <v> 1:22.13,0</v>
      </c>
      <c r="J42" s="153"/>
    </row>
    <row r="43" spans="1:10" ht="15" customHeight="1">
      <c r="A43" s="133">
        <f t="shared" si="0"/>
        <v>36</v>
      </c>
      <c r="B43" s="225">
        <v>14</v>
      </c>
      <c r="C43" s="134" t="str">
        <f>IF(VLOOKUP(B43,Arvestused!A:C,2,FALSE)="","",VLOOKUP(B43,Arvestused!A:C,2,FALSE))</f>
        <v>EMV1</v>
      </c>
      <c r="D43" s="134" t="str">
        <f>IF(VLOOKUP(B43,Arvestused!A:C,3,FALSE)="","",VLOOKUP(B43,Arvestused!A:C,3,FALSE))</f>
        <v>EMV4</v>
      </c>
      <c r="E43" s="135" t="str">
        <f>CONCATENATE(VLOOKUP(B43,Startlist!B:H,3,FALSE)," / ",VLOOKUP(B43,Startlist!B:H,4,FALSE))</f>
        <v>Giedrius Notkus / Dalius Strizanas</v>
      </c>
      <c r="F43" s="136" t="str">
        <f>VLOOKUP(B43,Startlist!B:F,5,FALSE)</f>
        <v>LIT</v>
      </c>
      <c r="G43" s="135" t="str">
        <f>VLOOKUP(B43,Startlist!B:H,7,FALSE)</f>
        <v>Mitsubishi Lancer Evo 9</v>
      </c>
      <c r="H43" s="135" t="str">
        <f>VLOOKUP(B43,Startlist!B:H,6,FALSE)</f>
        <v>ASK AUTORIKONA</v>
      </c>
      <c r="I43" s="137" t="str">
        <f>VLOOKUP(B43,Results!B:P,15,FALSE)</f>
        <v> 1:22.23,4</v>
      </c>
      <c r="J43" s="153"/>
    </row>
    <row r="44" spans="1:10" ht="15" customHeight="1">
      <c r="A44" s="133">
        <f t="shared" si="0"/>
        <v>37</v>
      </c>
      <c r="B44" s="225">
        <v>45</v>
      </c>
      <c r="C44" s="134" t="str">
        <f>IF(VLOOKUP(B44,Arvestused!A:C,2,FALSE)="","",VLOOKUP(B44,Arvestused!A:C,2,FALSE))</f>
        <v>EMV2</v>
      </c>
      <c r="D44" s="134" t="str">
        <f>IF(VLOOKUP(B44,Arvestused!A:C,3,FALSE)="","",VLOOKUP(B44,Arvestused!A:C,3,FALSE))</f>
        <v>EMV6</v>
      </c>
      <c r="E44" s="135" t="str">
        <f>CONCATENATE(VLOOKUP(B44,Startlist!B:H,3,FALSE)," / ",VLOOKUP(B44,Startlist!B:H,4,FALSE))</f>
        <v>Sindre Furuseth / Jim Hjerpe</v>
      </c>
      <c r="F44" s="136" t="str">
        <f>VLOOKUP(B44,Startlist!B:F,5,FALSE)</f>
        <v>NOR / SWE</v>
      </c>
      <c r="G44" s="135" t="str">
        <f>VLOOKUP(B44,Startlist!B:H,7,FALSE)</f>
        <v>Opel Adam R2</v>
      </c>
      <c r="H44" s="135" t="str">
        <f>VLOOKUP(B44,Startlist!B:H,6,FALSE)</f>
        <v>SINDRE FURUSETH</v>
      </c>
      <c r="I44" s="137" t="str">
        <f>VLOOKUP(B44,Results!B:P,15,FALSE)</f>
        <v> 1:22.34,0</v>
      </c>
      <c r="J44" s="153"/>
    </row>
    <row r="45" spans="1:10" ht="15" customHeight="1">
      <c r="A45" s="133">
        <f t="shared" si="0"/>
        <v>38</v>
      </c>
      <c r="B45" s="225">
        <v>50</v>
      </c>
      <c r="C45" s="134" t="str">
        <f>IF(VLOOKUP(B45,Arvestused!A:C,2,FALSE)="","",VLOOKUP(B45,Arvestused!A:C,2,FALSE))</f>
        <v>EMV2</v>
      </c>
      <c r="D45" s="134" t="str">
        <f>IF(VLOOKUP(B45,Arvestused!A:C,3,FALSE)="","",VLOOKUP(B45,Arvestused!A:C,3,FALSE))</f>
        <v>EMV8</v>
      </c>
      <c r="E45" s="135" t="str">
        <f>CONCATENATE(VLOOKUP(B45,Startlist!B:H,3,FALSE)," / ",VLOOKUP(B45,Startlist!B:H,4,FALSE))</f>
        <v>Lembit Soe / Kalle Ahu</v>
      </c>
      <c r="F45" s="136" t="str">
        <f>VLOOKUP(B45,Startlist!B:F,5,FALSE)</f>
        <v>EST</v>
      </c>
      <c r="G45" s="135" t="str">
        <f>VLOOKUP(B45,Startlist!B:H,7,FALSE)</f>
        <v>Toyota Starlet</v>
      </c>
      <c r="H45" s="135" t="str">
        <f>VLOOKUP(B45,Startlist!B:H,6,FALSE)</f>
        <v>SAR-TECH MOTORSPORT</v>
      </c>
      <c r="I45" s="137" t="str">
        <f>VLOOKUP(B45,Results!B:P,15,FALSE)</f>
        <v> 1:22.43,2</v>
      </c>
      <c r="J45" s="153"/>
    </row>
    <row r="46" spans="1:10" ht="15" customHeight="1">
      <c r="A46" s="133">
        <f t="shared" si="0"/>
        <v>39</v>
      </c>
      <c r="B46" s="225">
        <v>23</v>
      </c>
      <c r="C46" s="134" t="str">
        <f>IF(VLOOKUP(B46,Arvestused!A:C,2,FALSE)="","",VLOOKUP(B46,Arvestused!A:C,2,FALSE))</f>
        <v>EMV1</v>
      </c>
      <c r="D46" s="134" t="str">
        <f>IF(VLOOKUP(B46,Arvestused!A:C,3,FALSE)="","",VLOOKUP(B46,Arvestused!A:C,3,FALSE))</f>
        <v>EMV3</v>
      </c>
      <c r="E46" s="135" t="str">
        <f>CONCATENATE(VLOOKUP(B46,Startlist!B:H,3,FALSE)," / ",VLOOKUP(B46,Startlist!B:H,4,FALSE))</f>
        <v>Alexander Kudryavtsev / Volodymir Korsia</v>
      </c>
      <c r="F46" s="136" t="str">
        <f>VLOOKUP(B46,Startlist!B:F,5,FALSE)</f>
        <v>RUS / UKR</v>
      </c>
      <c r="G46" s="135" t="str">
        <f>VLOOKUP(B46,Startlist!B:H,7,FALSE)</f>
        <v>Mitsubishi Lancer Evo 10</v>
      </c>
      <c r="H46" s="135" t="str">
        <f>VLOOKUP(B46,Startlist!B:H,6,FALSE)</f>
        <v>ALM MOTORSPORT</v>
      </c>
      <c r="I46" s="137" t="str">
        <f>VLOOKUP(B46,Results!B:P,15,FALSE)</f>
        <v> 1:23.33,6</v>
      </c>
      <c r="J46" s="153"/>
    </row>
    <row r="47" spans="1:10" ht="15" customHeight="1">
      <c r="A47" s="133">
        <f t="shared" si="0"/>
        <v>40</v>
      </c>
      <c r="B47" s="225">
        <v>43</v>
      </c>
      <c r="C47" s="134" t="str">
        <f>IF(VLOOKUP(B47,Arvestused!A:C,2,FALSE)="","",VLOOKUP(B47,Arvestused!A:C,2,FALSE))</f>
        <v>EMV2</v>
      </c>
      <c r="D47" s="134" t="str">
        <f>IF(VLOOKUP(B47,Arvestused!A:C,3,FALSE)="","",VLOOKUP(B47,Arvestused!A:C,3,FALSE))</f>
        <v>EMV6</v>
      </c>
      <c r="E47" s="135" t="str">
        <f>CONCATENATE(VLOOKUP(B47,Startlist!B:H,3,FALSE)," / ",VLOOKUP(B47,Startlist!B:H,4,FALSE))</f>
        <v>Kevin Kuusik / Cristen Laos</v>
      </c>
      <c r="F47" s="136" t="str">
        <f>VLOOKUP(B47,Startlist!B:F,5,FALSE)</f>
        <v>EST</v>
      </c>
      <c r="G47" s="135" t="str">
        <f>VLOOKUP(B47,Startlist!B:H,7,FALSE)</f>
        <v>Ford Fiesta</v>
      </c>
      <c r="H47" s="135" t="str">
        <f>VLOOKUP(B47,Startlist!B:H,6,FALSE)</f>
        <v>OT RACING</v>
      </c>
      <c r="I47" s="137" t="str">
        <f>VLOOKUP(B47,Results!B:P,15,FALSE)</f>
        <v> 1:24.53,8</v>
      </c>
      <c r="J47" s="153"/>
    </row>
    <row r="48" spans="1:10" ht="15" customHeight="1">
      <c r="A48" s="133">
        <f t="shared" si="0"/>
        <v>41</v>
      </c>
      <c r="B48" s="225">
        <v>94</v>
      </c>
      <c r="C48" s="134" t="str">
        <f>IF(VLOOKUP(B48,Arvestused!A:C,2,FALSE)="","",VLOOKUP(B48,Arvestused!A:C,2,FALSE))</f>
        <v>EMV1</v>
      </c>
      <c r="D48" s="134" t="str">
        <f>IF(VLOOKUP(B48,Arvestused!A:C,3,FALSE)="","",VLOOKUP(B48,Arvestused!A:C,3,FALSE))</f>
        <v>EMV4</v>
      </c>
      <c r="E48" s="135" t="str">
        <f>CONCATENATE(VLOOKUP(B48,Startlist!B:H,3,FALSE)," / ",VLOOKUP(B48,Startlist!B:H,4,FALSE))</f>
        <v>Henri Franke / Karl Koosa</v>
      </c>
      <c r="F48" s="136" t="str">
        <f>VLOOKUP(B48,Startlist!B:F,5,FALSE)</f>
        <v>EST</v>
      </c>
      <c r="G48" s="135" t="str">
        <f>VLOOKUP(B48,Startlist!B:H,7,FALSE)</f>
        <v>Subaru Impreza</v>
      </c>
      <c r="H48" s="135" t="str">
        <f>VLOOKUP(B48,Startlist!B:H,6,FALSE)</f>
        <v>ECOM MOTORSPORT</v>
      </c>
      <c r="I48" s="137" t="str">
        <f>VLOOKUP(B48,Results!B:P,15,FALSE)</f>
        <v> 1:26.01,4</v>
      </c>
      <c r="J48" s="153"/>
    </row>
    <row r="49" spans="1:10" ht="15" customHeight="1">
      <c r="A49" s="133">
        <f t="shared" si="0"/>
        <v>42</v>
      </c>
      <c r="B49" s="225">
        <v>121</v>
      </c>
      <c r="C49" s="134" t="str">
        <f>IF(VLOOKUP(B49,Arvestused!A:C,2,FALSE)="","",VLOOKUP(B49,Arvestused!A:C,2,FALSE))</f>
        <v>EMV2</v>
      </c>
      <c r="D49" s="134" t="str">
        <f>IF(VLOOKUP(B49,Arvestused!A:C,3,FALSE)="","",VLOOKUP(B49,Arvestused!A:C,3,FALSE))</f>
        <v>EMV8</v>
      </c>
      <c r="E49" s="135" t="str">
        <f>CONCATENATE(VLOOKUP(B49,Startlist!B:H,3,FALSE)," / ",VLOOKUP(B49,Startlist!B:H,4,FALSE))</f>
        <v>Karl Jalakas / Rando Tark</v>
      </c>
      <c r="F49" s="136" t="str">
        <f>VLOOKUP(B49,Startlist!B:F,5,FALSE)</f>
        <v>EST</v>
      </c>
      <c r="G49" s="135" t="str">
        <f>VLOOKUP(B49,Startlist!B:H,7,FALSE)</f>
        <v>BMW Compact</v>
      </c>
      <c r="H49" s="135" t="str">
        <f>VLOOKUP(B49,Startlist!B:H,6,FALSE)</f>
        <v>SAR-TECH MOTORSPORT</v>
      </c>
      <c r="I49" s="137" t="str">
        <f>VLOOKUP(B49,Results!B:P,15,FALSE)</f>
        <v> 1:26.36,6</v>
      </c>
      <c r="J49" s="153"/>
    </row>
    <row r="50" spans="1:10" ht="15" customHeight="1">
      <c r="A50" s="133">
        <f t="shared" si="0"/>
        <v>43</v>
      </c>
      <c r="B50" s="225">
        <v>116</v>
      </c>
      <c r="C50" s="134" t="str">
        <f>IF(VLOOKUP(B50,Arvestused!A:C,2,FALSE)="","",VLOOKUP(B50,Arvestused!A:C,2,FALSE))</f>
        <v>EMV2</v>
      </c>
      <c r="D50" s="134" t="str">
        <f>IF(VLOOKUP(B50,Arvestused!A:C,3,FALSE)="","",VLOOKUP(B50,Arvestused!A:C,3,FALSE))</f>
        <v>EMV5</v>
      </c>
      <c r="E50" s="135" t="str">
        <f>CONCATENATE(VLOOKUP(B50,Startlist!B:H,3,FALSE)," / ",VLOOKUP(B50,Startlist!B:H,4,FALSE))</f>
        <v>Rico Rodi / Ilmar Pukk</v>
      </c>
      <c r="F50" s="136" t="str">
        <f>VLOOKUP(B50,Startlist!B:F,5,FALSE)</f>
        <v>EST</v>
      </c>
      <c r="G50" s="135" t="str">
        <f>VLOOKUP(B50,Startlist!B:H,7,FALSE)</f>
        <v>Honda Civic Type-R</v>
      </c>
      <c r="H50" s="135" t="str">
        <f>VLOOKUP(B50,Startlist!B:H,6,FALSE)</f>
        <v>TIKKRI MOTORSPORT</v>
      </c>
      <c r="I50" s="137" t="str">
        <f>VLOOKUP(B50,Results!B:P,15,FALSE)</f>
        <v> 1:27.00,4</v>
      </c>
      <c r="J50" s="153"/>
    </row>
    <row r="51" spans="1:10" ht="15" customHeight="1">
      <c r="A51" s="133">
        <f t="shared" si="0"/>
        <v>44</v>
      </c>
      <c r="B51" s="225">
        <v>72</v>
      </c>
      <c r="C51" s="134" t="str">
        <f>IF(VLOOKUP(B51,Arvestused!A:C,2,FALSE)="","",VLOOKUP(B51,Arvestused!A:C,2,FALSE))</f>
        <v>EMV2</v>
      </c>
      <c r="D51" s="134" t="str">
        <f>IF(VLOOKUP(B51,Arvestused!A:C,3,FALSE)="","",VLOOKUP(B51,Arvestused!A:C,3,FALSE))</f>
        <v>EMV7</v>
      </c>
      <c r="E51" s="135" t="str">
        <f>CONCATENATE(VLOOKUP(B51,Startlist!B:H,3,FALSE)," / ",VLOOKUP(B51,Startlist!B:H,4,FALSE))</f>
        <v>Raiko Aru / Veiko Kullamäe</v>
      </c>
      <c r="F51" s="136" t="str">
        <f>VLOOKUP(B51,Startlist!B:F,5,FALSE)</f>
        <v>EST</v>
      </c>
      <c r="G51" s="135" t="str">
        <f>VLOOKUP(B51,Startlist!B:H,7,FALSE)</f>
        <v>BMW M3</v>
      </c>
      <c r="H51" s="135" t="str">
        <f>VLOOKUP(B51,Startlist!B:H,6,FALSE)</f>
        <v>ECOM MOTORSPORT</v>
      </c>
      <c r="I51" s="137" t="str">
        <f>VLOOKUP(B51,Results!B:P,15,FALSE)</f>
        <v> 1:27.18,6</v>
      </c>
      <c r="J51" s="153"/>
    </row>
    <row r="52" spans="1:10" ht="15" customHeight="1">
      <c r="A52" s="133">
        <f t="shared" si="0"/>
        <v>45</v>
      </c>
      <c r="B52" s="225">
        <v>137</v>
      </c>
      <c r="C52" s="134" t="str">
        <f>IF(VLOOKUP(B52,Arvestused!A:C,2,FALSE)="","",VLOOKUP(B52,Arvestused!A:C,2,FALSE))</f>
        <v>EMV1</v>
      </c>
      <c r="D52" s="134" t="str">
        <f>IF(VLOOKUP(B52,Arvestused!A:C,3,FALSE)="","",VLOOKUP(B52,Arvestused!A:C,3,FALSE))</f>
        <v>EMV4</v>
      </c>
      <c r="E52" s="135" t="str">
        <f>CONCATENATE(VLOOKUP(B52,Startlist!B:H,3,FALSE)," / ",VLOOKUP(B52,Startlist!B:H,4,FALSE))</f>
        <v>Margus Reek / Geito Reek</v>
      </c>
      <c r="F52" s="136" t="str">
        <f>VLOOKUP(B52,Startlist!B:F,5,FALSE)</f>
        <v>EST</v>
      </c>
      <c r="G52" s="135" t="str">
        <f>VLOOKUP(B52,Startlist!B:H,7,FALSE)</f>
        <v>Mitsubishi Lancer Evo 7</v>
      </c>
      <c r="H52" s="135" t="str">
        <f>VLOOKUP(B52,Startlist!B:H,6,FALSE)</f>
        <v>SAR-TECH MOTORSPORT</v>
      </c>
      <c r="I52" s="137" t="str">
        <f>VLOOKUP(B52,Results!B:P,15,FALSE)</f>
        <v> 1:27.39,8</v>
      </c>
      <c r="J52" s="153"/>
    </row>
    <row r="53" spans="1:10" ht="15" customHeight="1">
      <c r="A53" s="133">
        <f t="shared" si="0"/>
        <v>46</v>
      </c>
      <c r="B53" s="225">
        <v>133</v>
      </c>
      <c r="C53" s="134" t="str">
        <f>IF(VLOOKUP(B53,Arvestused!A:C,2,FALSE)="","",VLOOKUP(B53,Arvestused!A:C,2,FALSE))</f>
        <v>EMV2</v>
      </c>
      <c r="D53" s="134" t="str">
        <f>IF(VLOOKUP(B53,Arvestused!A:C,3,FALSE)="","",VLOOKUP(B53,Arvestused!A:C,3,FALSE))</f>
        <v>EMV5</v>
      </c>
      <c r="E53" s="135" t="str">
        <f>CONCATENATE(VLOOKUP(B53,Startlist!B:H,3,FALSE)," / ",VLOOKUP(B53,Startlist!B:H,4,FALSE))</f>
        <v>Erkko East / Margus Brant</v>
      </c>
      <c r="F53" s="136" t="str">
        <f>VLOOKUP(B53,Startlist!B:F,5,FALSE)</f>
        <v>EST</v>
      </c>
      <c r="G53" s="135" t="str">
        <f>VLOOKUP(B53,Startlist!B:H,7,FALSE)</f>
        <v>Honda Civic Type-R</v>
      </c>
      <c r="H53" s="135" t="str">
        <f>VLOOKUP(B53,Startlist!B:H,6,FALSE)</f>
        <v>OT RACING</v>
      </c>
      <c r="I53" s="137" t="str">
        <f>VLOOKUP(B53,Results!B:P,15,FALSE)</f>
        <v> 1:27.58,0</v>
      </c>
      <c r="J53" s="153"/>
    </row>
    <row r="54" spans="1:10" ht="15" customHeight="1">
      <c r="A54" s="133">
        <f t="shared" si="0"/>
        <v>47</v>
      </c>
      <c r="B54" s="225">
        <v>124</v>
      </c>
      <c r="C54" s="134" t="str">
        <f>IF(VLOOKUP(B54,Arvestused!A:C,2,FALSE)="","",VLOOKUP(B54,Arvestused!A:C,2,FALSE))</f>
        <v>EMV1</v>
      </c>
      <c r="D54" s="134" t="str">
        <f>IF(VLOOKUP(B54,Arvestused!A:C,3,FALSE)="","",VLOOKUP(B54,Arvestused!A:C,3,FALSE))</f>
        <v>EMV4</v>
      </c>
      <c r="E54" s="135" t="str">
        <f>CONCATENATE(VLOOKUP(B54,Startlist!B:H,3,FALSE)," / ",VLOOKUP(B54,Startlist!B:H,4,FALSE))</f>
        <v>Aarre Luoto / Henri Kallioniemi</v>
      </c>
      <c r="F54" s="136" t="str">
        <f>VLOOKUP(B54,Startlist!B:F,5,FALSE)</f>
        <v>FIN</v>
      </c>
      <c r="G54" s="135" t="str">
        <f>VLOOKUP(B54,Startlist!B:H,7,FALSE)</f>
        <v>Subaru Impreza WRX STI</v>
      </c>
      <c r="H54" s="135" t="str">
        <f>VLOOKUP(B54,Startlist!B:H,6,FALSE)</f>
        <v>SÄILIÖ JA TERÄSRAKENNE A.LUOTOOY</v>
      </c>
      <c r="I54" s="137" t="str">
        <f>VLOOKUP(B54,Results!B:P,15,FALSE)</f>
        <v> 1:28.04,7</v>
      </c>
      <c r="J54" s="153"/>
    </row>
    <row r="55" spans="1:10" ht="15" customHeight="1">
      <c r="A55" s="133">
        <f t="shared" si="0"/>
        <v>48</v>
      </c>
      <c r="B55" s="225">
        <v>84</v>
      </c>
      <c r="C55" s="134" t="str">
        <f>IF(VLOOKUP(B55,Arvestused!A:C,2,FALSE)="","",VLOOKUP(B55,Arvestused!A:C,2,FALSE))</f>
        <v>EMV2</v>
      </c>
      <c r="D55" s="134">
        <f>IF(VLOOKUP(B55,Arvestused!A:C,3,FALSE)="","",VLOOKUP(B55,Arvestused!A:C,3,FALSE))</f>
      </c>
      <c r="E55" s="135" t="str">
        <f>CONCATENATE(VLOOKUP(B55,Startlist!B:H,3,FALSE)," / ",VLOOKUP(B55,Startlist!B:H,4,FALSE))</f>
        <v>Teemu Kiiski / Janne Rauhala</v>
      </c>
      <c r="F55" s="136" t="str">
        <f>VLOOKUP(B55,Startlist!B:F,5,FALSE)</f>
        <v>FIN</v>
      </c>
      <c r="G55" s="135" t="str">
        <f>VLOOKUP(B55,Startlist!B:H,7,FALSE)</f>
        <v>Ford Fiesta R2</v>
      </c>
      <c r="H55" s="135" t="str">
        <f>VLOOKUP(B55,Startlist!B:H,6,FALSE)</f>
        <v>JANNE RAUHALA</v>
      </c>
      <c r="I55" s="137" t="str">
        <f>VLOOKUP(B55,Results!B:P,15,FALSE)</f>
        <v> 1:28.09,3</v>
      </c>
      <c r="J55" s="153"/>
    </row>
    <row r="56" spans="1:10" ht="15" customHeight="1">
      <c r="A56" s="133">
        <f t="shared" si="0"/>
        <v>49</v>
      </c>
      <c r="B56" s="225">
        <v>46</v>
      </c>
      <c r="C56" s="134" t="str">
        <f>IF(VLOOKUP(B56,Arvestused!A:C,2,FALSE)="","",VLOOKUP(B56,Arvestused!A:C,2,FALSE))</f>
        <v>EMV2</v>
      </c>
      <c r="D56" s="134" t="str">
        <f>IF(VLOOKUP(B56,Arvestused!A:C,3,FALSE)="","",VLOOKUP(B56,Arvestused!A:C,3,FALSE))</f>
        <v>EMV6</v>
      </c>
      <c r="E56" s="135" t="str">
        <f>CONCATENATE(VLOOKUP(B56,Startlist!B:H,3,FALSE)," / ",VLOOKUP(B56,Startlist!B:H,4,FALSE))</f>
        <v>Oliver Solberg / Veronica Engan</v>
      </c>
      <c r="F56" s="136" t="str">
        <f>VLOOKUP(B56,Startlist!B:F,5,FALSE)</f>
        <v>LAT / NOR</v>
      </c>
      <c r="G56" s="135" t="str">
        <f>VLOOKUP(B56,Startlist!B:H,7,FALSE)</f>
        <v>Peugeot 208 R2</v>
      </c>
      <c r="H56" s="135" t="str">
        <f>VLOOKUP(B56,Startlist!B:H,6,FALSE)</f>
        <v>SPORTS RACING TECHNOLOGIES</v>
      </c>
      <c r="I56" s="137" t="str">
        <f>VLOOKUP(B56,Results!B:P,15,FALSE)</f>
        <v> 1:28.10,4</v>
      </c>
      <c r="J56" s="153"/>
    </row>
    <row r="57" spans="1:10" ht="15" customHeight="1">
      <c r="A57" s="133">
        <f t="shared" si="0"/>
        <v>50</v>
      </c>
      <c r="B57" s="225">
        <v>155</v>
      </c>
      <c r="C57" s="134" t="str">
        <f>IF(VLOOKUP(B57,Arvestused!A:C,2,FALSE)="","",VLOOKUP(B57,Arvestused!A:C,2,FALSE))</f>
        <v>EMV2</v>
      </c>
      <c r="D57" s="134" t="str">
        <f>IF(VLOOKUP(B57,Arvestused!A:C,3,FALSE)="","",VLOOKUP(B57,Arvestused!A:C,3,FALSE))</f>
        <v>EMV7</v>
      </c>
      <c r="E57" s="135" t="str">
        <f>CONCATENATE(VLOOKUP(B57,Startlist!B:H,3,FALSE)," / ",VLOOKUP(B57,Startlist!B:H,4,FALSE))</f>
        <v>Ilkka Saarikoski / Juhani Koski</v>
      </c>
      <c r="F57" s="136" t="str">
        <f>VLOOKUP(B57,Startlist!B:F,5,FALSE)</f>
        <v>FIN</v>
      </c>
      <c r="G57" s="135" t="str">
        <f>VLOOKUP(B57,Startlist!B:H,7,FALSE)</f>
        <v>BMW M3</v>
      </c>
      <c r="H57" s="135" t="str">
        <f>VLOOKUP(B57,Startlist!B:H,6,FALSE)</f>
        <v>ILKKA SAARIKOSKI</v>
      </c>
      <c r="I57" s="137" t="str">
        <f>VLOOKUP(B57,Results!B:P,15,FALSE)</f>
        <v> 1:28.36,8</v>
      </c>
      <c r="J57" s="153"/>
    </row>
    <row r="58" spans="1:10" ht="15" customHeight="1">
      <c r="A58" s="133">
        <f t="shared" si="0"/>
        <v>51</v>
      </c>
      <c r="B58" s="225">
        <v>128</v>
      </c>
      <c r="C58" s="134" t="str">
        <f>IF(VLOOKUP(B58,Arvestused!A:C,2,FALSE)="","",VLOOKUP(B58,Arvestused!A:C,2,FALSE))</f>
        <v>EMV2</v>
      </c>
      <c r="D58" s="134" t="str">
        <f>IF(VLOOKUP(B58,Arvestused!A:C,3,FALSE)="","",VLOOKUP(B58,Arvestused!A:C,3,FALSE))</f>
        <v>EMV9</v>
      </c>
      <c r="E58" s="135" t="str">
        <f>CONCATENATE(VLOOKUP(B58,Startlist!B:H,3,FALSE)," / ",VLOOKUP(B58,Startlist!B:H,4,FALSE))</f>
        <v>Klim Baikov / Andrey Kleshchev</v>
      </c>
      <c r="F58" s="136" t="str">
        <f>VLOOKUP(B58,Startlist!B:F,5,FALSE)</f>
        <v>EST</v>
      </c>
      <c r="G58" s="135" t="str">
        <f>VLOOKUP(B58,Startlist!B:H,7,FALSE)</f>
        <v>Lada 2105</v>
      </c>
      <c r="H58" s="135" t="str">
        <f>VLOOKUP(B58,Startlist!B:H,6,FALSE)</f>
        <v>SAR-TECH MOTORSPORT</v>
      </c>
      <c r="I58" s="137" t="str">
        <f>VLOOKUP(B58,Results!B:P,15,FALSE)</f>
        <v> 1:28.51,9</v>
      </c>
      <c r="J58" s="153"/>
    </row>
    <row r="59" spans="1:10" ht="15" customHeight="1">
      <c r="A59" s="133">
        <f t="shared" si="0"/>
        <v>52</v>
      </c>
      <c r="B59" s="225">
        <v>67</v>
      </c>
      <c r="C59" s="134" t="str">
        <f>IF(VLOOKUP(B59,Arvestused!A:C,2,FALSE)="","",VLOOKUP(B59,Arvestused!A:C,2,FALSE))</f>
        <v>EMV2</v>
      </c>
      <c r="D59" s="134">
        <f>IF(VLOOKUP(B59,Arvestused!A:C,3,FALSE)="","",VLOOKUP(B59,Arvestused!A:C,3,FALSE))</f>
      </c>
      <c r="E59" s="135" t="str">
        <f>CONCATENATE(VLOOKUP(B59,Startlist!B:H,3,FALSE)," / ",VLOOKUP(B59,Startlist!B:H,4,FALSE))</f>
        <v>Tommi Hatakka / Topi Luhtinen</v>
      </c>
      <c r="F59" s="136" t="str">
        <f>VLOOKUP(B59,Startlist!B:F,5,FALSE)</f>
        <v>FIN</v>
      </c>
      <c r="G59" s="135" t="str">
        <f>VLOOKUP(B59,Startlist!B:H,7,FALSE)</f>
        <v>Opel Adam R2</v>
      </c>
      <c r="H59" s="135" t="str">
        <f>VLOOKUP(B59,Startlist!B:H,6,FALSE)</f>
        <v>DYNAMO</v>
      </c>
      <c r="I59" s="137" t="str">
        <f>VLOOKUP(B59,Results!B:P,15,FALSE)</f>
        <v> 1:28.55,9</v>
      </c>
      <c r="J59" s="153"/>
    </row>
    <row r="60" spans="1:10" ht="15" customHeight="1">
      <c r="A60" s="133">
        <f t="shared" si="0"/>
        <v>53</v>
      </c>
      <c r="B60" s="225">
        <v>98</v>
      </c>
      <c r="C60" s="134" t="str">
        <f>IF(VLOOKUP(B60,Arvestused!A:C,2,FALSE)="","",VLOOKUP(B60,Arvestused!A:C,2,FALSE))</f>
        <v>EMV2</v>
      </c>
      <c r="D60" s="134" t="str">
        <f>IF(VLOOKUP(B60,Arvestused!A:C,3,FALSE)="","",VLOOKUP(B60,Arvestused!A:C,3,FALSE))</f>
        <v>EMV8</v>
      </c>
      <c r="E60" s="135" t="str">
        <f>CONCATENATE(VLOOKUP(B60,Startlist!B:H,3,FALSE)," / ",VLOOKUP(B60,Startlist!B:H,4,FALSE))</f>
        <v>Mick Holland / Karolis Kairys</v>
      </c>
      <c r="F60" s="136" t="str">
        <f>VLOOKUP(B60,Startlist!B:F,5,FALSE)</f>
        <v>GB / LIT</v>
      </c>
      <c r="G60" s="135" t="str">
        <f>VLOOKUP(B60,Startlist!B:H,7,FALSE)</f>
        <v>Ford MK1 Escort</v>
      </c>
      <c r="H60" s="135" t="str">
        <f>VLOOKUP(B60,Startlist!B:H,6,FALSE)</f>
        <v>SAR-TECH MOTORSPORT</v>
      </c>
      <c r="I60" s="137" t="str">
        <f>VLOOKUP(B60,Results!B:P,15,FALSE)</f>
        <v> 1:28.56,2</v>
      </c>
      <c r="J60" s="153"/>
    </row>
    <row r="61" spans="1:10" ht="15" customHeight="1">
      <c r="A61" s="133">
        <f t="shared" si="0"/>
        <v>54</v>
      </c>
      <c r="B61" s="225">
        <v>85</v>
      </c>
      <c r="C61" s="134" t="str">
        <f>IF(VLOOKUP(B61,Arvestused!A:C,2,FALSE)="","",VLOOKUP(B61,Arvestused!A:C,2,FALSE))</f>
        <v>EMV1</v>
      </c>
      <c r="D61" s="134" t="str">
        <f>IF(VLOOKUP(B61,Arvestused!A:C,3,FALSE)="","",VLOOKUP(B61,Arvestused!A:C,3,FALSE))</f>
        <v>EMV4</v>
      </c>
      <c r="E61" s="135" t="str">
        <f>CONCATENATE(VLOOKUP(B61,Startlist!B:H,3,FALSE)," / ",VLOOKUP(B61,Startlist!B:H,4,FALSE))</f>
        <v>Denis Levyatov / Leonard Giliver</v>
      </c>
      <c r="F61" s="136" t="str">
        <f>VLOOKUP(B61,Startlist!B:F,5,FALSE)</f>
        <v>RUS / EST</v>
      </c>
      <c r="G61" s="135" t="str">
        <f>VLOOKUP(B61,Startlist!B:H,7,FALSE)</f>
        <v>Subaru Impreza</v>
      </c>
      <c r="H61" s="135" t="str">
        <f>VLOOKUP(B61,Startlist!B:H,6,FALSE)</f>
        <v>CONE FOREST MOTORSPORT</v>
      </c>
      <c r="I61" s="137" t="str">
        <f>VLOOKUP(B61,Results!B:P,15,FALSE)</f>
        <v> 1:29.17,1</v>
      </c>
      <c r="J61" s="153"/>
    </row>
    <row r="62" spans="1:10" ht="15" customHeight="1">
      <c r="A62" s="133">
        <f t="shared" si="0"/>
        <v>55</v>
      </c>
      <c r="B62" s="225">
        <v>123</v>
      </c>
      <c r="C62" s="134" t="str">
        <f>IF(VLOOKUP(B62,Arvestused!A:C,2,FALSE)="","",VLOOKUP(B62,Arvestused!A:C,2,FALSE))</f>
        <v>EMV2</v>
      </c>
      <c r="D62" s="134" t="str">
        <f>IF(VLOOKUP(B62,Arvestused!A:C,3,FALSE)="","",VLOOKUP(B62,Arvestused!A:C,3,FALSE))</f>
        <v>EMV9</v>
      </c>
      <c r="E62" s="135" t="str">
        <f>CONCATENATE(VLOOKUP(B62,Startlist!B:H,3,FALSE)," / ",VLOOKUP(B62,Startlist!B:H,4,FALSE))</f>
        <v>Kermo Laus / Alari Jürgens</v>
      </c>
      <c r="F62" s="136" t="str">
        <f>VLOOKUP(B62,Startlist!B:F,5,FALSE)</f>
        <v>EST</v>
      </c>
      <c r="G62" s="135" t="str">
        <f>VLOOKUP(B62,Startlist!B:H,7,FALSE)</f>
        <v>Nissan Sunny</v>
      </c>
      <c r="H62" s="135" t="str">
        <f>VLOOKUP(B62,Startlist!B:H,6,FALSE)</f>
        <v>SAR-TECH MOTORSPORT</v>
      </c>
      <c r="I62" s="137" t="str">
        <f>VLOOKUP(B62,Results!B:P,15,FALSE)</f>
        <v> 1:29.29,8</v>
      </c>
      <c r="J62" s="153"/>
    </row>
    <row r="63" spans="1:10" ht="15" customHeight="1">
      <c r="A63" s="133">
        <f t="shared" si="0"/>
        <v>56</v>
      </c>
      <c r="B63" s="225">
        <v>118</v>
      </c>
      <c r="C63" s="134" t="str">
        <f>IF(VLOOKUP(B63,Arvestused!A:C,2,FALSE)="","",VLOOKUP(B63,Arvestused!A:C,2,FALSE))</f>
        <v>EMV2</v>
      </c>
      <c r="D63" s="134" t="str">
        <f>IF(VLOOKUP(B63,Arvestused!A:C,3,FALSE)="","",VLOOKUP(B63,Arvestused!A:C,3,FALSE))</f>
        <v>EMV8</v>
      </c>
      <c r="E63" s="135" t="str">
        <f>CONCATENATE(VLOOKUP(B63,Startlist!B:H,3,FALSE)," / ",VLOOKUP(B63,Startlist!B:H,4,FALSE))</f>
        <v>Tomi Kunttu / Hannu Sartovuo</v>
      </c>
      <c r="F63" s="136" t="str">
        <f>VLOOKUP(B63,Startlist!B:F,5,FALSE)</f>
        <v>FIN</v>
      </c>
      <c r="G63" s="135" t="str">
        <f>VLOOKUP(B63,Startlist!B:H,7,FALSE)</f>
        <v>VW Golf GTI</v>
      </c>
      <c r="H63" s="135" t="str">
        <f>VLOOKUP(B63,Startlist!B:H,6,FALSE)</f>
        <v>TOMI KUNTTU</v>
      </c>
      <c r="I63" s="137" t="str">
        <f>VLOOKUP(B63,Results!B:P,15,FALSE)</f>
        <v> 1:29.30,5</v>
      </c>
      <c r="J63" s="153"/>
    </row>
    <row r="64" spans="1:10" ht="15" customHeight="1">
      <c r="A64" s="133">
        <f t="shared" si="0"/>
        <v>57</v>
      </c>
      <c r="B64" s="225">
        <v>141</v>
      </c>
      <c r="C64" s="134" t="str">
        <f>IF(VLOOKUP(B64,Arvestused!A:C,2,FALSE)="","",VLOOKUP(B64,Arvestused!A:C,2,FALSE))</f>
        <v>EMV2</v>
      </c>
      <c r="D64" s="134" t="str">
        <f>IF(VLOOKUP(B64,Arvestused!A:C,3,FALSE)="","",VLOOKUP(B64,Arvestused!A:C,3,FALSE))</f>
        <v>EMV5</v>
      </c>
      <c r="E64" s="135" t="str">
        <f>CONCATENATE(VLOOKUP(B64,Startlist!B:H,3,FALSE)," / ",VLOOKUP(B64,Startlist!B:H,4,FALSE))</f>
        <v>Timo Mäki / Mika Kortesuo</v>
      </c>
      <c r="F64" s="136" t="str">
        <f>VLOOKUP(B64,Startlist!B:F,5,FALSE)</f>
        <v>FIN</v>
      </c>
      <c r="G64" s="135" t="str">
        <f>VLOOKUP(B64,Startlist!B:H,7,FALSE)</f>
        <v>Renault Clio</v>
      </c>
      <c r="H64" s="135" t="str">
        <f>VLOOKUP(B64,Startlist!B:H,6,FALSE)</f>
        <v>TIMO MÄKI</v>
      </c>
      <c r="I64" s="137" t="str">
        <f>VLOOKUP(B64,Results!B:P,15,FALSE)</f>
        <v> 1:29.34,6</v>
      </c>
      <c r="J64" s="153"/>
    </row>
    <row r="65" spans="1:10" ht="15" customHeight="1">
      <c r="A65" s="133">
        <f t="shared" si="0"/>
        <v>58</v>
      </c>
      <c r="B65" s="225">
        <v>142</v>
      </c>
      <c r="C65" s="134" t="str">
        <f>IF(VLOOKUP(B65,Arvestused!A:C,2,FALSE)="","",VLOOKUP(B65,Arvestused!A:C,2,FALSE))</f>
        <v>EMV2</v>
      </c>
      <c r="D65" s="134" t="str">
        <f>IF(VLOOKUP(B65,Arvestused!A:C,3,FALSE)="","",VLOOKUP(B65,Arvestused!A:C,3,FALSE))</f>
        <v>EMV7</v>
      </c>
      <c r="E65" s="135" t="str">
        <f>CONCATENATE(VLOOKUP(B65,Startlist!B:H,3,FALSE)," / ",VLOOKUP(B65,Startlist!B:H,4,FALSE))</f>
        <v>Bogdan Semet / Raiko Lille</v>
      </c>
      <c r="F65" s="136" t="str">
        <f>VLOOKUP(B65,Startlist!B:F,5,FALSE)</f>
        <v>EST</v>
      </c>
      <c r="G65" s="135" t="str">
        <f>VLOOKUP(B65,Startlist!B:H,7,FALSE)</f>
        <v>BMW 320</v>
      </c>
      <c r="H65" s="135" t="str">
        <f>VLOOKUP(B65,Startlist!B:H,6,FALSE)</f>
        <v>ECOM MOTORSPORT</v>
      </c>
      <c r="I65" s="137" t="str">
        <f>VLOOKUP(B65,Results!B:P,15,FALSE)</f>
        <v> 1:29.48,0</v>
      </c>
      <c r="J65" s="153"/>
    </row>
    <row r="66" spans="1:10" ht="15" customHeight="1">
      <c r="A66" s="133">
        <f t="shared" si="0"/>
        <v>59</v>
      </c>
      <c r="B66" s="225">
        <v>145</v>
      </c>
      <c r="C66" s="134" t="str">
        <f>IF(VLOOKUP(B66,Arvestused!A:C,2,FALSE)="","",VLOOKUP(B66,Arvestused!A:C,2,FALSE))</f>
        <v>EMV2</v>
      </c>
      <c r="D66" s="134" t="str">
        <f>IF(VLOOKUP(B66,Arvestused!A:C,3,FALSE)="","",VLOOKUP(B66,Arvestused!A:C,3,FALSE))</f>
        <v>EMV9</v>
      </c>
      <c r="E66" s="135" t="str">
        <f>CONCATENATE(VLOOKUP(B66,Startlist!B:H,3,FALSE)," / ",VLOOKUP(B66,Startlist!B:H,4,FALSE))</f>
        <v>Priit Guljajev / Janek Ojala</v>
      </c>
      <c r="F66" s="136" t="str">
        <f>VLOOKUP(B66,Startlist!B:F,5,FALSE)</f>
        <v>EST</v>
      </c>
      <c r="G66" s="135" t="str">
        <f>VLOOKUP(B66,Startlist!B:H,7,FALSE)</f>
        <v>Nissan Sunny</v>
      </c>
      <c r="H66" s="135" t="str">
        <f>VLOOKUP(B66,Startlist!B:H,6,FALSE)</f>
        <v>ECOM MOTORSPORT</v>
      </c>
      <c r="I66" s="137" t="str">
        <f>VLOOKUP(B66,Results!B:P,15,FALSE)</f>
        <v> 1:31.12,7</v>
      </c>
      <c r="J66" s="153"/>
    </row>
    <row r="67" spans="1:10" ht="15" customHeight="1">
      <c r="A67" s="133">
        <f t="shared" si="0"/>
        <v>60</v>
      </c>
      <c r="B67" s="225">
        <v>88</v>
      </c>
      <c r="C67" s="134" t="str">
        <f>IF(VLOOKUP(B67,Arvestused!A:C,2,FALSE)="","",VLOOKUP(B67,Arvestused!A:C,2,FALSE))</f>
        <v>EMV1</v>
      </c>
      <c r="D67" s="134" t="str">
        <f>IF(VLOOKUP(B67,Arvestused!A:C,3,FALSE)="","",VLOOKUP(B67,Arvestused!A:C,3,FALSE))</f>
        <v>EMV4</v>
      </c>
      <c r="E67" s="135" t="str">
        <f>CONCATENATE(VLOOKUP(B67,Startlist!B:H,3,FALSE)," / ",VLOOKUP(B67,Startlist!B:H,4,FALSE))</f>
        <v>Vadim Kuznetsov / Roman Kapustin</v>
      </c>
      <c r="F67" s="136" t="str">
        <f>VLOOKUP(B67,Startlist!B:F,5,FALSE)</f>
        <v>RUS</v>
      </c>
      <c r="G67" s="135" t="str">
        <f>VLOOKUP(B67,Startlist!B:H,7,FALSE)</f>
        <v>Mitsubishi Lancer Evo 8</v>
      </c>
      <c r="H67" s="135" t="str">
        <f>VLOOKUP(B67,Startlist!B:H,6,FALSE)</f>
        <v>TIKKRI MOTORSPORT</v>
      </c>
      <c r="I67" s="137" t="str">
        <f>VLOOKUP(B67,Results!B:P,15,FALSE)</f>
        <v> 1:31.13,4</v>
      </c>
      <c r="J67" s="153"/>
    </row>
    <row r="68" spans="1:10" ht="15" customHeight="1">
      <c r="A68" s="133">
        <f aca="true" t="shared" si="1" ref="A68:A96">A67+1</f>
        <v>61</v>
      </c>
      <c r="B68" s="225">
        <v>164</v>
      </c>
      <c r="C68" s="134" t="str">
        <f>IF(VLOOKUP(B68,Arvestused!A:C,2,FALSE)="","",VLOOKUP(B68,Arvestused!A:C,2,FALSE))</f>
        <v>EMV2</v>
      </c>
      <c r="D68" s="134" t="str">
        <f>IF(VLOOKUP(B68,Arvestused!A:C,3,FALSE)="","",VLOOKUP(B68,Arvestused!A:C,3,FALSE))</f>
        <v>EMV10</v>
      </c>
      <c r="E68" s="135" t="str">
        <f>CONCATENATE(VLOOKUP(B68,Startlist!B:H,3,FALSE)," / ",VLOOKUP(B68,Startlist!B:H,4,FALSE))</f>
        <v>Taavi Niinemets / Esko Allika</v>
      </c>
      <c r="F68" s="136" t="str">
        <f>VLOOKUP(B68,Startlist!B:F,5,FALSE)</f>
        <v>EST</v>
      </c>
      <c r="G68" s="135" t="str">
        <f>VLOOKUP(B68,Startlist!B:H,7,FALSE)</f>
        <v>GAZ 51A</v>
      </c>
      <c r="H68" s="135" t="str">
        <f>VLOOKUP(B68,Startlist!B:H,6,FALSE)</f>
        <v>GAZ RALLIKLUBI</v>
      </c>
      <c r="I68" s="137" t="str">
        <f>VLOOKUP(B68,Results!B:P,15,FALSE)</f>
        <v> 1:31.23,2</v>
      </c>
      <c r="J68" s="153"/>
    </row>
    <row r="69" spans="1:10" ht="15" customHeight="1">
      <c r="A69" s="133">
        <f t="shared" si="1"/>
        <v>62</v>
      </c>
      <c r="B69" s="225">
        <v>139</v>
      </c>
      <c r="C69" s="134" t="str">
        <f>IF(VLOOKUP(B69,Arvestused!A:C,2,FALSE)="","",VLOOKUP(B69,Arvestused!A:C,2,FALSE))</f>
        <v>EMV2</v>
      </c>
      <c r="D69" s="134" t="str">
        <f>IF(VLOOKUP(B69,Arvestused!A:C,3,FALSE)="","",VLOOKUP(B69,Arvestused!A:C,3,FALSE))</f>
        <v>EMV7</v>
      </c>
      <c r="E69" s="135" t="str">
        <f>CONCATENATE(VLOOKUP(B69,Startlist!B:H,3,FALSE)," / ",VLOOKUP(B69,Startlist!B:H,4,FALSE))</f>
        <v>Siim Järveots / Priit Järveots</v>
      </c>
      <c r="F69" s="136" t="str">
        <f>VLOOKUP(B69,Startlist!B:F,5,FALSE)</f>
        <v>EST</v>
      </c>
      <c r="G69" s="135" t="str">
        <f>VLOOKUP(B69,Startlist!B:H,7,FALSE)</f>
        <v>BMW 328</v>
      </c>
      <c r="H69" s="135" t="str">
        <f>VLOOKUP(B69,Startlist!B:H,6,FALSE)</f>
        <v>SAR-TECH MOTORSPORT</v>
      </c>
      <c r="I69" s="137" t="str">
        <f>VLOOKUP(B69,Results!B:P,15,FALSE)</f>
        <v> 1:31.33,9</v>
      </c>
      <c r="J69" s="153"/>
    </row>
    <row r="70" spans="1:10" ht="15" customHeight="1">
      <c r="A70" s="133">
        <f t="shared" si="1"/>
        <v>63</v>
      </c>
      <c r="B70" s="225">
        <v>138</v>
      </c>
      <c r="C70" s="134" t="str">
        <f>IF(VLOOKUP(B70,Arvestused!A:C,2,FALSE)="","",VLOOKUP(B70,Arvestused!A:C,2,FALSE))</f>
        <v>EMV2</v>
      </c>
      <c r="D70" s="134" t="str">
        <f>IF(VLOOKUP(B70,Arvestused!A:C,3,FALSE)="","",VLOOKUP(B70,Arvestused!A:C,3,FALSE))</f>
        <v>EMV7</v>
      </c>
      <c r="E70" s="135" t="str">
        <f>CONCATENATE(VLOOKUP(B70,Startlist!B:H,3,FALSE)," / ",VLOOKUP(B70,Startlist!B:H,4,FALSE))</f>
        <v>Petri Honkanen / Jari Elonen</v>
      </c>
      <c r="F70" s="136" t="str">
        <f>VLOOKUP(B70,Startlist!B:F,5,FALSE)</f>
        <v>FIN</v>
      </c>
      <c r="G70" s="135" t="str">
        <f>VLOOKUP(B70,Startlist!B:H,7,FALSE)</f>
        <v>BMW M3</v>
      </c>
      <c r="H70" s="135" t="str">
        <f>VLOOKUP(B70,Startlist!B:H,6,FALSE)</f>
        <v>SÄILIÖ JA TERÄSRAKENNE A.LUOTOOY</v>
      </c>
      <c r="I70" s="137" t="str">
        <f>VLOOKUP(B70,Results!B:P,15,FALSE)</f>
        <v> 1:32.28,0</v>
      </c>
      <c r="J70" s="153"/>
    </row>
    <row r="71" spans="1:10" ht="15" customHeight="1">
      <c r="A71" s="133">
        <f t="shared" si="1"/>
        <v>64</v>
      </c>
      <c r="B71" s="225">
        <v>99</v>
      </c>
      <c r="C71" s="134" t="str">
        <f>IF(VLOOKUP(B71,Arvestused!A:C,2,FALSE)="","",VLOOKUP(B71,Arvestused!A:C,2,FALSE))</f>
        <v>EMV2</v>
      </c>
      <c r="D71" s="134" t="str">
        <f>IF(VLOOKUP(B71,Arvestused!A:C,3,FALSE)="","",VLOOKUP(B71,Arvestused!A:C,3,FALSE))</f>
        <v>EMV8</v>
      </c>
      <c r="E71" s="135" t="str">
        <f>CONCATENATE(VLOOKUP(B71,Startlist!B:H,3,FALSE)," / ",VLOOKUP(B71,Startlist!B:H,4,FALSE))</f>
        <v>Drew Holland / Aleksandras Dainys</v>
      </c>
      <c r="F71" s="136" t="str">
        <f>VLOOKUP(B71,Startlist!B:F,5,FALSE)</f>
        <v>GB / LIT</v>
      </c>
      <c r="G71" s="135" t="str">
        <f>VLOOKUP(B71,Startlist!B:H,7,FALSE)</f>
        <v>Ford MK1 Escort</v>
      </c>
      <c r="H71" s="135" t="str">
        <f>VLOOKUP(B71,Startlist!B:H,6,FALSE)</f>
        <v>SAR-TECH MOTORSPORT</v>
      </c>
      <c r="I71" s="137" t="str">
        <f>VLOOKUP(B71,Results!B:P,15,FALSE)</f>
        <v> 1:32.29,6</v>
      </c>
      <c r="J71" s="153"/>
    </row>
    <row r="72" spans="1:10" ht="15" customHeight="1">
      <c r="A72" s="133">
        <f t="shared" si="1"/>
        <v>65</v>
      </c>
      <c r="B72" s="225">
        <v>112</v>
      </c>
      <c r="C72" s="134" t="str">
        <f>IF(VLOOKUP(B72,Arvestused!A:C,2,FALSE)="","",VLOOKUP(B72,Arvestused!A:C,2,FALSE))</f>
        <v>EMV2</v>
      </c>
      <c r="D72" s="134" t="str">
        <f>IF(VLOOKUP(B72,Arvestused!A:C,3,FALSE)="","",VLOOKUP(B72,Arvestused!A:C,3,FALSE))</f>
        <v>EMV5</v>
      </c>
      <c r="E72" s="135" t="str">
        <f>CONCATENATE(VLOOKUP(B72,Startlist!B:H,3,FALSE)," / ",VLOOKUP(B72,Startlist!B:H,4,FALSE))</f>
        <v>Sander Sepp / Ants Uustalu</v>
      </c>
      <c r="F72" s="136" t="str">
        <f>VLOOKUP(B72,Startlist!B:F,5,FALSE)</f>
        <v>EST</v>
      </c>
      <c r="G72" s="135" t="str">
        <f>VLOOKUP(B72,Startlist!B:H,7,FALSE)</f>
        <v>Renault Clio</v>
      </c>
      <c r="H72" s="135" t="str">
        <f>VLOOKUP(B72,Startlist!B:H,6,FALSE)</f>
        <v>SAR-TECH MOTORSPORT</v>
      </c>
      <c r="I72" s="137" t="str">
        <f>VLOOKUP(B72,Results!B:P,15,FALSE)</f>
        <v> 1:32.35,4</v>
      </c>
      <c r="J72" s="153"/>
    </row>
    <row r="73" spans="1:10" ht="15" customHeight="1">
      <c r="A73" s="133">
        <f t="shared" si="1"/>
        <v>66</v>
      </c>
      <c r="B73" s="225">
        <v>169</v>
      </c>
      <c r="C73" s="134" t="str">
        <f>IF(VLOOKUP(B73,Arvestused!A:C,2,FALSE)="","",VLOOKUP(B73,Arvestused!A:C,2,FALSE))</f>
        <v>EMV2</v>
      </c>
      <c r="D73" s="134" t="str">
        <f>IF(VLOOKUP(B73,Arvestused!A:C,3,FALSE)="","",VLOOKUP(B73,Arvestused!A:C,3,FALSE))</f>
        <v>EMV10</v>
      </c>
      <c r="E73" s="135" t="str">
        <f>CONCATENATE(VLOOKUP(B73,Startlist!B:H,3,FALSE)," / ",VLOOKUP(B73,Startlist!B:H,4,FALSE))</f>
        <v>Kaido Vilu / Erik Vaasa</v>
      </c>
      <c r="F73" s="136" t="str">
        <f>VLOOKUP(B73,Startlist!B:F,5,FALSE)</f>
        <v>EST</v>
      </c>
      <c r="G73" s="135" t="str">
        <f>VLOOKUP(B73,Startlist!B:H,7,FALSE)</f>
        <v>GAZ 51</v>
      </c>
      <c r="H73" s="135" t="str">
        <f>VLOOKUP(B73,Startlist!B:H,6,FALSE)</f>
        <v>GAZ RALLIKLUBI</v>
      </c>
      <c r="I73" s="137" t="str">
        <f>VLOOKUP(B73,Results!B:P,15,FALSE)</f>
        <v> 1:33.34,5</v>
      </c>
      <c r="J73" s="153"/>
    </row>
    <row r="74" spans="1:10" ht="15" customHeight="1">
      <c r="A74" s="133">
        <f t="shared" si="1"/>
        <v>67</v>
      </c>
      <c r="B74" s="225">
        <v>97</v>
      </c>
      <c r="C74" s="134" t="str">
        <f>IF(VLOOKUP(B74,Arvestused!A:C,2,FALSE)="","",VLOOKUP(B74,Arvestused!A:C,2,FALSE))</f>
        <v>EMV2</v>
      </c>
      <c r="D74" s="134" t="str">
        <f>IF(VLOOKUP(B74,Arvestused!A:C,3,FALSE)="","",VLOOKUP(B74,Arvestused!A:C,3,FALSE))</f>
        <v>EMV8</v>
      </c>
      <c r="E74" s="135" t="str">
        <f>CONCATENATE(VLOOKUP(B74,Startlist!B:H,3,FALSE)," / ",VLOOKUP(B74,Startlist!B:H,4,FALSE))</f>
        <v>Jani Laine / Petri Kaunonen</v>
      </c>
      <c r="F74" s="136" t="str">
        <f>VLOOKUP(B74,Startlist!B:F,5,FALSE)</f>
        <v>FIN</v>
      </c>
      <c r="G74" s="135" t="str">
        <f>VLOOKUP(B74,Startlist!B:H,7,FALSE)</f>
        <v>Seat Ibiza</v>
      </c>
      <c r="H74" s="135" t="str">
        <f>VLOOKUP(B74,Startlist!B:H,6,FALSE)</f>
        <v>JANI LAINE</v>
      </c>
      <c r="I74" s="137" t="str">
        <f>VLOOKUP(B74,Results!B:P,15,FALSE)</f>
        <v> 1:33.48,9</v>
      </c>
      <c r="J74" s="153"/>
    </row>
    <row r="75" spans="1:10" ht="15" customHeight="1">
      <c r="A75" s="133">
        <f t="shared" si="1"/>
        <v>68</v>
      </c>
      <c r="B75" s="225">
        <v>171</v>
      </c>
      <c r="C75" s="134" t="str">
        <f>IF(VLOOKUP(B75,Arvestused!A:C,2,FALSE)="","",VLOOKUP(B75,Arvestused!A:C,2,FALSE))</f>
        <v>EMV2</v>
      </c>
      <c r="D75" s="134" t="str">
        <f>IF(VLOOKUP(B75,Arvestused!A:C,3,FALSE)="","",VLOOKUP(B75,Arvestused!A:C,3,FALSE))</f>
        <v>EMV10</v>
      </c>
      <c r="E75" s="135" t="str">
        <f>CONCATENATE(VLOOKUP(B75,Startlist!B:H,3,FALSE)," / ",VLOOKUP(B75,Startlist!B:H,4,FALSE))</f>
        <v>Meelis Hirsnik / Kaido Oru</v>
      </c>
      <c r="F75" s="136" t="str">
        <f>VLOOKUP(B75,Startlist!B:F,5,FALSE)</f>
        <v>EST</v>
      </c>
      <c r="G75" s="135" t="str">
        <f>VLOOKUP(B75,Startlist!B:H,7,FALSE)</f>
        <v>GAZ 51</v>
      </c>
      <c r="H75" s="135" t="str">
        <f>VLOOKUP(B75,Startlist!B:H,6,FALSE)</f>
        <v>PROREHV RALLY TEAM</v>
      </c>
      <c r="I75" s="137" t="str">
        <f>VLOOKUP(B75,Results!B:P,15,FALSE)</f>
        <v> 1:33.49,3</v>
      </c>
      <c r="J75" s="153"/>
    </row>
    <row r="76" spans="1:10" ht="15" customHeight="1">
      <c r="A76" s="133">
        <f t="shared" si="1"/>
        <v>69</v>
      </c>
      <c r="B76" s="225">
        <v>157</v>
      </c>
      <c r="C76" s="134" t="str">
        <f>IF(VLOOKUP(B76,Arvestused!A:C,2,FALSE)="","",VLOOKUP(B76,Arvestused!A:C,2,FALSE))</f>
        <v>EMV2</v>
      </c>
      <c r="D76" s="134" t="str">
        <f>IF(VLOOKUP(B76,Arvestused!A:C,3,FALSE)="","",VLOOKUP(B76,Arvestused!A:C,3,FALSE))</f>
        <v>EMV9</v>
      </c>
      <c r="E76" s="135" t="str">
        <f>CONCATENATE(VLOOKUP(B76,Startlist!B:H,3,FALSE)," / ",VLOOKUP(B76,Startlist!B:H,4,FALSE))</f>
        <v>Kalle Kruusma / Andres Kruusma</v>
      </c>
      <c r="F76" s="136" t="str">
        <f>VLOOKUP(B76,Startlist!B:F,5,FALSE)</f>
        <v>EST</v>
      </c>
      <c r="G76" s="135" t="str">
        <f>VLOOKUP(B76,Startlist!B:H,7,FALSE)</f>
        <v>Vaz 2105</v>
      </c>
      <c r="H76" s="135" t="str">
        <f>VLOOKUP(B76,Startlist!B:H,6,FALSE)</f>
        <v>ECOM MOTORSPORT</v>
      </c>
      <c r="I76" s="137" t="str">
        <f>VLOOKUP(B76,Results!B:P,15,FALSE)</f>
        <v> 1:33.53,6</v>
      </c>
      <c r="J76" s="153"/>
    </row>
    <row r="77" spans="1:10" ht="15" customHeight="1">
      <c r="A77" s="133">
        <f t="shared" si="1"/>
        <v>70</v>
      </c>
      <c r="B77" s="225">
        <v>68</v>
      </c>
      <c r="C77" s="134" t="str">
        <f>IF(VLOOKUP(B77,Arvestused!A:C,2,FALSE)="","",VLOOKUP(B77,Arvestused!A:C,2,FALSE))</f>
        <v>EMV2</v>
      </c>
      <c r="D77" s="134">
        <f>IF(VLOOKUP(B77,Arvestused!A:C,3,FALSE)="","",VLOOKUP(B77,Arvestused!A:C,3,FALSE))</f>
      </c>
      <c r="E77" s="135" t="str">
        <f>CONCATENATE(VLOOKUP(B77,Startlist!B:H,3,FALSE)," / ",VLOOKUP(B77,Startlist!B:H,4,FALSE))</f>
        <v>Jonas Pipiras / Aisvydas Paliukenas</v>
      </c>
      <c r="F77" s="136" t="str">
        <f>VLOOKUP(B77,Startlist!B:F,5,FALSE)</f>
        <v>LIT</v>
      </c>
      <c r="G77" s="135" t="str">
        <f>VLOOKUP(B77,Startlist!B:H,7,FALSE)</f>
        <v>Ford Fiesta R2T</v>
      </c>
      <c r="H77" s="135" t="str">
        <f>VLOOKUP(B77,Startlist!B:H,6,FALSE)</f>
        <v>JUTA KSK</v>
      </c>
      <c r="I77" s="137" t="str">
        <f>VLOOKUP(B77,Results!B:P,15,FALSE)</f>
        <v> 1:34.11,6</v>
      </c>
      <c r="J77" s="153"/>
    </row>
    <row r="78" spans="1:10" ht="15" customHeight="1">
      <c r="A78" s="133">
        <f t="shared" si="1"/>
        <v>71</v>
      </c>
      <c r="B78" s="225">
        <v>170</v>
      </c>
      <c r="C78" s="134" t="str">
        <f>IF(VLOOKUP(B78,Arvestused!A:C,2,FALSE)="","",VLOOKUP(B78,Arvestused!A:C,2,FALSE))</f>
        <v>EMV2</v>
      </c>
      <c r="D78" s="134" t="str">
        <f>IF(VLOOKUP(B78,Arvestused!A:C,3,FALSE)="","",VLOOKUP(B78,Arvestused!A:C,3,FALSE))</f>
        <v>EMV10</v>
      </c>
      <c r="E78" s="135" t="str">
        <f>CONCATENATE(VLOOKUP(B78,Startlist!B:H,3,FALSE)," / ",VLOOKUP(B78,Startlist!B:H,4,FALSE))</f>
        <v>Veiko Liukanen / Toivo Liukanen</v>
      </c>
      <c r="F78" s="136" t="str">
        <f>VLOOKUP(B78,Startlist!B:F,5,FALSE)</f>
        <v>EST</v>
      </c>
      <c r="G78" s="135" t="str">
        <f>VLOOKUP(B78,Startlist!B:H,7,FALSE)</f>
        <v>GAZ 51</v>
      </c>
      <c r="H78" s="135" t="str">
        <f>VLOOKUP(B78,Startlist!B:H,6,FALSE)</f>
        <v>ECOM MOTORSPORT</v>
      </c>
      <c r="I78" s="137" t="str">
        <f>VLOOKUP(B78,Results!B:P,15,FALSE)</f>
        <v> 1:34.16,2</v>
      </c>
      <c r="J78" s="153"/>
    </row>
    <row r="79" spans="1:10" ht="15" customHeight="1">
      <c r="A79" s="133">
        <f t="shared" si="1"/>
        <v>72</v>
      </c>
      <c r="B79" s="225">
        <v>71</v>
      </c>
      <c r="C79" s="134" t="str">
        <f>IF(VLOOKUP(B79,Arvestused!A:C,2,FALSE)="","",VLOOKUP(B79,Arvestused!A:C,2,FALSE))</f>
        <v>EMV2</v>
      </c>
      <c r="D79" s="134" t="str">
        <f>IF(VLOOKUP(B79,Arvestused!A:C,3,FALSE)="","",VLOOKUP(B79,Arvestused!A:C,3,FALSE))</f>
        <v>EMV8</v>
      </c>
      <c r="E79" s="135" t="str">
        <f>CONCATENATE(VLOOKUP(B79,Startlist!B:H,3,FALSE)," / ",VLOOKUP(B79,Startlist!B:H,4,FALSE))</f>
        <v>Henri Tuomisto / Jukka Rasi</v>
      </c>
      <c r="F79" s="136" t="str">
        <f>VLOOKUP(B79,Startlist!B:F,5,FALSE)</f>
        <v>FIN</v>
      </c>
      <c r="G79" s="135" t="str">
        <f>VLOOKUP(B79,Startlist!B:H,7,FALSE)</f>
        <v>Opel Astra GSI</v>
      </c>
      <c r="H79" s="135" t="str">
        <f>VLOOKUP(B79,Startlist!B:H,6,FALSE)</f>
        <v>HENRI TOUMISTO</v>
      </c>
      <c r="I79" s="137" t="str">
        <f>VLOOKUP(B79,Results!B:P,15,FALSE)</f>
        <v> 1:34.22,0</v>
      </c>
      <c r="J79" s="153"/>
    </row>
    <row r="80" spans="1:10" ht="15" customHeight="1">
      <c r="A80" s="133">
        <f t="shared" si="1"/>
        <v>73</v>
      </c>
      <c r="B80" s="225">
        <v>125</v>
      </c>
      <c r="C80" s="134" t="str">
        <f>IF(VLOOKUP(B80,Arvestused!A:C,2,FALSE)="","",VLOOKUP(B80,Arvestused!A:C,2,FALSE))</f>
        <v>EMV2</v>
      </c>
      <c r="D80" s="134" t="str">
        <f>IF(VLOOKUP(B80,Arvestused!A:C,3,FALSE)="","",VLOOKUP(B80,Arvestused!A:C,3,FALSE))</f>
        <v>EMV5</v>
      </c>
      <c r="E80" s="135" t="str">
        <f>CONCATENATE(VLOOKUP(B80,Startlist!B:H,3,FALSE)," / ",VLOOKUP(B80,Startlist!B:H,4,FALSE))</f>
        <v>Audronis Gulbinas / Vytis Pauliukonis</v>
      </c>
      <c r="F80" s="136" t="str">
        <f>VLOOKUP(B80,Startlist!B:F,5,FALSE)</f>
        <v>LIT</v>
      </c>
      <c r="G80" s="135" t="str">
        <f>VLOOKUP(B80,Startlist!B:H,7,FALSE)</f>
        <v>Honda Civic Type-R</v>
      </c>
      <c r="H80" s="135" t="str">
        <f>VLOOKUP(B80,Startlist!B:H,6,FALSE)</f>
        <v>BUKIME DRAUGE VSJ</v>
      </c>
      <c r="I80" s="137" t="str">
        <f>VLOOKUP(B80,Results!B:P,15,FALSE)</f>
        <v> 1:36.31,5</v>
      </c>
      <c r="J80" s="153"/>
    </row>
    <row r="81" spans="1:10" ht="15" customHeight="1">
      <c r="A81" s="133">
        <f t="shared" si="1"/>
        <v>74</v>
      </c>
      <c r="B81" s="225">
        <v>126</v>
      </c>
      <c r="C81" s="134" t="str">
        <f>IF(VLOOKUP(B81,Arvestused!A:C,2,FALSE)="","",VLOOKUP(B81,Arvestused!A:C,2,FALSE))</f>
        <v>EMV2</v>
      </c>
      <c r="D81" s="134" t="str">
        <f>IF(VLOOKUP(B81,Arvestused!A:C,3,FALSE)="","",VLOOKUP(B81,Arvestused!A:C,3,FALSE))</f>
        <v>EMV9</v>
      </c>
      <c r="E81" s="135" t="str">
        <f>CONCATENATE(VLOOKUP(B81,Startlist!B:H,3,FALSE)," / ",VLOOKUP(B81,Startlist!B:H,4,FALSE))</f>
        <v>Mika Karpiola / Iida Muteli</v>
      </c>
      <c r="F81" s="136" t="str">
        <f>VLOOKUP(B81,Startlist!B:F,5,FALSE)</f>
        <v>FIN</v>
      </c>
      <c r="G81" s="135" t="str">
        <f>VLOOKUP(B81,Startlist!B:H,7,FALSE)</f>
        <v>Ford Escort 1300 GT</v>
      </c>
      <c r="H81" s="135" t="str">
        <f>VLOOKUP(B81,Startlist!B:H,6,FALSE)</f>
        <v>MIKA KARPIOLA</v>
      </c>
      <c r="I81" s="137" t="str">
        <f>VLOOKUP(B81,Results!B:P,15,FALSE)</f>
        <v> 1:38.25,3</v>
      </c>
      <c r="J81" s="153"/>
    </row>
    <row r="82" spans="1:10" ht="15" customHeight="1">
      <c r="A82" s="133">
        <f t="shared" si="1"/>
        <v>75</v>
      </c>
      <c r="B82" s="225">
        <v>176</v>
      </c>
      <c r="C82" s="134" t="str">
        <f>IF(VLOOKUP(B82,Arvestused!A:C,2,FALSE)="","",VLOOKUP(B82,Arvestused!A:C,2,FALSE))</f>
        <v>EMV2</v>
      </c>
      <c r="D82" s="134" t="str">
        <f>IF(VLOOKUP(B82,Arvestused!A:C,3,FALSE)="","",VLOOKUP(B82,Arvestused!A:C,3,FALSE))</f>
        <v>EMV10</v>
      </c>
      <c r="E82" s="135" t="str">
        <f>CONCATENATE(VLOOKUP(B82,Startlist!B:H,3,FALSE)," / ",VLOOKUP(B82,Startlist!B:H,4,FALSE))</f>
        <v>Olev Helü / Aivo Alasoo</v>
      </c>
      <c r="F82" s="136" t="str">
        <f>VLOOKUP(B82,Startlist!B:F,5,FALSE)</f>
        <v>EST</v>
      </c>
      <c r="G82" s="135" t="str">
        <f>VLOOKUP(B82,Startlist!B:H,7,FALSE)</f>
        <v>GAZ 51A</v>
      </c>
      <c r="H82" s="135" t="str">
        <f>VLOOKUP(B82,Startlist!B:H,6,FALSE)</f>
        <v>ECOM MOTORSPORT</v>
      </c>
      <c r="I82" s="137" t="str">
        <f>VLOOKUP(B82,Results!B:P,15,FALSE)</f>
        <v> 1:38.29,3</v>
      </c>
      <c r="J82" s="153"/>
    </row>
    <row r="83" spans="1:10" ht="15" customHeight="1">
      <c r="A83" s="133">
        <f t="shared" si="1"/>
        <v>76</v>
      </c>
      <c r="B83" s="225">
        <v>174</v>
      </c>
      <c r="C83" s="134" t="str">
        <f>IF(VLOOKUP(B83,Arvestused!A:C,2,FALSE)="","",VLOOKUP(B83,Arvestused!A:C,2,FALSE))</f>
        <v>EMV2</v>
      </c>
      <c r="D83" s="134" t="str">
        <f>IF(VLOOKUP(B83,Arvestused!A:C,3,FALSE)="","",VLOOKUP(B83,Arvestused!A:C,3,FALSE))</f>
        <v>EMV10</v>
      </c>
      <c r="E83" s="135" t="str">
        <f>CONCATENATE(VLOOKUP(B83,Startlist!B:H,3,FALSE)," / ",VLOOKUP(B83,Startlist!B:H,4,FALSE))</f>
        <v>Kristo Laadre / Andres Lichtfeldt</v>
      </c>
      <c r="F83" s="136" t="str">
        <f>VLOOKUP(B83,Startlist!B:F,5,FALSE)</f>
        <v>EST</v>
      </c>
      <c r="G83" s="135" t="str">
        <f>VLOOKUP(B83,Startlist!B:H,7,FALSE)</f>
        <v>GAZ 51</v>
      </c>
      <c r="H83" s="135" t="str">
        <f>VLOOKUP(B83,Startlist!B:H,6,FALSE)</f>
        <v>GAZ RALLIKLUBI</v>
      </c>
      <c r="I83" s="137" t="str">
        <f>VLOOKUP(B83,Results!B:P,15,FALSE)</f>
        <v> 1:38.57,7</v>
      </c>
      <c r="J83" s="153"/>
    </row>
    <row r="84" spans="1:10" ht="15" customHeight="1">
      <c r="A84" s="133">
        <f t="shared" si="1"/>
        <v>77</v>
      </c>
      <c r="B84" s="225">
        <v>115</v>
      </c>
      <c r="C84" s="134" t="str">
        <f>IF(VLOOKUP(B84,Arvestused!A:C,2,FALSE)="","",VLOOKUP(B84,Arvestused!A:C,2,FALSE))</f>
        <v>EMV2</v>
      </c>
      <c r="D84" s="134" t="str">
        <f>IF(VLOOKUP(B84,Arvestused!A:C,3,FALSE)="","",VLOOKUP(B84,Arvestused!A:C,3,FALSE))</f>
        <v>EMV9</v>
      </c>
      <c r="E84" s="135" t="str">
        <f>CONCATENATE(VLOOKUP(B84,Startlist!B:H,3,FALSE)," / ",VLOOKUP(B84,Startlist!B:H,4,FALSE))</f>
        <v>Timo Markkanen / Pentti Tiainen</v>
      </c>
      <c r="F84" s="136" t="str">
        <f>VLOOKUP(B84,Startlist!B:F,5,FALSE)</f>
        <v>FIN</v>
      </c>
      <c r="G84" s="135" t="str">
        <f>VLOOKUP(B84,Startlist!B:H,7,FALSE)</f>
        <v>Toyota Corolla Coupe</v>
      </c>
      <c r="H84" s="135" t="str">
        <f>VLOOKUP(B84,Startlist!B:H,6,FALSE)</f>
        <v>LAITSE RALLYPARK</v>
      </c>
      <c r="I84" s="137" t="str">
        <f>VLOOKUP(B84,Results!B:P,15,FALSE)</f>
        <v> 1:39.22,5</v>
      </c>
      <c r="J84" s="153"/>
    </row>
    <row r="85" spans="1:10" ht="15" customHeight="1">
      <c r="A85" s="133">
        <f t="shared" si="1"/>
        <v>78</v>
      </c>
      <c r="B85" s="225">
        <v>150</v>
      </c>
      <c r="C85" s="134" t="str">
        <f>IF(VLOOKUP(B85,Arvestused!A:C,2,FALSE)="","",VLOOKUP(B85,Arvestused!A:C,2,FALSE))</f>
        <v>EMV2</v>
      </c>
      <c r="D85" s="134" t="str">
        <f>IF(VLOOKUP(B85,Arvestused!A:C,3,FALSE)="","",VLOOKUP(B85,Arvestused!A:C,3,FALSE))</f>
        <v>EMV8</v>
      </c>
      <c r="E85" s="135" t="str">
        <f>CONCATENATE(VLOOKUP(B85,Startlist!B:H,3,FALSE)," / ",VLOOKUP(B85,Startlist!B:H,4,FALSE))</f>
        <v>Marten Madissoo / Vivo Pender</v>
      </c>
      <c r="F85" s="136" t="str">
        <f>VLOOKUP(B85,Startlist!B:F,5,FALSE)</f>
        <v>EST</v>
      </c>
      <c r="G85" s="135" t="str">
        <f>VLOOKUP(B85,Startlist!B:H,7,FALSE)</f>
        <v>Ford Focus</v>
      </c>
      <c r="H85" s="135" t="str">
        <f>VLOOKUP(B85,Startlist!B:H,6,FALSE)</f>
        <v>AIX RACING TEAM</v>
      </c>
      <c r="I85" s="137" t="str">
        <f>VLOOKUP(B85,Results!B:P,15,FALSE)</f>
        <v> 1:39.33,3</v>
      </c>
      <c r="J85" s="153"/>
    </row>
    <row r="86" spans="1:10" ht="15" customHeight="1">
      <c r="A86" s="133">
        <f t="shared" si="1"/>
        <v>79</v>
      </c>
      <c r="B86" s="225">
        <v>173</v>
      </c>
      <c r="C86" s="134" t="str">
        <f>IF(VLOOKUP(B86,Arvestused!A:C,2,FALSE)="","",VLOOKUP(B86,Arvestused!A:C,2,FALSE))</f>
        <v>EMV2</v>
      </c>
      <c r="D86" s="134" t="str">
        <f>IF(VLOOKUP(B86,Arvestused!A:C,3,FALSE)="","",VLOOKUP(B86,Arvestused!A:C,3,FALSE))</f>
        <v>EMV10</v>
      </c>
      <c r="E86" s="135" t="str">
        <f>CONCATENATE(VLOOKUP(B86,Startlist!B:H,3,FALSE)," / ",VLOOKUP(B86,Startlist!B:H,4,FALSE))</f>
        <v>Toomas Repp / Oliver Ojaveer</v>
      </c>
      <c r="F86" s="136" t="str">
        <f>VLOOKUP(B86,Startlist!B:F,5,FALSE)</f>
        <v>EST</v>
      </c>
      <c r="G86" s="135" t="str">
        <f>VLOOKUP(B86,Startlist!B:H,7,FALSE)</f>
        <v>GAZ 53</v>
      </c>
      <c r="H86" s="135" t="str">
        <f>VLOOKUP(B86,Startlist!B:H,6,FALSE)</f>
        <v>LIGUR RACING AMK</v>
      </c>
      <c r="I86" s="137" t="str">
        <f>VLOOKUP(B86,Results!B:P,15,FALSE)</f>
        <v> 1:40.29,3</v>
      </c>
      <c r="J86" s="153"/>
    </row>
    <row r="87" spans="1:10" ht="15" customHeight="1">
      <c r="A87" s="133">
        <f t="shared" si="1"/>
        <v>80</v>
      </c>
      <c r="B87" s="225">
        <v>161</v>
      </c>
      <c r="C87" s="134" t="str">
        <f>IF(VLOOKUP(B87,Arvestused!A:C,2,FALSE)="","",VLOOKUP(B87,Arvestused!A:C,2,FALSE))</f>
        <v>EMV2</v>
      </c>
      <c r="D87" s="134" t="str">
        <f>IF(VLOOKUP(B87,Arvestused!A:C,3,FALSE)="","",VLOOKUP(B87,Arvestused!A:C,3,FALSE))</f>
        <v>EMV9</v>
      </c>
      <c r="E87" s="135" t="str">
        <f>CONCATENATE(VLOOKUP(B87,Startlist!B:H,3,FALSE)," / ",VLOOKUP(B87,Startlist!B:H,4,FALSE))</f>
        <v>Mait Mättik / Kristjan Len</v>
      </c>
      <c r="F87" s="136" t="str">
        <f>VLOOKUP(B87,Startlist!B:F,5,FALSE)</f>
        <v>EST</v>
      </c>
      <c r="G87" s="135" t="str">
        <f>VLOOKUP(B87,Startlist!B:H,7,FALSE)</f>
        <v>Lada VFTS</v>
      </c>
      <c r="H87" s="135" t="str">
        <f>VLOOKUP(B87,Startlist!B:H,6,FALSE)</f>
        <v>SK VILLU</v>
      </c>
      <c r="I87" s="137" t="str">
        <f>VLOOKUP(B87,Results!B:P,15,FALSE)</f>
        <v> 1:45.33,8</v>
      </c>
      <c r="J87" s="153"/>
    </row>
    <row r="88" spans="1:10" ht="15" customHeight="1">
      <c r="A88" s="133">
        <f t="shared" si="1"/>
        <v>81</v>
      </c>
      <c r="B88" s="225">
        <v>119</v>
      </c>
      <c r="C88" s="134" t="str">
        <f>IF(VLOOKUP(B88,Arvestused!A:C,2,FALSE)="","",VLOOKUP(B88,Arvestused!A:C,2,FALSE))</f>
        <v>EMV2</v>
      </c>
      <c r="D88" s="134" t="str">
        <f>IF(VLOOKUP(B88,Arvestused!A:C,3,FALSE)="","",VLOOKUP(B88,Arvestused!A:C,3,FALSE))</f>
        <v>EMV7</v>
      </c>
      <c r="E88" s="135" t="str">
        <f>CONCATENATE(VLOOKUP(B88,Startlist!B:H,3,FALSE)," / ",VLOOKUP(B88,Startlist!B:H,4,FALSE))</f>
        <v>Tommi Laaksonen / Arttu Flyktmann</v>
      </c>
      <c r="F88" s="136" t="str">
        <f>VLOOKUP(B88,Startlist!B:F,5,FALSE)</f>
        <v>FIN</v>
      </c>
      <c r="G88" s="135" t="str">
        <f>VLOOKUP(B88,Startlist!B:H,7,FALSE)</f>
        <v>BMW M3</v>
      </c>
      <c r="H88" s="135" t="str">
        <f>VLOOKUP(B88,Startlist!B:H,6,FALSE)</f>
        <v>SÄILIÖ JA TERÄSRAKENNE A.LUOTOOY</v>
      </c>
      <c r="I88" s="137" t="str">
        <f>VLOOKUP(B88,Results!B:P,15,FALSE)</f>
        <v> 1:45.41,3</v>
      </c>
      <c r="J88" s="153"/>
    </row>
    <row r="89" spans="1:10" ht="15" customHeight="1">
      <c r="A89" s="133">
        <f t="shared" si="1"/>
        <v>82</v>
      </c>
      <c r="B89" s="225">
        <v>184</v>
      </c>
      <c r="C89" s="134" t="str">
        <f>IF(VLOOKUP(B89,Arvestused!A:C,2,FALSE)="","",VLOOKUP(B89,Arvestused!A:C,2,FALSE))</f>
        <v>EMV2</v>
      </c>
      <c r="D89" s="134" t="str">
        <f>IF(VLOOKUP(B89,Arvestused!A:C,3,FALSE)="","",VLOOKUP(B89,Arvestused!A:C,3,FALSE))</f>
        <v>EMV10</v>
      </c>
      <c r="E89" s="135" t="str">
        <f>CONCATENATE(VLOOKUP(B89,Startlist!B:H,3,FALSE)," / ",VLOOKUP(B89,Startlist!B:H,4,FALSE))</f>
        <v>Janno Nuiamäe / Ats Nōlvak</v>
      </c>
      <c r="F89" s="136" t="str">
        <f>VLOOKUP(B89,Startlist!B:F,5,FALSE)</f>
        <v>EST</v>
      </c>
      <c r="G89" s="135" t="str">
        <f>VLOOKUP(B89,Startlist!B:H,7,FALSE)</f>
        <v>GAZ 51</v>
      </c>
      <c r="H89" s="135" t="str">
        <f>VLOOKUP(B89,Startlist!B:H,6,FALSE)</f>
        <v>GAZ RALLIKLUBI</v>
      </c>
      <c r="I89" s="137" t="str">
        <f>VLOOKUP(B89,Results!B:P,15,FALSE)</f>
        <v> 1:47.37,4</v>
      </c>
      <c r="J89" s="153"/>
    </row>
    <row r="90" spans="1:10" ht="15" customHeight="1">
      <c r="A90" s="133">
        <f t="shared" si="1"/>
        <v>83</v>
      </c>
      <c r="B90" s="225">
        <v>162</v>
      </c>
      <c r="C90" s="134" t="str">
        <f>IF(VLOOKUP(B90,Arvestused!A:C,2,FALSE)="","",VLOOKUP(B90,Arvestused!A:C,2,FALSE))</f>
        <v>EMV2</v>
      </c>
      <c r="D90" s="134" t="str">
        <f>IF(VLOOKUP(B90,Arvestused!A:C,3,FALSE)="","",VLOOKUP(B90,Arvestused!A:C,3,FALSE))</f>
        <v>EMV9</v>
      </c>
      <c r="E90" s="135" t="str">
        <f>CONCATENATE(VLOOKUP(B90,Startlist!B:H,3,FALSE)," / ",VLOOKUP(B90,Startlist!B:H,4,FALSE))</f>
        <v>Villu Mättik / Arvo Maslenikov</v>
      </c>
      <c r="F90" s="136" t="str">
        <f>VLOOKUP(B90,Startlist!B:F,5,FALSE)</f>
        <v>EST</v>
      </c>
      <c r="G90" s="135" t="str">
        <f>VLOOKUP(B90,Startlist!B:H,7,FALSE)</f>
        <v>Vaz 2105</v>
      </c>
      <c r="H90" s="135" t="str">
        <f>VLOOKUP(B90,Startlist!B:H,6,FALSE)</f>
        <v>SK VILLU</v>
      </c>
      <c r="I90" s="137" t="str">
        <f>VLOOKUP(B90,Results!B:P,15,FALSE)</f>
        <v> 1:48.56,3</v>
      </c>
      <c r="J90" s="153"/>
    </row>
    <row r="91" spans="1:10" ht="15" customHeight="1">
      <c r="A91" s="133">
        <f t="shared" si="1"/>
        <v>84</v>
      </c>
      <c r="B91" s="225">
        <v>140</v>
      </c>
      <c r="C91" s="134" t="str">
        <f>IF(VLOOKUP(B91,Arvestused!A:C,2,FALSE)="","",VLOOKUP(B91,Arvestused!A:C,2,FALSE))</f>
        <v>EMV2</v>
      </c>
      <c r="D91" s="134" t="str">
        <f>IF(VLOOKUP(B91,Arvestused!A:C,3,FALSE)="","",VLOOKUP(B91,Arvestused!A:C,3,FALSE))</f>
        <v>EMV9</v>
      </c>
      <c r="E91" s="135" t="str">
        <f>CONCATENATE(VLOOKUP(B91,Startlist!B:H,3,FALSE)," / ",VLOOKUP(B91,Startlist!B:H,4,FALSE))</f>
        <v>Lauris Berzins / Kristaps Berzins</v>
      </c>
      <c r="F91" s="136" t="str">
        <f>VLOOKUP(B91,Startlist!B:F,5,FALSE)</f>
        <v>LAT</v>
      </c>
      <c r="G91" s="135" t="str">
        <f>VLOOKUP(B91,Startlist!B:H,7,FALSE)</f>
        <v>VW Golf</v>
      </c>
      <c r="H91" s="135" t="str">
        <f>VLOOKUP(B91,Startlist!B:H,6,FALSE)</f>
        <v>LAURIS BERZINS</v>
      </c>
      <c r="I91" s="137" t="str">
        <f>VLOOKUP(B91,Results!B:P,15,FALSE)</f>
        <v> 1:50.49,3</v>
      </c>
      <c r="J91" s="153"/>
    </row>
    <row r="92" spans="1:10" ht="15" customHeight="1">
      <c r="A92" s="133">
        <f t="shared" si="1"/>
        <v>85</v>
      </c>
      <c r="B92" s="225">
        <v>144</v>
      </c>
      <c r="C92" s="134" t="str">
        <f>IF(VLOOKUP(B92,Arvestused!A:C,2,FALSE)="","",VLOOKUP(B92,Arvestused!A:C,2,FALSE))</f>
        <v>EMV2</v>
      </c>
      <c r="D92" s="134" t="str">
        <f>IF(VLOOKUP(B92,Arvestused!A:C,3,FALSE)="","",VLOOKUP(B92,Arvestused!A:C,3,FALSE))</f>
        <v>EMV9</v>
      </c>
      <c r="E92" s="135" t="str">
        <f>CONCATENATE(VLOOKUP(B92,Startlist!B:H,3,FALSE)," / ",VLOOKUP(B92,Startlist!B:H,4,FALSE))</f>
        <v>Lauri Peegel / Andres Tammel</v>
      </c>
      <c r="F92" s="136" t="str">
        <f>VLOOKUP(B92,Startlist!B:F,5,FALSE)</f>
        <v>EST</v>
      </c>
      <c r="G92" s="135" t="str">
        <f>VLOOKUP(B92,Startlist!B:H,7,FALSE)</f>
        <v>Honda Civic</v>
      </c>
      <c r="H92" s="135" t="str">
        <f>VLOOKUP(B92,Startlist!B:H,6,FALSE)</f>
        <v>SAR-TECH MOTORSPORT</v>
      </c>
      <c r="I92" s="137" t="str">
        <f>VLOOKUP(B92,Results!B:P,15,FALSE)</f>
        <v> 1:51.15,7</v>
      </c>
      <c r="J92" s="153"/>
    </row>
    <row r="93" spans="1:10" ht="15" customHeight="1">
      <c r="A93" s="133">
        <f t="shared" si="1"/>
        <v>86</v>
      </c>
      <c r="B93" s="225">
        <v>178</v>
      </c>
      <c r="C93" s="134" t="str">
        <f>IF(VLOOKUP(B93,Arvestused!A:C,2,FALSE)="","",VLOOKUP(B93,Arvestused!A:C,2,FALSE))</f>
        <v>EMV2</v>
      </c>
      <c r="D93" s="134" t="str">
        <f>IF(VLOOKUP(B93,Arvestused!A:C,3,FALSE)="","",VLOOKUP(B93,Arvestused!A:C,3,FALSE))</f>
        <v>EMV10</v>
      </c>
      <c r="E93" s="135" t="str">
        <f>CONCATENATE(VLOOKUP(B93,Startlist!B:H,3,FALSE)," / ",VLOOKUP(B93,Startlist!B:H,4,FALSE))</f>
        <v>Sergey Zhidkov / Sergey Gerasimenko</v>
      </c>
      <c r="F93" s="136" t="str">
        <f>VLOOKUP(B93,Startlist!B:F,5,FALSE)</f>
        <v>RUS</v>
      </c>
      <c r="G93" s="135" t="str">
        <f>VLOOKUP(B93,Startlist!B:H,7,FALSE)</f>
        <v>GAZ 53</v>
      </c>
      <c r="H93" s="135" t="str">
        <f>VLOOKUP(B93,Startlist!B:H,6,FALSE)</f>
        <v>GAZ RALLIKLUBI</v>
      </c>
      <c r="I93" s="137" t="str">
        <f>VLOOKUP(B93,Results!B:P,15,FALSE)</f>
        <v> 1:51.35,6</v>
      </c>
      <c r="J93" s="153"/>
    </row>
    <row r="94" spans="1:10" ht="15" customHeight="1">
      <c r="A94" s="133">
        <f t="shared" si="1"/>
        <v>87</v>
      </c>
      <c r="B94" s="225">
        <v>91</v>
      </c>
      <c r="C94" s="134" t="str">
        <f>IF(VLOOKUP(B94,Arvestused!A:C,2,FALSE)="","",VLOOKUP(B94,Arvestused!A:C,2,FALSE))</f>
        <v>EMV2</v>
      </c>
      <c r="D94" s="134" t="str">
        <f>IF(VLOOKUP(B94,Arvestused!A:C,3,FALSE)="","",VLOOKUP(B94,Arvestused!A:C,3,FALSE))</f>
        <v>EMV7</v>
      </c>
      <c r="E94" s="135" t="str">
        <f>CONCATENATE(VLOOKUP(B94,Startlist!B:H,3,FALSE)," / ",VLOOKUP(B94,Startlist!B:H,4,FALSE))</f>
        <v>Andre Kiil / Riivo Mesila</v>
      </c>
      <c r="F94" s="136" t="str">
        <f>VLOOKUP(B94,Startlist!B:F,5,FALSE)</f>
        <v>EST</v>
      </c>
      <c r="G94" s="135" t="str">
        <f>VLOOKUP(B94,Startlist!B:H,7,FALSE)</f>
        <v>BMW M3</v>
      </c>
      <c r="H94" s="135" t="str">
        <f>VLOOKUP(B94,Startlist!B:H,6,FALSE)</f>
        <v>ALM MOTORSPORT</v>
      </c>
      <c r="I94" s="137" t="str">
        <f>VLOOKUP(B94,Results!B:P,15,FALSE)</f>
        <v> 1:51.36,7</v>
      </c>
      <c r="J94" s="153"/>
    </row>
    <row r="95" spans="1:10" ht="15" customHeight="1">
      <c r="A95" s="133">
        <f t="shared" si="1"/>
        <v>88</v>
      </c>
      <c r="B95" s="225">
        <v>135</v>
      </c>
      <c r="C95" s="134" t="str">
        <f>IF(VLOOKUP(B95,Arvestused!A:C,2,FALSE)="","",VLOOKUP(B95,Arvestused!A:C,2,FALSE))</f>
        <v>EMV2</v>
      </c>
      <c r="D95" s="134" t="str">
        <f>IF(VLOOKUP(B95,Arvestused!A:C,3,FALSE)="","",VLOOKUP(B95,Arvestused!A:C,3,FALSE))</f>
        <v>EMV7</v>
      </c>
      <c r="E95" s="135" t="str">
        <f>CONCATENATE(VLOOKUP(B95,Startlist!B:H,3,FALSE)," / ",VLOOKUP(B95,Startlist!B:H,4,FALSE))</f>
        <v>Hannu Perälä / Marko Pajunen</v>
      </c>
      <c r="F95" s="136" t="str">
        <f>VLOOKUP(B95,Startlist!B:F,5,FALSE)</f>
        <v>FIN</v>
      </c>
      <c r="G95" s="135" t="str">
        <f>VLOOKUP(B95,Startlist!B:H,7,FALSE)</f>
        <v>BMW 325</v>
      </c>
      <c r="H95" s="135" t="str">
        <f>VLOOKUP(B95,Startlist!B:H,6,FALSE)</f>
        <v>HANNU PERÄLÄ</v>
      </c>
      <c r="I95" s="137" t="str">
        <f>VLOOKUP(B95,Results!B:P,15,FALSE)</f>
        <v> 1:59.54,5</v>
      </c>
      <c r="J95" s="153"/>
    </row>
    <row r="96" spans="1:10" ht="15" customHeight="1">
      <c r="A96" s="133">
        <f t="shared" si="1"/>
        <v>89</v>
      </c>
      <c r="B96" s="225">
        <v>177</v>
      </c>
      <c r="C96" s="134" t="str">
        <f>IF(VLOOKUP(B96,Arvestused!A:C,2,FALSE)="","",VLOOKUP(B96,Arvestused!A:C,2,FALSE))</f>
        <v>EMV2</v>
      </c>
      <c r="D96" s="134" t="str">
        <f>IF(VLOOKUP(B96,Arvestused!A:C,3,FALSE)="","",VLOOKUP(B96,Arvestused!A:C,3,FALSE))</f>
        <v>EMV10</v>
      </c>
      <c r="E96" s="135" t="str">
        <f>CONCATENATE(VLOOKUP(B96,Startlist!B:H,3,FALSE)," / ",VLOOKUP(B96,Startlist!B:H,4,FALSE))</f>
        <v>Janno Kamp / Silver Raudmägi</v>
      </c>
      <c r="F96" s="136" t="str">
        <f>VLOOKUP(B96,Startlist!B:F,5,FALSE)</f>
        <v>EST</v>
      </c>
      <c r="G96" s="135" t="str">
        <f>VLOOKUP(B96,Startlist!B:H,7,FALSE)</f>
        <v>GAZ 51</v>
      </c>
      <c r="H96" s="135" t="str">
        <f>VLOOKUP(B96,Startlist!B:H,6,FALSE)</f>
        <v>ECOM MOTORSPORT</v>
      </c>
      <c r="I96" s="137" t="str">
        <f>VLOOKUP(B96,Results!B:P,15,FALSE)</f>
        <v> 2:05.37,9</v>
      </c>
      <c r="J96" s="153"/>
    </row>
    <row r="97" spans="1:10" ht="15" customHeight="1">
      <c r="A97" s="133"/>
      <c r="B97" s="225">
        <v>40</v>
      </c>
      <c r="C97" s="134" t="str">
        <f>IF(VLOOKUP(B97,Arvestused!A:C,2,FALSE)="","",VLOOKUP(B97,Arvestused!A:C,2,FALSE))</f>
        <v>EMV2</v>
      </c>
      <c r="D97" s="134" t="str">
        <f>IF(VLOOKUP(B97,Arvestused!A:C,3,FALSE)="","",VLOOKUP(B97,Arvestused!A:C,3,FALSE))</f>
        <v>EMV7</v>
      </c>
      <c r="E97" s="135" t="str">
        <f>CONCATENATE(VLOOKUP(B97,Startlist!B:H,3,FALSE)," / ",VLOOKUP(B97,Startlist!B:H,4,FALSE))</f>
        <v>Dmitry Nikonchuk / Elena Nikonchuk</v>
      </c>
      <c r="F97" s="136" t="str">
        <f>VLOOKUP(B97,Startlist!B:F,5,FALSE)</f>
        <v>RUS</v>
      </c>
      <c r="G97" s="135" t="str">
        <f>VLOOKUP(B97,Startlist!B:H,7,FALSE)</f>
        <v>BMW M3</v>
      </c>
      <c r="H97" s="135" t="str">
        <f>VLOOKUP(B97,Startlist!B:H,6,FALSE)</f>
        <v>CUEKS RACING</v>
      </c>
      <c r="I97" s="314" t="s">
        <v>1885</v>
      </c>
      <c r="J97" s="153"/>
    </row>
    <row r="98" spans="1:10" ht="15" customHeight="1">
      <c r="A98" s="133"/>
      <c r="B98" s="225">
        <v>65</v>
      </c>
      <c r="C98" s="134" t="str">
        <f>IF(VLOOKUP(B98,Arvestused!A:C,2,FALSE)="","",VLOOKUP(B98,Arvestused!A:C,2,FALSE))</f>
        <v>EMV2</v>
      </c>
      <c r="D98" s="134">
        <f>IF(VLOOKUP(B98,Arvestused!A:C,3,FALSE)="","",VLOOKUP(B98,Arvestused!A:C,3,FALSE))</f>
      </c>
      <c r="E98" s="135" t="str">
        <f>CONCATENATE(VLOOKUP(B98,Startlist!B:H,3,FALSE)," / ",VLOOKUP(B98,Startlist!B:H,4,FALSE))</f>
        <v>Rainer Rohtmets / Lenno Ahman</v>
      </c>
      <c r="F98" s="136" t="str">
        <f>VLOOKUP(B98,Startlist!B:F,5,FALSE)</f>
        <v>EST</v>
      </c>
      <c r="G98" s="135" t="str">
        <f>VLOOKUP(B98,Startlist!B:H,7,FALSE)</f>
        <v>Citroen C2</v>
      </c>
      <c r="H98" s="135" t="str">
        <f>VLOOKUP(B98,Startlist!B:H,6,FALSE)</f>
        <v>PRINTSPORT</v>
      </c>
      <c r="I98" s="314" t="s">
        <v>1885</v>
      </c>
      <c r="J98" s="153"/>
    </row>
    <row r="99" spans="1:10" ht="15" customHeight="1">
      <c r="A99" s="133"/>
      <c r="B99" s="225">
        <v>76</v>
      </c>
      <c r="C99" s="134" t="str">
        <f>IF(VLOOKUP(B99,Arvestused!A:C,2,FALSE)="","",VLOOKUP(B99,Arvestused!A:C,2,FALSE))</f>
        <v>EMV2</v>
      </c>
      <c r="D99" s="134" t="str">
        <f>IF(VLOOKUP(B99,Arvestused!A:C,3,FALSE)="","",VLOOKUP(B99,Arvestused!A:C,3,FALSE))</f>
        <v>EMV7</v>
      </c>
      <c r="E99" s="135" t="str">
        <f>CONCATENATE(VLOOKUP(B99,Startlist!B:H,3,FALSE)," / ",VLOOKUP(B99,Startlist!B:H,4,FALSE))</f>
        <v>Ago Ahu / Henri Hallik</v>
      </c>
      <c r="F99" s="136" t="str">
        <f>VLOOKUP(B99,Startlist!B:F,5,FALSE)</f>
        <v>EST</v>
      </c>
      <c r="G99" s="135" t="str">
        <f>VLOOKUP(B99,Startlist!B:H,7,FALSE)</f>
        <v>BMW M3</v>
      </c>
      <c r="H99" s="135" t="str">
        <f>VLOOKUP(B99,Startlist!B:H,6,FALSE)</f>
        <v>SAR-TECH MOTORSPORT</v>
      </c>
      <c r="I99" s="314" t="s">
        <v>1885</v>
      </c>
      <c r="J99" s="153"/>
    </row>
    <row r="100" spans="1:10" ht="15" customHeight="1">
      <c r="A100" s="133"/>
      <c r="B100" s="225">
        <v>82</v>
      </c>
      <c r="C100" s="134" t="str">
        <f>IF(VLOOKUP(B100,Arvestused!A:C,2,FALSE)="","",VLOOKUP(B100,Arvestused!A:C,2,FALSE))</f>
        <v>EMV2</v>
      </c>
      <c r="D100" s="134" t="str">
        <f>IF(VLOOKUP(B100,Arvestused!A:C,3,FALSE)="","",VLOOKUP(B100,Arvestused!A:C,3,FALSE))</f>
        <v>EMV5</v>
      </c>
      <c r="E100" s="135" t="str">
        <f>CONCATENATE(VLOOKUP(B100,Startlist!B:H,3,FALSE)," / ",VLOOKUP(B100,Startlist!B:H,4,FALSE))</f>
        <v>Ari Nousiainen / Ari Koponen</v>
      </c>
      <c r="F100" s="136" t="str">
        <f>VLOOKUP(B100,Startlist!B:F,5,FALSE)</f>
        <v>FIN</v>
      </c>
      <c r="G100" s="135" t="str">
        <f>VLOOKUP(B100,Startlist!B:H,7,FALSE)</f>
        <v>Citroen DS3 R3T</v>
      </c>
      <c r="H100" s="135" t="str">
        <f>VLOOKUP(B100,Startlist!B:H,6,FALSE)</f>
        <v>ARI NOUSIAINEN</v>
      </c>
      <c r="I100" s="314" t="s">
        <v>1885</v>
      </c>
      <c r="J100" s="153"/>
    </row>
    <row r="101" spans="1:10" ht="15" customHeight="1">
      <c r="A101" s="133"/>
      <c r="B101" s="225">
        <v>87</v>
      </c>
      <c r="C101" s="134" t="str">
        <f>IF(VLOOKUP(B101,Arvestused!A:C,2,FALSE)="","",VLOOKUP(B101,Arvestused!A:C,2,FALSE))</f>
        <v>EMV1</v>
      </c>
      <c r="D101" s="134">
        <f>IF(VLOOKUP(B101,Arvestused!A:C,3,FALSE)="","",VLOOKUP(B101,Arvestused!A:C,3,FALSE))</f>
      </c>
      <c r="E101" s="135" t="str">
        <f>CONCATENATE(VLOOKUP(B101,Startlist!B:H,3,FALSE)," / ",VLOOKUP(B101,Startlist!B:H,4,FALSE))</f>
        <v>Sergey Uger / Vladimir Afonin</v>
      </c>
      <c r="F101" s="136" t="str">
        <f>VLOOKUP(B101,Startlist!B:F,5,FALSE)</f>
        <v>ISR / RUS</v>
      </c>
      <c r="G101" s="135" t="str">
        <f>VLOOKUP(B101,Startlist!B:H,7,FALSE)</f>
        <v>Ford Fiesta R5</v>
      </c>
      <c r="H101" s="135" t="str">
        <f>VLOOKUP(B101,Startlist!B:H,6,FALSE)</f>
        <v>CONE FOREST MOTORSPORT</v>
      </c>
      <c r="I101" s="314" t="s">
        <v>1885</v>
      </c>
      <c r="J101" s="153"/>
    </row>
    <row r="102" spans="1:10" ht="15" customHeight="1">
      <c r="A102" s="133"/>
      <c r="B102" s="225">
        <v>106</v>
      </c>
      <c r="C102" s="134" t="str">
        <f>IF(VLOOKUP(B102,Arvestused!A:C,2,FALSE)="","",VLOOKUP(B102,Arvestused!A:C,2,FALSE))</f>
        <v>EMV2</v>
      </c>
      <c r="D102" s="134" t="str">
        <f>IF(VLOOKUP(B102,Arvestused!A:C,3,FALSE)="","",VLOOKUP(B102,Arvestused!A:C,3,FALSE))</f>
        <v>EMV9</v>
      </c>
      <c r="E102" s="135" t="str">
        <f>CONCATENATE(VLOOKUP(B102,Startlist!B:H,3,FALSE)," / ",VLOOKUP(B102,Startlist!B:H,4,FALSE))</f>
        <v>Konstantin Tarasov / Nikita Severyuhin</v>
      </c>
      <c r="F102" s="136" t="str">
        <f>VLOOKUP(B102,Startlist!B:F,5,FALSE)</f>
        <v>RUS</v>
      </c>
      <c r="G102" s="135" t="str">
        <f>VLOOKUP(B102,Startlist!B:H,7,FALSE)</f>
        <v>Lada Kalina</v>
      </c>
      <c r="H102" s="135" t="str">
        <f>VLOOKUP(B102,Startlist!B:H,6,FALSE)</f>
        <v>KONSTANTIN TARASOV</v>
      </c>
      <c r="I102" s="314" t="s">
        <v>1885</v>
      </c>
      <c r="J102" s="153"/>
    </row>
    <row r="103" spans="1:10" ht="15" customHeight="1">
      <c r="A103" s="133"/>
      <c r="B103" s="225">
        <v>108</v>
      </c>
      <c r="C103" s="134" t="str">
        <f>IF(VLOOKUP(B103,Arvestused!A:C,2,FALSE)="","",VLOOKUP(B103,Arvestused!A:C,2,FALSE))</f>
        <v>EMV2</v>
      </c>
      <c r="D103" s="134" t="str">
        <f>IF(VLOOKUP(B103,Arvestused!A:C,3,FALSE)="","",VLOOKUP(B103,Arvestused!A:C,3,FALSE))</f>
        <v>EMV9</v>
      </c>
      <c r="E103" s="135" t="str">
        <f>CONCATENATE(VLOOKUP(B103,Startlist!B:H,3,FALSE)," / ",VLOOKUP(B103,Startlist!B:H,4,FALSE))</f>
        <v>Pasi Tiainen / Matti Ikävalko</v>
      </c>
      <c r="F103" s="136" t="str">
        <f>VLOOKUP(B103,Startlist!B:F,5,FALSE)</f>
        <v>FIN</v>
      </c>
      <c r="G103" s="135" t="str">
        <f>VLOOKUP(B103,Startlist!B:H,7,FALSE)</f>
        <v>Toyota Starlet</v>
      </c>
      <c r="H103" s="135" t="str">
        <f>VLOOKUP(B103,Startlist!B:H,6,FALSE)</f>
        <v>LAITSE RALLYPARK</v>
      </c>
      <c r="I103" s="314" t="s">
        <v>1885</v>
      </c>
      <c r="J103" s="153"/>
    </row>
    <row r="104" spans="1:10" ht="15" customHeight="1">
      <c r="A104" s="133"/>
      <c r="B104" s="225">
        <v>134</v>
      </c>
      <c r="C104" s="134" t="str">
        <f>IF(VLOOKUP(B104,Arvestused!A:C,2,FALSE)="","",VLOOKUP(B104,Arvestused!A:C,2,FALSE))</f>
        <v>EMV1</v>
      </c>
      <c r="D104" s="134" t="str">
        <f>IF(VLOOKUP(B104,Arvestused!A:C,3,FALSE)="","",VLOOKUP(B104,Arvestused!A:C,3,FALSE))</f>
        <v>EMV4</v>
      </c>
      <c r="E104" s="135" t="str">
        <f>CONCATENATE(VLOOKUP(B104,Startlist!B:H,3,FALSE)," / ",VLOOKUP(B104,Startlist!B:H,4,FALSE))</f>
        <v>Ari Sorsa / Janina Sorsa</v>
      </c>
      <c r="F104" s="136" t="str">
        <f>VLOOKUP(B104,Startlist!B:F,5,FALSE)</f>
        <v>FIN</v>
      </c>
      <c r="G104" s="135" t="str">
        <f>VLOOKUP(B104,Startlist!B:H,7,FALSE)</f>
        <v>Mitsubishi Lancer Evo 3</v>
      </c>
      <c r="H104" s="135" t="str">
        <f>VLOOKUP(B104,Startlist!B:H,6,FALSE)</f>
        <v>ARI SORSA</v>
      </c>
      <c r="I104" s="314" t="s">
        <v>1885</v>
      </c>
      <c r="J104" s="153"/>
    </row>
    <row r="105" spans="1:10" ht="15" customHeight="1">
      <c r="A105" s="133"/>
      <c r="B105" s="225">
        <v>153</v>
      </c>
      <c r="C105" s="134" t="str">
        <f>IF(VLOOKUP(B105,Arvestused!A:C,2,FALSE)="","",VLOOKUP(B105,Arvestused!A:C,2,FALSE))</f>
        <v>EMV2</v>
      </c>
      <c r="D105" s="134" t="str">
        <f>IF(VLOOKUP(B105,Arvestused!A:C,3,FALSE)="","",VLOOKUP(B105,Arvestused!A:C,3,FALSE))</f>
        <v>EMV8</v>
      </c>
      <c r="E105" s="135" t="str">
        <f>CONCATENATE(VLOOKUP(B105,Startlist!B:H,3,FALSE)," / ",VLOOKUP(B105,Startlist!B:H,4,FALSE))</f>
        <v>Karl Küttim / Tiina Ehrbach</v>
      </c>
      <c r="F105" s="136" t="str">
        <f>VLOOKUP(B105,Startlist!B:F,5,FALSE)</f>
        <v>EST</v>
      </c>
      <c r="G105" s="135" t="str">
        <f>VLOOKUP(B105,Startlist!B:H,7,FALSE)</f>
        <v>Nissan Sunny GTI</v>
      </c>
      <c r="H105" s="135" t="str">
        <f>VLOOKUP(B105,Startlist!B:H,6,FALSE)</f>
        <v>ECOM MOTORSPORT</v>
      </c>
      <c r="I105" s="314" t="s">
        <v>1885</v>
      </c>
      <c r="J105" s="153"/>
    </row>
    <row r="106" spans="1:10" ht="15" customHeight="1">
      <c r="A106" s="133"/>
      <c r="B106" s="225">
        <v>2</v>
      </c>
      <c r="C106" s="134" t="str">
        <f>IF(VLOOKUP(B106,Arvestused!A:C,2,FALSE)="","",VLOOKUP(B106,Arvestused!A:C,2,FALSE))</f>
        <v>EMV1</v>
      </c>
      <c r="D106" s="134">
        <f>IF(VLOOKUP(B106,Arvestused!A:C,3,FALSE)="","",VLOOKUP(B106,Arvestused!A:C,3,FALSE))</f>
      </c>
      <c r="E106" s="135" t="str">
        <f>CONCATENATE(VLOOKUP(B106,Startlist!B:H,3,FALSE)," / ",VLOOKUP(B106,Startlist!B:H,4,FALSE))</f>
        <v>Egon Kaur / Annika Arnek</v>
      </c>
      <c r="F106" s="136" t="str">
        <f>VLOOKUP(B106,Startlist!B:F,5,FALSE)</f>
        <v>EST</v>
      </c>
      <c r="G106" s="135" t="str">
        <f>VLOOKUP(B106,Startlist!B:H,7,FALSE)</f>
        <v>Ford Fiesta</v>
      </c>
      <c r="H106" s="135" t="str">
        <f>VLOOKUP(B106,Startlist!B:H,6,FALSE)</f>
        <v>KAUR MOTORSPORT</v>
      </c>
      <c r="I106" s="314" t="s">
        <v>1885</v>
      </c>
      <c r="J106" s="153"/>
    </row>
    <row r="107" spans="1:10" ht="15" customHeight="1">
      <c r="A107" s="133"/>
      <c r="B107" s="225">
        <v>7</v>
      </c>
      <c r="C107" s="134" t="str">
        <f>IF(VLOOKUP(B107,Arvestused!A:C,2,FALSE)="","",VLOOKUP(B107,Arvestused!A:C,2,FALSE))</f>
        <v>EMV1</v>
      </c>
      <c r="D107" s="134" t="str">
        <f>IF(VLOOKUP(B107,Arvestused!A:C,3,FALSE)="","",VLOOKUP(B107,Arvestused!A:C,3,FALSE))</f>
        <v>EMV4</v>
      </c>
      <c r="E107" s="135" t="str">
        <f>CONCATENATE(VLOOKUP(B107,Startlist!B:H,3,FALSE)," / ",VLOOKUP(B107,Startlist!B:H,4,FALSE))</f>
        <v>Ranno Bundsen / Robert Loshtshenikov</v>
      </c>
      <c r="F107" s="136" t="str">
        <f>VLOOKUP(B107,Startlist!B:F,5,FALSE)</f>
        <v>EST</v>
      </c>
      <c r="G107" s="135" t="str">
        <f>VLOOKUP(B107,Startlist!B:H,7,FALSE)</f>
        <v>Mitsubishi Lancer Evo 8</v>
      </c>
      <c r="H107" s="135" t="str">
        <f>VLOOKUP(B107,Startlist!B:H,6,FALSE)</f>
        <v>ALKO1000 MOTORSPORT</v>
      </c>
      <c r="I107" s="314" t="s">
        <v>1885</v>
      </c>
      <c r="J107" s="153"/>
    </row>
    <row r="108" spans="1:10" ht="15" customHeight="1">
      <c r="A108" s="133"/>
      <c r="B108" s="225">
        <v>10</v>
      </c>
      <c r="C108" s="134" t="str">
        <f>IF(VLOOKUP(B108,Arvestused!A:C,2,FALSE)="","",VLOOKUP(B108,Arvestused!A:C,2,FALSE))</f>
        <v>EMV1</v>
      </c>
      <c r="D108" s="134">
        <f>IF(VLOOKUP(B108,Arvestused!A:C,3,FALSE)="","",VLOOKUP(B108,Arvestused!A:C,3,FALSE))</f>
      </c>
      <c r="E108" s="135" t="str">
        <f>CONCATENATE(VLOOKUP(B108,Startlist!B:H,3,FALSE)," / ",VLOOKUP(B108,Startlist!B:H,4,FALSE))</f>
        <v>Janne Vähämiko / Jani Salo</v>
      </c>
      <c r="F108" s="136" t="str">
        <f>VLOOKUP(B108,Startlist!B:F,5,FALSE)</f>
        <v>FIN</v>
      </c>
      <c r="G108" s="135" t="str">
        <f>VLOOKUP(B108,Startlist!B:H,7,FALSE)</f>
        <v>Skoda Fabia R5</v>
      </c>
      <c r="H108" s="135" t="str">
        <f>VLOOKUP(B108,Startlist!B:H,6,FALSE)</f>
        <v>TGS WORLDWIDE</v>
      </c>
      <c r="I108" s="314" t="s">
        <v>1885</v>
      </c>
      <c r="J108" s="153"/>
    </row>
    <row r="109" spans="1:10" ht="15" customHeight="1">
      <c r="A109" s="133"/>
      <c r="B109" s="225">
        <v>11</v>
      </c>
      <c r="C109" s="134" t="str">
        <f>IF(VLOOKUP(B109,Arvestused!A:C,2,FALSE)="","",VLOOKUP(B109,Arvestused!A:C,2,FALSE))</f>
        <v>EMV1</v>
      </c>
      <c r="D109" s="134">
        <f>IF(VLOOKUP(B109,Arvestused!A:C,3,FALSE)="","",VLOOKUP(B109,Arvestused!A:C,3,FALSE))</f>
      </c>
      <c r="E109" s="135" t="str">
        <f>CONCATENATE(VLOOKUP(B109,Startlist!B:H,3,FALSE)," / ",VLOOKUP(B109,Startlist!B:H,4,FALSE))</f>
        <v>Kjell Sandberg / Göran Lönnmark</v>
      </c>
      <c r="F109" s="136" t="str">
        <f>VLOOKUP(B109,Startlist!B:F,5,FALSE)</f>
        <v>SWE</v>
      </c>
      <c r="G109" s="135" t="str">
        <f>VLOOKUP(B109,Startlist!B:H,7,FALSE)</f>
        <v>Skoda Fabia R5</v>
      </c>
      <c r="H109" s="135" t="str">
        <f>VLOOKUP(B109,Startlist!B:H,6,FALSE)</f>
        <v>SAR-TECH MOTORSPORT</v>
      </c>
      <c r="I109" s="314" t="s">
        <v>1885</v>
      </c>
      <c r="J109" s="153"/>
    </row>
    <row r="110" spans="1:10" ht="15" customHeight="1">
      <c r="A110" s="133"/>
      <c r="B110" s="225">
        <v>12</v>
      </c>
      <c r="C110" s="134" t="str">
        <f>IF(VLOOKUP(B110,Arvestused!A:C,2,FALSE)="","",VLOOKUP(B110,Arvestused!A:C,2,FALSE))</f>
        <v>EMV1</v>
      </c>
      <c r="D110" s="134">
        <f>IF(VLOOKUP(B110,Arvestused!A:C,3,FALSE)="","",VLOOKUP(B110,Arvestused!A:C,3,FALSE))</f>
      </c>
      <c r="E110" s="135" t="str">
        <f>CONCATENATE(VLOOKUP(B110,Startlist!B:H,3,FALSE)," / ",VLOOKUP(B110,Startlist!B:H,4,FALSE))</f>
        <v>Priit Koik / Silver Simm</v>
      </c>
      <c r="F110" s="136" t="str">
        <f>VLOOKUP(B110,Startlist!B:F,5,FALSE)</f>
        <v>EST</v>
      </c>
      <c r="G110" s="135" t="str">
        <f>VLOOKUP(B110,Startlist!B:H,7,FALSE)</f>
        <v>Ford Fiesta</v>
      </c>
      <c r="H110" s="135" t="str">
        <f>VLOOKUP(B110,Startlist!B:H,6,FALSE)</f>
        <v>KAUR MOTORSPORT</v>
      </c>
      <c r="I110" s="314" t="s">
        <v>1885</v>
      </c>
      <c r="J110" s="153"/>
    </row>
    <row r="111" spans="1:10" ht="15" customHeight="1">
      <c r="A111" s="133"/>
      <c r="B111" s="225">
        <v>15</v>
      </c>
      <c r="C111" s="134" t="str">
        <f>IF(VLOOKUP(B111,Arvestused!A:C,2,FALSE)="","",VLOOKUP(B111,Arvestused!A:C,2,FALSE))</f>
        <v>EMV1</v>
      </c>
      <c r="D111" s="134" t="str">
        <f>IF(VLOOKUP(B111,Arvestused!A:C,3,FALSE)="","",VLOOKUP(B111,Arvestused!A:C,3,FALSE))</f>
        <v>EMV4</v>
      </c>
      <c r="E111" s="135" t="str">
        <f>CONCATENATE(VLOOKUP(B111,Startlist!B:H,3,FALSE)," / ",VLOOKUP(B111,Startlist!B:H,4,FALSE))</f>
        <v>Marko Haapsaari / Niko Sorsa</v>
      </c>
      <c r="F111" s="136" t="str">
        <f>VLOOKUP(B111,Startlist!B:F,5,FALSE)</f>
        <v>FIN</v>
      </c>
      <c r="G111" s="135" t="str">
        <f>VLOOKUP(B111,Startlist!B:H,7,FALSE)</f>
        <v>Mitsubishi Lancer Evo 9</v>
      </c>
      <c r="H111" s="135" t="str">
        <f>VLOOKUP(B111,Startlist!B:H,6,FALSE)</f>
        <v>MARKO HAAPSAARI</v>
      </c>
      <c r="I111" s="314" t="s">
        <v>1885</v>
      </c>
      <c r="J111" s="153"/>
    </row>
    <row r="112" spans="1:10" ht="15" customHeight="1">
      <c r="A112" s="133"/>
      <c r="B112" s="225">
        <v>17</v>
      </c>
      <c r="C112" s="134" t="str">
        <f>IF(VLOOKUP(B112,Arvestused!A:C,2,FALSE)="","",VLOOKUP(B112,Arvestused!A:C,2,FALSE))</f>
        <v>EMV1</v>
      </c>
      <c r="D112" s="134" t="str">
        <f>IF(VLOOKUP(B112,Arvestused!A:C,3,FALSE)="","",VLOOKUP(B112,Arvestused!A:C,3,FALSE))</f>
        <v>EMV4</v>
      </c>
      <c r="E112" s="135" t="str">
        <f>CONCATENATE(VLOOKUP(B112,Startlist!B:H,3,FALSE)," / ",VLOOKUP(B112,Startlist!B:H,4,FALSE))</f>
        <v>Aiko Aigro / Kermo Kärtmann</v>
      </c>
      <c r="F112" s="136" t="str">
        <f>VLOOKUP(B112,Startlist!B:F,5,FALSE)</f>
        <v>EST</v>
      </c>
      <c r="G112" s="135" t="str">
        <f>VLOOKUP(B112,Startlist!B:H,7,FALSE)</f>
        <v>Mitsubishi Lancer Evo 6</v>
      </c>
      <c r="H112" s="135" t="str">
        <f>VLOOKUP(B112,Startlist!B:H,6,FALSE)</f>
        <v>TIKKRI MOTORSPORT</v>
      </c>
      <c r="I112" s="314" t="s">
        <v>1885</v>
      </c>
      <c r="J112" s="153"/>
    </row>
    <row r="113" spans="1:10" ht="15" customHeight="1">
      <c r="A113" s="133"/>
      <c r="B113" s="225">
        <v>18</v>
      </c>
      <c r="C113" s="134" t="str">
        <f>IF(VLOOKUP(B113,Arvestused!A:C,2,FALSE)="","",VLOOKUP(B113,Arvestused!A:C,2,FALSE))</f>
        <v>EMV1</v>
      </c>
      <c r="D113" s="134" t="str">
        <f>IF(VLOOKUP(B113,Arvestused!A:C,3,FALSE)="","",VLOOKUP(B113,Arvestused!A:C,3,FALSE))</f>
        <v>EMV4</v>
      </c>
      <c r="E113" s="135" t="str">
        <f>CONCATENATE(VLOOKUP(B113,Startlist!B:H,3,FALSE)," / ",VLOOKUP(B113,Startlist!B:H,4,FALSE))</f>
        <v>Guntis Lielkajis / Ivars Grosus</v>
      </c>
      <c r="F113" s="136" t="str">
        <f>VLOOKUP(B113,Startlist!B:F,5,FALSE)</f>
        <v>LAT</v>
      </c>
      <c r="G113" s="135" t="str">
        <f>VLOOKUP(B113,Startlist!B:H,7,FALSE)</f>
        <v>Mitsubishi Lancer Evo 9</v>
      </c>
      <c r="H113" s="135" t="str">
        <f>VLOOKUP(B113,Startlist!B:H,6,FALSE)</f>
        <v>CIEDRA RACING</v>
      </c>
      <c r="I113" s="314" t="s">
        <v>1885</v>
      </c>
      <c r="J113" s="153"/>
    </row>
    <row r="114" spans="1:10" ht="15" customHeight="1">
      <c r="A114" s="133"/>
      <c r="B114" s="225">
        <v>19</v>
      </c>
      <c r="C114" s="134" t="str">
        <f>IF(VLOOKUP(B114,Arvestused!A:C,2,FALSE)="","",VLOOKUP(B114,Arvestused!A:C,2,FALSE))</f>
        <v>EMV1</v>
      </c>
      <c r="D114" s="134" t="str">
        <f>IF(VLOOKUP(B114,Arvestused!A:C,3,FALSE)="","",VLOOKUP(B114,Arvestused!A:C,3,FALSE))</f>
        <v>EMV4</v>
      </c>
      <c r="E114" s="135" t="str">
        <f>CONCATENATE(VLOOKUP(B114,Startlist!B:H,3,FALSE)," / ",VLOOKUP(B114,Startlist!B:H,4,FALSE))</f>
        <v>Timmu Kōrge / Jaanus Bōstrov</v>
      </c>
      <c r="F114" s="136" t="str">
        <f>VLOOKUP(B114,Startlist!B:F,5,FALSE)</f>
        <v>EST</v>
      </c>
      <c r="G114" s="135" t="str">
        <f>VLOOKUP(B114,Startlist!B:H,7,FALSE)</f>
        <v>Subaru Impreza</v>
      </c>
      <c r="H114" s="135" t="str">
        <f>VLOOKUP(B114,Startlist!B:H,6,FALSE)</f>
        <v>SAR-TECH MOTORSPORT</v>
      </c>
      <c r="I114" s="314" t="s">
        <v>1885</v>
      </c>
      <c r="J114" s="153"/>
    </row>
    <row r="115" spans="1:10" ht="15" customHeight="1">
      <c r="A115" s="133"/>
      <c r="B115" s="225">
        <v>24</v>
      </c>
      <c r="C115" s="134" t="str">
        <f>IF(VLOOKUP(B115,Arvestused!A:C,2,FALSE)="","",VLOOKUP(B115,Arvestused!A:C,2,FALSE))</f>
        <v>EMV1</v>
      </c>
      <c r="D115" s="134" t="str">
        <f>IF(VLOOKUP(B115,Arvestused!A:C,3,FALSE)="","",VLOOKUP(B115,Arvestused!A:C,3,FALSE))</f>
        <v>EMV4</v>
      </c>
      <c r="E115" s="135" t="str">
        <f>CONCATENATE(VLOOKUP(B115,Startlist!B:H,3,FALSE)," / ",VLOOKUP(B115,Startlist!B:H,4,FALSE))</f>
        <v>Anre Saks / Rainer Maasik</v>
      </c>
      <c r="F115" s="136" t="str">
        <f>VLOOKUP(B115,Startlist!B:F,5,FALSE)</f>
        <v>EST</v>
      </c>
      <c r="G115" s="135" t="str">
        <f>VLOOKUP(B115,Startlist!B:H,7,FALSE)</f>
        <v>Mitsubishi Lancer Evo 7</v>
      </c>
      <c r="H115" s="135" t="str">
        <f>VLOOKUP(B115,Startlist!B:H,6,FALSE)</f>
        <v>KAUR MOTORSPORT</v>
      </c>
      <c r="I115" s="314" t="s">
        <v>1885</v>
      </c>
      <c r="J115" s="153"/>
    </row>
    <row r="116" spans="1:10" ht="15" customHeight="1">
      <c r="A116" s="133"/>
      <c r="B116" s="225">
        <v>25</v>
      </c>
      <c r="C116" s="134" t="str">
        <f>IF(VLOOKUP(B116,Arvestused!A:C,2,FALSE)="","",VLOOKUP(B116,Arvestused!A:C,2,FALSE))</f>
        <v>EMV1</v>
      </c>
      <c r="D116" s="134" t="str">
        <f>IF(VLOOKUP(B116,Arvestused!A:C,3,FALSE)="","",VLOOKUP(B116,Arvestused!A:C,3,FALSE))</f>
        <v>EMV3</v>
      </c>
      <c r="E116" s="135" t="str">
        <f>CONCATENATE(VLOOKUP(B116,Startlist!B:H,3,FALSE)," / ",VLOOKUP(B116,Startlist!B:H,4,FALSE))</f>
        <v>Aleksey Semenov / Dmitrii Kolomiets</v>
      </c>
      <c r="F116" s="136" t="str">
        <f>VLOOKUP(B116,Startlist!B:F,5,FALSE)</f>
        <v>RUS</v>
      </c>
      <c r="G116" s="135" t="str">
        <f>VLOOKUP(B116,Startlist!B:H,7,FALSE)</f>
        <v>Mitsubishi Lancer Evo 10</v>
      </c>
      <c r="H116" s="135" t="str">
        <f>VLOOKUP(B116,Startlist!B:H,6,FALSE)</f>
        <v>RALLY CLUB</v>
      </c>
      <c r="I116" s="314" t="s">
        <v>1885</v>
      </c>
      <c r="J116" s="153"/>
    </row>
    <row r="117" spans="1:10" ht="15" customHeight="1">
      <c r="A117" s="133"/>
      <c r="B117" s="225">
        <v>28</v>
      </c>
      <c r="C117" s="134" t="str">
        <f>IF(VLOOKUP(B117,Arvestused!A:C,2,FALSE)="","",VLOOKUP(B117,Arvestused!A:C,2,FALSE))</f>
        <v>EMV1</v>
      </c>
      <c r="D117" s="134">
        <f>IF(VLOOKUP(B117,Arvestused!A:C,3,FALSE)="","",VLOOKUP(B117,Arvestused!A:C,3,FALSE))</f>
      </c>
      <c r="E117" s="135" t="str">
        <f>CONCATENATE(VLOOKUP(B117,Startlist!B:H,3,FALSE)," / ",VLOOKUP(B117,Startlist!B:H,4,FALSE))</f>
        <v>Margus Murakas / Rainis Nagel</v>
      </c>
      <c r="F117" s="136" t="str">
        <f>VLOOKUP(B117,Startlist!B:F,5,FALSE)</f>
        <v>EST</v>
      </c>
      <c r="G117" s="135" t="str">
        <f>VLOOKUP(B117,Startlist!B:H,7,FALSE)</f>
        <v>Audi S1</v>
      </c>
      <c r="H117" s="135" t="str">
        <f>VLOOKUP(B117,Startlist!B:H,6,FALSE)</f>
        <v>PROREHV RALLY TEAM</v>
      </c>
      <c r="I117" s="314" t="s">
        <v>1885</v>
      </c>
      <c r="J117" s="153"/>
    </row>
    <row r="118" spans="1:10" ht="15" customHeight="1">
      <c r="A118" s="133"/>
      <c r="B118" s="225">
        <v>31</v>
      </c>
      <c r="C118" s="134" t="str">
        <f>IF(VLOOKUP(B118,Arvestused!A:C,2,FALSE)="","",VLOOKUP(B118,Arvestused!A:C,2,FALSE))</f>
        <v>EMV1</v>
      </c>
      <c r="D118" s="134" t="str">
        <f>IF(VLOOKUP(B118,Arvestused!A:C,3,FALSE)="","",VLOOKUP(B118,Arvestused!A:C,3,FALSE))</f>
        <v>EMV3</v>
      </c>
      <c r="E118" s="135" t="str">
        <f>CONCATENATE(VLOOKUP(B118,Startlist!B:H,3,FALSE)," / ",VLOOKUP(B118,Startlist!B:H,4,FALSE))</f>
        <v>Rünno Ubinhain / Kristo Tamm</v>
      </c>
      <c r="F118" s="136" t="str">
        <f>VLOOKUP(B118,Startlist!B:F,5,FALSE)</f>
        <v>EST</v>
      </c>
      <c r="G118" s="135" t="str">
        <f>VLOOKUP(B118,Startlist!B:H,7,FALSE)</f>
        <v>Mitsubishi Lancer Evo 10</v>
      </c>
      <c r="H118" s="135" t="str">
        <f>VLOOKUP(B118,Startlist!B:H,6,FALSE)</f>
        <v>GAZ RALLIKLUBI</v>
      </c>
      <c r="I118" s="314" t="s">
        <v>1885</v>
      </c>
      <c r="J118" s="153"/>
    </row>
    <row r="119" spans="1:10" ht="15" customHeight="1">
      <c r="A119" s="133"/>
      <c r="B119" s="225">
        <v>39</v>
      </c>
      <c r="C119" s="134" t="str">
        <f>IF(VLOOKUP(B119,Arvestused!A:C,2,FALSE)="","",VLOOKUP(B119,Arvestused!A:C,2,FALSE))</f>
        <v>EMV2</v>
      </c>
      <c r="D119" s="134" t="str">
        <f>IF(VLOOKUP(B119,Arvestused!A:C,3,FALSE)="","",VLOOKUP(B119,Arvestused!A:C,3,FALSE))</f>
        <v>EMV7</v>
      </c>
      <c r="E119" s="135" t="str">
        <f>CONCATENATE(VLOOKUP(B119,Startlist!B:H,3,FALSE)," / ",VLOOKUP(B119,Startlist!B:H,4,FALSE))</f>
        <v>Mario Jürimäe / Rauno Rohtmets</v>
      </c>
      <c r="F119" s="136" t="str">
        <f>VLOOKUP(B119,Startlist!B:F,5,FALSE)</f>
        <v>EST</v>
      </c>
      <c r="G119" s="135" t="str">
        <f>VLOOKUP(B119,Startlist!B:H,7,FALSE)</f>
        <v>BMW M3</v>
      </c>
      <c r="H119" s="135" t="str">
        <f>VLOOKUP(B119,Startlist!B:H,6,FALSE)</f>
        <v>CUEKS RACING</v>
      </c>
      <c r="I119" s="314" t="s">
        <v>1885</v>
      </c>
      <c r="J119" s="153"/>
    </row>
    <row r="120" spans="1:10" ht="15" customHeight="1">
      <c r="A120" s="133"/>
      <c r="B120" s="225">
        <v>41</v>
      </c>
      <c r="C120" s="134" t="str">
        <f>IF(VLOOKUP(B120,Arvestused!A:C,2,FALSE)="","",VLOOKUP(B120,Arvestused!A:C,2,FALSE))</f>
        <v>EMV2</v>
      </c>
      <c r="D120" s="134" t="str">
        <f>IF(VLOOKUP(B120,Arvestused!A:C,3,FALSE)="","",VLOOKUP(B120,Arvestused!A:C,3,FALSE))</f>
        <v>EMV8</v>
      </c>
      <c r="E120" s="135" t="str">
        <f>CONCATENATE(VLOOKUP(B120,Startlist!B:H,3,FALSE)," / ",VLOOKUP(B120,Startlist!B:H,4,FALSE))</f>
        <v>Martin Saar / Martin Ansi</v>
      </c>
      <c r="F120" s="136" t="str">
        <f>VLOOKUP(B120,Startlist!B:F,5,FALSE)</f>
        <v>EST</v>
      </c>
      <c r="G120" s="135" t="str">
        <f>VLOOKUP(B120,Startlist!B:H,7,FALSE)</f>
        <v>VW Golf 2</v>
      </c>
      <c r="H120" s="135" t="str">
        <f>VLOOKUP(B120,Startlist!B:H,6,FALSE)</f>
        <v>KAUR MOTORSPORT</v>
      </c>
      <c r="I120" s="314" t="s">
        <v>1885</v>
      </c>
      <c r="J120" s="153"/>
    </row>
    <row r="121" spans="1:10" ht="15" customHeight="1">
      <c r="A121" s="133"/>
      <c r="B121" s="225">
        <v>42</v>
      </c>
      <c r="C121" s="134" t="str">
        <f>IF(VLOOKUP(B121,Arvestused!A:C,2,FALSE)="","",VLOOKUP(B121,Arvestused!A:C,2,FALSE))</f>
        <v>EMV2</v>
      </c>
      <c r="D121" s="134" t="str">
        <f>IF(VLOOKUP(B121,Arvestused!A:C,3,FALSE)="","",VLOOKUP(B121,Arvestused!A:C,3,FALSE))</f>
        <v>EMV6</v>
      </c>
      <c r="E121" s="135" t="str">
        <f>CONCATENATE(VLOOKUP(B121,Startlist!B:H,3,FALSE)," / ",VLOOKUP(B121,Startlist!B:H,4,FALSE))</f>
        <v>William Butler / Aaron Johnston</v>
      </c>
      <c r="F121" s="136" t="str">
        <f>VLOOKUP(B121,Startlist!B:F,5,FALSE)</f>
        <v>GB</v>
      </c>
      <c r="G121" s="135" t="str">
        <f>VLOOKUP(B121,Startlist!B:H,7,FALSE)</f>
        <v>Ford Fiesta R2T</v>
      </c>
      <c r="H121" s="135" t="str">
        <f>VLOOKUP(B121,Startlist!B:H,6,FALSE)</f>
        <v>CRC RALLY TEAM</v>
      </c>
      <c r="I121" s="314" t="s">
        <v>1885</v>
      </c>
      <c r="J121" s="153"/>
    </row>
    <row r="122" spans="1:10" ht="15" customHeight="1">
      <c r="A122" s="133"/>
      <c r="B122" s="225">
        <v>55</v>
      </c>
      <c r="C122" s="134" t="str">
        <f>IF(VLOOKUP(B122,Arvestused!A:C,2,FALSE)="","",VLOOKUP(B122,Arvestused!A:C,2,FALSE))</f>
        <v>EMV2</v>
      </c>
      <c r="D122" s="134" t="str">
        <f>IF(VLOOKUP(B122,Arvestused!A:C,3,FALSE)="","",VLOOKUP(B122,Arvestused!A:C,3,FALSE))</f>
        <v>EMV5</v>
      </c>
      <c r="E122" s="135" t="str">
        <f>CONCATENATE(VLOOKUP(B122,Startlist!B:H,3,FALSE)," / ",VLOOKUP(B122,Startlist!B:H,4,FALSE))</f>
        <v>Kristo Subi / Raido Subi</v>
      </c>
      <c r="F122" s="136" t="str">
        <f>VLOOKUP(B122,Startlist!B:F,5,FALSE)</f>
        <v>EST</v>
      </c>
      <c r="G122" s="135" t="str">
        <f>VLOOKUP(B122,Startlist!B:H,7,FALSE)</f>
        <v>Honda Civic Type-R</v>
      </c>
      <c r="H122" s="135" t="str">
        <f>VLOOKUP(B122,Startlist!B:H,6,FALSE)</f>
        <v>ECOM MOTORSPORT</v>
      </c>
      <c r="I122" s="314" t="s">
        <v>1885</v>
      </c>
      <c r="J122" s="153"/>
    </row>
    <row r="123" spans="1:10" ht="15" customHeight="1">
      <c r="A123" s="133"/>
      <c r="B123" s="225">
        <v>57</v>
      </c>
      <c r="C123" s="134" t="str">
        <f>IF(VLOOKUP(B123,Arvestused!A:C,2,FALSE)="","",VLOOKUP(B123,Arvestused!A:C,2,FALSE))</f>
        <v>EMV2</v>
      </c>
      <c r="D123" s="134" t="str">
        <f>IF(VLOOKUP(B123,Arvestused!A:C,3,FALSE)="","",VLOOKUP(B123,Arvestused!A:C,3,FALSE))</f>
        <v>EMV7</v>
      </c>
      <c r="E123" s="135" t="str">
        <f>CONCATENATE(VLOOKUP(B123,Startlist!B:H,3,FALSE)," / ",VLOOKUP(B123,Startlist!B:H,4,FALSE))</f>
        <v>Egidijus Valeisa / Povilas Reisas</v>
      </c>
      <c r="F123" s="136" t="str">
        <f>VLOOKUP(B123,Startlist!B:F,5,FALSE)</f>
        <v>LIT</v>
      </c>
      <c r="G123" s="135" t="str">
        <f>VLOOKUP(B123,Startlist!B:H,7,FALSE)</f>
        <v>BMW M3</v>
      </c>
      <c r="H123" s="135" t="str">
        <f>VLOOKUP(B123,Startlist!B:H,6,FALSE)</f>
        <v>SKUBA RACING TEAM</v>
      </c>
      <c r="I123" s="314" t="s">
        <v>1885</v>
      </c>
      <c r="J123" s="153"/>
    </row>
    <row r="124" spans="1:10" ht="15" customHeight="1">
      <c r="A124" s="133"/>
      <c r="B124" s="225">
        <v>58</v>
      </c>
      <c r="C124" s="134" t="str">
        <f>IF(VLOOKUP(B124,Arvestused!A:C,2,FALSE)="","",VLOOKUP(B124,Arvestused!A:C,2,FALSE))</f>
        <v>EMV2</v>
      </c>
      <c r="D124" s="134" t="str">
        <f>IF(VLOOKUP(B124,Arvestused!A:C,3,FALSE)="","",VLOOKUP(B124,Arvestused!A:C,3,FALSE))</f>
        <v>EMV8</v>
      </c>
      <c r="E124" s="135" t="str">
        <f>CONCATENATE(VLOOKUP(B124,Startlist!B:H,3,FALSE)," / ",VLOOKUP(B124,Startlist!B:H,4,FALSE))</f>
        <v>Kimmo Juhannusvuori / Jussi Altti</v>
      </c>
      <c r="F124" s="136" t="str">
        <f>VLOOKUP(B124,Startlist!B:F,5,FALSE)</f>
        <v>FIN</v>
      </c>
      <c r="G124" s="135" t="str">
        <f>VLOOKUP(B124,Startlist!B:H,7,FALSE)</f>
        <v>Ford Escort RS 2000</v>
      </c>
      <c r="H124" s="135" t="str">
        <f>VLOOKUP(B124,Startlist!B:H,6,FALSE)</f>
        <v>KIMMO JUHANNUSVUORI</v>
      </c>
      <c r="I124" s="314" t="s">
        <v>1885</v>
      </c>
      <c r="J124" s="153"/>
    </row>
    <row r="125" spans="1:10" ht="15" customHeight="1">
      <c r="A125" s="133"/>
      <c r="B125" s="225">
        <v>63</v>
      </c>
      <c r="C125" s="134" t="str">
        <f>IF(VLOOKUP(B125,Arvestused!A:C,2,FALSE)="","",VLOOKUP(B125,Arvestused!A:C,2,FALSE))</f>
        <v>EMV1</v>
      </c>
      <c r="D125" s="134" t="str">
        <f>IF(VLOOKUP(B125,Arvestused!A:C,3,FALSE)="","",VLOOKUP(B125,Arvestused!A:C,3,FALSE))</f>
        <v>EMV4</v>
      </c>
      <c r="E125" s="135" t="str">
        <f>CONCATENATE(VLOOKUP(B125,Startlist!B:H,3,FALSE)," / ",VLOOKUP(B125,Startlist!B:H,4,FALSE))</f>
        <v>Kari Peura / Jari Jaakola</v>
      </c>
      <c r="F125" s="136" t="str">
        <f>VLOOKUP(B125,Startlist!B:F,5,FALSE)</f>
        <v>FIN</v>
      </c>
      <c r="G125" s="135" t="str">
        <f>VLOOKUP(B125,Startlist!B:H,7,FALSE)</f>
        <v>Mitsubishi Lancer Evo</v>
      </c>
      <c r="H125" s="135" t="str">
        <f>VLOOKUP(B125,Startlist!B:H,6,FALSE)</f>
        <v>KARI PEURA</v>
      </c>
      <c r="I125" s="314" t="s">
        <v>1885</v>
      </c>
      <c r="J125" s="153"/>
    </row>
    <row r="126" spans="1:10" ht="15" customHeight="1">
      <c r="A126" s="133"/>
      <c r="B126" s="225">
        <v>69</v>
      </c>
      <c r="C126" s="134" t="str">
        <f>IF(VLOOKUP(B126,Arvestused!A:C,2,FALSE)="","",VLOOKUP(B126,Arvestused!A:C,2,FALSE))</f>
        <v>EMV2</v>
      </c>
      <c r="D126" s="134" t="str">
        <f>IF(VLOOKUP(B126,Arvestused!A:C,3,FALSE)="","",VLOOKUP(B126,Arvestused!A:C,3,FALSE))</f>
        <v>EMV5</v>
      </c>
      <c r="E126" s="135" t="str">
        <f>CONCATENATE(VLOOKUP(B126,Startlist!B:H,3,FALSE)," / ",VLOOKUP(B126,Startlist!B:H,4,FALSE))</f>
        <v>David Sultanjants / Siim Oja</v>
      </c>
      <c r="F126" s="136" t="str">
        <f>VLOOKUP(B126,Startlist!B:F,5,FALSE)</f>
        <v>EST</v>
      </c>
      <c r="G126" s="135" t="str">
        <f>VLOOKUP(B126,Startlist!B:H,7,FALSE)</f>
        <v>Citroen DS3 R3T</v>
      </c>
      <c r="H126" s="135" t="str">
        <f>VLOOKUP(B126,Startlist!B:H,6,FALSE)</f>
        <v>MS RACING</v>
      </c>
      <c r="I126" s="314" t="s">
        <v>1885</v>
      </c>
      <c r="J126" s="153"/>
    </row>
    <row r="127" spans="1:10" ht="15" customHeight="1">
      <c r="A127" s="133"/>
      <c r="B127" s="225">
        <v>70</v>
      </c>
      <c r="C127" s="134" t="str">
        <f>IF(VLOOKUP(B127,Arvestused!A:C,2,FALSE)="","",VLOOKUP(B127,Arvestused!A:C,2,FALSE))</f>
        <v>EMV2</v>
      </c>
      <c r="D127" s="134" t="str">
        <f>IF(VLOOKUP(B127,Arvestused!A:C,3,FALSE)="","",VLOOKUP(B127,Arvestused!A:C,3,FALSE))</f>
        <v>EMV7</v>
      </c>
      <c r="E127" s="135" t="str">
        <f>CONCATENATE(VLOOKUP(B127,Startlist!B:H,3,FALSE)," / ",VLOOKUP(B127,Startlist!B:H,4,FALSE))</f>
        <v>Mikko Varneslahti / Veikko Kanninen</v>
      </c>
      <c r="F127" s="136" t="str">
        <f>VLOOKUP(B127,Startlist!B:F,5,FALSE)</f>
        <v>FIN</v>
      </c>
      <c r="G127" s="135" t="str">
        <f>VLOOKUP(B127,Startlist!B:H,7,FALSE)</f>
        <v>Volvo 240</v>
      </c>
      <c r="H127" s="135" t="str">
        <f>VLOOKUP(B127,Startlist!B:H,6,FALSE)</f>
        <v>SAR-TECH MOTORSPORT</v>
      </c>
      <c r="I127" s="314" t="s">
        <v>1885</v>
      </c>
      <c r="J127" s="153"/>
    </row>
    <row r="128" spans="1:10" ht="15" customHeight="1">
      <c r="A128" s="133"/>
      <c r="B128" s="225">
        <v>73</v>
      </c>
      <c r="C128" s="134" t="str">
        <f>IF(VLOOKUP(B128,Arvestused!A:C,2,FALSE)="","",VLOOKUP(B128,Arvestused!A:C,2,FALSE))</f>
        <v>EMV1</v>
      </c>
      <c r="D128" s="134" t="str">
        <f>IF(VLOOKUP(B128,Arvestused!A:C,3,FALSE)="","",VLOOKUP(B128,Arvestused!A:C,3,FALSE))</f>
        <v>EMV4</v>
      </c>
      <c r="E128" s="135" t="str">
        <f>CONCATENATE(VLOOKUP(B128,Startlist!B:H,3,FALSE)," / ",VLOOKUP(B128,Startlist!B:H,4,FALSE))</f>
        <v>Karri Marttila / Heikki Pietarila</v>
      </c>
      <c r="F128" s="136" t="str">
        <f>VLOOKUP(B128,Startlist!B:F,5,FALSE)</f>
        <v>FIN</v>
      </c>
      <c r="G128" s="135" t="str">
        <f>VLOOKUP(B128,Startlist!B:H,7,FALSE)</f>
        <v>Subaru Impreza WRX STI</v>
      </c>
      <c r="H128" s="135" t="str">
        <f>VLOOKUP(B128,Startlist!B:H,6,FALSE)</f>
        <v>KARRI MARTTILA</v>
      </c>
      <c r="I128" s="314" t="s">
        <v>1885</v>
      </c>
      <c r="J128" s="153"/>
    </row>
    <row r="129" spans="1:10" ht="15" customHeight="1">
      <c r="A129" s="133"/>
      <c r="B129" s="225">
        <v>75</v>
      </c>
      <c r="C129" s="134" t="str">
        <f>IF(VLOOKUP(B129,Arvestused!A:C,2,FALSE)="","",VLOOKUP(B129,Arvestused!A:C,2,FALSE))</f>
        <v>EMV2</v>
      </c>
      <c r="D129" s="134" t="str">
        <f>IF(VLOOKUP(B129,Arvestused!A:C,3,FALSE)="","",VLOOKUP(B129,Arvestused!A:C,3,FALSE))</f>
        <v>EMV9</v>
      </c>
      <c r="E129" s="135" t="str">
        <f>CONCATENATE(VLOOKUP(B129,Startlist!B:H,3,FALSE)," / ",VLOOKUP(B129,Startlist!B:H,4,FALSE))</f>
        <v>Karl-Martin Volver / Margus Jōerand</v>
      </c>
      <c r="F129" s="136" t="str">
        <f>VLOOKUP(B129,Startlist!B:F,5,FALSE)</f>
        <v>EST</v>
      </c>
      <c r="G129" s="135" t="str">
        <f>VLOOKUP(B129,Startlist!B:H,7,FALSE)</f>
        <v>Lada Kalina</v>
      </c>
      <c r="H129" s="135" t="str">
        <f>VLOOKUP(B129,Startlist!B:H,6,FALSE)</f>
        <v>ASRT RALLY TEAM</v>
      </c>
      <c r="I129" s="314" t="s">
        <v>1885</v>
      </c>
      <c r="J129" s="153"/>
    </row>
    <row r="130" spans="1:10" ht="15" customHeight="1">
      <c r="A130" s="133"/>
      <c r="B130" s="225">
        <v>78</v>
      </c>
      <c r="C130" s="134" t="str">
        <f>IF(VLOOKUP(B130,Arvestused!A:C,2,FALSE)="","",VLOOKUP(B130,Arvestused!A:C,2,FALSE))</f>
        <v>EMV2</v>
      </c>
      <c r="D130" s="134" t="str">
        <f>IF(VLOOKUP(B130,Arvestused!A:C,3,FALSE)="","",VLOOKUP(B130,Arvestused!A:C,3,FALSE))</f>
        <v>EMV7</v>
      </c>
      <c r="E130" s="135" t="str">
        <f>CONCATENATE(VLOOKUP(B130,Startlist!B:H,3,FALSE)," / ",VLOOKUP(B130,Startlist!B:H,4,FALSE))</f>
        <v>Viktor Ivanov / Jaak Aru</v>
      </c>
      <c r="F130" s="136" t="str">
        <f>VLOOKUP(B130,Startlist!B:F,5,FALSE)</f>
        <v>EST</v>
      </c>
      <c r="G130" s="135" t="str">
        <f>VLOOKUP(B130,Startlist!B:H,7,FALSE)</f>
        <v>BMW 325</v>
      </c>
      <c r="H130" s="135" t="str">
        <f>VLOOKUP(B130,Startlist!B:H,6,FALSE)</f>
        <v>ECOM MOTORSPORT</v>
      </c>
      <c r="I130" s="314" t="s">
        <v>1885</v>
      </c>
      <c r="J130" s="153"/>
    </row>
    <row r="131" spans="1:10" ht="15" customHeight="1">
      <c r="A131" s="133"/>
      <c r="B131" s="225">
        <v>79</v>
      </c>
      <c r="C131" s="134" t="str">
        <f>IF(VLOOKUP(B131,Arvestused!A:C,2,FALSE)="","",VLOOKUP(B131,Arvestused!A:C,2,FALSE))</f>
        <v>EMV2</v>
      </c>
      <c r="D131" s="134" t="str">
        <f>IF(VLOOKUP(B131,Arvestused!A:C,3,FALSE)="","",VLOOKUP(B131,Arvestused!A:C,3,FALSE))</f>
        <v>EMV7</v>
      </c>
      <c r="E131" s="135" t="str">
        <f>CONCATENATE(VLOOKUP(B131,Startlist!B:H,3,FALSE)," / ",VLOOKUP(B131,Startlist!B:H,4,FALSE))</f>
        <v>Jari Nurminen / Kari Laukkanen</v>
      </c>
      <c r="F131" s="136" t="str">
        <f>VLOOKUP(B131,Startlist!B:F,5,FALSE)</f>
        <v>FIN</v>
      </c>
      <c r="G131" s="135" t="str">
        <f>VLOOKUP(B131,Startlist!B:H,7,FALSE)</f>
        <v>Volvo 242</v>
      </c>
      <c r="H131" s="135" t="str">
        <f>VLOOKUP(B131,Startlist!B:H,6,FALSE)</f>
        <v>SÄILIÖ JA TERÄSRAKENNE A.LUOTOOY</v>
      </c>
      <c r="I131" s="314" t="s">
        <v>1885</v>
      </c>
      <c r="J131" s="153"/>
    </row>
    <row r="132" spans="1:10" ht="15" customHeight="1">
      <c r="A132" s="133"/>
      <c r="B132" s="225">
        <v>80</v>
      </c>
      <c r="C132" s="134" t="str">
        <f>IF(VLOOKUP(B132,Arvestused!A:C,2,FALSE)="","",VLOOKUP(B132,Arvestused!A:C,2,FALSE))</f>
        <v>EMV2</v>
      </c>
      <c r="D132" s="134" t="str">
        <f>IF(VLOOKUP(B132,Arvestused!A:C,3,FALSE)="","",VLOOKUP(B132,Arvestused!A:C,3,FALSE))</f>
        <v>EMV7</v>
      </c>
      <c r="E132" s="135" t="str">
        <f>CONCATENATE(VLOOKUP(B132,Startlist!B:H,3,FALSE)," / ",VLOOKUP(B132,Startlist!B:H,4,FALSE))</f>
        <v>Viljar Ventsel / Margus Sōōrumaa</v>
      </c>
      <c r="F132" s="136" t="str">
        <f>VLOOKUP(B132,Startlist!B:F,5,FALSE)</f>
        <v>EST</v>
      </c>
      <c r="G132" s="135" t="str">
        <f>VLOOKUP(B132,Startlist!B:H,7,FALSE)</f>
        <v>BMW 325</v>
      </c>
      <c r="H132" s="135" t="str">
        <f>VLOOKUP(B132,Startlist!B:H,6,FALSE)</f>
        <v>MS RACING</v>
      </c>
      <c r="I132" s="314" t="s">
        <v>1885</v>
      </c>
      <c r="J132" s="153"/>
    </row>
    <row r="133" spans="1:10" ht="15" customHeight="1">
      <c r="A133" s="133"/>
      <c r="B133" s="225">
        <v>81</v>
      </c>
      <c r="C133" s="134" t="str">
        <f>IF(VLOOKUP(B133,Arvestused!A:C,2,FALSE)="","",VLOOKUP(B133,Arvestused!A:C,2,FALSE))</f>
        <v>EMV2</v>
      </c>
      <c r="D133" s="134" t="str">
        <f>IF(VLOOKUP(B133,Arvestused!A:C,3,FALSE)="","",VLOOKUP(B133,Arvestused!A:C,3,FALSE))</f>
        <v>EMV7</v>
      </c>
      <c r="E133" s="135" t="str">
        <f>CONCATENATE(VLOOKUP(B133,Startlist!B:H,3,FALSE)," / ",VLOOKUP(B133,Startlist!B:H,4,FALSE))</f>
        <v>Jarkko Savolainen / Tomi Minkkinen</v>
      </c>
      <c r="F133" s="136" t="str">
        <f>VLOOKUP(B133,Startlist!B:F,5,FALSE)</f>
        <v>FIN</v>
      </c>
      <c r="G133" s="135" t="str">
        <f>VLOOKUP(B133,Startlist!B:H,7,FALSE)</f>
        <v>BMW M3</v>
      </c>
      <c r="H133" s="135" t="str">
        <f>VLOOKUP(B133,Startlist!B:H,6,FALSE)</f>
        <v>JARKKO SAVOLAINEN</v>
      </c>
      <c r="I133" s="314" t="s">
        <v>1885</v>
      </c>
      <c r="J133" s="153"/>
    </row>
    <row r="134" spans="1:10" ht="15" customHeight="1">
      <c r="A134" s="133"/>
      <c r="B134" s="225">
        <v>86</v>
      </c>
      <c r="C134" s="134" t="str">
        <f>IF(VLOOKUP(B134,Arvestused!A:C,2,FALSE)="","",VLOOKUP(B134,Arvestused!A:C,2,FALSE))</f>
        <v>EMV1</v>
      </c>
      <c r="D134" s="134" t="str">
        <f>IF(VLOOKUP(B134,Arvestused!A:C,3,FALSE)="","",VLOOKUP(B134,Arvestused!A:C,3,FALSE))</f>
        <v>EMV4</v>
      </c>
      <c r="E134" s="135" t="str">
        <f>CONCATENATE(VLOOKUP(B134,Startlist!B:H,3,FALSE)," / ",VLOOKUP(B134,Startlist!B:H,4,FALSE))</f>
        <v>Edgars Balodis / Inese Akmentina</v>
      </c>
      <c r="F134" s="136" t="str">
        <f>VLOOKUP(B134,Startlist!B:F,5,FALSE)</f>
        <v>LAT</v>
      </c>
      <c r="G134" s="135" t="str">
        <f>VLOOKUP(B134,Startlist!B:H,7,FALSE)</f>
        <v>Mitsubishi Lancer Evo 8</v>
      </c>
      <c r="H134" s="135" t="str">
        <f>VLOOKUP(B134,Startlist!B:H,6,FALSE)</f>
        <v>EDGARS BALODIS</v>
      </c>
      <c r="I134" s="314" t="s">
        <v>1885</v>
      </c>
      <c r="J134" s="153"/>
    </row>
    <row r="135" spans="1:10" ht="15" customHeight="1">
      <c r="A135" s="133"/>
      <c r="B135" s="225">
        <v>89</v>
      </c>
      <c r="C135" s="134" t="str">
        <f>IF(VLOOKUP(B135,Arvestused!A:C,2,FALSE)="","",VLOOKUP(B135,Arvestused!A:C,2,FALSE))</f>
        <v>EMV2</v>
      </c>
      <c r="D135" s="134" t="str">
        <f>IF(VLOOKUP(B135,Arvestused!A:C,3,FALSE)="","",VLOOKUP(B135,Arvestused!A:C,3,FALSE))</f>
        <v>EMV7</v>
      </c>
      <c r="E135" s="135" t="str">
        <f>CONCATENATE(VLOOKUP(B135,Startlist!B:H,3,FALSE)," / ",VLOOKUP(B135,Startlist!B:H,4,FALSE))</f>
        <v>Antti Nokkanen / Harri Reinikainen</v>
      </c>
      <c r="F135" s="136" t="str">
        <f>VLOOKUP(B135,Startlist!B:F,5,FALSE)</f>
        <v>FIN</v>
      </c>
      <c r="G135" s="135" t="str">
        <f>VLOOKUP(B135,Startlist!B:H,7,FALSE)</f>
        <v>BMW M3</v>
      </c>
      <c r="H135" s="135" t="str">
        <f>VLOOKUP(B135,Startlist!B:H,6,FALSE)</f>
        <v>ANTTI NOKKANEN</v>
      </c>
      <c r="I135" s="314" t="s">
        <v>1885</v>
      </c>
      <c r="J135" s="153"/>
    </row>
    <row r="136" spans="1:10" ht="15" customHeight="1">
      <c r="A136" s="133"/>
      <c r="B136" s="225">
        <v>90</v>
      </c>
      <c r="C136" s="134" t="str">
        <f>IF(VLOOKUP(B136,Arvestused!A:C,2,FALSE)="","",VLOOKUP(B136,Arvestused!A:C,2,FALSE))</f>
        <v>EMV2</v>
      </c>
      <c r="D136" s="134" t="str">
        <f>IF(VLOOKUP(B136,Arvestused!A:C,3,FALSE)="","",VLOOKUP(B136,Arvestused!A:C,3,FALSE))</f>
        <v>EMV9</v>
      </c>
      <c r="E136" s="135" t="str">
        <f>CONCATENATE(VLOOKUP(B136,Startlist!B:H,3,FALSE)," / ",VLOOKUP(B136,Startlist!B:H,4,FALSE))</f>
        <v>Tomi Rönnemaa / Tero Rönnemaa</v>
      </c>
      <c r="F136" s="136" t="str">
        <f>VLOOKUP(B136,Startlist!B:F,5,FALSE)</f>
        <v>FIN</v>
      </c>
      <c r="G136" s="135" t="str">
        <f>VLOOKUP(B136,Startlist!B:H,7,FALSE)</f>
        <v>Toyota Corolla 1600 GT</v>
      </c>
      <c r="H136" s="135" t="str">
        <f>VLOOKUP(B136,Startlist!B:H,6,FALSE)</f>
        <v>TERO RÖNNEMAA</v>
      </c>
      <c r="I136" s="314" t="s">
        <v>1885</v>
      </c>
      <c r="J136" s="153"/>
    </row>
    <row r="137" spans="1:10" ht="15" customHeight="1">
      <c r="A137" s="133"/>
      <c r="B137" s="225">
        <v>92</v>
      </c>
      <c r="C137" s="134" t="str">
        <f>IF(VLOOKUP(B137,Arvestused!A:C,2,FALSE)="","",VLOOKUP(B137,Arvestused!A:C,2,FALSE))</f>
        <v>EMV2</v>
      </c>
      <c r="D137" s="134" t="str">
        <f>IF(VLOOKUP(B137,Arvestused!A:C,3,FALSE)="","",VLOOKUP(B137,Arvestused!A:C,3,FALSE))</f>
        <v>EMV5</v>
      </c>
      <c r="E137" s="135" t="str">
        <f>CONCATENATE(VLOOKUP(B137,Startlist!B:H,3,FALSE)," / ",VLOOKUP(B137,Startlist!B:H,4,FALSE))</f>
        <v>Dmitry Gorchakov / Yuri Kulikov</v>
      </c>
      <c r="F137" s="136" t="str">
        <f>VLOOKUP(B137,Startlist!B:F,5,FALSE)</f>
        <v>RUS</v>
      </c>
      <c r="G137" s="135" t="str">
        <f>VLOOKUP(B137,Startlist!B:H,7,FALSE)</f>
        <v>Renault Clio</v>
      </c>
      <c r="H137" s="135" t="str">
        <f>VLOOKUP(B137,Startlist!B:H,6,FALSE)</f>
        <v>DMITRY GORCHAKOV</v>
      </c>
      <c r="I137" s="314" t="s">
        <v>1885</v>
      </c>
      <c r="J137" s="153"/>
    </row>
    <row r="138" spans="1:10" ht="15" customHeight="1">
      <c r="A138" s="133"/>
      <c r="B138" s="225">
        <v>93</v>
      </c>
      <c r="C138" s="134" t="str">
        <f>IF(VLOOKUP(B138,Arvestused!A:C,2,FALSE)="","",VLOOKUP(B138,Arvestused!A:C,2,FALSE))</f>
        <v>EMV2</v>
      </c>
      <c r="D138" s="134" t="str">
        <f>IF(VLOOKUP(B138,Arvestused!A:C,3,FALSE)="","",VLOOKUP(B138,Arvestused!A:C,3,FALSE))</f>
        <v>EMV7</v>
      </c>
      <c r="E138" s="135" t="str">
        <f>CONCATENATE(VLOOKUP(B138,Startlist!B:H,3,FALSE)," / ",VLOOKUP(B138,Startlist!B:H,4,FALSE))</f>
        <v>Juha Hautala / Jonne Luotonen</v>
      </c>
      <c r="F138" s="136" t="str">
        <f>VLOOKUP(B138,Startlist!B:F,5,FALSE)</f>
        <v>FIN</v>
      </c>
      <c r="G138" s="135" t="str">
        <f>VLOOKUP(B138,Startlist!B:H,7,FALSE)</f>
        <v>MB 190 2.3-16V</v>
      </c>
      <c r="H138" s="135" t="str">
        <f>VLOOKUP(B138,Startlist!B:H,6,FALSE)</f>
        <v>RTE-MOTORSPORT</v>
      </c>
      <c r="I138" s="314" t="s">
        <v>1885</v>
      </c>
      <c r="J138" s="153"/>
    </row>
    <row r="139" spans="1:10" ht="15" customHeight="1">
      <c r="A139" s="133"/>
      <c r="B139" s="225">
        <v>95</v>
      </c>
      <c r="C139" s="134" t="str">
        <f>IF(VLOOKUP(B139,Arvestused!A:C,2,FALSE)="","",VLOOKUP(B139,Arvestused!A:C,2,FALSE))</f>
        <v>EMV2</v>
      </c>
      <c r="D139" s="134" t="str">
        <f>IF(VLOOKUP(B139,Arvestused!A:C,3,FALSE)="","",VLOOKUP(B139,Arvestused!A:C,3,FALSE))</f>
        <v>EMV5</v>
      </c>
      <c r="E139" s="135" t="str">
        <f>CONCATENATE(VLOOKUP(B139,Startlist!B:H,3,FALSE)," / ",VLOOKUP(B139,Startlist!B:H,4,FALSE))</f>
        <v>Mait Madik / Toomas Tauk</v>
      </c>
      <c r="F139" s="136" t="str">
        <f>VLOOKUP(B139,Startlist!B:F,5,FALSE)</f>
        <v>EST</v>
      </c>
      <c r="G139" s="135" t="str">
        <f>VLOOKUP(B139,Startlist!B:H,7,FALSE)</f>
        <v>Honda Civic Type-R</v>
      </c>
      <c r="H139" s="135" t="str">
        <f>VLOOKUP(B139,Startlist!B:H,6,FALSE)</f>
        <v>PROREHV RALLY TEAM</v>
      </c>
      <c r="I139" s="314" t="s">
        <v>1885</v>
      </c>
      <c r="J139" s="153"/>
    </row>
    <row r="140" spans="1:10" ht="15" customHeight="1">
      <c r="A140" s="133"/>
      <c r="B140" s="225">
        <v>96</v>
      </c>
      <c r="C140" s="134" t="str">
        <f>IF(VLOOKUP(B140,Arvestused!A:C,2,FALSE)="","",VLOOKUP(B140,Arvestused!A:C,2,FALSE))</f>
        <v>EMV2</v>
      </c>
      <c r="D140" s="134" t="str">
        <f>IF(VLOOKUP(B140,Arvestused!A:C,3,FALSE)="","",VLOOKUP(B140,Arvestused!A:C,3,FALSE))</f>
        <v>EMV5</v>
      </c>
      <c r="E140" s="135" t="str">
        <f>CONCATENATE(VLOOKUP(B140,Startlist!B:H,3,FALSE)," / ",VLOOKUP(B140,Startlist!B:H,4,FALSE))</f>
        <v>Alexander Zaytsev / Aleksey Bashmakov</v>
      </c>
      <c r="F140" s="136" t="str">
        <f>VLOOKUP(B140,Startlist!B:F,5,FALSE)</f>
        <v>RUS</v>
      </c>
      <c r="G140" s="135" t="str">
        <f>VLOOKUP(B140,Startlist!B:H,7,FALSE)</f>
        <v>Ford Fiesta ST</v>
      </c>
      <c r="H140" s="135" t="str">
        <f>VLOOKUP(B140,Startlist!B:H,6,FALSE)</f>
        <v>ALEKSEY BASHMAKOV</v>
      </c>
      <c r="I140" s="314" t="s">
        <v>1885</v>
      </c>
      <c r="J140" s="153"/>
    </row>
    <row r="141" spans="1:10" ht="15" customHeight="1">
      <c r="A141" s="133"/>
      <c r="B141" s="225">
        <v>100</v>
      </c>
      <c r="C141" s="134" t="str">
        <f>IF(VLOOKUP(B141,Arvestused!A:C,2,FALSE)="","",VLOOKUP(B141,Arvestused!A:C,2,FALSE))</f>
        <v>EMV2</v>
      </c>
      <c r="D141" s="134" t="str">
        <f>IF(VLOOKUP(B141,Arvestused!A:C,3,FALSE)="","",VLOOKUP(B141,Arvestused!A:C,3,FALSE))</f>
        <v>EMV8</v>
      </c>
      <c r="E141" s="135" t="str">
        <f>CONCATENATE(VLOOKUP(B141,Startlist!B:H,3,FALSE)," / ",VLOOKUP(B141,Startlist!B:H,4,FALSE))</f>
        <v>Dave Holland / Remi Orvydas</v>
      </c>
      <c r="F141" s="136" t="str">
        <f>VLOOKUP(B141,Startlist!B:F,5,FALSE)</f>
        <v>GB / LIT</v>
      </c>
      <c r="G141" s="135" t="str">
        <f>VLOOKUP(B141,Startlist!B:H,7,FALSE)</f>
        <v>Ford MK2 Escort</v>
      </c>
      <c r="H141" s="135" t="str">
        <f>VLOOKUP(B141,Startlist!B:H,6,FALSE)</f>
        <v>SAR-TECH MOTORSPORT</v>
      </c>
      <c r="I141" s="314" t="s">
        <v>1885</v>
      </c>
      <c r="J141" s="153"/>
    </row>
    <row r="142" spans="1:10" ht="15" customHeight="1">
      <c r="A142" s="133"/>
      <c r="B142" s="225">
        <v>101</v>
      </c>
      <c r="C142" s="134" t="str">
        <f>IF(VLOOKUP(B142,Arvestused!A:C,2,FALSE)="","",VLOOKUP(B142,Arvestused!A:C,2,FALSE))</f>
        <v>EMV2</v>
      </c>
      <c r="D142" s="134" t="str">
        <f>IF(VLOOKUP(B142,Arvestused!A:C,3,FALSE)="","",VLOOKUP(B142,Arvestused!A:C,3,FALSE))</f>
        <v>EMV5</v>
      </c>
      <c r="E142" s="135" t="str">
        <f>CONCATENATE(VLOOKUP(B142,Startlist!B:H,3,FALSE)," / ",VLOOKUP(B142,Startlist!B:H,4,FALSE))</f>
        <v>Erno Kinnunen / Mikko Lukka</v>
      </c>
      <c r="F142" s="136" t="str">
        <f>VLOOKUP(B142,Startlist!B:F,5,FALSE)</f>
        <v>FIN</v>
      </c>
      <c r="G142" s="135" t="str">
        <f>VLOOKUP(B142,Startlist!B:H,7,FALSE)</f>
        <v>Honda Civic Type-R</v>
      </c>
      <c r="H142" s="135" t="str">
        <f>VLOOKUP(B142,Startlist!B:H,6,FALSE)</f>
        <v>ERNO KINNUNEN</v>
      </c>
      <c r="I142" s="314" t="s">
        <v>1885</v>
      </c>
      <c r="J142" s="153"/>
    </row>
    <row r="143" spans="1:10" ht="15" customHeight="1">
      <c r="A143" s="133"/>
      <c r="B143" s="225">
        <v>102</v>
      </c>
      <c r="C143" s="134" t="str">
        <f>IF(VLOOKUP(B143,Arvestused!A:C,2,FALSE)="","",VLOOKUP(B143,Arvestused!A:C,2,FALSE))</f>
        <v>EMV2</v>
      </c>
      <c r="D143" s="134" t="str">
        <f>IF(VLOOKUP(B143,Arvestused!A:C,3,FALSE)="","",VLOOKUP(B143,Arvestused!A:C,3,FALSE))</f>
        <v>EMV7</v>
      </c>
      <c r="E143" s="135" t="str">
        <f>CONCATENATE(VLOOKUP(B143,Startlist!B:H,3,FALSE)," / ",VLOOKUP(B143,Startlist!B:H,4,FALSE))</f>
        <v>Justas Tamasauskas / Tomas Klosinskis</v>
      </c>
      <c r="F143" s="136" t="str">
        <f>VLOOKUP(B143,Startlist!B:F,5,FALSE)</f>
        <v>LIT</v>
      </c>
      <c r="G143" s="135" t="str">
        <f>VLOOKUP(B143,Startlist!B:H,7,FALSE)</f>
        <v>BMW M3</v>
      </c>
      <c r="H143" s="135" t="str">
        <f>VLOOKUP(B143,Startlist!B:H,6,FALSE)</f>
        <v>AG RACING</v>
      </c>
      <c r="I143" s="314" t="s">
        <v>1885</v>
      </c>
      <c r="J143" s="153"/>
    </row>
    <row r="144" spans="1:10" ht="15" customHeight="1">
      <c r="A144" s="133"/>
      <c r="B144" s="225">
        <v>103</v>
      </c>
      <c r="C144" s="134" t="str">
        <f>IF(VLOOKUP(B144,Arvestused!A:C,2,FALSE)="","",VLOOKUP(B144,Arvestused!A:C,2,FALSE))</f>
        <v>EMV2</v>
      </c>
      <c r="D144" s="134" t="str">
        <f>IF(VLOOKUP(B144,Arvestused!A:C,3,FALSE)="","",VLOOKUP(B144,Arvestused!A:C,3,FALSE))</f>
        <v>EMV8</v>
      </c>
      <c r="E144" s="135" t="str">
        <f>CONCATENATE(VLOOKUP(B144,Startlist!B:H,3,FALSE)," / ",VLOOKUP(B144,Startlist!B:H,4,FALSE))</f>
        <v>Gert Virves / Sander Pruul</v>
      </c>
      <c r="F144" s="136" t="str">
        <f>VLOOKUP(B144,Startlist!B:F,5,FALSE)</f>
        <v>EST</v>
      </c>
      <c r="G144" s="135" t="str">
        <f>VLOOKUP(B144,Startlist!B:H,7,FALSE)</f>
        <v>Opel Astra</v>
      </c>
      <c r="H144" s="135" t="str">
        <f>VLOOKUP(B144,Startlist!B:H,6,FALSE)</f>
        <v>SAR-TECH MOTORSPORT</v>
      </c>
      <c r="I144" s="314" t="s">
        <v>1885</v>
      </c>
      <c r="J144" s="153"/>
    </row>
    <row r="145" spans="1:10" ht="15" customHeight="1">
      <c r="A145" s="133"/>
      <c r="B145" s="225">
        <v>104</v>
      </c>
      <c r="C145" s="134" t="str">
        <f>IF(VLOOKUP(B145,Arvestused!A:C,2,FALSE)="","",VLOOKUP(B145,Arvestused!A:C,2,FALSE))</f>
        <v>EMV2</v>
      </c>
      <c r="D145" s="134" t="str">
        <f>IF(VLOOKUP(B145,Arvestused!A:C,3,FALSE)="","",VLOOKUP(B145,Arvestused!A:C,3,FALSE))</f>
        <v>EMV7</v>
      </c>
      <c r="E145" s="135" t="str">
        <f>CONCATENATE(VLOOKUP(B145,Startlist!B:H,3,FALSE)," / ",VLOOKUP(B145,Startlist!B:H,4,FALSE))</f>
        <v>Tommi Harju / Petri Kivioja</v>
      </c>
      <c r="F145" s="136" t="str">
        <f>VLOOKUP(B145,Startlist!B:F,5,FALSE)</f>
        <v>FIN</v>
      </c>
      <c r="G145" s="135" t="str">
        <f>VLOOKUP(B145,Startlist!B:H,7,FALSE)</f>
        <v>BMW 325</v>
      </c>
      <c r="H145" s="135" t="str">
        <f>VLOOKUP(B145,Startlist!B:H,6,FALSE)</f>
        <v>TOMMI HARJU</v>
      </c>
      <c r="I145" s="314" t="s">
        <v>1885</v>
      </c>
      <c r="J145" s="153"/>
    </row>
    <row r="146" spans="1:10" ht="15" customHeight="1">
      <c r="A146" s="133"/>
      <c r="B146" s="225">
        <v>105</v>
      </c>
      <c r="C146" s="134" t="str">
        <f>IF(VLOOKUP(B146,Arvestused!A:C,2,FALSE)="","",VLOOKUP(B146,Arvestused!A:C,2,FALSE))</f>
        <v>EMV2</v>
      </c>
      <c r="D146" s="134" t="str">
        <f>IF(VLOOKUP(B146,Arvestused!A:C,3,FALSE)="","",VLOOKUP(B146,Arvestused!A:C,3,FALSE))</f>
        <v>EMV9</v>
      </c>
      <c r="E146" s="135" t="str">
        <f>CONCATENATE(VLOOKUP(B146,Startlist!B:H,3,FALSE)," / ",VLOOKUP(B146,Startlist!B:H,4,FALSE))</f>
        <v>Janar Tänak / Janno Õunpuu</v>
      </c>
      <c r="F146" s="136" t="str">
        <f>VLOOKUP(B146,Startlist!B:F,5,FALSE)</f>
        <v>EST</v>
      </c>
      <c r="G146" s="135" t="str">
        <f>VLOOKUP(B146,Startlist!B:H,7,FALSE)</f>
        <v>Lada S1600</v>
      </c>
      <c r="H146" s="135" t="str">
        <f>VLOOKUP(B146,Startlist!B:H,6,FALSE)</f>
        <v>OT RACING</v>
      </c>
      <c r="I146" s="314" t="s">
        <v>1885</v>
      </c>
      <c r="J146" s="153"/>
    </row>
    <row r="147" spans="1:10" ht="15" customHeight="1">
      <c r="A147" s="133"/>
      <c r="B147" s="225">
        <v>107</v>
      </c>
      <c r="C147" s="134" t="str">
        <f>IF(VLOOKUP(B147,Arvestused!A:C,2,FALSE)="","",VLOOKUP(B147,Arvestused!A:C,2,FALSE))</f>
        <v>EMV2</v>
      </c>
      <c r="D147" s="134" t="str">
        <f>IF(VLOOKUP(B147,Arvestused!A:C,3,FALSE)="","",VLOOKUP(B147,Arvestused!A:C,3,FALSE))</f>
        <v>EMV9</v>
      </c>
      <c r="E147" s="135" t="str">
        <f>CONCATENATE(VLOOKUP(B147,Startlist!B:H,3,FALSE)," / ",VLOOKUP(B147,Startlist!B:H,4,FALSE))</f>
        <v>Raido Laulik / Tōnis Viidas</v>
      </c>
      <c r="F147" s="136" t="str">
        <f>VLOOKUP(B147,Startlist!B:F,5,FALSE)</f>
        <v>EST</v>
      </c>
      <c r="G147" s="135" t="str">
        <f>VLOOKUP(B147,Startlist!B:H,7,FALSE)</f>
        <v>Nissan Sunny</v>
      </c>
      <c r="H147" s="135" t="str">
        <f>VLOOKUP(B147,Startlist!B:H,6,FALSE)</f>
        <v>SAR-TECH MOTORSPORT</v>
      </c>
      <c r="I147" s="314" t="s">
        <v>1885</v>
      </c>
      <c r="J147" s="153"/>
    </row>
    <row r="148" spans="1:10" ht="15" customHeight="1">
      <c r="A148" s="133"/>
      <c r="B148" s="225">
        <v>109</v>
      </c>
      <c r="C148" s="134" t="str">
        <f>IF(VLOOKUP(B148,Arvestused!A:C,2,FALSE)="","",VLOOKUP(B148,Arvestused!A:C,2,FALSE))</f>
        <v>EMV2</v>
      </c>
      <c r="D148" s="134" t="str">
        <f>IF(VLOOKUP(B148,Arvestused!A:C,3,FALSE)="","",VLOOKUP(B148,Arvestused!A:C,3,FALSE))</f>
        <v>EMV8</v>
      </c>
      <c r="E148" s="135" t="str">
        <f>CONCATENATE(VLOOKUP(B148,Startlist!B:H,3,FALSE)," / ",VLOOKUP(B148,Startlist!B:H,4,FALSE))</f>
        <v>Raigo Reimal / Sander Reimal</v>
      </c>
      <c r="F148" s="136" t="str">
        <f>VLOOKUP(B148,Startlist!B:F,5,FALSE)</f>
        <v>EST</v>
      </c>
      <c r="G148" s="135" t="str">
        <f>VLOOKUP(B148,Startlist!B:H,7,FALSE)</f>
        <v>Renault Clio</v>
      </c>
      <c r="H148" s="135" t="str">
        <f>VLOOKUP(B148,Startlist!B:H,6,FALSE)</f>
        <v>SAR-TECH MOTORSPORT</v>
      </c>
      <c r="I148" s="314" t="s">
        <v>1885</v>
      </c>
      <c r="J148" s="153"/>
    </row>
    <row r="149" spans="1:10" ht="15" customHeight="1">
      <c r="A149" s="133"/>
      <c r="B149" s="225">
        <v>110</v>
      </c>
      <c r="C149" s="134" t="str">
        <f>IF(VLOOKUP(B149,Arvestused!A:C,2,FALSE)="","",VLOOKUP(B149,Arvestused!A:C,2,FALSE))</f>
        <v>EMV2</v>
      </c>
      <c r="D149" s="134" t="str">
        <f>IF(VLOOKUP(B149,Arvestused!A:C,3,FALSE)="","",VLOOKUP(B149,Arvestused!A:C,3,FALSE))</f>
        <v>EMV8</v>
      </c>
      <c r="E149" s="135" t="str">
        <f>CONCATENATE(VLOOKUP(B149,Startlist!B:H,3,FALSE)," / ",VLOOKUP(B149,Startlist!B:H,4,FALSE))</f>
        <v>Ronald Jürgenson / Marko Kaasik</v>
      </c>
      <c r="F149" s="136" t="str">
        <f>VLOOKUP(B149,Startlist!B:F,5,FALSE)</f>
        <v>EST</v>
      </c>
      <c r="G149" s="135" t="str">
        <f>VLOOKUP(B149,Startlist!B:H,7,FALSE)</f>
        <v>Peugeot 205</v>
      </c>
      <c r="H149" s="135" t="str">
        <f>VLOOKUP(B149,Startlist!B:H,6,FALSE)</f>
        <v>TIKKRI MOTORSPORT</v>
      </c>
      <c r="I149" s="314" t="s">
        <v>1885</v>
      </c>
      <c r="J149" s="153"/>
    </row>
    <row r="150" spans="1:10" ht="15" customHeight="1">
      <c r="A150" s="133"/>
      <c r="B150" s="225">
        <v>111</v>
      </c>
      <c r="C150" s="134" t="str">
        <f>IF(VLOOKUP(B150,Arvestused!A:C,2,FALSE)="","",VLOOKUP(B150,Arvestused!A:C,2,FALSE))</f>
        <v>EMV2</v>
      </c>
      <c r="D150" s="134" t="str">
        <f>IF(VLOOKUP(B150,Arvestused!A:C,3,FALSE)="","",VLOOKUP(B150,Arvestused!A:C,3,FALSE))</f>
        <v>EMV8</v>
      </c>
      <c r="E150" s="135" t="str">
        <f>CONCATENATE(VLOOKUP(B150,Startlist!B:H,3,FALSE)," / ",VLOOKUP(B150,Startlist!B:H,4,FALSE))</f>
        <v>Janar Lehtniit / Rauno Orupōld</v>
      </c>
      <c r="F150" s="136" t="str">
        <f>VLOOKUP(B150,Startlist!B:F,5,FALSE)</f>
        <v>EST</v>
      </c>
      <c r="G150" s="135" t="str">
        <f>VLOOKUP(B150,Startlist!B:H,7,FALSE)</f>
        <v>Ford Escort RS</v>
      </c>
      <c r="H150" s="135" t="str">
        <f>VLOOKUP(B150,Startlist!B:H,6,FALSE)</f>
        <v>ERKI SPORT</v>
      </c>
      <c r="I150" s="314" t="s">
        <v>1885</v>
      </c>
      <c r="J150" s="153"/>
    </row>
    <row r="151" spans="1:10" ht="15" customHeight="1">
      <c r="A151" s="133"/>
      <c r="B151" s="225">
        <v>113</v>
      </c>
      <c r="C151" s="134" t="str">
        <f>IF(VLOOKUP(B151,Arvestused!A:C,2,FALSE)="","",VLOOKUP(B151,Arvestused!A:C,2,FALSE))</f>
        <v>EMV2</v>
      </c>
      <c r="D151" s="134" t="str">
        <f>IF(VLOOKUP(B151,Arvestused!A:C,3,FALSE)="","",VLOOKUP(B151,Arvestused!A:C,3,FALSE))</f>
        <v>EMV5</v>
      </c>
      <c r="E151" s="135" t="str">
        <f>CONCATENATE(VLOOKUP(B151,Startlist!B:H,3,FALSE)," / ",VLOOKUP(B151,Startlist!B:H,4,FALSE))</f>
        <v>Kalle Mäkinen / Juha Ruti</v>
      </c>
      <c r="F151" s="136" t="str">
        <f>VLOOKUP(B151,Startlist!B:F,5,FALSE)</f>
        <v>FIN</v>
      </c>
      <c r="G151" s="135" t="str">
        <f>VLOOKUP(B151,Startlist!B:H,7,FALSE)</f>
        <v>Honda Civic</v>
      </c>
      <c r="H151" s="135" t="str">
        <f>VLOOKUP(B151,Startlist!B:H,6,FALSE)</f>
        <v>KALLE MÄKINEN</v>
      </c>
      <c r="I151" s="314" t="s">
        <v>1885</v>
      </c>
      <c r="J151" s="153"/>
    </row>
    <row r="152" spans="1:10" ht="15" customHeight="1">
      <c r="A152" s="133"/>
      <c r="B152" s="225">
        <v>114</v>
      </c>
      <c r="C152" s="134" t="str">
        <f>IF(VLOOKUP(B152,Arvestused!A:C,2,FALSE)="","",VLOOKUP(B152,Arvestused!A:C,2,FALSE))</f>
        <v>EMV2</v>
      </c>
      <c r="D152" s="134" t="str">
        <f>IF(VLOOKUP(B152,Arvestused!A:C,3,FALSE)="","",VLOOKUP(B152,Arvestused!A:C,3,FALSE))</f>
        <v>EMV9</v>
      </c>
      <c r="E152" s="135" t="str">
        <f>CONCATENATE(VLOOKUP(B152,Startlist!B:H,3,FALSE)," / ",VLOOKUP(B152,Startlist!B:H,4,FALSE))</f>
        <v>Tauri Pihlas / Ott Kiil</v>
      </c>
      <c r="F152" s="136" t="str">
        <f>VLOOKUP(B152,Startlist!B:F,5,FALSE)</f>
        <v>EST</v>
      </c>
      <c r="G152" s="135" t="str">
        <f>VLOOKUP(B152,Startlist!B:H,7,FALSE)</f>
        <v>Toyota Starlet</v>
      </c>
      <c r="H152" s="135" t="str">
        <f>VLOOKUP(B152,Startlist!B:H,6,FALSE)</f>
        <v>SAR-TECH MOTORSPORT</v>
      </c>
      <c r="I152" s="314" t="s">
        <v>1885</v>
      </c>
      <c r="J152" s="153"/>
    </row>
    <row r="153" spans="1:10" ht="15" customHeight="1">
      <c r="A153" s="133"/>
      <c r="B153" s="225">
        <v>117</v>
      </c>
      <c r="C153" s="134" t="str">
        <f>IF(VLOOKUP(B153,Arvestused!A:C,2,FALSE)="","",VLOOKUP(B153,Arvestused!A:C,2,FALSE))</f>
        <v>EMV2</v>
      </c>
      <c r="D153" s="134" t="str">
        <f>IF(VLOOKUP(B153,Arvestused!A:C,3,FALSE)="","",VLOOKUP(B153,Arvestused!A:C,3,FALSE))</f>
        <v>EMV8</v>
      </c>
      <c r="E153" s="135" t="str">
        <f>CONCATENATE(VLOOKUP(B153,Startlist!B:H,3,FALSE)," / ",VLOOKUP(B153,Startlist!B:H,4,FALSE))</f>
        <v>Marko Mättik / Mihkel Vaher</v>
      </c>
      <c r="F153" s="136" t="str">
        <f>VLOOKUP(B153,Startlist!B:F,5,FALSE)</f>
        <v>EST</v>
      </c>
      <c r="G153" s="135" t="str">
        <f>VLOOKUP(B153,Startlist!B:H,7,FALSE)</f>
        <v>BMW 318</v>
      </c>
      <c r="H153" s="135" t="str">
        <f>VLOOKUP(B153,Startlist!B:H,6,FALSE)</f>
        <v>SK VILLU</v>
      </c>
      <c r="I153" s="314" t="s">
        <v>1885</v>
      </c>
      <c r="J153" s="153"/>
    </row>
    <row r="154" spans="1:10" ht="15" customHeight="1">
      <c r="A154" s="133"/>
      <c r="B154" s="225">
        <v>120</v>
      </c>
      <c r="C154" s="134" t="str">
        <f>IF(VLOOKUP(B154,Arvestused!A:C,2,FALSE)="","",VLOOKUP(B154,Arvestused!A:C,2,FALSE))</f>
        <v>EMV2</v>
      </c>
      <c r="D154" s="134" t="str">
        <f>IF(VLOOKUP(B154,Arvestused!A:C,3,FALSE)="","",VLOOKUP(B154,Arvestused!A:C,3,FALSE))</f>
        <v>EMV8</v>
      </c>
      <c r="E154" s="135" t="str">
        <f>CONCATENATE(VLOOKUP(B154,Startlist!B:H,3,FALSE)," / ",VLOOKUP(B154,Startlist!B:H,4,FALSE))</f>
        <v>Rando Turja / Ain Sepp</v>
      </c>
      <c r="F154" s="136" t="str">
        <f>VLOOKUP(B154,Startlist!B:F,5,FALSE)</f>
        <v>EST</v>
      </c>
      <c r="G154" s="135" t="str">
        <f>VLOOKUP(B154,Startlist!B:H,7,FALSE)</f>
        <v>Lada VFTS</v>
      </c>
      <c r="H154" s="135" t="str">
        <f>VLOOKUP(B154,Startlist!B:H,6,FALSE)</f>
        <v>SAR-TECH MOTORSPORT</v>
      </c>
      <c r="I154" s="314" t="s">
        <v>1885</v>
      </c>
      <c r="J154" s="153"/>
    </row>
    <row r="155" spans="1:10" ht="15" customHeight="1">
      <c r="A155" s="133"/>
      <c r="B155" s="225">
        <v>122</v>
      </c>
      <c r="C155" s="134" t="str">
        <f>IF(VLOOKUP(B155,Arvestused!A:C,2,FALSE)="","",VLOOKUP(B155,Arvestused!A:C,2,FALSE))</f>
        <v>EMV2</v>
      </c>
      <c r="D155" s="134" t="str">
        <f>IF(VLOOKUP(B155,Arvestused!A:C,3,FALSE)="","",VLOOKUP(B155,Arvestused!A:C,3,FALSE))</f>
        <v>EMV9</v>
      </c>
      <c r="E155" s="135" t="str">
        <f>CONCATENATE(VLOOKUP(B155,Startlist!B:H,3,FALSE)," / ",VLOOKUP(B155,Startlist!B:H,4,FALSE))</f>
        <v>Raigo Vilbiks / Hellu Smorodin</v>
      </c>
      <c r="F155" s="136" t="str">
        <f>VLOOKUP(B155,Startlist!B:F,5,FALSE)</f>
        <v>EST</v>
      </c>
      <c r="G155" s="135" t="str">
        <f>VLOOKUP(B155,Startlist!B:H,7,FALSE)</f>
        <v>Lada Samara</v>
      </c>
      <c r="H155" s="135" t="str">
        <f>VLOOKUP(B155,Startlist!B:H,6,FALSE)</f>
        <v>ECOM MOTORSPORT</v>
      </c>
      <c r="I155" s="314" t="s">
        <v>1885</v>
      </c>
      <c r="J155" s="153"/>
    </row>
    <row r="156" spans="1:10" ht="15" customHeight="1">
      <c r="A156" s="133"/>
      <c r="B156" s="225">
        <v>129</v>
      </c>
      <c r="C156" s="134" t="str">
        <f>IF(VLOOKUP(B156,Arvestused!A:C,2,FALSE)="","",VLOOKUP(B156,Arvestused!A:C,2,FALSE))</f>
        <v>EMV2</v>
      </c>
      <c r="D156" s="134" t="str">
        <f>IF(VLOOKUP(B156,Arvestused!A:C,3,FALSE)="","",VLOOKUP(B156,Arvestused!A:C,3,FALSE))</f>
        <v>EMV8</v>
      </c>
      <c r="E156" s="135" t="str">
        <f>CONCATENATE(VLOOKUP(B156,Startlist!B:H,3,FALSE)," / ",VLOOKUP(B156,Startlist!B:H,4,FALSE))</f>
        <v>Alari Sillaste / Arvo Liimann</v>
      </c>
      <c r="F156" s="136" t="str">
        <f>VLOOKUP(B156,Startlist!B:F,5,FALSE)</f>
        <v>EST</v>
      </c>
      <c r="G156" s="135" t="str">
        <f>VLOOKUP(B156,Startlist!B:H,7,FALSE)</f>
        <v>AZLK 2140</v>
      </c>
      <c r="H156" s="135" t="str">
        <f>VLOOKUP(B156,Startlist!B:H,6,FALSE)</f>
        <v>ECOM MOTORSPORT</v>
      </c>
      <c r="I156" s="314" t="s">
        <v>1885</v>
      </c>
      <c r="J156" s="153"/>
    </row>
    <row r="157" spans="1:10" ht="15" customHeight="1">
      <c r="A157" s="133"/>
      <c r="B157" s="225">
        <v>132</v>
      </c>
      <c r="C157" s="134" t="str">
        <f>IF(VLOOKUP(B157,Arvestused!A:C,2,FALSE)="","",VLOOKUP(B157,Arvestused!A:C,2,FALSE))</f>
        <v>EMV1</v>
      </c>
      <c r="D157" s="134">
        <f>IF(VLOOKUP(B157,Arvestused!A:C,3,FALSE)="","",VLOOKUP(B157,Arvestused!A:C,3,FALSE))</f>
      </c>
      <c r="E157" s="135" t="str">
        <f>CONCATENATE(VLOOKUP(B157,Startlist!B:H,3,FALSE)," / ",VLOOKUP(B157,Startlist!B:H,4,FALSE))</f>
        <v>Allar Goldberg / Kaarel Lääne</v>
      </c>
      <c r="F157" s="136" t="str">
        <f>VLOOKUP(B157,Startlist!B:F,5,FALSE)</f>
        <v>EST</v>
      </c>
      <c r="G157" s="135" t="str">
        <f>VLOOKUP(B157,Startlist!B:H,7,FALSE)</f>
        <v>Subaru Impreza</v>
      </c>
      <c r="H157" s="135" t="str">
        <f>VLOOKUP(B157,Startlist!B:H,6,FALSE)</f>
        <v>ALKO1000 MOTORSPORT</v>
      </c>
      <c r="I157" s="314" t="s">
        <v>1885</v>
      </c>
      <c r="J157" s="153"/>
    </row>
    <row r="158" spans="1:10" ht="15" customHeight="1">
      <c r="A158" s="133"/>
      <c r="B158" s="225">
        <v>136</v>
      </c>
      <c r="C158" s="134" t="str">
        <f>IF(VLOOKUP(B158,Arvestused!A:C,2,FALSE)="","",VLOOKUP(B158,Arvestused!A:C,2,FALSE))</f>
        <v>EMV2</v>
      </c>
      <c r="D158" s="134" t="str">
        <f>IF(VLOOKUP(B158,Arvestused!A:C,3,FALSE)="","",VLOOKUP(B158,Arvestused!A:C,3,FALSE))</f>
        <v>EMV7</v>
      </c>
      <c r="E158" s="135" t="str">
        <f>CONCATENATE(VLOOKUP(B158,Startlist!B:H,3,FALSE)," / ",VLOOKUP(B158,Startlist!B:H,4,FALSE))</f>
        <v>Kasper Koosa / Tarvi Trees</v>
      </c>
      <c r="F158" s="136" t="str">
        <f>VLOOKUP(B158,Startlist!B:F,5,FALSE)</f>
        <v>EST</v>
      </c>
      <c r="G158" s="135" t="str">
        <f>VLOOKUP(B158,Startlist!B:H,7,FALSE)</f>
        <v>BMW 325</v>
      </c>
      <c r="H158" s="135" t="str">
        <f>VLOOKUP(B158,Startlist!B:H,6,FALSE)</f>
        <v>TIKKRI MOTORSPORT</v>
      </c>
      <c r="I158" s="314" t="s">
        <v>1885</v>
      </c>
      <c r="J158" s="153"/>
    </row>
    <row r="159" spans="1:10" ht="15" customHeight="1">
      <c r="A159" s="133"/>
      <c r="B159" s="225">
        <v>143</v>
      </c>
      <c r="C159" s="134" t="str">
        <f>IF(VLOOKUP(B159,Arvestused!A:C,2,FALSE)="","",VLOOKUP(B159,Arvestused!A:C,2,FALSE))</f>
        <v>EMV2</v>
      </c>
      <c r="D159" s="134" t="str">
        <f>IF(VLOOKUP(B159,Arvestused!A:C,3,FALSE)="","",VLOOKUP(B159,Arvestused!A:C,3,FALSE))</f>
        <v>EMV8</v>
      </c>
      <c r="E159" s="135" t="str">
        <f>CONCATENATE(VLOOKUP(B159,Startlist!B:H,3,FALSE)," / ",VLOOKUP(B159,Startlist!B:H,4,FALSE))</f>
        <v>Karmo Karelson / Karol Pert</v>
      </c>
      <c r="F159" s="136" t="str">
        <f>VLOOKUP(B159,Startlist!B:F,5,FALSE)</f>
        <v>EST</v>
      </c>
      <c r="G159" s="135" t="str">
        <f>VLOOKUP(B159,Startlist!B:H,7,FALSE)</f>
        <v>VW Golf</v>
      </c>
      <c r="H159" s="135" t="str">
        <f>VLOOKUP(B159,Startlist!B:H,6,FALSE)</f>
        <v>ECOM MOTORSPORT</v>
      </c>
      <c r="I159" s="314" t="s">
        <v>1885</v>
      </c>
      <c r="J159" s="153"/>
    </row>
    <row r="160" spans="1:10" ht="15" customHeight="1">
      <c r="A160" s="133"/>
      <c r="B160" s="225">
        <v>146</v>
      </c>
      <c r="C160" s="134" t="str">
        <f>IF(VLOOKUP(B160,Arvestused!A:C,2,FALSE)="","",VLOOKUP(B160,Arvestused!A:C,2,FALSE))</f>
        <v>EMV2</v>
      </c>
      <c r="D160" s="134" t="str">
        <f>IF(VLOOKUP(B160,Arvestused!A:C,3,FALSE)="","",VLOOKUP(B160,Arvestused!A:C,3,FALSE))</f>
        <v>EMV7</v>
      </c>
      <c r="E160" s="135" t="str">
        <f>CONCATENATE(VLOOKUP(B160,Startlist!B:H,3,FALSE)," / ",VLOOKUP(B160,Startlist!B:H,4,FALSE))</f>
        <v>Peeter Kaibald / Priit Pilden</v>
      </c>
      <c r="F160" s="136" t="str">
        <f>VLOOKUP(B160,Startlist!B:F,5,FALSE)</f>
        <v>EST</v>
      </c>
      <c r="G160" s="135" t="str">
        <f>VLOOKUP(B160,Startlist!B:H,7,FALSE)</f>
        <v>BMW M3</v>
      </c>
      <c r="H160" s="135" t="str">
        <f>VLOOKUP(B160,Startlist!B:H,6,FALSE)</f>
        <v>MS RACING</v>
      </c>
      <c r="I160" s="314" t="s">
        <v>1885</v>
      </c>
      <c r="J160" s="153"/>
    </row>
    <row r="161" spans="1:10" ht="15" customHeight="1">
      <c r="A161" s="133"/>
      <c r="B161" s="225">
        <v>147</v>
      </c>
      <c r="C161" s="134" t="str">
        <f>IF(VLOOKUP(B161,Arvestused!A:C,2,FALSE)="","",VLOOKUP(B161,Arvestused!A:C,2,FALSE))</f>
        <v>EMV2</v>
      </c>
      <c r="D161" s="134" t="str">
        <f>IF(VLOOKUP(B161,Arvestused!A:C,3,FALSE)="","",VLOOKUP(B161,Arvestused!A:C,3,FALSE))</f>
        <v>EMV5</v>
      </c>
      <c r="E161" s="135" t="str">
        <f>CONCATENATE(VLOOKUP(B161,Startlist!B:H,3,FALSE)," / ",VLOOKUP(B161,Startlist!B:H,4,FALSE))</f>
        <v>Chrislin Sepp / Aleks Lesk</v>
      </c>
      <c r="F161" s="136" t="str">
        <f>VLOOKUP(B161,Startlist!B:F,5,FALSE)</f>
        <v>EST</v>
      </c>
      <c r="G161" s="135" t="str">
        <f>VLOOKUP(B161,Startlist!B:H,7,FALSE)</f>
        <v>Honda Civic Type-R</v>
      </c>
      <c r="H161" s="135" t="str">
        <f>VLOOKUP(B161,Startlist!B:H,6,FALSE)</f>
        <v>PROREHV RALLY TEAM</v>
      </c>
      <c r="I161" s="314" t="s">
        <v>1885</v>
      </c>
      <c r="J161" s="153"/>
    </row>
    <row r="162" spans="1:10" ht="15" customHeight="1">
      <c r="A162" s="133"/>
      <c r="B162" s="225">
        <v>148</v>
      </c>
      <c r="C162" s="134" t="str">
        <f>IF(VLOOKUP(B162,Arvestused!A:C,2,FALSE)="","",VLOOKUP(B162,Arvestused!A:C,2,FALSE))</f>
        <v>EMV2</v>
      </c>
      <c r="D162" s="134" t="str">
        <f>IF(VLOOKUP(B162,Arvestused!A:C,3,FALSE)="","",VLOOKUP(B162,Arvestused!A:C,3,FALSE))</f>
        <v>EMV7</v>
      </c>
      <c r="E162" s="135" t="str">
        <f>CONCATENATE(VLOOKUP(B162,Startlist!B:H,3,FALSE)," / ",VLOOKUP(B162,Startlist!B:H,4,FALSE))</f>
        <v>Esa Uski / Matti Hämäläinen</v>
      </c>
      <c r="F162" s="136" t="str">
        <f>VLOOKUP(B162,Startlist!B:F,5,FALSE)</f>
        <v>FIN</v>
      </c>
      <c r="G162" s="135" t="str">
        <f>VLOOKUP(B162,Startlist!B:H,7,FALSE)</f>
        <v>BMW Compact</v>
      </c>
      <c r="H162" s="135" t="str">
        <f>VLOOKUP(B162,Startlist!B:H,6,FALSE)</f>
        <v>KAUR MOTORSPORT</v>
      </c>
      <c r="I162" s="314" t="s">
        <v>1885</v>
      </c>
      <c r="J162" s="153"/>
    </row>
    <row r="163" spans="1:10" ht="15" customHeight="1">
      <c r="A163" s="133"/>
      <c r="B163" s="225">
        <v>149</v>
      </c>
      <c r="C163" s="134" t="str">
        <f>IF(VLOOKUP(B163,Arvestused!A:C,2,FALSE)="","",VLOOKUP(B163,Arvestused!A:C,2,FALSE))</f>
        <v>EMV2</v>
      </c>
      <c r="D163" s="134" t="str">
        <f>IF(VLOOKUP(B163,Arvestused!A:C,3,FALSE)="","",VLOOKUP(B163,Arvestused!A:C,3,FALSE))</f>
        <v>EMV8</v>
      </c>
      <c r="E163" s="135" t="str">
        <f>CONCATENATE(VLOOKUP(B163,Startlist!B:H,3,FALSE)," / ",VLOOKUP(B163,Startlist!B:H,4,FALSE))</f>
        <v>Mart Kask / Jörgen Pukk</v>
      </c>
      <c r="F163" s="136" t="str">
        <f>VLOOKUP(B163,Startlist!B:F,5,FALSE)</f>
        <v>EST</v>
      </c>
      <c r="G163" s="135" t="str">
        <f>VLOOKUP(B163,Startlist!B:H,7,FALSE)</f>
        <v>BMW 318 IS</v>
      </c>
      <c r="H163" s="135" t="str">
        <f>VLOOKUP(B163,Startlist!B:H,6,FALSE)</f>
        <v>LAITSE RALLYPARK</v>
      </c>
      <c r="I163" s="314" t="s">
        <v>1885</v>
      </c>
      <c r="J163" s="153"/>
    </row>
    <row r="164" spans="1:10" ht="15" customHeight="1">
      <c r="A164" s="133"/>
      <c r="B164" s="225">
        <v>151</v>
      </c>
      <c r="C164" s="134" t="str">
        <f>IF(VLOOKUP(B164,Arvestused!A:C,2,FALSE)="","",VLOOKUP(B164,Arvestused!A:C,2,FALSE))</f>
        <v>EMV2</v>
      </c>
      <c r="D164" s="134" t="str">
        <f>IF(VLOOKUP(B164,Arvestused!A:C,3,FALSE)="","",VLOOKUP(B164,Arvestused!A:C,3,FALSE))</f>
        <v>EMV7</v>
      </c>
      <c r="E164" s="135" t="str">
        <f>CONCATENATE(VLOOKUP(B164,Startlist!B:H,3,FALSE)," / ",VLOOKUP(B164,Startlist!B:H,4,FALSE))</f>
        <v>Tiit Pōlluäär / Rasmus Vaher</v>
      </c>
      <c r="F164" s="136" t="str">
        <f>VLOOKUP(B164,Startlist!B:F,5,FALSE)</f>
        <v>EST</v>
      </c>
      <c r="G164" s="135" t="str">
        <f>VLOOKUP(B164,Startlist!B:H,7,FALSE)</f>
        <v>BMW 325</v>
      </c>
      <c r="H164" s="135" t="str">
        <f>VLOOKUP(B164,Startlist!B:H,6,FALSE)</f>
        <v>SAR-TECH MOTORSPORT</v>
      </c>
      <c r="I164" s="314" t="s">
        <v>1885</v>
      </c>
      <c r="J164" s="153"/>
    </row>
    <row r="165" spans="1:10" ht="15" customHeight="1">
      <c r="A165" s="133"/>
      <c r="B165" s="225">
        <v>152</v>
      </c>
      <c r="C165" s="134" t="str">
        <f>IF(VLOOKUP(B165,Arvestused!A:C,2,FALSE)="","",VLOOKUP(B165,Arvestused!A:C,2,FALSE))</f>
        <v>EMV2</v>
      </c>
      <c r="D165" s="134" t="str">
        <f>IF(VLOOKUP(B165,Arvestused!A:C,3,FALSE)="","",VLOOKUP(B165,Arvestused!A:C,3,FALSE))</f>
        <v>EMV9</v>
      </c>
      <c r="E165" s="135" t="str">
        <f>CONCATENATE(VLOOKUP(B165,Startlist!B:H,3,FALSE)," / ",VLOOKUP(B165,Startlist!B:H,4,FALSE))</f>
        <v>Vaido Tali / Taavi Udevald</v>
      </c>
      <c r="F165" s="136" t="str">
        <f>VLOOKUP(B165,Startlist!B:F,5,FALSE)</f>
        <v>EST</v>
      </c>
      <c r="G165" s="135" t="str">
        <f>VLOOKUP(B165,Startlist!B:H,7,FALSE)</f>
        <v>Lada 2105</v>
      </c>
      <c r="H165" s="135" t="str">
        <f>VLOOKUP(B165,Startlist!B:H,6,FALSE)</f>
        <v>ECOM MOTORSPORT</v>
      </c>
      <c r="I165" s="314" t="s">
        <v>1885</v>
      </c>
      <c r="J165" s="153"/>
    </row>
    <row r="166" spans="1:10" ht="15" customHeight="1">
      <c r="A166" s="133"/>
      <c r="B166" s="225">
        <v>154</v>
      </c>
      <c r="C166" s="134" t="str">
        <f>IF(VLOOKUP(B166,Arvestused!A:C,2,FALSE)="","",VLOOKUP(B166,Arvestused!A:C,2,FALSE))</f>
        <v>EMV2</v>
      </c>
      <c r="D166" s="134" t="str">
        <f>IF(VLOOKUP(B166,Arvestused!A:C,3,FALSE)="","",VLOOKUP(B166,Arvestused!A:C,3,FALSE))</f>
        <v>EMV8</v>
      </c>
      <c r="E166" s="135" t="str">
        <f>CONCATENATE(VLOOKUP(B166,Startlist!B:H,3,FALSE)," / ",VLOOKUP(B166,Startlist!B:H,4,FALSE))</f>
        <v>Priit Estermaa / Sven Andevei</v>
      </c>
      <c r="F166" s="136" t="str">
        <f>VLOOKUP(B166,Startlist!B:F,5,FALSE)</f>
        <v>EST</v>
      </c>
      <c r="G166" s="135" t="str">
        <f>VLOOKUP(B166,Startlist!B:H,7,FALSE)</f>
        <v>Nissan Sunny</v>
      </c>
      <c r="H166" s="135" t="str">
        <f>VLOOKUP(B166,Startlist!B:H,6,FALSE)</f>
        <v>KAUR MOTORSPORT</v>
      </c>
      <c r="I166" s="314" t="s">
        <v>1885</v>
      </c>
      <c r="J166" s="153"/>
    </row>
    <row r="167" spans="1:10" ht="15" customHeight="1">
      <c r="A167" s="133"/>
      <c r="B167" s="225">
        <v>156</v>
      </c>
      <c r="C167" s="134" t="str">
        <f>IF(VLOOKUP(B167,Arvestused!A:C,2,FALSE)="","",VLOOKUP(B167,Arvestused!A:C,2,FALSE))</f>
        <v>EMV2</v>
      </c>
      <c r="D167" s="134" t="str">
        <f>IF(VLOOKUP(B167,Arvestused!A:C,3,FALSE)="","",VLOOKUP(B167,Arvestused!A:C,3,FALSE))</f>
        <v>EMV8</v>
      </c>
      <c r="E167" s="135" t="str">
        <f>CONCATENATE(VLOOKUP(B167,Startlist!B:H,3,FALSE)," / ",VLOOKUP(B167,Startlist!B:H,4,FALSE))</f>
        <v>Pirkka Syvänoro / Jukka Aromaa</v>
      </c>
      <c r="F167" s="136" t="str">
        <f>VLOOKUP(B167,Startlist!B:F,5,FALSE)</f>
        <v>FIN</v>
      </c>
      <c r="G167" s="135" t="str">
        <f>VLOOKUP(B167,Startlist!B:H,7,FALSE)</f>
        <v>Fiat Uno Turbo IE</v>
      </c>
      <c r="H167" s="135" t="str">
        <f>VLOOKUP(B167,Startlist!B:H,6,FALSE)</f>
        <v>PIRKKA SYVÄNORO</v>
      </c>
      <c r="I167" s="314" t="s">
        <v>1885</v>
      </c>
      <c r="J167" s="153"/>
    </row>
    <row r="168" spans="1:10" ht="15" customHeight="1">
      <c r="A168" s="133"/>
      <c r="B168" s="225">
        <v>158</v>
      </c>
      <c r="C168" s="134" t="str">
        <f>IF(VLOOKUP(B168,Arvestused!A:C,2,FALSE)="","",VLOOKUP(B168,Arvestused!A:C,2,FALSE))</f>
        <v>EMV2</v>
      </c>
      <c r="D168" s="134" t="str">
        <f>IF(VLOOKUP(B168,Arvestused!A:C,3,FALSE)="","",VLOOKUP(B168,Arvestused!A:C,3,FALSE))</f>
        <v>EMV8</v>
      </c>
      <c r="E168" s="135" t="str">
        <f>CONCATENATE(VLOOKUP(B168,Startlist!B:H,3,FALSE)," / ",VLOOKUP(B168,Startlist!B:H,4,FALSE))</f>
        <v>Gert Lombiots / Gert Roosipōld</v>
      </c>
      <c r="F168" s="136" t="str">
        <f>VLOOKUP(B168,Startlist!B:F,5,FALSE)</f>
        <v>EST</v>
      </c>
      <c r="G168" s="135" t="str">
        <f>VLOOKUP(B168,Startlist!B:H,7,FALSE)</f>
        <v>Ford Escort RS2000</v>
      </c>
      <c r="H168" s="135" t="str">
        <f>VLOOKUP(B168,Startlist!B:H,6,FALSE)</f>
        <v>VÄNDRA TSK</v>
      </c>
      <c r="I168" s="314" t="s">
        <v>1885</v>
      </c>
      <c r="J168" s="153"/>
    </row>
    <row r="169" spans="1:10" ht="15" customHeight="1">
      <c r="A169" s="133"/>
      <c r="B169" s="225">
        <v>159</v>
      </c>
      <c r="C169" s="134" t="str">
        <f>IF(VLOOKUP(B169,Arvestused!A:C,2,FALSE)="","",VLOOKUP(B169,Arvestused!A:C,2,FALSE))</f>
        <v>EMV2</v>
      </c>
      <c r="D169" s="134" t="str">
        <f>IF(VLOOKUP(B169,Arvestused!A:C,3,FALSE)="","",VLOOKUP(B169,Arvestused!A:C,3,FALSE))</f>
        <v>EMV8</v>
      </c>
      <c r="E169" s="135" t="str">
        <f>CONCATENATE(VLOOKUP(B169,Startlist!B:H,3,FALSE)," / ",VLOOKUP(B169,Startlist!B:H,4,FALSE))</f>
        <v>Artur Laul / Alain Sivous</v>
      </c>
      <c r="F169" s="136" t="str">
        <f>VLOOKUP(B169,Startlist!B:F,5,FALSE)</f>
        <v>EST</v>
      </c>
      <c r="G169" s="135" t="str">
        <f>VLOOKUP(B169,Startlist!B:H,7,FALSE)</f>
        <v>VW Golf GTI</v>
      </c>
      <c r="H169" s="135" t="str">
        <f>VLOOKUP(B169,Startlist!B:H,6,FALSE)</f>
        <v>SAR-TECH MOTORSPORT</v>
      </c>
      <c r="I169" s="314" t="s">
        <v>1885</v>
      </c>
      <c r="J169" s="153"/>
    </row>
    <row r="170" spans="1:10" ht="15" customHeight="1">
      <c r="A170" s="133"/>
      <c r="B170" s="225">
        <v>160</v>
      </c>
      <c r="C170" s="134" t="str">
        <f>IF(VLOOKUP(B170,Arvestused!A:C,2,FALSE)="","",VLOOKUP(B170,Arvestused!A:C,2,FALSE))</f>
        <v>EMV2</v>
      </c>
      <c r="D170" s="134" t="str">
        <f>IF(VLOOKUP(B170,Arvestused!A:C,3,FALSE)="","",VLOOKUP(B170,Arvestused!A:C,3,FALSE))</f>
        <v>EMV9</v>
      </c>
      <c r="E170" s="135" t="str">
        <f>CONCATENATE(VLOOKUP(B170,Startlist!B:H,3,FALSE)," / ",VLOOKUP(B170,Startlist!B:H,4,FALSE))</f>
        <v>Rait Raidma / Rainis Raidma</v>
      </c>
      <c r="F170" s="136" t="str">
        <f>VLOOKUP(B170,Startlist!B:F,5,FALSE)</f>
        <v>EST</v>
      </c>
      <c r="G170" s="135" t="str">
        <f>VLOOKUP(B170,Startlist!B:H,7,FALSE)</f>
        <v>Suzuki Baleno</v>
      </c>
      <c r="H170" s="135" t="str">
        <f>VLOOKUP(B170,Startlist!B:H,6,FALSE)</f>
        <v>ERKI SPORT</v>
      </c>
      <c r="I170" s="314" t="s">
        <v>1885</v>
      </c>
      <c r="J170" s="153"/>
    </row>
    <row r="171" spans="1:10" ht="15" customHeight="1">
      <c r="A171" s="133"/>
      <c r="B171" s="225">
        <v>163</v>
      </c>
      <c r="C171" s="134" t="str">
        <f>IF(VLOOKUP(B171,Arvestused!A:C,2,FALSE)="","",VLOOKUP(B171,Arvestused!A:C,2,FALSE))</f>
        <v>EMV2</v>
      </c>
      <c r="D171" s="134" t="str">
        <f>IF(VLOOKUP(B171,Arvestused!A:C,3,FALSE)="","",VLOOKUP(B171,Arvestused!A:C,3,FALSE))</f>
        <v>EMV9</v>
      </c>
      <c r="E171" s="135" t="str">
        <f>CONCATENATE(VLOOKUP(B171,Startlist!B:H,3,FALSE)," / ",VLOOKUP(B171,Startlist!B:H,4,FALSE))</f>
        <v>Keiro Orgus / Ulvar Orgus</v>
      </c>
      <c r="F171" s="136" t="str">
        <f>VLOOKUP(B171,Startlist!B:F,5,FALSE)</f>
        <v>EST</v>
      </c>
      <c r="G171" s="135" t="str">
        <f>VLOOKUP(B171,Startlist!B:H,7,FALSE)</f>
        <v>Toyota Yaris</v>
      </c>
      <c r="H171" s="135" t="str">
        <f>VLOOKUP(B171,Startlist!B:H,6,FALSE)</f>
        <v>TIKKRI MOTORSPORT</v>
      </c>
      <c r="I171" s="314" t="s">
        <v>1885</v>
      </c>
      <c r="J171" s="153"/>
    </row>
    <row r="172" spans="1:10" ht="15" customHeight="1">
      <c r="A172" s="133"/>
      <c r="B172" s="225">
        <v>165</v>
      </c>
      <c r="C172" s="134" t="str">
        <f>IF(VLOOKUP(B172,Arvestused!A:C,2,FALSE)="","",VLOOKUP(B172,Arvestused!A:C,2,FALSE))</f>
        <v>EMV2</v>
      </c>
      <c r="D172" s="134" t="str">
        <f>IF(VLOOKUP(B172,Arvestused!A:C,3,FALSE)="","",VLOOKUP(B172,Arvestused!A:C,3,FALSE))</f>
        <v>EMV10</v>
      </c>
      <c r="E172" s="135" t="str">
        <f>CONCATENATE(VLOOKUP(B172,Startlist!B:H,3,FALSE)," / ",VLOOKUP(B172,Startlist!B:H,4,FALSE))</f>
        <v>Tarmo Silt / Raido Loel</v>
      </c>
      <c r="F172" s="136" t="str">
        <f>VLOOKUP(B172,Startlist!B:F,5,FALSE)</f>
        <v>EST</v>
      </c>
      <c r="G172" s="135" t="str">
        <f>VLOOKUP(B172,Startlist!B:H,7,FALSE)</f>
        <v>GAZ 51</v>
      </c>
      <c r="H172" s="135" t="str">
        <f>VLOOKUP(B172,Startlist!B:H,6,FALSE)</f>
        <v>MÄRJAMAA RALLY TEAM</v>
      </c>
      <c r="I172" s="314" t="s">
        <v>1885</v>
      </c>
      <c r="J172" s="153"/>
    </row>
    <row r="173" spans="1:10" ht="15" customHeight="1">
      <c r="A173" s="133"/>
      <c r="B173" s="225">
        <v>166</v>
      </c>
      <c r="C173" s="134" t="str">
        <f>IF(VLOOKUP(B173,Arvestused!A:C,2,FALSE)="","",VLOOKUP(B173,Arvestused!A:C,2,FALSE))</f>
        <v>EMV2</v>
      </c>
      <c r="D173" s="134" t="str">
        <f>IF(VLOOKUP(B173,Arvestused!A:C,3,FALSE)="","",VLOOKUP(B173,Arvestused!A:C,3,FALSE))</f>
        <v>EMV10</v>
      </c>
      <c r="E173" s="135" t="str">
        <f>CONCATENATE(VLOOKUP(B173,Startlist!B:H,3,FALSE)," / ",VLOOKUP(B173,Startlist!B:H,4,FALSE))</f>
        <v>Rainer Tuberik / Raido Vetesina</v>
      </c>
      <c r="F173" s="136" t="str">
        <f>VLOOKUP(B173,Startlist!B:F,5,FALSE)</f>
        <v>EST</v>
      </c>
      <c r="G173" s="135" t="str">
        <f>VLOOKUP(B173,Startlist!B:H,7,FALSE)</f>
        <v>GAZ 51</v>
      </c>
      <c r="H173" s="135" t="str">
        <f>VLOOKUP(B173,Startlist!B:H,6,FALSE)</f>
        <v>GAZ RALLIKLUBI</v>
      </c>
      <c r="I173" s="314" t="s">
        <v>1885</v>
      </c>
      <c r="J173" s="153"/>
    </row>
    <row r="174" spans="1:10" ht="15" customHeight="1">
      <c r="A174" s="133"/>
      <c r="B174" s="225">
        <v>167</v>
      </c>
      <c r="C174" s="134" t="str">
        <f>IF(VLOOKUP(B174,Arvestused!A:C,2,FALSE)="","",VLOOKUP(B174,Arvestused!A:C,2,FALSE))</f>
        <v>EMV2</v>
      </c>
      <c r="D174" s="134" t="str">
        <f>IF(VLOOKUP(B174,Arvestused!A:C,3,FALSE)="","",VLOOKUP(B174,Arvestused!A:C,3,FALSE))</f>
        <v>EMV10</v>
      </c>
      <c r="E174" s="135" t="str">
        <f>CONCATENATE(VLOOKUP(B174,Startlist!B:H,3,FALSE)," / ",VLOOKUP(B174,Startlist!B:H,4,FALSE))</f>
        <v>Tarmo Bortnik / Jarmo Liivak</v>
      </c>
      <c r="F174" s="136" t="str">
        <f>VLOOKUP(B174,Startlist!B:F,5,FALSE)</f>
        <v>EST</v>
      </c>
      <c r="G174" s="135" t="str">
        <f>VLOOKUP(B174,Startlist!B:H,7,FALSE)</f>
        <v>GAZ 51A</v>
      </c>
      <c r="H174" s="135" t="str">
        <f>VLOOKUP(B174,Startlist!B:H,6,FALSE)</f>
        <v>GAZ RALLIKLUBI</v>
      </c>
      <c r="I174" s="314" t="s">
        <v>1885</v>
      </c>
      <c r="J174" s="153"/>
    </row>
    <row r="175" spans="1:10" ht="15" customHeight="1">
      <c r="A175" s="133"/>
      <c r="B175" s="225">
        <v>172</v>
      </c>
      <c r="C175" s="134" t="str">
        <f>IF(VLOOKUP(B175,Arvestused!A:C,2,FALSE)="","",VLOOKUP(B175,Arvestused!A:C,2,FALSE))</f>
        <v>EMV2</v>
      </c>
      <c r="D175" s="134" t="str">
        <f>IF(VLOOKUP(B175,Arvestused!A:C,3,FALSE)="","",VLOOKUP(B175,Arvestused!A:C,3,FALSE))</f>
        <v>EMV10</v>
      </c>
      <c r="E175" s="135" t="str">
        <f>CONCATENATE(VLOOKUP(B175,Startlist!B:H,3,FALSE)," / ",VLOOKUP(B175,Startlist!B:H,4,FALSE))</f>
        <v>Elmo Allika / Valter Nōmmik</v>
      </c>
      <c r="F175" s="136" t="str">
        <f>VLOOKUP(B175,Startlist!B:F,5,FALSE)</f>
        <v>EST</v>
      </c>
      <c r="G175" s="135" t="str">
        <f>VLOOKUP(B175,Startlist!B:H,7,FALSE)</f>
        <v>GAZ 51A</v>
      </c>
      <c r="H175" s="135" t="str">
        <f>VLOOKUP(B175,Startlist!B:H,6,FALSE)</f>
        <v>GAZ RALLIKLUBI</v>
      </c>
      <c r="I175" s="314" t="s">
        <v>1885</v>
      </c>
      <c r="J175" s="153"/>
    </row>
    <row r="176" spans="1:10" ht="15" customHeight="1">
      <c r="A176" s="133"/>
      <c r="B176" s="225">
        <v>175</v>
      </c>
      <c r="C176" s="134" t="str">
        <f>IF(VLOOKUP(B176,Arvestused!A:C,2,FALSE)="","",VLOOKUP(B176,Arvestused!A:C,2,FALSE))</f>
        <v>EMV2</v>
      </c>
      <c r="D176" s="134" t="str">
        <f>IF(VLOOKUP(B176,Arvestused!A:C,3,FALSE)="","",VLOOKUP(B176,Arvestused!A:C,3,FALSE))</f>
        <v>EMV10</v>
      </c>
      <c r="E176" s="135" t="str">
        <f>CONCATENATE(VLOOKUP(B176,Startlist!B:H,3,FALSE)," / ",VLOOKUP(B176,Startlist!B:H,4,FALSE))</f>
        <v>Jüri Lindmets / Evald Saun</v>
      </c>
      <c r="F176" s="136" t="str">
        <f>VLOOKUP(B176,Startlist!B:F,5,FALSE)</f>
        <v>EST</v>
      </c>
      <c r="G176" s="135" t="str">
        <f>VLOOKUP(B176,Startlist!B:H,7,FALSE)</f>
        <v>GAZ 51A</v>
      </c>
      <c r="H176" s="135" t="str">
        <f>VLOOKUP(B176,Startlist!B:H,6,FALSE)</f>
        <v>LIGUR RACING AMK</v>
      </c>
      <c r="I176" s="314" t="s">
        <v>1885</v>
      </c>
      <c r="J176" s="153"/>
    </row>
    <row r="177" spans="1:10" ht="15" customHeight="1">
      <c r="A177" s="133"/>
      <c r="B177" s="225">
        <v>179</v>
      </c>
      <c r="C177" s="134" t="str">
        <f>IF(VLOOKUP(B177,Arvestused!A:C,2,FALSE)="","",VLOOKUP(B177,Arvestused!A:C,2,FALSE))</f>
        <v>EMV2</v>
      </c>
      <c r="D177" s="134" t="str">
        <f>IF(VLOOKUP(B177,Arvestused!A:C,3,FALSE)="","",VLOOKUP(B177,Arvestused!A:C,3,FALSE))</f>
        <v>EMV10</v>
      </c>
      <c r="E177" s="135" t="str">
        <f>CONCATENATE(VLOOKUP(B177,Startlist!B:H,3,FALSE)," / ",VLOOKUP(B177,Startlist!B:H,4,FALSE))</f>
        <v>Priit Liblik / Kaido Kaubi</v>
      </c>
      <c r="F177" s="136" t="str">
        <f>VLOOKUP(B177,Startlist!B:F,5,FALSE)</f>
        <v>EST</v>
      </c>
      <c r="G177" s="135" t="str">
        <f>VLOOKUP(B177,Startlist!B:H,7,FALSE)</f>
        <v>GAZ 52-04</v>
      </c>
      <c r="H177" s="135" t="str">
        <f>VLOOKUP(B177,Startlist!B:H,6,FALSE)</f>
        <v>SAR-TECH MOTORSPORT</v>
      </c>
      <c r="I177" s="314" t="s">
        <v>1885</v>
      </c>
      <c r="J177" s="153"/>
    </row>
    <row r="178" spans="1:10" ht="15" customHeight="1">
      <c r="A178" s="133"/>
      <c r="B178" s="225">
        <v>180</v>
      </c>
      <c r="C178" s="134" t="str">
        <f>IF(VLOOKUP(B178,Arvestused!A:C,2,FALSE)="","",VLOOKUP(B178,Arvestused!A:C,2,FALSE))</f>
        <v>EMV2</v>
      </c>
      <c r="D178" s="134" t="str">
        <f>IF(VLOOKUP(B178,Arvestused!A:C,3,FALSE)="","",VLOOKUP(B178,Arvestused!A:C,3,FALSE))</f>
        <v>EMV10</v>
      </c>
      <c r="E178" s="135" t="str">
        <f>CONCATENATE(VLOOKUP(B178,Startlist!B:H,3,FALSE)," / ",VLOOKUP(B178,Startlist!B:H,4,FALSE))</f>
        <v>Ants Kristall / Harri Jōessar</v>
      </c>
      <c r="F178" s="136" t="str">
        <f>VLOOKUP(B178,Startlist!B:F,5,FALSE)</f>
        <v>EST</v>
      </c>
      <c r="G178" s="135" t="str">
        <f>VLOOKUP(B178,Startlist!B:H,7,FALSE)</f>
        <v>GAZ 51</v>
      </c>
      <c r="H178" s="135" t="str">
        <f>VLOOKUP(B178,Startlist!B:H,6,FALSE)</f>
        <v>GAZ RALLIKLUBI</v>
      </c>
      <c r="I178" s="314" t="s">
        <v>1885</v>
      </c>
      <c r="J178" s="153"/>
    </row>
    <row r="179" spans="1:10" ht="15" customHeight="1">
      <c r="A179" s="133"/>
      <c r="B179" s="225">
        <v>181</v>
      </c>
      <c r="C179" s="134" t="str">
        <f>IF(VLOOKUP(B179,Arvestused!A:C,2,FALSE)="","",VLOOKUP(B179,Arvestused!A:C,2,FALSE))</f>
        <v>EMV2</v>
      </c>
      <c r="D179" s="134" t="str">
        <f>IF(VLOOKUP(B179,Arvestused!A:C,3,FALSE)="","",VLOOKUP(B179,Arvestused!A:C,3,FALSE))</f>
        <v>EMV10</v>
      </c>
      <c r="E179" s="135" t="str">
        <f>CONCATENATE(VLOOKUP(B179,Startlist!B:H,3,FALSE)," / ",VLOOKUP(B179,Startlist!B:H,4,FALSE))</f>
        <v>Martin Kio / Jüri Lohk</v>
      </c>
      <c r="F179" s="136" t="str">
        <f>VLOOKUP(B179,Startlist!B:F,5,FALSE)</f>
        <v>EST</v>
      </c>
      <c r="G179" s="135" t="str">
        <f>VLOOKUP(B179,Startlist!B:H,7,FALSE)</f>
        <v>GAZ 51</v>
      </c>
      <c r="H179" s="135" t="str">
        <f>VLOOKUP(B179,Startlist!B:H,6,FALSE)</f>
        <v>MÄRJAMAA RALLY TEAM</v>
      </c>
      <c r="I179" s="314" t="s">
        <v>1885</v>
      </c>
      <c r="J179" s="153"/>
    </row>
    <row r="180" spans="1:10" ht="15" customHeight="1">
      <c r="A180" s="133"/>
      <c r="B180" s="225">
        <v>182</v>
      </c>
      <c r="C180" s="134" t="str">
        <f>IF(VLOOKUP(B180,Arvestused!A:C,2,FALSE)="","",VLOOKUP(B180,Arvestused!A:C,2,FALSE))</f>
        <v>EMV2</v>
      </c>
      <c r="D180" s="134" t="str">
        <f>IF(VLOOKUP(B180,Arvestused!A:C,3,FALSE)="","",VLOOKUP(B180,Arvestused!A:C,3,FALSE))</f>
        <v>EMV10</v>
      </c>
      <c r="E180" s="135" t="str">
        <f>CONCATENATE(VLOOKUP(B180,Startlist!B:H,3,FALSE)," / ",VLOOKUP(B180,Startlist!B:H,4,FALSE))</f>
        <v>Neimo Nurmet / Mairo Ojaviir</v>
      </c>
      <c r="F180" s="136" t="str">
        <f>VLOOKUP(B180,Startlist!B:F,5,FALSE)</f>
        <v>EST</v>
      </c>
      <c r="G180" s="135" t="str">
        <f>VLOOKUP(B180,Startlist!B:H,7,FALSE)</f>
        <v>GAZ 53</v>
      </c>
      <c r="H180" s="135" t="str">
        <f>VLOOKUP(B180,Startlist!B:H,6,FALSE)</f>
        <v>MÄRJAMAA RALLY TEAM</v>
      </c>
      <c r="I180" s="314" t="s">
        <v>1885</v>
      </c>
      <c r="J180" s="153"/>
    </row>
    <row r="181" spans="1:10" ht="15" customHeight="1">
      <c r="A181" s="133"/>
      <c r="B181" s="225">
        <v>183</v>
      </c>
      <c r="C181" s="134" t="str">
        <f>IF(VLOOKUP(B181,Arvestused!A:C,2,FALSE)="","",VLOOKUP(B181,Arvestused!A:C,2,FALSE))</f>
        <v>EMV2</v>
      </c>
      <c r="D181" s="134" t="str">
        <f>IF(VLOOKUP(B181,Arvestused!A:C,3,FALSE)="","",VLOOKUP(B181,Arvestused!A:C,3,FALSE))</f>
        <v>EMV10</v>
      </c>
      <c r="E181" s="135" t="str">
        <f>CONCATENATE(VLOOKUP(B181,Startlist!B:H,3,FALSE)," / ",VLOOKUP(B181,Startlist!B:H,4,FALSE))</f>
        <v>Alo Pōder / Tarmo Heidemann</v>
      </c>
      <c r="F181" s="136" t="str">
        <f>VLOOKUP(B181,Startlist!B:F,5,FALSE)</f>
        <v>EST</v>
      </c>
      <c r="G181" s="135" t="str">
        <f>VLOOKUP(B181,Startlist!B:H,7,FALSE)</f>
        <v>GAZ 51</v>
      </c>
      <c r="H181" s="135" t="str">
        <f>VLOOKUP(B181,Startlist!B:H,6,FALSE)</f>
        <v>VÄNDRA TSK</v>
      </c>
      <c r="I181" s="314" t="s">
        <v>1885</v>
      </c>
      <c r="J181" s="153"/>
    </row>
  </sheetData>
  <sheetProtection/>
  <autoFilter ref="A7:I98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9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4" width="8.421875" style="3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60" customWidth="1"/>
  </cols>
  <sheetData>
    <row r="1" spans="6:9" ht="15.75">
      <c r="F1" s="1" t="str">
        <f>Startlist!$F1</f>
        <v> </v>
      </c>
      <c r="I1" s="64"/>
    </row>
    <row r="2" spans="2:9" ht="15" customHeight="1">
      <c r="B2" s="2"/>
      <c r="F2" s="1" t="str">
        <f>Startlist!$F4</f>
        <v>Silveston 50th Saaremaa Rally 2017</v>
      </c>
      <c r="I2" s="65"/>
    </row>
    <row r="3" spans="2:9" ht="15">
      <c r="B3" s="2"/>
      <c r="F3" s="24" t="str">
        <f>Startlist!$F5</f>
        <v>October 13-14, 2017</v>
      </c>
      <c r="I3" s="65"/>
    </row>
    <row r="4" spans="2:9" ht="15">
      <c r="B4" s="2"/>
      <c r="F4" s="24" t="str">
        <f>Startlist!$F6</f>
        <v>Saaremaa</v>
      </c>
      <c r="I4" s="65"/>
    </row>
    <row r="5" ht="15" customHeight="1">
      <c r="I5" s="65"/>
    </row>
    <row r="6" spans="1:9" ht="15.75" customHeight="1">
      <c r="A6" s="111" t="s">
        <v>2826</v>
      </c>
      <c r="B6" s="150" t="s">
        <v>2089</v>
      </c>
      <c r="C6" s="113"/>
      <c r="D6" s="113"/>
      <c r="E6" s="111"/>
      <c r="F6" s="111"/>
      <c r="G6" s="111"/>
      <c r="H6" s="111"/>
      <c r="I6" s="112"/>
    </row>
    <row r="7" spans="1:9" ht="12.75">
      <c r="A7" s="138"/>
      <c r="B7" s="145" t="s">
        <v>2801</v>
      </c>
      <c r="C7" s="146" t="s">
        <v>2787</v>
      </c>
      <c r="D7" s="146" t="s">
        <v>2787</v>
      </c>
      <c r="E7" s="147" t="s">
        <v>2788</v>
      </c>
      <c r="F7" s="146"/>
      <c r="G7" s="148" t="s">
        <v>2798</v>
      </c>
      <c r="H7" s="149" t="s">
        <v>2797</v>
      </c>
      <c r="I7" s="129" t="s">
        <v>2790</v>
      </c>
    </row>
    <row r="8" spans="1:9" ht="15" customHeight="1">
      <c r="A8" s="133">
        <v>1</v>
      </c>
      <c r="B8" s="151">
        <v>1</v>
      </c>
      <c r="C8" s="134" t="str">
        <f>IF(VLOOKUP(B8,Arvestused!A:C,2,FALSE)="","",VLOOKUP(B8,Arvestused!A:C,2,FALSE))</f>
        <v>EMV1</v>
      </c>
      <c r="D8" s="134">
        <f>IF(VLOOKUP(B8,Arvestused!A:C,3,FALSE)="","",VLOOKUP(B8,Arvestused!A:C,3,FALSE))</f>
      </c>
      <c r="E8" s="135" t="str">
        <f>CONCATENATE(VLOOKUP(B8,Startlist!B:H,3,FALSE)," / ",VLOOKUP(B8,Startlist!B:H,4,FALSE))</f>
        <v>Ott Tänak / Georg Gross</v>
      </c>
      <c r="F8" s="136" t="str">
        <f>VLOOKUP(B8,Startlist!B:F,5,FALSE)</f>
        <v>EST</v>
      </c>
      <c r="G8" s="135" t="str">
        <f>VLOOKUP(B8,Startlist!B:H,7,FALSE)</f>
        <v>Ford Fiesta WRC</v>
      </c>
      <c r="H8" s="135" t="str">
        <f>VLOOKUP(B8,Startlist!B:H,6,FALSE)</f>
        <v>OT RACING</v>
      </c>
      <c r="I8" s="137" t="str">
        <f>VLOOKUP(B8,Results!B:S,13,FALSE)</f>
        <v> 9.03,5</v>
      </c>
    </row>
    <row r="9" spans="1:9" ht="15" customHeight="1">
      <c r="A9" s="133">
        <f>A8+1</f>
        <v>2</v>
      </c>
      <c r="B9" s="151">
        <v>5</v>
      </c>
      <c r="C9" s="134" t="str">
        <f>IF(VLOOKUP(B9,Arvestused!A:C,2,FALSE)="","",VLOOKUP(B9,Arvestused!A:C,2,FALSE))</f>
        <v>EMV1</v>
      </c>
      <c r="D9" s="134">
        <f>IF(VLOOKUP(B9,Arvestused!A:C,3,FALSE)="","",VLOOKUP(B9,Arvestused!A:C,3,FALSE))</f>
      </c>
      <c r="E9" s="135" t="str">
        <f>CONCATENATE(VLOOKUP(B9,Startlist!B:H,3,FALSE)," / ",VLOOKUP(B9,Startlist!B:H,4,FALSE))</f>
        <v>Nikolay Gryazin / Yaroslav Fedorov</v>
      </c>
      <c r="F9" s="136" t="str">
        <f>VLOOKUP(B9,Startlist!B:F,5,FALSE)</f>
        <v>LAT/RUS</v>
      </c>
      <c r="G9" s="135" t="str">
        <f>VLOOKUP(B9,Startlist!B:H,7,FALSE)</f>
        <v>Skoda Fabia R5</v>
      </c>
      <c r="H9" s="135" t="str">
        <f>VLOOKUP(B9,Startlist!B:H,6,FALSE)</f>
        <v>SPORTS RACING TECHNOLOGIES</v>
      </c>
      <c r="I9" s="137" t="str">
        <f>VLOOKUP(B9,Results!B:S,13,FALSE)</f>
        <v> 9.34,6</v>
      </c>
    </row>
    <row r="10" spans="1:9" ht="15" customHeight="1">
      <c r="A10" s="133">
        <f aca="true" t="shared" si="0" ref="A10:A49">A9+1</f>
        <v>3</v>
      </c>
      <c r="B10" s="151">
        <v>6</v>
      </c>
      <c r="C10" s="134" t="str">
        <f>IF(VLOOKUP(B10,Arvestused!A:C,2,FALSE)="","",VLOOKUP(B10,Arvestused!A:C,2,FALSE))</f>
        <v>EMV1</v>
      </c>
      <c r="D10" s="134">
        <f>IF(VLOOKUP(B10,Arvestused!A:C,3,FALSE)="","",VLOOKUP(B10,Arvestused!A:C,3,FALSE))</f>
      </c>
      <c r="E10" s="135" t="str">
        <f>CONCATENATE(VLOOKUP(B10,Startlist!B:H,3,FALSE)," / ",VLOOKUP(B10,Startlist!B:H,4,FALSE))</f>
        <v>Rainer Aus / Taaniel Tigas</v>
      </c>
      <c r="F10" s="136" t="str">
        <f>VLOOKUP(B10,Startlist!B:F,5,FALSE)</f>
        <v>EST</v>
      </c>
      <c r="G10" s="135" t="str">
        <f>VLOOKUP(B10,Startlist!B:H,7,FALSE)</f>
        <v>VW Polo</v>
      </c>
      <c r="H10" s="135" t="str">
        <f>VLOOKUP(B10,Startlist!B:H,6,FALSE)</f>
        <v>ALM MOTORSPORT</v>
      </c>
      <c r="I10" s="137" t="str">
        <f>VLOOKUP(B10,Results!B:S,13,FALSE)</f>
        <v> 9.43,2</v>
      </c>
    </row>
    <row r="11" spans="1:9" ht="15" customHeight="1">
      <c r="A11" s="133">
        <f t="shared" si="0"/>
        <v>4</v>
      </c>
      <c r="B11" s="151">
        <v>3</v>
      </c>
      <c r="C11" s="134" t="str">
        <f>IF(VLOOKUP(B11,Arvestused!A:C,2,FALSE)="","",VLOOKUP(B11,Arvestused!A:C,2,FALSE))</f>
        <v>EMV1</v>
      </c>
      <c r="D11" s="134">
        <f>IF(VLOOKUP(B11,Arvestused!A:C,3,FALSE)="","",VLOOKUP(B11,Arvestused!A:C,3,FALSE))</f>
      </c>
      <c r="E11" s="135" t="str">
        <f>CONCATENATE(VLOOKUP(B11,Startlist!B:H,3,FALSE)," / ",VLOOKUP(B11,Startlist!B:H,4,FALSE))</f>
        <v>Siim Plangi / Urmas Roosimaa</v>
      </c>
      <c r="F11" s="136" t="str">
        <f>VLOOKUP(B11,Startlist!B:F,5,FALSE)</f>
        <v>EST</v>
      </c>
      <c r="G11" s="135" t="str">
        <f>VLOOKUP(B11,Startlist!B:H,7,FALSE)</f>
        <v>Skoda Fabia R5</v>
      </c>
      <c r="H11" s="135" t="str">
        <f>VLOOKUP(B11,Startlist!B:H,6,FALSE)</f>
        <v>ALKO1000 MOTORSPORT</v>
      </c>
      <c r="I11" s="137" t="str">
        <f>VLOOKUP(B11,Results!B:S,13,FALSE)</f>
        <v> 9.46,8</v>
      </c>
    </row>
    <row r="12" spans="1:9" ht="15" customHeight="1">
      <c r="A12" s="133">
        <f t="shared" si="0"/>
        <v>5</v>
      </c>
      <c r="B12" s="151">
        <v>4</v>
      </c>
      <c r="C12" s="134" t="str">
        <f>IF(VLOOKUP(B12,Arvestused!A:C,2,FALSE)="","",VLOOKUP(B12,Arvestused!A:C,2,FALSE))</f>
        <v>EMV1</v>
      </c>
      <c r="D12" s="134">
        <f>IF(VLOOKUP(B12,Arvestused!A:C,3,FALSE)="","",VLOOKUP(B12,Arvestused!A:C,3,FALSE))</f>
      </c>
      <c r="E12" s="135" t="str">
        <f>CONCATENATE(VLOOKUP(B12,Startlist!B:H,3,FALSE)," / ",VLOOKUP(B12,Startlist!B:H,4,FALSE))</f>
        <v>Raul Jeets / Andrus Toom</v>
      </c>
      <c r="F12" s="136" t="str">
        <f>VLOOKUP(B12,Startlist!B:F,5,FALSE)</f>
        <v>EST</v>
      </c>
      <c r="G12" s="135" t="str">
        <f>VLOOKUP(B12,Startlist!B:H,7,FALSE)</f>
        <v>Skoda Fabia R5</v>
      </c>
      <c r="H12" s="135" t="str">
        <f>VLOOKUP(B12,Startlist!B:H,6,FALSE)</f>
        <v>TEAM TEHASE AUTO</v>
      </c>
      <c r="I12" s="137" t="str">
        <f>VLOOKUP(B12,Results!B:S,13,FALSE)</f>
        <v> 9.50,2</v>
      </c>
    </row>
    <row r="13" spans="1:9" ht="15" customHeight="1">
      <c r="A13" s="133">
        <f t="shared" si="0"/>
        <v>6</v>
      </c>
      <c r="B13" s="151">
        <v>9</v>
      </c>
      <c r="C13" s="134" t="str">
        <f>IF(VLOOKUP(B13,Arvestused!A:C,2,FALSE)="","",VLOOKUP(B13,Arvestused!A:C,2,FALSE))</f>
        <v>EMV1</v>
      </c>
      <c r="D13" s="134">
        <f>IF(VLOOKUP(B13,Arvestused!A:C,3,FALSE)="","",VLOOKUP(B13,Arvestused!A:C,3,FALSE))</f>
      </c>
      <c r="E13" s="135" t="str">
        <f>CONCATENATE(VLOOKUP(B13,Startlist!B:H,3,FALSE)," / ",VLOOKUP(B13,Startlist!B:H,4,FALSE))</f>
        <v>Tomi Tukiainen / Mikko Pohjanharju</v>
      </c>
      <c r="F13" s="136" t="str">
        <f>VLOOKUP(B13,Startlist!B:F,5,FALSE)</f>
        <v>FIN</v>
      </c>
      <c r="G13" s="135" t="str">
        <f>VLOOKUP(B13,Startlist!B:H,7,FALSE)</f>
        <v>Skoda Fabia R5</v>
      </c>
      <c r="H13" s="135" t="str">
        <f>VLOOKUP(B13,Startlist!B:H,6,FALSE)</f>
        <v>PRINTSPORT</v>
      </c>
      <c r="I13" s="137" t="str">
        <f>VLOOKUP(B13,Results!B:S,13,FALSE)</f>
        <v> 9.55,2</v>
      </c>
    </row>
    <row r="14" spans="1:9" ht="15" customHeight="1">
      <c r="A14" s="133">
        <f t="shared" si="0"/>
        <v>7</v>
      </c>
      <c r="B14" s="151">
        <v>20</v>
      </c>
      <c r="C14" s="134" t="str">
        <f>IF(VLOOKUP(B14,Arvestused!A:C,2,FALSE)="","",VLOOKUP(B14,Arvestused!A:C,2,FALSE))</f>
        <v>EMV1</v>
      </c>
      <c r="D14" s="134">
        <f>IF(VLOOKUP(B14,Arvestused!A:C,3,FALSE)="","",VLOOKUP(B14,Arvestused!A:C,3,FALSE))</f>
      </c>
      <c r="E14" s="135" t="str">
        <f>CONCATENATE(VLOOKUP(B14,Startlist!B:H,3,FALSE)," / ",VLOOKUP(B14,Startlist!B:H,4,FALSE))</f>
        <v>Stig Andervang / Robin Eriksson</v>
      </c>
      <c r="F14" s="136" t="str">
        <f>VLOOKUP(B14,Startlist!B:F,5,FALSE)</f>
        <v>EST</v>
      </c>
      <c r="G14" s="135" t="str">
        <f>VLOOKUP(B14,Startlist!B:H,7,FALSE)</f>
        <v>Subaru Impreza WRC</v>
      </c>
      <c r="H14" s="135" t="str">
        <f>VLOOKUP(B14,Startlist!B:H,6,FALSE)</f>
        <v>SAR-TECH MOTORSPORT</v>
      </c>
      <c r="I14" s="137" t="str">
        <f>VLOOKUP(B14,Results!B:S,13,FALSE)</f>
        <v> 9.55,7</v>
      </c>
    </row>
    <row r="15" spans="1:9" ht="15" customHeight="1">
      <c r="A15" s="133">
        <f t="shared" si="0"/>
        <v>8</v>
      </c>
      <c r="B15" s="151">
        <v>14</v>
      </c>
      <c r="C15" s="134" t="str">
        <f>IF(VLOOKUP(B15,Arvestused!A:C,2,FALSE)="","",VLOOKUP(B15,Arvestused!A:C,2,FALSE))</f>
        <v>EMV1</v>
      </c>
      <c r="D15" s="134" t="str">
        <f>IF(VLOOKUP(B15,Arvestused!A:C,3,FALSE)="","",VLOOKUP(B15,Arvestused!A:C,3,FALSE))</f>
        <v>EMV4</v>
      </c>
      <c r="E15" s="135" t="str">
        <f>CONCATENATE(VLOOKUP(B15,Startlist!B:H,3,FALSE)," / ",VLOOKUP(B15,Startlist!B:H,4,FALSE))</f>
        <v>Giedrius Notkus / Dalius Strizanas</v>
      </c>
      <c r="F15" s="136" t="str">
        <f>VLOOKUP(B15,Startlist!B:F,5,FALSE)</f>
        <v>LIT</v>
      </c>
      <c r="G15" s="135" t="str">
        <f>VLOOKUP(B15,Startlist!B:H,7,FALSE)</f>
        <v>Mitsubishi Lancer Evo 9</v>
      </c>
      <c r="H15" s="135" t="str">
        <f>VLOOKUP(B15,Startlist!B:H,6,FALSE)</f>
        <v>ASK AUTORIKONA</v>
      </c>
      <c r="I15" s="137" t="str">
        <f>VLOOKUP(B15,Results!B:S,13,FALSE)</f>
        <v> 9.56,2</v>
      </c>
    </row>
    <row r="16" spans="1:9" ht="15" customHeight="1">
      <c r="A16" s="133">
        <f t="shared" si="0"/>
        <v>9</v>
      </c>
      <c r="B16" s="151">
        <v>27</v>
      </c>
      <c r="C16" s="134" t="str">
        <f>IF(VLOOKUP(B16,Arvestused!A:C,2,FALSE)="","",VLOOKUP(B16,Arvestused!A:C,2,FALSE))</f>
        <v>EMV1</v>
      </c>
      <c r="D16" s="134" t="str">
        <f>IF(VLOOKUP(B16,Arvestused!A:C,3,FALSE)="","",VLOOKUP(B16,Arvestused!A:C,3,FALSE))</f>
        <v>EMV3</v>
      </c>
      <c r="E16" s="135" t="str">
        <f>CONCATENATE(VLOOKUP(B16,Startlist!B:H,3,FALSE)," / ",VLOOKUP(B16,Startlist!B:H,4,FALSE))</f>
        <v>Markus Abram / Jarmo Vōsa</v>
      </c>
      <c r="F16" s="136" t="str">
        <f>VLOOKUP(B16,Startlist!B:F,5,FALSE)</f>
        <v>EST</v>
      </c>
      <c r="G16" s="135" t="str">
        <f>VLOOKUP(B16,Startlist!B:H,7,FALSE)</f>
        <v>Mitsubishi Lancer</v>
      </c>
      <c r="H16" s="135" t="str">
        <f>VLOOKUP(B16,Startlist!B:H,6,FALSE)</f>
        <v>PROREHV RALLY TEAM</v>
      </c>
      <c r="I16" s="137" t="str">
        <f>VLOOKUP(B16,Results!B:S,13,FALSE)</f>
        <v>10.09,0</v>
      </c>
    </row>
    <row r="17" spans="1:9" ht="15" customHeight="1">
      <c r="A17" s="133">
        <f t="shared" si="0"/>
        <v>10</v>
      </c>
      <c r="B17" s="151">
        <v>59</v>
      </c>
      <c r="C17" s="134" t="str">
        <f>IF(VLOOKUP(B17,Arvestused!A:C,2,FALSE)="","",VLOOKUP(B17,Arvestused!A:C,2,FALSE))</f>
        <v>EMV2</v>
      </c>
      <c r="D17" s="134" t="str">
        <f>IF(VLOOKUP(B17,Arvestused!A:C,3,FALSE)="","",VLOOKUP(B17,Arvestused!A:C,3,FALSE))</f>
        <v>EMV7</v>
      </c>
      <c r="E17" s="135" t="str">
        <f>CONCATENATE(VLOOKUP(B17,Startlist!B:H,3,FALSE)," / ",VLOOKUP(B17,Startlist!B:H,4,FALSE))</f>
        <v>Einar Laipaik / Priit Piir</v>
      </c>
      <c r="F17" s="136" t="str">
        <f>VLOOKUP(B17,Startlist!B:F,5,FALSE)</f>
        <v>EST</v>
      </c>
      <c r="G17" s="135" t="str">
        <f>VLOOKUP(B17,Startlist!B:H,7,FALSE)</f>
        <v>BMW M3</v>
      </c>
      <c r="H17" s="135" t="str">
        <f>VLOOKUP(B17,Startlist!B:H,6,FALSE)</f>
        <v>MS RACING</v>
      </c>
      <c r="I17" s="137" t="str">
        <f>VLOOKUP(B17,Results!B:S,13,FALSE)</f>
        <v>10.20,2</v>
      </c>
    </row>
    <row r="18" spans="1:9" ht="15" customHeight="1">
      <c r="A18" s="133">
        <f t="shared" si="0"/>
        <v>11</v>
      </c>
      <c r="B18" s="151">
        <v>29</v>
      </c>
      <c r="C18" s="134" t="str">
        <f>IF(VLOOKUP(B18,Arvestused!A:C,2,FALSE)="","",VLOOKUP(B18,Arvestused!A:C,2,FALSE))</f>
        <v>EMV1</v>
      </c>
      <c r="D18" s="134">
        <f>IF(VLOOKUP(B18,Arvestused!A:C,3,FALSE)="","",VLOOKUP(B18,Arvestused!A:C,3,FALSE))</f>
      </c>
      <c r="E18" s="135" t="str">
        <f>CONCATENATE(VLOOKUP(B18,Startlist!B:H,3,FALSE)," / ",VLOOKUP(B18,Startlist!B:H,4,FALSE))</f>
        <v>Rakan Al-Rasheed / Jarkko Kalliolepo</v>
      </c>
      <c r="F18" s="136" t="str">
        <f>VLOOKUP(B18,Startlist!B:F,5,FALSE)</f>
        <v>SAU / FIN</v>
      </c>
      <c r="G18" s="135" t="str">
        <f>VLOOKUP(B18,Startlist!B:H,7,FALSE)</f>
        <v>Skoda Fabia R5</v>
      </c>
      <c r="H18" s="135" t="str">
        <f>VLOOKUP(B18,Startlist!B:H,6,FALSE)</f>
        <v>TGS WORLDWIDE</v>
      </c>
      <c r="I18" s="137" t="str">
        <f>VLOOKUP(B18,Results!B:S,13,FALSE)</f>
        <v>10.24,9</v>
      </c>
    </row>
    <row r="19" spans="1:9" ht="15" customHeight="1">
      <c r="A19" s="133">
        <f t="shared" si="0"/>
        <v>12</v>
      </c>
      <c r="B19" s="151">
        <v>8</v>
      </c>
      <c r="C19" s="134" t="str">
        <f>IF(VLOOKUP(B19,Arvestused!A:C,2,FALSE)="","",VLOOKUP(B19,Arvestused!A:C,2,FALSE))</f>
        <v>EMV1</v>
      </c>
      <c r="D19" s="134" t="str">
        <f>IF(VLOOKUP(B19,Arvestused!A:C,3,FALSE)="","",VLOOKUP(B19,Arvestused!A:C,3,FALSE))</f>
        <v>EMV4</v>
      </c>
      <c r="E19" s="135" t="str">
        <f>CONCATENATE(VLOOKUP(B19,Startlist!B:H,3,FALSE)," / ",VLOOKUP(B19,Startlist!B:H,4,FALSE))</f>
        <v>Kaspar Koitla / Andres Ots</v>
      </c>
      <c r="F19" s="136" t="str">
        <f>VLOOKUP(B19,Startlist!B:F,5,FALSE)</f>
        <v>EST</v>
      </c>
      <c r="G19" s="135" t="str">
        <f>VLOOKUP(B19,Startlist!B:H,7,FALSE)</f>
        <v>Mitsubishi Lancer Evo 9</v>
      </c>
      <c r="H19" s="135" t="str">
        <f>VLOOKUP(B19,Startlist!B:H,6,FALSE)</f>
        <v>PROREHV RALLY TEAM</v>
      </c>
      <c r="I19" s="137" t="str">
        <f>VLOOKUP(B19,Results!B:S,13,FALSE)</f>
        <v>10.26,3</v>
      </c>
    </row>
    <row r="20" spans="1:9" ht="15" customHeight="1">
      <c r="A20" s="133">
        <f t="shared" si="0"/>
        <v>13</v>
      </c>
      <c r="B20" s="151">
        <v>30</v>
      </c>
      <c r="C20" s="134" t="str">
        <f>IF(VLOOKUP(B20,Arvestused!A:C,2,FALSE)="","",VLOOKUP(B20,Arvestused!A:C,2,FALSE))</f>
        <v>EMV1</v>
      </c>
      <c r="D20" s="134" t="str">
        <f>IF(VLOOKUP(B20,Arvestused!A:C,3,FALSE)="","",VLOOKUP(B20,Arvestused!A:C,3,FALSE))</f>
        <v>EMV4</v>
      </c>
      <c r="E20" s="135" t="str">
        <f>CONCATENATE(VLOOKUP(B20,Startlist!B:H,3,FALSE)," / ",VLOOKUP(B20,Startlist!B:H,4,FALSE))</f>
        <v>Rolands Jaunzems / Ainars Kalnins</v>
      </c>
      <c r="F20" s="136" t="str">
        <f>VLOOKUP(B20,Startlist!B:F,5,FALSE)</f>
        <v>LAT</v>
      </c>
      <c r="G20" s="135" t="str">
        <f>VLOOKUP(B20,Startlist!B:H,7,FALSE)</f>
        <v>Mitsubishi Lancer Evo 8</v>
      </c>
      <c r="H20" s="135" t="str">
        <f>VLOOKUP(B20,Startlist!B:H,6,FALSE)</f>
        <v>ROLANDS JAUNZEMS</v>
      </c>
      <c r="I20" s="137" t="str">
        <f>VLOOKUP(B20,Results!B:S,13,FALSE)</f>
        <v>10.27,4</v>
      </c>
    </row>
    <row r="21" spans="1:9" ht="15" customHeight="1">
      <c r="A21" s="133">
        <f t="shared" si="0"/>
        <v>14</v>
      </c>
      <c r="B21" s="151">
        <v>54</v>
      </c>
      <c r="C21" s="134" t="str">
        <f>IF(VLOOKUP(B21,Arvestused!A:C,2,FALSE)="","",VLOOKUP(B21,Arvestused!A:C,2,FALSE))</f>
        <v>EMV2</v>
      </c>
      <c r="D21" s="134" t="str">
        <f>IF(VLOOKUP(B21,Arvestused!A:C,3,FALSE)="","",VLOOKUP(B21,Arvestused!A:C,3,FALSE))</f>
        <v>EMV6</v>
      </c>
      <c r="E21" s="135" t="str">
        <f>CONCATENATE(VLOOKUP(B21,Startlist!B:H,3,FALSE)," / ",VLOOKUP(B21,Startlist!B:H,4,FALSE))</f>
        <v>Ken Torn / Kuldar Sikk</v>
      </c>
      <c r="F21" s="136" t="str">
        <f>VLOOKUP(B21,Startlist!B:F,5,FALSE)</f>
        <v>EST</v>
      </c>
      <c r="G21" s="135" t="str">
        <f>VLOOKUP(B21,Startlist!B:H,7,FALSE)</f>
        <v>Ford Fiesta R2T</v>
      </c>
      <c r="H21" s="135" t="str">
        <f>VLOOKUP(B21,Startlist!B:H,6,FALSE)</f>
        <v>OT RACING</v>
      </c>
      <c r="I21" s="137" t="str">
        <f>VLOOKUP(B21,Results!B:S,13,FALSE)</f>
        <v>10.27,8</v>
      </c>
    </row>
    <row r="22" spans="1:9" ht="15" customHeight="1">
      <c r="A22" s="133">
        <f t="shared" si="0"/>
        <v>15</v>
      </c>
      <c r="B22" s="151">
        <v>26</v>
      </c>
      <c r="C22" s="134" t="str">
        <f>IF(VLOOKUP(B22,Arvestused!A:C,2,FALSE)="","",VLOOKUP(B22,Arvestused!A:C,2,FALSE))</f>
        <v>EMV1</v>
      </c>
      <c r="D22" s="134" t="str">
        <f>IF(VLOOKUP(B22,Arvestused!A:C,3,FALSE)="","",VLOOKUP(B22,Arvestused!A:C,3,FALSE))</f>
        <v>EMV3</v>
      </c>
      <c r="E22" s="135" t="str">
        <f>CONCATENATE(VLOOKUP(B22,Startlist!B:H,3,FALSE)," / ",VLOOKUP(B22,Startlist!B:H,4,FALSE))</f>
        <v>Dmitry Feofanov / Normunds Kokins</v>
      </c>
      <c r="F22" s="136" t="str">
        <f>VLOOKUP(B22,Startlist!B:F,5,FALSE)</f>
        <v>RUS / LAT</v>
      </c>
      <c r="G22" s="135" t="str">
        <f>VLOOKUP(B22,Startlist!B:H,7,FALSE)</f>
        <v>Mitsubishi Lancer Evo 9</v>
      </c>
      <c r="H22" s="135" t="str">
        <f>VLOOKUP(B22,Startlist!B:H,6,FALSE)</f>
        <v>ASRT RALLY TEAM</v>
      </c>
      <c r="I22" s="137" t="str">
        <f>VLOOKUP(B22,Results!B:S,13,FALSE)</f>
        <v>10.28,7</v>
      </c>
    </row>
    <row r="23" spans="1:9" ht="15" customHeight="1">
      <c r="A23" s="133">
        <f t="shared" si="0"/>
        <v>16</v>
      </c>
      <c r="B23" s="151">
        <v>34</v>
      </c>
      <c r="C23" s="134" t="str">
        <f>IF(VLOOKUP(B23,Arvestused!A:C,2,FALSE)="","",VLOOKUP(B23,Arvestused!A:C,2,FALSE))</f>
        <v>EMV1</v>
      </c>
      <c r="D23" s="134" t="str">
        <f>IF(VLOOKUP(B23,Arvestused!A:C,3,FALSE)="","",VLOOKUP(B23,Arvestused!A:C,3,FALSE))</f>
        <v>EMV4</v>
      </c>
      <c r="E23" s="135" t="str">
        <f>CONCATENATE(VLOOKUP(B23,Startlist!B:H,3,FALSE)," / ",VLOOKUP(B23,Startlist!B:H,4,FALSE))</f>
        <v>Hendrik Kers / Mihkel Kapp</v>
      </c>
      <c r="F23" s="136" t="str">
        <f>VLOOKUP(B23,Startlist!B:F,5,FALSE)</f>
        <v>EST</v>
      </c>
      <c r="G23" s="135" t="str">
        <f>VLOOKUP(B23,Startlist!B:H,7,FALSE)</f>
        <v>Mitsubishi Lancer Evo 5</v>
      </c>
      <c r="H23" s="135" t="str">
        <f>VLOOKUP(B23,Startlist!B:H,6,FALSE)</f>
        <v>ALM MOTORSPORT</v>
      </c>
      <c r="I23" s="137" t="str">
        <f>VLOOKUP(B23,Results!B:S,13,FALSE)</f>
        <v>10.33,3</v>
      </c>
    </row>
    <row r="24" spans="1:9" ht="15" customHeight="1">
      <c r="A24" s="133">
        <f t="shared" si="0"/>
        <v>17</v>
      </c>
      <c r="B24" s="151">
        <v>45</v>
      </c>
      <c r="C24" s="134" t="str">
        <f>IF(VLOOKUP(B24,Arvestused!A:C,2,FALSE)="","",VLOOKUP(B24,Arvestused!A:C,2,FALSE))</f>
        <v>EMV2</v>
      </c>
      <c r="D24" s="134" t="str">
        <f>IF(VLOOKUP(B24,Arvestused!A:C,3,FALSE)="","",VLOOKUP(B24,Arvestused!A:C,3,FALSE))</f>
        <v>EMV6</v>
      </c>
      <c r="E24" s="135" t="str">
        <f>CONCATENATE(VLOOKUP(B24,Startlist!B:H,3,FALSE)," / ",VLOOKUP(B24,Startlist!B:H,4,FALSE))</f>
        <v>Sindre Furuseth / Jim Hjerpe</v>
      </c>
      <c r="F24" s="136" t="str">
        <f>VLOOKUP(B24,Startlist!B:F,5,FALSE)</f>
        <v>NOR / SWE</v>
      </c>
      <c r="G24" s="135" t="str">
        <f>VLOOKUP(B24,Startlist!B:H,7,FALSE)</f>
        <v>Opel Adam R2</v>
      </c>
      <c r="H24" s="135" t="str">
        <f>VLOOKUP(B24,Startlist!B:H,6,FALSE)</f>
        <v>SINDRE FURUSETH</v>
      </c>
      <c r="I24" s="137" t="str">
        <f>VLOOKUP(B24,Results!B:S,13,FALSE)</f>
        <v>10.33,8</v>
      </c>
    </row>
    <row r="25" spans="1:9" ht="15" customHeight="1">
      <c r="A25" s="133">
        <f t="shared" si="0"/>
        <v>18</v>
      </c>
      <c r="B25" s="151">
        <v>37</v>
      </c>
      <c r="C25" s="134" t="str">
        <f>IF(VLOOKUP(B25,Arvestused!A:C,2,FALSE)="","",VLOOKUP(B25,Arvestused!A:C,2,FALSE))</f>
        <v>EMV1</v>
      </c>
      <c r="D25" s="134">
        <f>IF(VLOOKUP(B25,Arvestused!A:C,3,FALSE)="","",VLOOKUP(B25,Arvestused!A:C,3,FALSE))</f>
      </c>
      <c r="E25" s="135" t="str">
        <f>CONCATENATE(VLOOKUP(B25,Startlist!B:H,3,FALSE)," / ",VLOOKUP(B25,Startlist!B:H,4,FALSE))</f>
        <v>Pasi Lyytikäinen / Mika Rantasalo</v>
      </c>
      <c r="F25" s="136" t="str">
        <f>VLOOKUP(B25,Startlist!B:F,5,FALSE)</f>
        <v>FIN</v>
      </c>
      <c r="G25" s="135" t="str">
        <f>VLOOKUP(B25,Startlist!B:H,7,FALSE)</f>
        <v>Skoda Fabia R5</v>
      </c>
      <c r="H25" s="135" t="str">
        <f>VLOOKUP(B25,Startlist!B:H,6,FALSE)</f>
        <v>TGS WORLDWIDE</v>
      </c>
      <c r="I25" s="137" t="str">
        <f>VLOOKUP(B25,Results!B:S,13,FALSE)</f>
        <v>10.34,0</v>
      </c>
    </row>
    <row r="26" spans="1:9" ht="15" customHeight="1">
      <c r="A26" s="133">
        <f t="shared" si="0"/>
        <v>19</v>
      </c>
      <c r="B26" s="151">
        <v>67</v>
      </c>
      <c r="C26" s="134" t="str">
        <f>IF(VLOOKUP(B26,Arvestused!A:C,2,FALSE)="","",VLOOKUP(B26,Arvestused!A:C,2,FALSE))</f>
        <v>EMV2</v>
      </c>
      <c r="D26" s="134">
        <f>IF(VLOOKUP(B26,Arvestused!A:C,3,FALSE)="","",VLOOKUP(B26,Arvestused!A:C,3,FALSE))</f>
      </c>
      <c r="E26" s="135" t="str">
        <f>CONCATENATE(VLOOKUP(B26,Startlist!B:H,3,FALSE)," / ",VLOOKUP(B26,Startlist!B:H,4,FALSE))</f>
        <v>Tommi Hatakka / Topi Luhtinen</v>
      </c>
      <c r="F26" s="136" t="str">
        <f>VLOOKUP(B26,Startlist!B:F,5,FALSE)</f>
        <v>FIN</v>
      </c>
      <c r="G26" s="135" t="str">
        <f>VLOOKUP(B26,Startlist!B:H,7,FALSE)</f>
        <v>Opel Adam R2</v>
      </c>
      <c r="H26" s="135" t="str">
        <f>VLOOKUP(B26,Startlist!B:H,6,FALSE)</f>
        <v>DYNAMO</v>
      </c>
      <c r="I26" s="137" t="str">
        <f>VLOOKUP(B26,Results!B:S,13,FALSE)</f>
        <v>10.35,8</v>
      </c>
    </row>
    <row r="27" spans="1:9" ht="15" customHeight="1">
      <c r="A27" s="133">
        <f t="shared" si="0"/>
        <v>20</v>
      </c>
      <c r="B27" s="151">
        <v>47</v>
      </c>
      <c r="C27" s="134" t="str">
        <f>IF(VLOOKUP(B27,Arvestused!A:C,2,FALSE)="","",VLOOKUP(B27,Arvestused!A:C,2,FALSE))</f>
        <v>EMV2</v>
      </c>
      <c r="D27" s="134" t="str">
        <f>IF(VLOOKUP(B27,Arvestused!A:C,3,FALSE)="","",VLOOKUP(B27,Arvestused!A:C,3,FALSE))</f>
        <v>EMV6</v>
      </c>
      <c r="E27" s="135" t="str">
        <f>CONCATENATE(VLOOKUP(B27,Startlist!B:H,3,FALSE)," / ",VLOOKUP(B27,Startlist!B:H,4,FALSE))</f>
        <v>Kaspar Kasari / Hannes Kuusmaa</v>
      </c>
      <c r="F27" s="136" t="str">
        <f>VLOOKUP(B27,Startlist!B:F,5,FALSE)</f>
        <v>EST</v>
      </c>
      <c r="G27" s="135" t="str">
        <f>VLOOKUP(B27,Startlist!B:H,7,FALSE)</f>
        <v>Peugeot 208 R2</v>
      </c>
      <c r="H27" s="135" t="str">
        <f>VLOOKUP(B27,Startlist!B:H,6,FALSE)</f>
        <v>CUEKS RACING</v>
      </c>
      <c r="I27" s="137" t="str">
        <f>VLOOKUP(B27,Results!B:S,13,FALSE)</f>
        <v>10.39,1</v>
      </c>
    </row>
    <row r="28" spans="1:9" ht="15" customHeight="1">
      <c r="A28" s="133">
        <f t="shared" si="0"/>
        <v>21</v>
      </c>
      <c r="B28" s="151">
        <v>38</v>
      </c>
      <c r="C28" s="134" t="str">
        <f>IF(VLOOKUP(B28,Arvestused!A:C,2,FALSE)="","",VLOOKUP(B28,Arvestused!A:C,2,FALSE))</f>
        <v>EMV2</v>
      </c>
      <c r="D28" s="134" t="str">
        <f>IF(VLOOKUP(B28,Arvestused!A:C,3,FALSE)="","",VLOOKUP(B28,Arvestused!A:C,3,FALSE))</f>
        <v>EMV7</v>
      </c>
      <c r="E28" s="135" t="str">
        <f>CONCATENATE(VLOOKUP(B28,Startlist!B:H,3,FALSE)," / ",VLOOKUP(B28,Startlist!B:H,4,FALSE))</f>
        <v>Marko Ringenberg / Allar Heina</v>
      </c>
      <c r="F28" s="136" t="str">
        <f>VLOOKUP(B28,Startlist!B:F,5,FALSE)</f>
        <v>EST</v>
      </c>
      <c r="G28" s="135" t="str">
        <f>VLOOKUP(B28,Startlist!B:H,7,FALSE)</f>
        <v>BMW M3</v>
      </c>
      <c r="H28" s="135" t="str">
        <f>VLOOKUP(B28,Startlist!B:H,6,FALSE)</f>
        <v>CUEKS RACING</v>
      </c>
      <c r="I28" s="137" t="str">
        <f>VLOOKUP(B28,Results!B:S,13,FALSE)</f>
        <v>10.39,4</v>
      </c>
    </row>
    <row r="29" spans="1:9" ht="15" customHeight="1">
      <c r="A29" s="133">
        <f t="shared" si="0"/>
        <v>22</v>
      </c>
      <c r="B29" s="151">
        <v>53</v>
      </c>
      <c r="C29" s="134" t="str">
        <f>IF(VLOOKUP(B29,Arvestused!A:C,2,FALSE)="","",VLOOKUP(B29,Arvestused!A:C,2,FALSE))</f>
        <v>EMV2</v>
      </c>
      <c r="D29" s="134" t="str">
        <f>IF(VLOOKUP(B29,Arvestused!A:C,3,FALSE)="","",VLOOKUP(B29,Arvestused!A:C,3,FALSE))</f>
        <v>EMV6</v>
      </c>
      <c r="E29" s="135" t="str">
        <f>CONCATENATE(VLOOKUP(B29,Startlist!B:H,3,FALSE)," / ",VLOOKUP(B29,Startlist!B:H,4,FALSE))</f>
        <v>Martins Sesks / Andris Malnieks</v>
      </c>
      <c r="F29" s="136" t="str">
        <f>VLOOKUP(B29,Startlist!B:F,5,FALSE)</f>
        <v>LAT</v>
      </c>
      <c r="G29" s="135" t="str">
        <f>VLOOKUP(B29,Startlist!B:H,7,FALSE)</f>
        <v>Peugeot 208 R2</v>
      </c>
      <c r="H29" s="135" t="str">
        <f>VLOOKUP(B29,Startlist!B:H,6,FALSE)</f>
        <v>LMT AUTOSPORTA AKADEMIJA</v>
      </c>
      <c r="I29" s="137" t="str">
        <f>VLOOKUP(B29,Results!B:S,13,FALSE)</f>
        <v>10.40,8</v>
      </c>
    </row>
    <row r="30" spans="1:9" ht="15" customHeight="1">
      <c r="A30" s="133">
        <f t="shared" si="0"/>
        <v>23</v>
      </c>
      <c r="B30" s="151">
        <v>49</v>
      </c>
      <c r="C30" s="134" t="str">
        <f>IF(VLOOKUP(B30,Arvestused!A:C,2,FALSE)="","",VLOOKUP(B30,Arvestused!A:C,2,FALSE))</f>
        <v>EMV2</v>
      </c>
      <c r="D30" s="134" t="str">
        <f>IF(VLOOKUP(B30,Arvestused!A:C,3,FALSE)="","",VLOOKUP(B30,Arvestused!A:C,3,FALSE))</f>
        <v>EMV6</v>
      </c>
      <c r="E30" s="135" t="str">
        <f>CONCATENATE(VLOOKUP(B30,Startlist!B:H,3,FALSE)," / ",VLOOKUP(B30,Startlist!B:H,4,FALSE))</f>
        <v>Roland Poom / Ken Järveoja</v>
      </c>
      <c r="F30" s="136" t="str">
        <f>VLOOKUP(B30,Startlist!B:F,5,FALSE)</f>
        <v>EST</v>
      </c>
      <c r="G30" s="135" t="str">
        <f>VLOOKUP(B30,Startlist!B:H,7,FALSE)</f>
        <v>Ford Fiesta</v>
      </c>
      <c r="H30" s="135" t="str">
        <f>VLOOKUP(B30,Startlist!B:H,6,FALSE)</f>
        <v>CRC RALLY TEAM</v>
      </c>
      <c r="I30" s="137" t="str">
        <f>VLOOKUP(B30,Results!B:S,13,FALSE)</f>
        <v>10.42,0</v>
      </c>
    </row>
    <row r="31" spans="1:9" ht="15" customHeight="1">
      <c r="A31" s="133">
        <f t="shared" si="0"/>
        <v>24</v>
      </c>
      <c r="B31" s="151">
        <v>77</v>
      </c>
      <c r="C31" s="134" t="str">
        <f>IF(VLOOKUP(B31,Arvestused!A:C,2,FALSE)="","",VLOOKUP(B31,Arvestused!A:C,2,FALSE))</f>
        <v>EMV2</v>
      </c>
      <c r="D31" s="134" t="str">
        <f>IF(VLOOKUP(B31,Arvestused!A:C,3,FALSE)="","",VLOOKUP(B31,Arvestused!A:C,3,FALSE))</f>
        <v>EMV7</v>
      </c>
      <c r="E31" s="135" t="str">
        <f>CONCATENATE(VLOOKUP(B31,Startlist!B:H,3,FALSE)," / ",VLOOKUP(B31,Startlist!B:H,4,FALSE))</f>
        <v>Giedrius Firantas / Matas Valiulis</v>
      </c>
      <c r="F31" s="136" t="str">
        <f>VLOOKUP(B31,Startlist!B:F,5,FALSE)</f>
        <v>LIT</v>
      </c>
      <c r="G31" s="135" t="str">
        <f>VLOOKUP(B31,Startlist!B:H,7,FALSE)</f>
        <v>BMW 325</v>
      </c>
      <c r="H31" s="135" t="str">
        <f>VLOOKUP(B31,Startlist!B:H,6,FALSE)</f>
        <v>ASK AUTORALIS</v>
      </c>
      <c r="I31" s="137" t="str">
        <f>VLOOKUP(B31,Results!B:S,13,FALSE)</f>
        <v>10.42,9</v>
      </c>
    </row>
    <row r="32" spans="1:9" ht="15" customHeight="1">
      <c r="A32" s="133">
        <f t="shared" si="0"/>
        <v>25</v>
      </c>
      <c r="B32" s="151">
        <v>16</v>
      </c>
      <c r="C32" s="134" t="str">
        <f>IF(VLOOKUP(B32,Arvestused!A:C,2,FALSE)="","",VLOOKUP(B32,Arvestused!A:C,2,FALSE))</f>
        <v>EMV1</v>
      </c>
      <c r="D32" s="134">
        <f>IF(VLOOKUP(B32,Arvestused!A:C,3,FALSE)="","",VLOOKUP(B32,Arvestused!A:C,3,FALSE))</f>
      </c>
      <c r="E32" s="135" t="str">
        <f>CONCATENATE(VLOOKUP(B32,Startlist!B:H,3,FALSE)," / ",VLOOKUP(B32,Startlist!B:H,4,FALSE))</f>
        <v>Jari Tuuri / Toni Kuhanen</v>
      </c>
      <c r="F32" s="136" t="str">
        <f>VLOOKUP(B32,Startlist!B:F,5,FALSE)</f>
        <v>FIN</v>
      </c>
      <c r="G32" s="135" t="str">
        <f>VLOOKUP(B32,Startlist!B:H,7,FALSE)</f>
        <v>Mitsubishi Lancer WRC</v>
      </c>
      <c r="H32" s="135" t="str">
        <f>VLOOKUP(B32,Startlist!B:H,6,FALSE)</f>
        <v>DYNAMO</v>
      </c>
      <c r="I32" s="137" t="str">
        <f>VLOOKUP(B32,Results!B:S,13,FALSE)</f>
        <v>10.44,3</v>
      </c>
    </row>
    <row r="33" spans="1:9" ht="15" customHeight="1">
      <c r="A33" s="133">
        <f t="shared" si="0"/>
        <v>26</v>
      </c>
      <c r="B33" s="151">
        <v>36</v>
      </c>
      <c r="C33" s="134" t="str">
        <f>IF(VLOOKUP(B33,Arvestused!A:C,2,FALSE)="","",VLOOKUP(B33,Arvestused!A:C,2,FALSE))</f>
        <v>EMV1</v>
      </c>
      <c r="D33" s="134" t="str">
        <f>IF(VLOOKUP(B33,Arvestused!A:C,3,FALSE)="","",VLOOKUP(B33,Arvestused!A:C,3,FALSE))</f>
        <v>EMV4</v>
      </c>
      <c r="E33" s="135" t="str">
        <f>CONCATENATE(VLOOKUP(B33,Startlist!B:H,3,FALSE)," / ",VLOOKUP(B33,Startlist!B:H,4,FALSE))</f>
        <v>Slava Popov / Talis Perosti</v>
      </c>
      <c r="F33" s="136" t="str">
        <f>VLOOKUP(B33,Startlist!B:F,5,FALSE)</f>
        <v>EST</v>
      </c>
      <c r="G33" s="135" t="str">
        <f>VLOOKUP(B33,Startlist!B:H,7,FALSE)</f>
        <v>Mitsubishi Lancer Evo</v>
      </c>
      <c r="H33" s="135" t="str">
        <f>VLOOKUP(B33,Startlist!B:H,6,FALSE)</f>
        <v>OK TEHNIKASPORDIKLUBI</v>
      </c>
      <c r="I33" s="137" t="str">
        <f>VLOOKUP(B33,Results!B:S,13,FALSE)</f>
        <v>10.44,9</v>
      </c>
    </row>
    <row r="34" spans="1:9" ht="15" customHeight="1">
      <c r="A34" s="133">
        <f t="shared" si="0"/>
        <v>27</v>
      </c>
      <c r="B34" s="151">
        <v>46</v>
      </c>
      <c r="C34" s="134" t="str">
        <f>IF(VLOOKUP(B34,Arvestused!A:C,2,FALSE)="","",VLOOKUP(B34,Arvestused!A:C,2,FALSE))</f>
        <v>EMV2</v>
      </c>
      <c r="D34" s="134" t="str">
        <f>IF(VLOOKUP(B34,Arvestused!A:C,3,FALSE)="","",VLOOKUP(B34,Arvestused!A:C,3,FALSE))</f>
        <v>EMV6</v>
      </c>
      <c r="E34" s="135" t="str">
        <f>CONCATENATE(VLOOKUP(B34,Startlist!B:H,3,FALSE)," / ",VLOOKUP(B34,Startlist!B:H,4,FALSE))</f>
        <v>Oliver Solberg / Veronica Engan</v>
      </c>
      <c r="F34" s="136" t="str">
        <f>VLOOKUP(B34,Startlist!B:F,5,FALSE)</f>
        <v>LAT / NOR</v>
      </c>
      <c r="G34" s="135" t="str">
        <f>VLOOKUP(B34,Startlist!B:H,7,FALSE)</f>
        <v>Peugeot 208 R2</v>
      </c>
      <c r="H34" s="135" t="str">
        <f>VLOOKUP(B34,Startlist!B:H,6,FALSE)</f>
        <v>SPORTS RACING TECHNOLOGIES</v>
      </c>
      <c r="I34" s="137" t="str">
        <f>VLOOKUP(B34,Results!B:S,13,FALSE)</f>
        <v>10.45,2</v>
      </c>
    </row>
    <row r="35" spans="1:9" ht="15" customHeight="1">
      <c r="A35" s="133">
        <f t="shared" si="0"/>
        <v>28</v>
      </c>
      <c r="B35" s="151">
        <v>21</v>
      </c>
      <c r="C35" s="134" t="str">
        <f>IF(VLOOKUP(B35,Arvestused!A:C,2,FALSE)="","",VLOOKUP(B35,Arvestused!A:C,2,FALSE))</f>
        <v>EMV1</v>
      </c>
      <c r="D35" s="134" t="str">
        <f>IF(VLOOKUP(B35,Arvestused!A:C,3,FALSE)="","",VLOOKUP(B35,Arvestused!A:C,3,FALSE))</f>
        <v>EMV3</v>
      </c>
      <c r="E35" s="135" t="str">
        <f>CONCATENATE(VLOOKUP(B35,Startlist!B:H,3,FALSE)," / ",VLOOKUP(B35,Startlist!B:H,4,FALSE))</f>
        <v>Steven Viilo / Jakko Viilo</v>
      </c>
      <c r="F35" s="136" t="str">
        <f>VLOOKUP(B35,Startlist!B:F,5,FALSE)</f>
        <v>EST</v>
      </c>
      <c r="G35" s="135" t="str">
        <f>VLOOKUP(B35,Startlist!B:H,7,FALSE)</f>
        <v>Mitsubishi Lancer Evo 9</v>
      </c>
      <c r="H35" s="135" t="str">
        <f>VLOOKUP(B35,Startlist!B:H,6,FALSE)</f>
        <v>RR ESTONIA MOTORSPORT</v>
      </c>
      <c r="I35" s="137" t="str">
        <f>VLOOKUP(B35,Results!B:S,13,FALSE)</f>
        <v>10.46,0</v>
      </c>
    </row>
    <row r="36" spans="1:9" ht="15" customHeight="1">
      <c r="A36" s="133">
        <f t="shared" si="0"/>
        <v>29</v>
      </c>
      <c r="B36" s="151">
        <v>48</v>
      </c>
      <c r="C36" s="134" t="str">
        <f>IF(VLOOKUP(B36,Arvestused!A:C,2,FALSE)="","",VLOOKUP(B36,Arvestused!A:C,2,FALSE))</f>
        <v>EMV2</v>
      </c>
      <c r="D36" s="134" t="str">
        <f>IF(VLOOKUP(B36,Arvestused!A:C,3,FALSE)="","",VLOOKUP(B36,Arvestused!A:C,3,FALSE))</f>
        <v>EMV6</v>
      </c>
      <c r="E36" s="135" t="str">
        <f>CONCATENATE(VLOOKUP(B36,Startlist!B:H,3,FALSE)," / ",VLOOKUP(B36,Startlist!B:H,4,FALSE))</f>
        <v>Kenneth Sepp / Tanel Kasesalu</v>
      </c>
      <c r="F36" s="136" t="str">
        <f>VLOOKUP(B36,Startlist!B:F,5,FALSE)</f>
        <v>EST</v>
      </c>
      <c r="G36" s="135" t="str">
        <f>VLOOKUP(B36,Startlist!B:H,7,FALSE)</f>
        <v>Ford Fiesta R2T</v>
      </c>
      <c r="H36" s="135" t="str">
        <f>VLOOKUP(B36,Startlist!B:H,6,FALSE)</f>
        <v>SAR-TECH MOTORSPORT</v>
      </c>
      <c r="I36" s="137" t="str">
        <f>VLOOKUP(B36,Results!B:S,13,FALSE)</f>
        <v>10.46,9</v>
      </c>
    </row>
    <row r="37" spans="1:9" ht="15" customHeight="1">
      <c r="A37" s="133">
        <f t="shared" si="0"/>
        <v>30</v>
      </c>
      <c r="B37" s="151">
        <v>52</v>
      </c>
      <c r="C37" s="134" t="str">
        <f>IF(VLOOKUP(B37,Arvestused!A:C,2,FALSE)="","",VLOOKUP(B37,Arvestused!A:C,2,FALSE))</f>
        <v>EMV2</v>
      </c>
      <c r="D37" s="134" t="str">
        <f>IF(VLOOKUP(B37,Arvestused!A:C,3,FALSE)="","",VLOOKUP(B37,Arvestused!A:C,3,FALSE))</f>
        <v>EMV6</v>
      </c>
      <c r="E37" s="135" t="str">
        <f>CONCATENATE(VLOOKUP(B37,Startlist!B:H,3,FALSE)," / ",VLOOKUP(B37,Startlist!B:H,4,FALSE))</f>
        <v>Rasmus Uustulnd / Kauri Pannas</v>
      </c>
      <c r="F37" s="136" t="str">
        <f>VLOOKUP(B37,Startlist!B:F,5,FALSE)</f>
        <v>EST</v>
      </c>
      <c r="G37" s="135" t="str">
        <f>VLOOKUP(B37,Startlist!B:H,7,FALSE)</f>
        <v>Peugeot 208 R2</v>
      </c>
      <c r="H37" s="135" t="str">
        <f>VLOOKUP(B37,Startlist!B:H,6,FALSE)</f>
        <v>SAR-TECH MOTORSPORT</v>
      </c>
      <c r="I37" s="137" t="str">
        <f>VLOOKUP(B37,Results!B:S,13,FALSE)</f>
        <v>10.47,1</v>
      </c>
    </row>
    <row r="38" spans="1:9" ht="15" customHeight="1">
      <c r="A38" s="133">
        <f t="shared" si="0"/>
        <v>31</v>
      </c>
      <c r="B38" s="151">
        <v>22</v>
      </c>
      <c r="C38" s="134" t="str">
        <f>IF(VLOOKUP(B38,Arvestused!A:C,2,FALSE)="","",VLOOKUP(B38,Arvestused!A:C,2,FALSE))</f>
        <v>EMV1</v>
      </c>
      <c r="D38" s="134" t="str">
        <f>IF(VLOOKUP(B38,Arvestused!A:C,3,FALSE)="","",VLOOKUP(B38,Arvestused!A:C,3,FALSE))</f>
        <v>EMV3</v>
      </c>
      <c r="E38" s="135" t="str">
        <f>CONCATENATE(VLOOKUP(B38,Startlist!B:H,3,FALSE)," / ",VLOOKUP(B38,Startlist!B:H,4,FALSE))</f>
        <v>Allan Popov / Aleksei Krylov</v>
      </c>
      <c r="F38" s="136" t="str">
        <f>VLOOKUP(B38,Startlist!B:F,5,FALSE)</f>
        <v>EST / RUS</v>
      </c>
      <c r="G38" s="135" t="str">
        <f>VLOOKUP(B38,Startlist!B:H,7,FALSE)</f>
        <v>Mitsubishi Lancer Evo 9</v>
      </c>
      <c r="H38" s="135" t="str">
        <f>VLOOKUP(B38,Startlist!B:H,6,FALSE)</f>
        <v>ALKO1000 MOTORSPORT</v>
      </c>
      <c r="I38" s="137" t="str">
        <f>VLOOKUP(B38,Results!B:S,13,FALSE)</f>
        <v>10.47,8</v>
      </c>
    </row>
    <row r="39" spans="1:9" ht="15" customHeight="1">
      <c r="A39" s="133">
        <f t="shared" si="0"/>
        <v>32</v>
      </c>
      <c r="B39" s="151">
        <v>51</v>
      </c>
      <c r="C39" s="134" t="str">
        <f>IF(VLOOKUP(B39,Arvestused!A:C,2,FALSE)="","",VLOOKUP(B39,Arvestused!A:C,2,FALSE))</f>
        <v>EMV2</v>
      </c>
      <c r="D39" s="134" t="str">
        <f>IF(VLOOKUP(B39,Arvestused!A:C,3,FALSE)="","",VLOOKUP(B39,Arvestused!A:C,3,FALSE))</f>
        <v>EMV6</v>
      </c>
      <c r="E39" s="135" t="str">
        <f>CONCATENATE(VLOOKUP(B39,Startlist!B:H,3,FALSE)," / ",VLOOKUP(B39,Startlist!B:H,4,FALSE))</f>
        <v>Oliver Ojaperv / Jarno Talve</v>
      </c>
      <c r="F39" s="136" t="str">
        <f>VLOOKUP(B39,Startlist!B:F,5,FALSE)</f>
        <v>EST</v>
      </c>
      <c r="G39" s="135" t="str">
        <f>VLOOKUP(B39,Startlist!B:H,7,FALSE)</f>
        <v>Ford Fiesta R2T</v>
      </c>
      <c r="H39" s="135" t="str">
        <f>VLOOKUP(B39,Startlist!B:H,6,FALSE)</f>
        <v>OT RACING</v>
      </c>
      <c r="I39" s="137" t="str">
        <f>VLOOKUP(B39,Results!B:S,13,FALSE)</f>
        <v>10.50,0</v>
      </c>
    </row>
    <row r="40" spans="1:9" ht="15" customHeight="1">
      <c r="A40" s="133">
        <f t="shared" si="0"/>
        <v>33</v>
      </c>
      <c r="B40" s="151">
        <v>35</v>
      </c>
      <c r="C40" s="134" t="str">
        <f>IF(VLOOKUP(B40,Arvestused!A:C,2,FALSE)="","",VLOOKUP(B40,Arvestused!A:C,2,FALSE))</f>
        <v>EMV1</v>
      </c>
      <c r="D40" s="134" t="str">
        <f>IF(VLOOKUP(B40,Arvestused!A:C,3,FALSE)="","",VLOOKUP(B40,Arvestused!A:C,3,FALSE))</f>
        <v>EMV4</v>
      </c>
      <c r="E40" s="135" t="str">
        <f>CONCATENATE(VLOOKUP(B40,Startlist!B:H,3,FALSE)," / ",VLOOKUP(B40,Startlist!B:H,4,FALSE))</f>
        <v>Gunnar Tamm / Kalev Kuzmin</v>
      </c>
      <c r="F40" s="136" t="str">
        <f>VLOOKUP(B40,Startlist!B:F,5,FALSE)</f>
        <v>EST</v>
      </c>
      <c r="G40" s="135" t="str">
        <f>VLOOKUP(B40,Startlist!B:H,7,FALSE)</f>
        <v>Subaru Impreza</v>
      </c>
      <c r="H40" s="135" t="str">
        <f>VLOOKUP(B40,Startlist!B:H,6,FALSE)</f>
        <v>SAR-TECH MOTORSPORT</v>
      </c>
      <c r="I40" s="137" t="str">
        <f>VLOOKUP(B40,Results!B:S,13,FALSE)</f>
        <v>10.50,2</v>
      </c>
    </row>
    <row r="41" spans="1:9" ht="15" customHeight="1">
      <c r="A41" s="133">
        <f t="shared" si="0"/>
        <v>34</v>
      </c>
      <c r="B41" s="151">
        <v>83</v>
      </c>
      <c r="C41" s="134" t="str">
        <f>IF(VLOOKUP(B41,Arvestused!A:C,2,FALSE)="","",VLOOKUP(B41,Arvestused!A:C,2,FALSE))</f>
        <v>EMV2</v>
      </c>
      <c r="D41" s="134">
        <f>IF(VLOOKUP(B41,Arvestused!A:C,3,FALSE)="","",VLOOKUP(B41,Arvestused!A:C,3,FALSE))</f>
      </c>
      <c r="E41" s="135" t="str">
        <f>CONCATENATE(VLOOKUP(B41,Startlist!B:H,3,FALSE)," / ",VLOOKUP(B41,Startlist!B:H,4,FALSE))</f>
        <v>Atte Kivioja / Pasi Haataja</v>
      </c>
      <c r="F41" s="136" t="str">
        <f>VLOOKUP(B41,Startlist!B:F,5,FALSE)</f>
        <v>FIN</v>
      </c>
      <c r="G41" s="135" t="str">
        <f>VLOOKUP(B41,Startlist!B:H,7,FALSE)</f>
        <v>Peugeot 208 R2</v>
      </c>
      <c r="H41" s="135" t="str">
        <f>VLOOKUP(B41,Startlist!B:H,6,FALSE)</f>
        <v>ATTE KIVIOJA</v>
      </c>
      <c r="I41" s="137" t="str">
        <f>VLOOKUP(B41,Results!B:S,13,FALSE)</f>
        <v>10.54,0</v>
      </c>
    </row>
    <row r="42" spans="1:9" ht="15" customHeight="1">
      <c r="A42" s="133">
        <f t="shared" si="0"/>
        <v>35</v>
      </c>
      <c r="B42" s="151">
        <v>60</v>
      </c>
      <c r="C42" s="134" t="str">
        <f>IF(VLOOKUP(B42,Arvestused!A:C,2,FALSE)="","",VLOOKUP(B42,Arvestused!A:C,2,FALSE))</f>
        <v>EMV2</v>
      </c>
      <c r="D42" s="134" t="str">
        <f>IF(VLOOKUP(B42,Arvestused!A:C,3,FALSE)="","",VLOOKUP(B42,Arvestused!A:C,3,FALSE))</f>
        <v>EMV7</v>
      </c>
      <c r="E42" s="135" t="str">
        <f>CONCATENATE(VLOOKUP(B42,Startlist!B:H,3,FALSE)," / ",VLOOKUP(B42,Startlist!B:H,4,FALSE))</f>
        <v>Madis Vanaselja / Jaanus Hōbemägi</v>
      </c>
      <c r="F42" s="136" t="str">
        <f>VLOOKUP(B42,Startlist!B:F,5,FALSE)</f>
        <v>EST</v>
      </c>
      <c r="G42" s="135" t="str">
        <f>VLOOKUP(B42,Startlist!B:H,7,FALSE)</f>
        <v>BMW M3</v>
      </c>
      <c r="H42" s="135" t="str">
        <f>VLOOKUP(B42,Startlist!B:H,6,FALSE)</f>
        <v>MS RACING</v>
      </c>
      <c r="I42" s="137" t="str">
        <f>VLOOKUP(B42,Results!B:S,13,FALSE)</f>
        <v>10.55,9</v>
      </c>
    </row>
    <row r="43" spans="1:9" ht="15" customHeight="1">
      <c r="A43" s="133">
        <f t="shared" si="0"/>
        <v>36</v>
      </c>
      <c r="B43" s="151">
        <v>56</v>
      </c>
      <c r="C43" s="134" t="str">
        <f>IF(VLOOKUP(B43,Arvestused!A:C,2,FALSE)="","",VLOOKUP(B43,Arvestused!A:C,2,FALSE))</f>
        <v>EMV2</v>
      </c>
      <c r="D43" s="134" t="str">
        <f>IF(VLOOKUP(B43,Arvestused!A:C,3,FALSE)="","",VLOOKUP(B43,Arvestused!A:C,3,FALSE))</f>
        <v>EMV5</v>
      </c>
      <c r="E43" s="135" t="str">
        <f>CONCATENATE(VLOOKUP(B43,Startlist!B:H,3,FALSE)," / ",VLOOKUP(B43,Startlist!B:H,4,FALSE))</f>
        <v>Karel Tölp / Martin Vihmann</v>
      </c>
      <c r="F43" s="136" t="str">
        <f>VLOOKUP(B43,Startlist!B:F,5,FALSE)</f>
        <v>EST</v>
      </c>
      <c r="G43" s="135" t="str">
        <f>VLOOKUP(B43,Startlist!B:H,7,FALSE)</f>
        <v>Honda Civic Type-R</v>
      </c>
      <c r="H43" s="135" t="str">
        <f>VLOOKUP(B43,Startlist!B:H,6,FALSE)</f>
        <v>ECOM MOTORSPORT</v>
      </c>
      <c r="I43" s="137" t="str">
        <f>VLOOKUP(B43,Results!B:S,13,FALSE)</f>
        <v>10.56,3</v>
      </c>
    </row>
    <row r="44" spans="1:9" ht="15" customHeight="1">
      <c r="A44" s="133">
        <f t="shared" si="0"/>
        <v>37</v>
      </c>
      <c r="B44" s="151">
        <v>50</v>
      </c>
      <c r="C44" s="134" t="str">
        <f>IF(VLOOKUP(B44,Arvestused!A:C,2,FALSE)="","",VLOOKUP(B44,Arvestused!A:C,2,FALSE))</f>
        <v>EMV2</v>
      </c>
      <c r="D44" s="134" t="str">
        <f>IF(VLOOKUP(B44,Arvestused!A:C,3,FALSE)="","",VLOOKUP(B44,Arvestused!A:C,3,FALSE))</f>
        <v>EMV8</v>
      </c>
      <c r="E44" s="135" t="str">
        <f>CONCATENATE(VLOOKUP(B44,Startlist!B:H,3,FALSE)," / ",VLOOKUP(B44,Startlist!B:H,4,FALSE))</f>
        <v>Lembit Soe / Kalle Ahu</v>
      </c>
      <c r="F44" s="136" t="str">
        <f>VLOOKUP(B44,Startlist!B:F,5,FALSE)</f>
        <v>EST</v>
      </c>
      <c r="G44" s="135" t="str">
        <f>VLOOKUP(B44,Startlist!B:H,7,FALSE)</f>
        <v>Toyota Starlet</v>
      </c>
      <c r="H44" s="135" t="str">
        <f>VLOOKUP(B44,Startlist!B:H,6,FALSE)</f>
        <v>SAR-TECH MOTORSPORT</v>
      </c>
      <c r="I44" s="137" t="str">
        <f>VLOOKUP(B44,Results!B:S,13,FALSE)</f>
        <v>10.57,4</v>
      </c>
    </row>
    <row r="45" spans="1:9" ht="15" customHeight="1">
      <c r="A45" s="133">
        <f t="shared" si="0"/>
        <v>38</v>
      </c>
      <c r="B45" s="151">
        <v>64</v>
      </c>
      <c r="C45" s="134" t="str">
        <f>IF(VLOOKUP(B45,Arvestused!A:C,2,FALSE)="","",VLOOKUP(B45,Arvestused!A:C,2,FALSE))</f>
        <v>EMV1</v>
      </c>
      <c r="D45" s="134" t="str">
        <f>IF(VLOOKUP(B45,Arvestused!A:C,3,FALSE)="","",VLOOKUP(B45,Arvestused!A:C,3,FALSE))</f>
        <v>EMV3</v>
      </c>
      <c r="E45" s="135" t="str">
        <f>CONCATENATE(VLOOKUP(B45,Startlist!B:H,3,FALSE)," / ",VLOOKUP(B45,Startlist!B:H,4,FALSE))</f>
        <v>Timo Pulkkinen / Lasse Miettinen</v>
      </c>
      <c r="F45" s="136" t="str">
        <f>VLOOKUP(B45,Startlist!B:F,5,FALSE)</f>
        <v>FIN</v>
      </c>
      <c r="G45" s="135" t="str">
        <f>VLOOKUP(B45,Startlist!B:H,7,FALSE)</f>
        <v>Mitsubishi Lancer Evo 10</v>
      </c>
      <c r="H45" s="135" t="str">
        <f>VLOOKUP(B45,Startlist!B:H,6,FALSE)</f>
        <v>PROREHV RALLY TEAM</v>
      </c>
      <c r="I45" s="137" t="str">
        <f>VLOOKUP(B45,Results!B:S,13,FALSE)</f>
        <v>10.59,0</v>
      </c>
    </row>
    <row r="46" spans="1:9" ht="15" customHeight="1">
      <c r="A46" s="133">
        <f t="shared" si="0"/>
        <v>39</v>
      </c>
      <c r="B46" s="151">
        <v>43</v>
      </c>
      <c r="C46" s="134" t="str">
        <f>IF(VLOOKUP(B46,Arvestused!A:C,2,FALSE)="","",VLOOKUP(B46,Arvestused!A:C,2,FALSE))</f>
        <v>EMV2</v>
      </c>
      <c r="D46" s="134" t="str">
        <f>IF(VLOOKUP(B46,Arvestused!A:C,3,FALSE)="","",VLOOKUP(B46,Arvestused!A:C,3,FALSE))</f>
        <v>EMV6</v>
      </c>
      <c r="E46" s="135" t="str">
        <f>CONCATENATE(VLOOKUP(B46,Startlist!B:H,3,FALSE)," / ",VLOOKUP(B46,Startlist!B:H,4,FALSE))</f>
        <v>Kevin Kuusik / Cristen Laos</v>
      </c>
      <c r="F46" s="136" t="str">
        <f>VLOOKUP(B46,Startlist!B:F,5,FALSE)</f>
        <v>EST</v>
      </c>
      <c r="G46" s="135" t="str">
        <f>VLOOKUP(B46,Startlist!B:H,7,FALSE)</f>
        <v>Ford Fiesta</v>
      </c>
      <c r="H46" s="135" t="str">
        <f>VLOOKUP(B46,Startlist!B:H,6,FALSE)</f>
        <v>OT RACING</v>
      </c>
      <c r="I46" s="137" t="str">
        <f>VLOOKUP(B46,Results!B:S,13,FALSE)</f>
        <v>10.59,8</v>
      </c>
    </row>
    <row r="47" spans="1:9" ht="15" customHeight="1">
      <c r="A47" s="133">
        <f t="shared" si="0"/>
        <v>40</v>
      </c>
      <c r="B47" s="151">
        <v>62</v>
      </c>
      <c r="C47" s="134" t="str">
        <f>IF(VLOOKUP(B47,Arvestused!A:C,2,FALSE)="","",VLOOKUP(B47,Arvestused!A:C,2,FALSE))</f>
        <v>EMV2</v>
      </c>
      <c r="D47" s="134" t="str">
        <f>IF(VLOOKUP(B47,Arvestused!A:C,3,FALSE)="","",VLOOKUP(B47,Arvestused!A:C,3,FALSE))</f>
        <v>EMV7</v>
      </c>
      <c r="E47" s="135" t="str">
        <f>CONCATENATE(VLOOKUP(B47,Startlist!B:H,3,FALSE)," / ",VLOOKUP(B47,Startlist!B:H,4,FALSE))</f>
        <v>Gert Kull / Toomas Keskküla</v>
      </c>
      <c r="F47" s="136" t="str">
        <f>VLOOKUP(B47,Startlist!B:F,5,FALSE)</f>
        <v>EST</v>
      </c>
      <c r="G47" s="135" t="str">
        <f>VLOOKUP(B47,Startlist!B:H,7,FALSE)</f>
        <v>BMW M3</v>
      </c>
      <c r="H47" s="135" t="str">
        <f>VLOOKUP(B47,Startlist!B:H,6,FALSE)</f>
        <v>MS RACING</v>
      </c>
      <c r="I47" s="137" t="str">
        <f>VLOOKUP(B47,Results!B:S,13,FALSE)</f>
        <v>11.01,6</v>
      </c>
    </row>
    <row r="48" spans="1:9" ht="15" customHeight="1">
      <c r="A48" s="133">
        <f t="shared" si="0"/>
        <v>41</v>
      </c>
      <c r="B48" s="151">
        <v>44</v>
      </c>
      <c r="C48" s="134" t="str">
        <f>IF(VLOOKUP(B48,Arvestused!A:C,2,FALSE)="","",VLOOKUP(B48,Arvestused!A:C,2,FALSE))</f>
        <v>EMV2</v>
      </c>
      <c r="D48" s="134" t="str">
        <f>IF(VLOOKUP(B48,Arvestused!A:C,3,FALSE)="","",VLOOKUP(B48,Arvestused!A:C,3,FALSE))</f>
        <v>EMV6</v>
      </c>
      <c r="E48" s="135" t="str">
        <f>CONCATENATE(VLOOKUP(B48,Startlist!B:H,3,FALSE)," / ",VLOOKUP(B48,Startlist!B:H,4,FALSE))</f>
        <v>Kristen Kelement / Timo Kasesalu</v>
      </c>
      <c r="F48" s="136" t="str">
        <f>VLOOKUP(B48,Startlist!B:F,5,FALSE)</f>
        <v>EST</v>
      </c>
      <c r="G48" s="135" t="str">
        <f>VLOOKUP(B48,Startlist!B:H,7,FALSE)</f>
        <v>Citroen C2</v>
      </c>
      <c r="H48" s="135" t="str">
        <f>VLOOKUP(B48,Startlist!B:H,6,FALSE)</f>
        <v>RS RACING TEAM</v>
      </c>
      <c r="I48" s="137" t="str">
        <f>VLOOKUP(B48,Results!B:S,13,FALSE)</f>
        <v>11.10,7</v>
      </c>
    </row>
    <row r="49" spans="1:9" ht="15" customHeight="1">
      <c r="A49" s="133">
        <f t="shared" si="0"/>
        <v>42</v>
      </c>
      <c r="B49" s="151">
        <v>23</v>
      </c>
      <c r="C49" s="134" t="str">
        <f>IF(VLOOKUP(B49,Arvestused!A:C,2,FALSE)="","",VLOOKUP(B49,Arvestused!A:C,2,FALSE))</f>
        <v>EMV1</v>
      </c>
      <c r="D49" s="134" t="str">
        <f>IF(VLOOKUP(B49,Arvestused!A:C,3,FALSE)="","",VLOOKUP(B49,Arvestused!A:C,3,FALSE))</f>
        <v>EMV3</v>
      </c>
      <c r="E49" s="135" t="str">
        <f>CONCATENATE(VLOOKUP(B49,Startlist!B:H,3,FALSE)," / ",VLOOKUP(B49,Startlist!B:H,4,FALSE))</f>
        <v>Alexander Kudryavtsev / Volodymir Korsia</v>
      </c>
      <c r="F49" s="136" t="str">
        <f>VLOOKUP(B49,Startlist!B:F,5,FALSE)</f>
        <v>RUS / UKR</v>
      </c>
      <c r="G49" s="135" t="str">
        <f>VLOOKUP(B49,Startlist!B:H,7,FALSE)</f>
        <v>Mitsubishi Lancer Evo 10</v>
      </c>
      <c r="H49" s="135" t="str">
        <f>VLOOKUP(B49,Startlist!B:H,6,FALSE)</f>
        <v>ALM MOTORSPORT</v>
      </c>
      <c r="I49" s="137" t="str">
        <f>VLOOKUP(B49,Results!B:S,13,FALSE)</f>
        <v>11.12,1</v>
      </c>
    </row>
    <row r="50" spans="1:9" ht="15" customHeight="1">
      <c r="A50" s="133">
        <f aca="true" t="shared" si="1" ref="A50:A74">A49+1</f>
        <v>43</v>
      </c>
      <c r="B50" s="151">
        <v>112</v>
      </c>
      <c r="C50" s="134" t="str">
        <f>IF(VLOOKUP(B50,Arvestused!A:C,2,FALSE)="","",VLOOKUP(B50,Arvestused!A:C,2,FALSE))</f>
        <v>EMV2</v>
      </c>
      <c r="D50" s="134" t="str">
        <f>IF(VLOOKUP(B50,Arvestused!A:C,3,FALSE)="","",VLOOKUP(B50,Arvestused!A:C,3,FALSE))</f>
        <v>EMV5</v>
      </c>
      <c r="E50" s="135" t="str">
        <f>CONCATENATE(VLOOKUP(B50,Startlist!B:H,3,FALSE)," / ",VLOOKUP(B50,Startlist!B:H,4,FALSE))</f>
        <v>Sander Sepp / Ants Uustalu</v>
      </c>
      <c r="F50" s="136" t="str">
        <f>VLOOKUP(B50,Startlist!B:F,5,FALSE)</f>
        <v>EST</v>
      </c>
      <c r="G50" s="135" t="str">
        <f>VLOOKUP(B50,Startlist!B:H,7,FALSE)</f>
        <v>Renault Clio</v>
      </c>
      <c r="H50" s="135" t="str">
        <f>VLOOKUP(B50,Startlist!B:H,6,FALSE)</f>
        <v>SAR-TECH MOTORSPORT</v>
      </c>
      <c r="I50" s="137" t="str">
        <f>VLOOKUP(B50,Results!B:S,13,FALSE)</f>
        <v>11.25,8</v>
      </c>
    </row>
    <row r="51" spans="1:9" ht="15" customHeight="1">
      <c r="A51" s="133">
        <f t="shared" si="1"/>
        <v>44</v>
      </c>
      <c r="B51" s="151">
        <v>68</v>
      </c>
      <c r="C51" s="134" t="str">
        <f>IF(VLOOKUP(B51,Arvestused!A:C,2,FALSE)="","",VLOOKUP(B51,Arvestused!A:C,2,FALSE))</f>
        <v>EMV2</v>
      </c>
      <c r="D51" s="134">
        <f>IF(VLOOKUP(B51,Arvestused!A:C,3,FALSE)="","",VLOOKUP(B51,Arvestused!A:C,3,FALSE))</f>
      </c>
      <c r="E51" s="135" t="str">
        <f>CONCATENATE(VLOOKUP(B51,Startlist!B:H,3,FALSE)," / ",VLOOKUP(B51,Startlist!B:H,4,FALSE))</f>
        <v>Jonas Pipiras / Aisvydas Paliukenas</v>
      </c>
      <c r="F51" s="136" t="str">
        <f>VLOOKUP(B51,Startlist!B:F,5,FALSE)</f>
        <v>LIT</v>
      </c>
      <c r="G51" s="135" t="str">
        <f>VLOOKUP(B51,Startlist!B:H,7,FALSE)</f>
        <v>Ford Fiesta R2T</v>
      </c>
      <c r="H51" s="135" t="str">
        <f>VLOOKUP(B51,Startlist!B:H,6,FALSE)</f>
        <v>JUTA KSK</v>
      </c>
      <c r="I51" s="137" t="str">
        <f>VLOOKUP(B51,Results!B:S,13,FALSE)</f>
        <v>11.27,9</v>
      </c>
    </row>
    <row r="52" spans="1:9" ht="15" customHeight="1">
      <c r="A52" s="133">
        <f t="shared" si="1"/>
        <v>45</v>
      </c>
      <c r="B52" s="151">
        <v>98</v>
      </c>
      <c r="C52" s="134" t="str">
        <f>IF(VLOOKUP(B52,Arvestused!A:C,2,FALSE)="","",VLOOKUP(B52,Arvestused!A:C,2,FALSE))</f>
        <v>EMV2</v>
      </c>
      <c r="D52" s="134" t="str">
        <f>IF(VLOOKUP(B52,Arvestused!A:C,3,FALSE)="","",VLOOKUP(B52,Arvestused!A:C,3,FALSE))</f>
        <v>EMV8</v>
      </c>
      <c r="E52" s="135" t="str">
        <f>CONCATENATE(VLOOKUP(B52,Startlist!B:H,3,FALSE)," / ",VLOOKUP(B52,Startlist!B:H,4,FALSE))</f>
        <v>Mick Holland / Karolis Kairys</v>
      </c>
      <c r="F52" s="136" t="str">
        <f>VLOOKUP(B52,Startlist!B:F,5,FALSE)</f>
        <v>GB / LIT</v>
      </c>
      <c r="G52" s="135" t="str">
        <f>VLOOKUP(B52,Startlist!B:H,7,FALSE)</f>
        <v>Ford MK1 Escort</v>
      </c>
      <c r="H52" s="135" t="str">
        <f>VLOOKUP(B52,Startlist!B:H,6,FALSE)</f>
        <v>SAR-TECH MOTORSPORT</v>
      </c>
      <c r="I52" s="137" t="str">
        <f>VLOOKUP(B52,Results!B:S,13,FALSE)</f>
        <v>11.31,4</v>
      </c>
    </row>
    <row r="53" spans="1:9" ht="15" customHeight="1">
      <c r="A53" s="133">
        <f t="shared" si="1"/>
        <v>46</v>
      </c>
      <c r="B53" s="151">
        <v>84</v>
      </c>
      <c r="C53" s="134" t="str">
        <f>IF(VLOOKUP(B53,Arvestused!A:C,2,FALSE)="","",VLOOKUP(B53,Arvestused!A:C,2,FALSE))</f>
        <v>EMV2</v>
      </c>
      <c r="D53" s="134">
        <f>IF(VLOOKUP(B53,Arvestused!A:C,3,FALSE)="","",VLOOKUP(B53,Arvestused!A:C,3,FALSE))</f>
      </c>
      <c r="E53" s="135" t="str">
        <f>CONCATENATE(VLOOKUP(B53,Startlist!B:H,3,FALSE)," / ",VLOOKUP(B53,Startlist!B:H,4,FALSE))</f>
        <v>Teemu Kiiski / Janne Rauhala</v>
      </c>
      <c r="F53" s="136" t="str">
        <f>VLOOKUP(B53,Startlist!B:F,5,FALSE)</f>
        <v>FIN</v>
      </c>
      <c r="G53" s="135" t="str">
        <f>VLOOKUP(B53,Startlist!B:H,7,FALSE)</f>
        <v>Ford Fiesta R2</v>
      </c>
      <c r="H53" s="135" t="str">
        <f>VLOOKUP(B53,Startlist!B:H,6,FALSE)</f>
        <v>JANNE RAUHALA</v>
      </c>
      <c r="I53" s="137" t="str">
        <f>VLOOKUP(B53,Results!B:S,13,FALSE)</f>
        <v>11.36,1</v>
      </c>
    </row>
    <row r="54" spans="1:9" ht="15" customHeight="1">
      <c r="A54" s="133">
        <f t="shared" si="1"/>
        <v>47</v>
      </c>
      <c r="B54" s="151">
        <v>116</v>
      </c>
      <c r="C54" s="134" t="str">
        <f>IF(VLOOKUP(B54,Arvestused!A:C,2,FALSE)="","",VLOOKUP(B54,Arvestused!A:C,2,FALSE))</f>
        <v>EMV2</v>
      </c>
      <c r="D54" s="134" t="str">
        <f>IF(VLOOKUP(B54,Arvestused!A:C,3,FALSE)="","",VLOOKUP(B54,Arvestused!A:C,3,FALSE))</f>
        <v>EMV5</v>
      </c>
      <c r="E54" s="135" t="str">
        <f>CONCATENATE(VLOOKUP(B54,Startlist!B:H,3,FALSE)," / ",VLOOKUP(B54,Startlist!B:H,4,FALSE))</f>
        <v>Rico Rodi / Ilmar Pukk</v>
      </c>
      <c r="F54" s="136" t="str">
        <f>VLOOKUP(B54,Startlist!B:F,5,FALSE)</f>
        <v>EST</v>
      </c>
      <c r="G54" s="135" t="str">
        <f>VLOOKUP(B54,Startlist!B:H,7,FALSE)</f>
        <v>Honda Civic Type-R</v>
      </c>
      <c r="H54" s="135" t="str">
        <f>VLOOKUP(B54,Startlist!B:H,6,FALSE)</f>
        <v>TIKKRI MOTORSPORT</v>
      </c>
      <c r="I54" s="137" t="str">
        <f>VLOOKUP(B54,Results!B:S,13,FALSE)</f>
        <v>11.36,5</v>
      </c>
    </row>
    <row r="55" spans="1:9" ht="15" customHeight="1">
      <c r="A55" s="133">
        <f t="shared" si="1"/>
        <v>48</v>
      </c>
      <c r="B55" s="151">
        <v>94</v>
      </c>
      <c r="C55" s="134" t="str">
        <f>IF(VLOOKUP(B55,Arvestused!A:C,2,FALSE)="","",VLOOKUP(B55,Arvestused!A:C,2,FALSE))</f>
        <v>EMV1</v>
      </c>
      <c r="D55" s="134" t="str">
        <f>IF(VLOOKUP(B55,Arvestused!A:C,3,FALSE)="","",VLOOKUP(B55,Arvestused!A:C,3,FALSE))</f>
        <v>EMV4</v>
      </c>
      <c r="E55" s="135" t="str">
        <f>CONCATENATE(VLOOKUP(B55,Startlist!B:H,3,FALSE)," / ",VLOOKUP(B55,Startlist!B:H,4,FALSE))</f>
        <v>Henri Franke / Karl Koosa</v>
      </c>
      <c r="F55" s="136" t="str">
        <f>VLOOKUP(B55,Startlist!B:F,5,FALSE)</f>
        <v>EST</v>
      </c>
      <c r="G55" s="135" t="str">
        <f>VLOOKUP(B55,Startlist!B:H,7,FALSE)</f>
        <v>Subaru Impreza</v>
      </c>
      <c r="H55" s="135" t="str">
        <f>VLOOKUP(B55,Startlist!B:H,6,FALSE)</f>
        <v>ECOM MOTORSPORT</v>
      </c>
      <c r="I55" s="137" t="str">
        <f>VLOOKUP(B55,Results!B:S,13,FALSE)</f>
        <v>11.43,9</v>
      </c>
    </row>
    <row r="56" spans="1:9" ht="15" customHeight="1">
      <c r="A56" s="133">
        <f t="shared" si="1"/>
        <v>49</v>
      </c>
      <c r="B56" s="151">
        <v>133</v>
      </c>
      <c r="C56" s="134" t="str">
        <f>IF(VLOOKUP(B56,Arvestused!A:C,2,FALSE)="","",VLOOKUP(B56,Arvestused!A:C,2,FALSE))</f>
        <v>EMV2</v>
      </c>
      <c r="D56" s="134" t="str">
        <f>IF(VLOOKUP(B56,Arvestused!A:C,3,FALSE)="","",VLOOKUP(B56,Arvestused!A:C,3,FALSE))</f>
        <v>EMV5</v>
      </c>
      <c r="E56" s="135" t="str">
        <f>CONCATENATE(VLOOKUP(B56,Startlist!B:H,3,FALSE)," / ",VLOOKUP(B56,Startlist!B:H,4,FALSE))</f>
        <v>Erkko East / Margus Brant</v>
      </c>
      <c r="F56" s="136" t="str">
        <f>VLOOKUP(B56,Startlist!B:F,5,FALSE)</f>
        <v>EST</v>
      </c>
      <c r="G56" s="135" t="str">
        <f>VLOOKUP(B56,Startlist!B:H,7,FALSE)</f>
        <v>Honda Civic Type-R</v>
      </c>
      <c r="H56" s="135" t="str">
        <f>VLOOKUP(B56,Startlist!B:H,6,FALSE)</f>
        <v>OT RACING</v>
      </c>
      <c r="I56" s="137" t="str">
        <f>VLOOKUP(B56,Results!B:S,13,FALSE)</f>
        <v>11.51,2</v>
      </c>
    </row>
    <row r="57" spans="1:9" ht="15" customHeight="1">
      <c r="A57" s="133">
        <f t="shared" si="1"/>
        <v>50</v>
      </c>
      <c r="B57" s="151">
        <v>71</v>
      </c>
      <c r="C57" s="134" t="str">
        <f>IF(VLOOKUP(B57,Arvestused!A:C,2,FALSE)="","",VLOOKUP(B57,Arvestused!A:C,2,FALSE))</f>
        <v>EMV2</v>
      </c>
      <c r="D57" s="134" t="str">
        <f>IF(VLOOKUP(B57,Arvestused!A:C,3,FALSE)="","",VLOOKUP(B57,Arvestused!A:C,3,FALSE))</f>
        <v>EMV8</v>
      </c>
      <c r="E57" s="135" t="str">
        <f>CONCATENATE(VLOOKUP(B57,Startlist!B:H,3,FALSE)," / ",VLOOKUP(B57,Startlist!B:H,4,FALSE))</f>
        <v>Henri Tuomisto / Jukka Rasi</v>
      </c>
      <c r="F57" s="136" t="str">
        <f>VLOOKUP(B57,Startlist!B:F,5,FALSE)</f>
        <v>FIN</v>
      </c>
      <c r="G57" s="135" t="str">
        <f>VLOOKUP(B57,Startlist!B:H,7,FALSE)</f>
        <v>Opel Astra GSI</v>
      </c>
      <c r="H57" s="135" t="str">
        <f>VLOOKUP(B57,Startlist!B:H,6,FALSE)</f>
        <v>HENRI TOUMISTO</v>
      </c>
      <c r="I57" s="137" t="str">
        <f>VLOOKUP(B57,Results!B:S,13,FALSE)</f>
        <v>11.53,8</v>
      </c>
    </row>
    <row r="58" spans="1:9" ht="15" customHeight="1">
      <c r="A58" s="133">
        <f t="shared" si="1"/>
        <v>51</v>
      </c>
      <c r="B58" s="151">
        <v>121</v>
      </c>
      <c r="C58" s="134" t="str">
        <f>IF(VLOOKUP(B58,Arvestused!A:C,2,FALSE)="","",VLOOKUP(B58,Arvestused!A:C,2,FALSE))</f>
        <v>EMV2</v>
      </c>
      <c r="D58" s="134" t="str">
        <f>IF(VLOOKUP(B58,Arvestused!A:C,3,FALSE)="","",VLOOKUP(B58,Arvestused!A:C,3,FALSE))</f>
        <v>EMV8</v>
      </c>
      <c r="E58" s="135" t="str">
        <f>CONCATENATE(VLOOKUP(B58,Startlist!B:H,3,FALSE)," / ",VLOOKUP(B58,Startlist!B:H,4,FALSE))</f>
        <v>Karl Jalakas / Rando Tark</v>
      </c>
      <c r="F58" s="136" t="str">
        <f>VLOOKUP(B58,Startlist!B:F,5,FALSE)</f>
        <v>EST</v>
      </c>
      <c r="G58" s="135" t="str">
        <f>VLOOKUP(B58,Startlist!B:H,7,FALSE)</f>
        <v>BMW Compact</v>
      </c>
      <c r="H58" s="135" t="str">
        <f>VLOOKUP(B58,Startlist!B:H,6,FALSE)</f>
        <v>SAR-TECH MOTORSPORT</v>
      </c>
      <c r="I58" s="137" t="str">
        <f>VLOOKUP(B58,Results!B:S,13,FALSE)</f>
        <v>11.54,4</v>
      </c>
    </row>
    <row r="59" spans="1:9" ht="15" customHeight="1">
      <c r="A59" s="133">
        <f t="shared" si="1"/>
        <v>52</v>
      </c>
      <c r="B59" s="151">
        <v>137</v>
      </c>
      <c r="C59" s="134" t="str">
        <f>IF(VLOOKUP(B59,Arvestused!A:C,2,FALSE)="","",VLOOKUP(B59,Arvestused!A:C,2,FALSE))</f>
        <v>EMV1</v>
      </c>
      <c r="D59" s="134" t="str">
        <f>IF(VLOOKUP(B59,Arvestused!A:C,3,FALSE)="","",VLOOKUP(B59,Arvestused!A:C,3,FALSE))</f>
        <v>EMV4</v>
      </c>
      <c r="E59" s="135" t="str">
        <f>CONCATENATE(VLOOKUP(B59,Startlist!B:H,3,FALSE)," / ",VLOOKUP(B59,Startlist!B:H,4,FALSE))</f>
        <v>Margus Reek / Geito Reek</v>
      </c>
      <c r="F59" s="136" t="str">
        <f>VLOOKUP(B59,Startlist!B:F,5,FALSE)</f>
        <v>EST</v>
      </c>
      <c r="G59" s="135" t="str">
        <f>VLOOKUP(B59,Startlist!B:H,7,FALSE)</f>
        <v>Mitsubishi Lancer Evo 7</v>
      </c>
      <c r="H59" s="135" t="str">
        <f>VLOOKUP(B59,Startlist!B:H,6,FALSE)</f>
        <v>SAR-TECH MOTORSPORT</v>
      </c>
      <c r="I59" s="137" t="str">
        <f>VLOOKUP(B59,Results!B:S,13,FALSE)</f>
        <v>11.58,6</v>
      </c>
    </row>
    <row r="60" spans="1:9" ht="15" customHeight="1">
      <c r="A60" s="133">
        <f t="shared" si="1"/>
        <v>53</v>
      </c>
      <c r="B60" s="151">
        <v>88</v>
      </c>
      <c r="C60" s="134" t="str">
        <f>IF(VLOOKUP(B60,Arvestused!A:C,2,FALSE)="","",VLOOKUP(B60,Arvestused!A:C,2,FALSE))</f>
        <v>EMV1</v>
      </c>
      <c r="D60" s="134" t="str">
        <f>IF(VLOOKUP(B60,Arvestused!A:C,3,FALSE)="","",VLOOKUP(B60,Arvestused!A:C,3,FALSE))</f>
        <v>EMV4</v>
      </c>
      <c r="E60" s="135" t="str">
        <f>CONCATENATE(VLOOKUP(B60,Startlist!B:H,3,FALSE)," / ",VLOOKUP(B60,Startlist!B:H,4,FALSE))</f>
        <v>Vadim Kuznetsov / Roman Kapustin</v>
      </c>
      <c r="F60" s="136" t="str">
        <f>VLOOKUP(B60,Startlist!B:F,5,FALSE)</f>
        <v>RUS</v>
      </c>
      <c r="G60" s="135" t="str">
        <f>VLOOKUP(B60,Startlist!B:H,7,FALSE)</f>
        <v>Mitsubishi Lancer Evo 8</v>
      </c>
      <c r="H60" s="135" t="str">
        <f>VLOOKUP(B60,Startlist!B:H,6,FALSE)</f>
        <v>TIKKRI MOTORSPORT</v>
      </c>
      <c r="I60" s="137" t="str">
        <f>VLOOKUP(B60,Results!B:S,13,FALSE)</f>
        <v>12.09,0</v>
      </c>
    </row>
    <row r="61" spans="1:9" ht="15" customHeight="1">
      <c r="A61" s="133">
        <f t="shared" si="1"/>
        <v>54</v>
      </c>
      <c r="B61" s="151">
        <v>155</v>
      </c>
      <c r="C61" s="134" t="str">
        <f>IF(VLOOKUP(B61,Arvestused!A:C,2,FALSE)="","",VLOOKUP(B61,Arvestused!A:C,2,FALSE))</f>
        <v>EMV2</v>
      </c>
      <c r="D61" s="134" t="str">
        <f>IF(VLOOKUP(B61,Arvestused!A:C,3,FALSE)="","",VLOOKUP(B61,Arvestused!A:C,3,FALSE))</f>
        <v>EMV7</v>
      </c>
      <c r="E61" s="135" t="str">
        <f>CONCATENATE(VLOOKUP(B61,Startlist!B:H,3,FALSE)," / ",VLOOKUP(B61,Startlist!B:H,4,FALSE))</f>
        <v>Ilkka Saarikoski / Juhani Koski</v>
      </c>
      <c r="F61" s="136" t="str">
        <f>VLOOKUP(B61,Startlist!B:F,5,FALSE)</f>
        <v>FIN</v>
      </c>
      <c r="G61" s="135" t="str">
        <f>VLOOKUP(B61,Startlist!B:H,7,FALSE)</f>
        <v>BMW M3</v>
      </c>
      <c r="H61" s="135" t="str">
        <f>VLOOKUP(B61,Startlist!B:H,6,FALSE)</f>
        <v>ILKKA SAARIKOSKI</v>
      </c>
      <c r="I61" s="137" t="str">
        <f>VLOOKUP(B61,Results!B:S,13,FALSE)</f>
        <v>12.10,4</v>
      </c>
    </row>
    <row r="62" spans="1:9" ht="15" customHeight="1">
      <c r="A62" s="133">
        <f t="shared" si="1"/>
        <v>55</v>
      </c>
      <c r="B62" s="151">
        <v>118</v>
      </c>
      <c r="C62" s="134" t="str">
        <f>IF(VLOOKUP(B62,Arvestused!A:C,2,FALSE)="","",VLOOKUP(B62,Arvestused!A:C,2,FALSE))</f>
        <v>EMV2</v>
      </c>
      <c r="D62" s="134" t="str">
        <f>IF(VLOOKUP(B62,Arvestused!A:C,3,FALSE)="","",VLOOKUP(B62,Arvestused!A:C,3,FALSE))</f>
        <v>EMV8</v>
      </c>
      <c r="E62" s="135" t="str">
        <f>CONCATENATE(VLOOKUP(B62,Startlist!B:H,3,FALSE)," / ",VLOOKUP(B62,Startlist!B:H,4,FALSE))</f>
        <v>Tomi Kunttu / Hannu Sartovuo</v>
      </c>
      <c r="F62" s="136" t="str">
        <f>VLOOKUP(B62,Startlist!B:F,5,FALSE)</f>
        <v>FIN</v>
      </c>
      <c r="G62" s="135" t="str">
        <f>VLOOKUP(B62,Startlist!B:H,7,FALSE)</f>
        <v>VW Golf GTI</v>
      </c>
      <c r="H62" s="135" t="str">
        <f>VLOOKUP(B62,Startlist!B:H,6,FALSE)</f>
        <v>TOMI KUNTTU</v>
      </c>
      <c r="I62" s="137" t="str">
        <f>VLOOKUP(B62,Results!B:S,13,FALSE)</f>
        <v>12.12,5</v>
      </c>
    </row>
    <row r="63" spans="1:9" ht="15" customHeight="1">
      <c r="A63" s="133">
        <f t="shared" si="1"/>
        <v>56</v>
      </c>
      <c r="B63" s="151">
        <v>141</v>
      </c>
      <c r="C63" s="134" t="str">
        <f>IF(VLOOKUP(B63,Arvestused!A:C,2,FALSE)="","",VLOOKUP(B63,Arvestused!A:C,2,FALSE))</f>
        <v>EMV2</v>
      </c>
      <c r="D63" s="134" t="str">
        <f>IF(VLOOKUP(B63,Arvestused!A:C,3,FALSE)="","",VLOOKUP(B63,Arvestused!A:C,3,FALSE))</f>
        <v>EMV5</v>
      </c>
      <c r="E63" s="135" t="str">
        <f>CONCATENATE(VLOOKUP(B63,Startlist!B:H,3,FALSE)," / ",VLOOKUP(B63,Startlist!B:H,4,FALSE))</f>
        <v>Timo Mäki / Mika Kortesuo</v>
      </c>
      <c r="F63" s="136" t="str">
        <f>VLOOKUP(B63,Startlist!B:F,5,FALSE)</f>
        <v>FIN</v>
      </c>
      <c r="G63" s="135" t="str">
        <f>VLOOKUP(B63,Startlist!B:H,7,FALSE)</f>
        <v>Renault Clio</v>
      </c>
      <c r="H63" s="135" t="str">
        <f>VLOOKUP(B63,Startlist!B:H,6,FALSE)</f>
        <v>TIMO MÄKI</v>
      </c>
      <c r="I63" s="137" t="str">
        <f>VLOOKUP(B63,Results!B:S,13,FALSE)</f>
        <v>12.13,3</v>
      </c>
    </row>
    <row r="64" spans="1:9" ht="15" customHeight="1">
      <c r="A64" s="133">
        <f t="shared" si="1"/>
        <v>57</v>
      </c>
      <c r="B64" s="151">
        <v>123</v>
      </c>
      <c r="C64" s="134" t="str">
        <f>IF(VLOOKUP(B64,Arvestused!A:C,2,FALSE)="","",VLOOKUP(B64,Arvestused!A:C,2,FALSE))</f>
        <v>EMV2</v>
      </c>
      <c r="D64" s="134" t="str">
        <f>IF(VLOOKUP(B64,Arvestused!A:C,3,FALSE)="","",VLOOKUP(B64,Arvestused!A:C,3,FALSE))</f>
        <v>EMV9</v>
      </c>
      <c r="E64" s="135" t="str">
        <f>CONCATENATE(VLOOKUP(B64,Startlist!B:H,3,FALSE)," / ",VLOOKUP(B64,Startlist!B:H,4,FALSE))</f>
        <v>Kermo Laus / Alari Jürgens</v>
      </c>
      <c r="F64" s="136" t="str">
        <f>VLOOKUP(B64,Startlist!B:F,5,FALSE)</f>
        <v>EST</v>
      </c>
      <c r="G64" s="135" t="str">
        <f>VLOOKUP(B64,Startlist!B:H,7,FALSE)</f>
        <v>Nissan Sunny</v>
      </c>
      <c r="H64" s="135" t="str">
        <f>VLOOKUP(B64,Startlist!B:H,6,FALSE)</f>
        <v>SAR-TECH MOTORSPORT</v>
      </c>
      <c r="I64" s="137" t="str">
        <f>VLOOKUP(B64,Results!B:S,13,FALSE)</f>
        <v>12.13,7</v>
      </c>
    </row>
    <row r="65" spans="1:9" ht="15" customHeight="1">
      <c r="A65" s="133">
        <f t="shared" si="1"/>
        <v>58</v>
      </c>
      <c r="B65" s="151">
        <v>142</v>
      </c>
      <c r="C65" s="134" t="str">
        <f>IF(VLOOKUP(B65,Arvestused!A:C,2,FALSE)="","",VLOOKUP(B65,Arvestused!A:C,2,FALSE))</f>
        <v>EMV2</v>
      </c>
      <c r="D65" s="134" t="str">
        <f>IF(VLOOKUP(B65,Arvestused!A:C,3,FALSE)="","",VLOOKUP(B65,Arvestused!A:C,3,FALSE))</f>
        <v>EMV7</v>
      </c>
      <c r="E65" s="135" t="str">
        <f>CONCATENATE(VLOOKUP(B65,Startlist!B:H,3,FALSE)," / ",VLOOKUP(B65,Startlist!B:H,4,FALSE))</f>
        <v>Bogdan Semet / Raiko Lille</v>
      </c>
      <c r="F65" s="136" t="str">
        <f>VLOOKUP(B65,Startlist!B:F,5,FALSE)</f>
        <v>EST</v>
      </c>
      <c r="G65" s="135" t="str">
        <f>VLOOKUP(B65,Startlist!B:H,7,FALSE)</f>
        <v>BMW 320</v>
      </c>
      <c r="H65" s="135" t="str">
        <f>VLOOKUP(B65,Startlist!B:H,6,FALSE)</f>
        <v>ECOM MOTORSPORT</v>
      </c>
      <c r="I65" s="137" t="str">
        <f>VLOOKUP(B65,Results!B:S,13,FALSE)</f>
        <v>12.15,4</v>
      </c>
    </row>
    <row r="66" spans="1:9" ht="15" customHeight="1">
      <c r="A66" s="133">
        <f t="shared" si="1"/>
        <v>59</v>
      </c>
      <c r="B66" s="151">
        <v>128</v>
      </c>
      <c r="C66" s="134" t="str">
        <f>IF(VLOOKUP(B66,Arvestused!A:C,2,FALSE)="","",VLOOKUP(B66,Arvestused!A:C,2,FALSE))</f>
        <v>EMV2</v>
      </c>
      <c r="D66" s="134" t="str">
        <f>IF(VLOOKUP(B66,Arvestused!A:C,3,FALSE)="","",VLOOKUP(B66,Arvestused!A:C,3,FALSE))</f>
        <v>EMV9</v>
      </c>
      <c r="E66" s="135" t="str">
        <f>CONCATENATE(VLOOKUP(B66,Startlist!B:H,3,FALSE)," / ",VLOOKUP(B66,Startlist!B:H,4,FALSE))</f>
        <v>Klim Baikov / Andrey Kleshchev</v>
      </c>
      <c r="F66" s="136" t="str">
        <f>VLOOKUP(B66,Startlist!B:F,5,FALSE)</f>
        <v>EST</v>
      </c>
      <c r="G66" s="135" t="str">
        <f>VLOOKUP(B66,Startlist!B:H,7,FALSE)</f>
        <v>Lada 2105</v>
      </c>
      <c r="H66" s="135" t="str">
        <f>VLOOKUP(B66,Startlist!B:H,6,FALSE)</f>
        <v>SAR-TECH MOTORSPORT</v>
      </c>
      <c r="I66" s="137" t="str">
        <f>VLOOKUP(B66,Results!B:S,13,FALSE)</f>
        <v>12.19,8</v>
      </c>
    </row>
    <row r="67" spans="1:9" ht="15" customHeight="1">
      <c r="A67" s="133">
        <f t="shared" si="1"/>
        <v>60</v>
      </c>
      <c r="B67" s="151">
        <v>124</v>
      </c>
      <c r="C67" s="134" t="str">
        <f>IF(VLOOKUP(B67,Arvestused!A:C,2,FALSE)="","",VLOOKUP(B67,Arvestused!A:C,2,FALSE))</f>
        <v>EMV1</v>
      </c>
      <c r="D67" s="134" t="str">
        <f>IF(VLOOKUP(B67,Arvestused!A:C,3,FALSE)="","",VLOOKUP(B67,Arvestused!A:C,3,FALSE))</f>
        <v>EMV4</v>
      </c>
      <c r="E67" s="135" t="str">
        <f>CONCATENATE(VLOOKUP(B67,Startlist!B:H,3,FALSE)," / ",VLOOKUP(B67,Startlist!B:H,4,FALSE))</f>
        <v>Aarre Luoto / Henri Kallioniemi</v>
      </c>
      <c r="F67" s="136" t="str">
        <f>VLOOKUP(B67,Startlist!B:F,5,FALSE)</f>
        <v>FIN</v>
      </c>
      <c r="G67" s="135" t="str">
        <f>VLOOKUP(B67,Startlist!B:H,7,FALSE)</f>
        <v>Subaru Impreza WRX STI</v>
      </c>
      <c r="H67" s="135" t="str">
        <f>VLOOKUP(B67,Startlist!B:H,6,FALSE)</f>
        <v>SÄILIÖ JA TERÄSRAKENNE A.LUOTOOY</v>
      </c>
      <c r="I67" s="137" t="str">
        <f>VLOOKUP(B67,Results!B:S,13,FALSE)</f>
        <v>12.21,2</v>
      </c>
    </row>
    <row r="68" spans="1:9" ht="15" customHeight="1">
      <c r="A68" s="133">
        <f t="shared" si="1"/>
        <v>61</v>
      </c>
      <c r="B68" s="151">
        <v>145</v>
      </c>
      <c r="C68" s="134" t="str">
        <f>IF(VLOOKUP(B68,Arvestused!A:C,2,FALSE)="","",VLOOKUP(B68,Arvestused!A:C,2,FALSE))</f>
        <v>EMV2</v>
      </c>
      <c r="D68" s="134" t="str">
        <f>IF(VLOOKUP(B68,Arvestused!A:C,3,FALSE)="","",VLOOKUP(B68,Arvestused!A:C,3,FALSE))</f>
        <v>EMV9</v>
      </c>
      <c r="E68" s="135" t="str">
        <f>CONCATENATE(VLOOKUP(B68,Startlist!B:H,3,FALSE)," / ",VLOOKUP(B68,Startlist!B:H,4,FALSE))</f>
        <v>Priit Guljajev / Janek Ojala</v>
      </c>
      <c r="F68" s="136" t="str">
        <f>VLOOKUP(B68,Startlist!B:F,5,FALSE)</f>
        <v>EST</v>
      </c>
      <c r="G68" s="135" t="str">
        <f>VLOOKUP(B68,Startlist!B:H,7,FALSE)</f>
        <v>Nissan Sunny</v>
      </c>
      <c r="H68" s="135" t="str">
        <f>VLOOKUP(B68,Startlist!B:H,6,FALSE)</f>
        <v>ECOM MOTORSPORT</v>
      </c>
      <c r="I68" s="137" t="str">
        <f>VLOOKUP(B68,Results!B:S,13,FALSE)</f>
        <v>12.23,5</v>
      </c>
    </row>
    <row r="69" spans="1:9" ht="15" customHeight="1">
      <c r="A69" s="133">
        <f t="shared" si="1"/>
        <v>62</v>
      </c>
      <c r="B69" s="151">
        <v>85</v>
      </c>
      <c r="C69" s="134" t="str">
        <f>IF(VLOOKUP(B69,Arvestused!A:C,2,FALSE)="","",VLOOKUP(B69,Arvestused!A:C,2,FALSE))</f>
        <v>EMV1</v>
      </c>
      <c r="D69" s="134" t="str">
        <f>IF(VLOOKUP(B69,Arvestused!A:C,3,FALSE)="","",VLOOKUP(B69,Arvestused!A:C,3,FALSE))</f>
        <v>EMV4</v>
      </c>
      <c r="E69" s="135" t="str">
        <f>CONCATENATE(VLOOKUP(B69,Startlist!B:H,3,FALSE)," / ",VLOOKUP(B69,Startlist!B:H,4,FALSE))</f>
        <v>Denis Levyatov / Leonard Giliver</v>
      </c>
      <c r="F69" s="136" t="str">
        <f>VLOOKUP(B69,Startlist!B:F,5,FALSE)</f>
        <v>RUS / EST</v>
      </c>
      <c r="G69" s="135" t="str">
        <f>VLOOKUP(B69,Startlist!B:H,7,FALSE)</f>
        <v>Subaru Impreza</v>
      </c>
      <c r="H69" s="135" t="str">
        <f>VLOOKUP(B69,Startlist!B:H,6,FALSE)</f>
        <v>CONE FOREST MOTORSPORT</v>
      </c>
      <c r="I69" s="137" t="str">
        <f>VLOOKUP(B69,Results!B:S,13,FALSE)</f>
        <v>12.24,1</v>
      </c>
    </row>
    <row r="70" spans="1:9" ht="15" customHeight="1">
      <c r="A70" s="133">
        <f t="shared" si="1"/>
        <v>63</v>
      </c>
      <c r="B70" s="151">
        <v>139</v>
      </c>
      <c r="C70" s="134" t="str">
        <f>IF(VLOOKUP(B70,Arvestused!A:C,2,FALSE)="","",VLOOKUP(B70,Arvestused!A:C,2,FALSE))</f>
        <v>EMV2</v>
      </c>
      <c r="D70" s="134" t="str">
        <f>IF(VLOOKUP(B70,Arvestused!A:C,3,FALSE)="","",VLOOKUP(B70,Arvestused!A:C,3,FALSE))</f>
        <v>EMV7</v>
      </c>
      <c r="E70" s="135" t="str">
        <f>CONCATENATE(VLOOKUP(B70,Startlist!B:H,3,FALSE)," / ",VLOOKUP(B70,Startlist!B:H,4,FALSE))</f>
        <v>Siim Järveots / Priit Järveots</v>
      </c>
      <c r="F70" s="136" t="str">
        <f>VLOOKUP(B70,Startlist!B:F,5,FALSE)</f>
        <v>EST</v>
      </c>
      <c r="G70" s="135" t="str">
        <f>VLOOKUP(B70,Startlist!B:H,7,FALSE)</f>
        <v>BMW 328</v>
      </c>
      <c r="H70" s="135" t="str">
        <f>VLOOKUP(B70,Startlist!B:H,6,FALSE)</f>
        <v>SAR-TECH MOTORSPORT</v>
      </c>
      <c r="I70" s="137" t="str">
        <f>VLOOKUP(B70,Results!B:S,13,FALSE)</f>
        <v>12.25,7</v>
      </c>
    </row>
    <row r="71" spans="1:9" ht="15" customHeight="1">
      <c r="A71" s="133">
        <f t="shared" si="1"/>
        <v>64</v>
      </c>
      <c r="B71" s="151">
        <v>72</v>
      </c>
      <c r="C71" s="134" t="str">
        <f>IF(VLOOKUP(B71,Arvestused!A:C,2,FALSE)="","",VLOOKUP(B71,Arvestused!A:C,2,FALSE))</f>
        <v>EMV2</v>
      </c>
      <c r="D71" s="134" t="str">
        <f>IF(VLOOKUP(B71,Arvestused!A:C,3,FALSE)="","",VLOOKUP(B71,Arvestused!A:C,3,FALSE))</f>
        <v>EMV7</v>
      </c>
      <c r="E71" s="135" t="str">
        <f>CONCATENATE(VLOOKUP(B71,Startlist!B:H,3,FALSE)," / ",VLOOKUP(B71,Startlist!B:H,4,FALSE))</f>
        <v>Raiko Aru / Veiko Kullamäe</v>
      </c>
      <c r="F71" s="136" t="str">
        <f>VLOOKUP(B71,Startlist!B:F,5,FALSE)</f>
        <v>EST</v>
      </c>
      <c r="G71" s="135" t="str">
        <f>VLOOKUP(B71,Startlist!B:H,7,FALSE)</f>
        <v>BMW M3</v>
      </c>
      <c r="H71" s="135" t="str">
        <f>VLOOKUP(B71,Startlist!B:H,6,FALSE)</f>
        <v>ECOM MOTORSPORT</v>
      </c>
      <c r="I71" s="137" t="str">
        <f>VLOOKUP(B71,Results!B:S,13,FALSE)</f>
        <v>12.26,4</v>
      </c>
    </row>
    <row r="72" spans="1:9" ht="15" customHeight="1">
      <c r="A72" s="133">
        <f t="shared" si="1"/>
        <v>65</v>
      </c>
      <c r="B72" s="151">
        <v>138</v>
      </c>
      <c r="C72" s="134" t="str">
        <f>IF(VLOOKUP(B72,Arvestused!A:C,2,FALSE)="","",VLOOKUP(B72,Arvestused!A:C,2,FALSE))</f>
        <v>EMV2</v>
      </c>
      <c r="D72" s="134" t="str">
        <f>IF(VLOOKUP(B72,Arvestused!A:C,3,FALSE)="","",VLOOKUP(B72,Arvestused!A:C,3,FALSE))</f>
        <v>EMV7</v>
      </c>
      <c r="E72" s="135" t="str">
        <f>CONCATENATE(VLOOKUP(B72,Startlist!B:H,3,FALSE)," / ",VLOOKUP(B72,Startlist!B:H,4,FALSE))</f>
        <v>Petri Honkanen / Jari Elonen</v>
      </c>
      <c r="F72" s="136" t="str">
        <f>VLOOKUP(B72,Startlist!B:F,5,FALSE)</f>
        <v>FIN</v>
      </c>
      <c r="G72" s="135" t="str">
        <f>VLOOKUP(B72,Startlist!B:H,7,FALSE)</f>
        <v>BMW M3</v>
      </c>
      <c r="H72" s="135" t="str">
        <f>VLOOKUP(B72,Startlist!B:H,6,FALSE)</f>
        <v>SÄILIÖ JA TERÄSRAKENNE A.LUOTOOY</v>
      </c>
      <c r="I72" s="137" t="str">
        <f>VLOOKUP(B72,Results!B:S,13,FALSE)</f>
        <v>12.30,5</v>
      </c>
    </row>
    <row r="73" spans="1:9" ht="15" customHeight="1">
      <c r="A73" s="133">
        <f t="shared" si="1"/>
        <v>66</v>
      </c>
      <c r="B73" s="151">
        <v>126</v>
      </c>
      <c r="C73" s="134" t="str">
        <f>IF(VLOOKUP(B73,Arvestused!A:C,2,FALSE)="","",VLOOKUP(B73,Arvestused!A:C,2,FALSE))</f>
        <v>EMV2</v>
      </c>
      <c r="D73" s="134" t="str">
        <f>IF(VLOOKUP(B73,Arvestused!A:C,3,FALSE)="","",VLOOKUP(B73,Arvestused!A:C,3,FALSE))</f>
        <v>EMV9</v>
      </c>
      <c r="E73" s="135" t="str">
        <f>CONCATENATE(VLOOKUP(B73,Startlist!B:H,3,FALSE)," / ",VLOOKUP(B73,Startlist!B:H,4,FALSE))</f>
        <v>Mika Karpiola / Iida Muteli</v>
      </c>
      <c r="F73" s="136" t="str">
        <f>VLOOKUP(B73,Startlist!B:F,5,FALSE)</f>
        <v>FIN</v>
      </c>
      <c r="G73" s="135" t="str">
        <f>VLOOKUP(B73,Startlist!B:H,7,FALSE)</f>
        <v>Ford Escort 1300 GT</v>
      </c>
      <c r="H73" s="135" t="str">
        <f>VLOOKUP(B73,Startlist!B:H,6,FALSE)</f>
        <v>MIKA KARPIOLA</v>
      </c>
      <c r="I73" s="137" t="str">
        <f>VLOOKUP(B73,Results!B:S,13,FALSE)</f>
        <v>12.32,0</v>
      </c>
    </row>
    <row r="74" spans="1:9" ht="15" customHeight="1">
      <c r="A74" s="133">
        <f t="shared" si="1"/>
        <v>67</v>
      </c>
      <c r="B74" s="151">
        <v>99</v>
      </c>
      <c r="C74" s="134" t="str">
        <f>IF(VLOOKUP(B74,Arvestused!A:C,2,FALSE)="","",VLOOKUP(B74,Arvestused!A:C,2,FALSE))</f>
        <v>EMV2</v>
      </c>
      <c r="D74" s="134" t="str">
        <f>IF(VLOOKUP(B74,Arvestused!A:C,3,FALSE)="","",VLOOKUP(B74,Arvestused!A:C,3,FALSE))</f>
        <v>EMV8</v>
      </c>
      <c r="E74" s="135" t="str">
        <f>CONCATENATE(VLOOKUP(B74,Startlist!B:H,3,FALSE)," / ",VLOOKUP(B74,Startlist!B:H,4,FALSE))</f>
        <v>Drew Holland / Aleksandras Dainys</v>
      </c>
      <c r="F74" s="136" t="str">
        <f>VLOOKUP(B74,Startlist!B:F,5,FALSE)</f>
        <v>GB / LIT</v>
      </c>
      <c r="G74" s="135" t="str">
        <f>VLOOKUP(B74,Startlist!B:H,7,FALSE)</f>
        <v>Ford MK1 Escort</v>
      </c>
      <c r="H74" s="135" t="str">
        <f>VLOOKUP(B74,Startlist!B:H,6,FALSE)</f>
        <v>SAR-TECH MOTORSPORT</v>
      </c>
      <c r="I74" s="137" t="str">
        <f>VLOOKUP(B74,Results!B:S,13,FALSE)</f>
        <v>12.33,4</v>
      </c>
    </row>
    <row r="75" spans="1:9" ht="15" customHeight="1">
      <c r="A75" s="133">
        <f aca="true" t="shared" si="2" ref="A75:A96">A74+1</f>
        <v>68</v>
      </c>
      <c r="B75" s="151">
        <v>119</v>
      </c>
      <c r="C75" s="134" t="str">
        <f>IF(VLOOKUP(B75,Arvestused!A:C,2,FALSE)="","",VLOOKUP(B75,Arvestused!A:C,2,FALSE))</f>
        <v>EMV2</v>
      </c>
      <c r="D75" s="134" t="str">
        <f>IF(VLOOKUP(B75,Arvestused!A:C,3,FALSE)="","",VLOOKUP(B75,Arvestused!A:C,3,FALSE))</f>
        <v>EMV7</v>
      </c>
      <c r="E75" s="135" t="str">
        <f>CONCATENATE(VLOOKUP(B75,Startlist!B:H,3,FALSE)," / ",VLOOKUP(B75,Startlist!B:H,4,FALSE))</f>
        <v>Tommi Laaksonen / Arttu Flyktmann</v>
      </c>
      <c r="F75" s="136" t="str">
        <f>VLOOKUP(B75,Startlist!B:F,5,FALSE)</f>
        <v>FIN</v>
      </c>
      <c r="G75" s="135" t="str">
        <f>VLOOKUP(B75,Startlist!B:H,7,FALSE)</f>
        <v>BMW M3</v>
      </c>
      <c r="H75" s="135" t="str">
        <f>VLOOKUP(B75,Startlist!B:H,6,FALSE)</f>
        <v>SÄILIÖ JA TERÄSRAKENNE A.LUOTOOY</v>
      </c>
      <c r="I75" s="137" t="str">
        <f>VLOOKUP(B75,Results!B:S,13,FALSE)</f>
        <v>12.38,1</v>
      </c>
    </row>
    <row r="76" spans="1:9" ht="15" customHeight="1">
      <c r="A76" s="133">
        <f t="shared" si="2"/>
        <v>69</v>
      </c>
      <c r="B76" s="151">
        <v>115</v>
      </c>
      <c r="C76" s="134" t="str">
        <f>IF(VLOOKUP(B76,Arvestused!A:C,2,FALSE)="","",VLOOKUP(B76,Arvestused!A:C,2,FALSE))</f>
        <v>EMV2</v>
      </c>
      <c r="D76" s="134" t="str">
        <f>IF(VLOOKUP(B76,Arvestused!A:C,3,FALSE)="","",VLOOKUP(B76,Arvestused!A:C,3,FALSE))</f>
        <v>EMV9</v>
      </c>
      <c r="E76" s="135" t="str">
        <f>CONCATENATE(VLOOKUP(B76,Startlist!B:H,3,FALSE)," / ",VLOOKUP(B76,Startlist!B:H,4,FALSE))</f>
        <v>Timo Markkanen / Pentti Tiainen</v>
      </c>
      <c r="F76" s="136" t="str">
        <f>VLOOKUP(B76,Startlist!B:F,5,FALSE)</f>
        <v>FIN</v>
      </c>
      <c r="G76" s="135" t="str">
        <f>VLOOKUP(B76,Startlist!B:H,7,FALSE)</f>
        <v>Toyota Corolla Coupe</v>
      </c>
      <c r="H76" s="135" t="str">
        <f>VLOOKUP(B76,Startlist!B:H,6,FALSE)</f>
        <v>LAITSE RALLYPARK</v>
      </c>
      <c r="I76" s="137" t="str">
        <f>VLOOKUP(B76,Results!B:S,13,FALSE)</f>
        <v>12.52,1</v>
      </c>
    </row>
    <row r="77" spans="1:9" ht="15" customHeight="1">
      <c r="A77" s="133">
        <f t="shared" si="2"/>
        <v>70</v>
      </c>
      <c r="B77" s="151">
        <v>150</v>
      </c>
      <c r="C77" s="134" t="str">
        <f>IF(VLOOKUP(B77,Arvestused!A:C,2,FALSE)="","",VLOOKUP(B77,Arvestused!A:C,2,FALSE))</f>
        <v>EMV2</v>
      </c>
      <c r="D77" s="134" t="str">
        <f>IF(VLOOKUP(B77,Arvestused!A:C,3,FALSE)="","",VLOOKUP(B77,Arvestused!A:C,3,FALSE))</f>
        <v>EMV8</v>
      </c>
      <c r="E77" s="135" t="str">
        <f>CONCATENATE(VLOOKUP(B77,Startlist!B:H,3,FALSE)," / ",VLOOKUP(B77,Startlist!B:H,4,FALSE))</f>
        <v>Marten Madissoo / Vivo Pender</v>
      </c>
      <c r="F77" s="136" t="str">
        <f>VLOOKUP(B77,Startlist!B:F,5,FALSE)</f>
        <v>EST</v>
      </c>
      <c r="G77" s="135" t="str">
        <f>VLOOKUP(B77,Startlist!B:H,7,FALSE)</f>
        <v>Ford Focus</v>
      </c>
      <c r="H77" s="135" t="str">
        <f>VLOOKUP(B77,Startlist!B:H,6,FALSE)</f>
        <v>AIX RACING TEAM</v>
      </c>
      <c r="I77" s="137" t="str">
        <f>VLOOKUP(B77,Results!B:S,13,FALSE)</f>
        <v>13.03,6</v>
      </c>
    </row>
    <row r="78" spans="1:9" ht="15" customHeight="1">
      <c r="A78" s="133">
        <f t="shared" si="2"/>
        <v>71</v>
      </c>
      <c r="B78" s="151">
        <v>157</v>
      </c>
      <c r="C78" s="134" t="str">
        <f>IF(VLOOKUP(B78,Arvestused!A:C,2,FALSE)="","",VLOOKUP(B78,Arvestused!A:C,2,FALSE))</f>
        <v>EMV2</v>
      </c>
      <c r="D78" s="134" t="str">
        <f>IF(VLOOKUP(B78,Arvestused!A:C,3,FALSE)="","",VLOOKUP(B78,Arvestused!A:C,3,FALSE))</f>
        <v>EMV9</v>
      </c>
      <c r="E78" s="135" t="str">
        <f>CONCATENATE(VLOOKUP(B78,Startlist!B:H,3,FALSE)," / ",VLOOKUP(B78,Startlist!B:H,4,FALSE))</f>
        <v>Kalle Kruusma / Andres Kruusma</v>
      </c>
      <c r="F78" s="136" t="str">
        <f>VLOOKUP(B78,Startlist!B:F,5,FALSE)</f>
        <v>EST</v>
      </c>
      <c r="G78" s="135" t="str">
        <f>VLOOKUP(B78,Startlist!B:H,7,FALSE)</f>
        <v>Vaz 2105</v>
      </c>
      <c r="H78" s="135" t="str">
        <f>VLOOKUP(B78,Startlist!B:H,6,FALSE)</f>
        <v>ECOM MOTORSPORT</v>
      </c>
      <c r="I78" s="137" t="str">
        <f>VLOOKUP(B78,Results!B:S,13,FALSE)</f>
        <v>13.06,9</v>
      </c>
    </row>
    <row r="79" spans="1:9" ht="15" customHeight="1">
      <c r="A79" s="133">
        <f t="shared" si="2"/>
        <v>72</v>
      </c>
      <c r="B79" s="151">
        <v>97</v>
      </c>
      <c r="C79" s="134" t="str">
        <f>IF(VLOOKUP(B79,Arvestused!A:C,2,FALSE)="","",VLOOKUP(B79,Arvestused!A:C,2,FALSE))</f>
        <v>EMV2</v>
      </c>
      <c r="D79" s="134" t="str">
        <f>IF(VLOOKUP(B79,Arvestused!A:C,3,FALSE)="","",VLOOKUP(B79,Arvestused!A:C,3,FALSE))</f>
        <v>EMV8</v>
      </c>
      <c r="E79" s="135" t="str">
        <f>CONCATENATE(VLOOKUP(B79,Startlist!B:H,3,FALSE)," / ",VLOOKUP(B79,Startlist!B:H,4,FALSE))</f>
        <v>Jani Laine / Petri Kaunonen</v>
      </c>
      <c r="F79" s="136" t="str">
        <f>VLOOKUP(B79,Startlist!B:F,5,FALSE)</f>
        <v>FIN</v>
      </c>
      <c r="G79" s="135" t="str">
        <f>VLOOKUP(B79,Startlist!B:H,7,FALSE)</f>
        <v>Seat Ibiza</v>
      </c>
      <c r="H79" s="135" t="str">
        <f>VLOOKUP(B79,Startlist!B:H,6,FALSE)</f>
        <v>JANI LAINE</v>
      </c>
      <c r="I79" s="137" t="str">
        <f>VLOOKUP(B79,Results!B:S,13,FALSE)</f>
        <v>13.08,8</v>
      </c>
    </row>
    <row r="80" spans="1:9" ht="15" customHeight="1">
      <c r="A80" s="133">
        <f t="shared" si="2"/>
        <v>73</v>
      </c>
      <c r="B80" s="151">
        <v>164</v>
      </c>
      <c r="C80" s="134" t="str">
        <f>IF(VLOOKUP(B80,Arvestused!A:C,2,FALSE)="","",VLOOKUP(B80,Arvestused!A:C,2,FALSE))</f>
        <v>EMV2</v>
      </c>
      <c r="D80" s="134" t="str">
        <f>IF(VLOOKUP(B80,Arvestused!A:C,3,FALSE)="","",VLOOKUP(B80,Arvestused!A:C,3,FALSE))</f>
        <v>EMV10</v>
      </c>
      <c r="E80" s="135" t="str">
        <f>CONCATENATE(VLOOKUP(B80,Startlist!B:H,3,FALSE)," / ",VLOOKUP(B80,Startlist!B:H,4,FALSE))</f>
        <v>Taavi Niinemets / Esko Allika</v>
      </c>
      <c r="F80" s="136" t="str">
        <f>VLOOKUP(B80,Startlist!B:F,5,FALSE)</f>
        <v>EST</v>
      </c>
      <c r="G80" s="135" t="str">
        <f>VLOOKUP(B80,Startlist!B:H,7,FALSE)</f>
        <v>GAZ 51A</v>
      </c>
      <c r="H80" s="135" t="str">
        <f>VLOOKUP(B80,Startlist!B:H,6,FALSE)</f>
        <v>GAZ RALLIKLUBI</v>
      </c>
      <c r="I80" s="137" t="str">
        <f>VLOOKUP(B80,Results!B:S,13,FALSE)</f>
        <v>13.10,0</v>
      </c>
    </row>
    <row r="81" spans="1:9" ht="15" customHeight="1">
      <c r="A81" s="133">
        <f t="shared" si="2"/>
        <v>74</v>
      </c>
      <c r="B81" s="151">
        <v>125</v>
      </c>
      <c r="C81" s="134" t="str">
        <f>IF(VLOOKUP(B81,Arvestused!A:C,2,FALSE)="","",VLOOKUP(B81,Arvestused!A:C,2,FALSE))</f>
        <v>EMV2</v>
      </c>
      <c r="D81" s="134" t="str">
        <f>IF(VLOOKUP(B81,Arvestused!A:C,3,FALSE)="","",VLOOKUP(B81,Arvestused!A:C,3,FALSE))</f>
        <v>EMV5</v>
      </c>
      <c r="E81" s="135" t="str">
        <f>CONCATENATE(VLOOKUP(B81,Startlist!B:H,3,FALSE)," / ",VLOOKUP(B81,Startlist!B:H,4,FALSE))</f>
        <v>Audronis Gulbinas / Vytis Pauliukonis</v>
      </c>
      <c r="F81" s="136" t="str">
        <f>VLOOKUP(B81,Startlist!B:F,5,FALSE)</f>
        <v>LIT</v>
      </c>
      <c r="G81" s="135" t="str">
        <f>VLOOKUP(B81,Startlist!B:H,7,FALSE)</f>
        <v>Honda Civic Type-R</v>
      </c>
      <c r="H81" s="135" t="str">
        <f>VLOOKUP(B81,Startlist!B:H,6,FALSE)</f>
        <v>BUKIME DRAUGE VSJ</v>
      </c>
      <c r="I81" s="137" t="str">
        <f>VLOOKUP(B81,Results!B:S,13,FALSE)</f>
        <v>13.23,5</v>
      </c>
    </row>
    <row r="82" spans="1:9" ht="15" customHeight="1">
      <c r="A82" s="133">
        <f t="shared" si="2"/>
        <v>75</v>
      </c>
      <c r="B82" s="151">
        <v>171</v>
      </c>
      <c r="C82" s="134" t="str">
        <f>IF(VLOOKUP(B82,Arvestused!A:C,2,FALSE)="","",VLOOKUP(B82,Arvestused!A:C,2,FALSE))</f>
        <v>EMV2</v>
      </c>
      <c r="D82" s="134" t="str">
        <f>IF(VLOOKUP(B82,Arvestused!A:C,3,FALSE)="","",VLOOKUP(B82,Arvestused!A:C,3,FALSE))</f>
        <v>EMV10</v>
      </c>
      <c r="E82" s="135" t="str">
        <f>CONCATENATE(VLOOKUP(B82,Startlist!B:H,3,FALSE)," / ",VLOOKUP(B82,Startlist!B:H,4,FALSE))</f>
        <v>Meelis Hirsnik / Kaido Oru</v>
      </c>
      <c r="F82" s="136" t="str">
        <f>VLOOKUP(B82,Startlist!B:F,5,FALSE)</f>
        <v>EST</v>
      </c>
      <c r="G82" s="135" t="str">
        <f>VLOOKUP(B82,Startlist!B:H,7,FALSE)</f>
        <v>GAZ 51</v>
      </c>
      <c r="H82" s="135" t="str">
        <f>VLOOKUP(B82,Startlist!B:H,6,FALSE)</f>
        <v>PROREHV RALLY TEAM</v>
      </c>
      <c r="I82" s="137" t="str">
        <f>VLOOKUP(B82,Results!B:S,13,FALSE)</f>
        <v>13.23,8</v>
      </c>
    </row>
    <row r="83" spans="1:9" ht="15" customHeight="1">
      <c r="A83" s="133">
        <f t="shared" si="2"/>
        <v>76</v>
      </c>
      <c r="B83" s="151">
        <v>170</v>
      </c>
      <c r="C83" s="134" t="str">
        <f>IF(VLOOKUP(B83,Arvestused!A:C,2,FALSE)="","",VLOOKUP(B83,Arvestused!A:C,2,FALSE))</f>
        <v>EMV2</v>
      </c>
      <c r="D83" s="134" t="str">
        <f>IF(VLOOKUP(B83,Arvestused!A:C,3,FALSE)="","",VLOOKUP(B83,Arvestused!A:C,3,FALSE))</f>
        <v>EMV10</v>
      </c>
      <c r="E83" s="135" t="str">
        <f>CONCATENATE(VLOOKUP(B83,Startlist!B:H,3,FALSE)," / ",VLOOKUP(B83,Startlist!B:H,4,FALSE))</f>
        <v>Veiko Liukanen / Toivo Liukanen</v>
      </c>
      <c r="F83" s="136" t="str">
        <f>VLOOKUP(B83,Startlist!B:F,5,FALSE)</f>
        <v>EST</v>
      </c>
      <c r="G83" s="135" t="str">
        <f>VLOOKUP(B83,Startlist!B:H,7,FALSE)</f>
        <v>GAZ 51</v>
      </c>
      <c r="H83" s="135" t="str">
        <f>VLOOKUP(B83,Startlist!B:H,6,FALSE)</f>
        <v>ECOM MOTORSPORT</v>
      </c>
      <c r="I83" s="137" t="str">
        <f>VLOOKUP(B83,Results!B:S,13,FALSE)</f>
        <v>13.30,9</v>
      </c>
    </row>
    <row r="84" spans="1:9" ht="15" customHeight="1">
      <c r="A84" s="133">
        <f t="shared" si="2"/>
        <v>77</v>
      </c>
      <c r="B84" s="151">
        <v>174</v>
      </c>
      <c r="C84" s="134" t="str">
        <f>IF(VLOOKUP(B84,Arvestused!A:C,2,FALSE)="","",VLOOKUP(B84,Arvestused!A:C,2,FALSE))</f>
        <v>EMV2</v>
      </c>
      <c r="D84" s="134" t="str">
        <f>IF(VLOOKUP(B84,Arvestused!A:C,3,FALSE)="","",VLOOKUP(B84,Arvestused!A:C,3,FALSE))</f>
        <v>EMV10</v>
      </c>
      <c r="E84" s="135" t="str">
        <f>CONCATENATE(VLOOKUP(B84,Startlist!B:H,3,FALSE)," / ",VLOOKUP(B84,Startlist!B:H,4,FALSE))</f>
        <v>Kristo Laadre / Andres Lichtfeldt</v>
      </c>
      <c r="F84" s="136" t="str">
        <f>VLOOKUP(B84,Startlist!B:F,5,FALSE)</f>
        <v>EST</v>
      </c>
      <c r="G84" s="135" t="str">
        <f>VLOOKUP(B84,Startlist!B:H,7,FALSE)</f>
        <v>GAZ 51</v>
      </c>
      <c r="H84" s="135" t="str">
        <f>VLOOKUP(B84,Startlist!B:H,6,FALSE)</f>
        <v>GAZ RALLIKLUBI</v>
      </c>
      <c r="I84" s="137" t="str">
        <f>VLOOKUP(B84,Results!B:S,13,FALSE)</f>
        <v>13.31,9</v>
      </c>
    </row>
    <row r="85" spans="1:9" ht="15" customHeight="1">
      <c r="A85" s="133">
        <f t="shared" si="2"/>
        <v>78</v>
      </c>
      <c r="B85" s="151">
        <v>169</v>
      </c>
      <c r="C85" s="134" t="str">
        <f>IF(VLOOKUP(B85,Arvestused!A:C,2,FALSE)="","",VLOOKUP(B85,Arvestused!A:C,2,FALSE))</f>
        <v>EMV2</v>
      </c>
      <c r="D85" s="134" t="str">
        <f>IF(VLOOKUP(B85,Arvestused!A:C,3,FALSE)="","",VLOOKUP(B85,Arvestused!A:C,3,FALSE))</f>
        <v>EMV10</v>
      </c>
      <c r="E85" s="135" t="str">
        <f>CONCATENATE(VLOOKUP(B85,Startlist!B:H,3,FALSE)," / ",VLOOKUP(B85,Startlist!B:H,4,FALSE))</f>
        <v>Kaido Vilu / Erik Vaasa</v>
      </c>
      <c r="F85" s="136" t="str">
        <f>VLOOKUP(B85,Startlist!B:F,5,FALSE)</f>
        <v>EST</v>
      </c>
      <c r="G85" s="135" t="str">
        <f>VLOOKUP(B85,Startlist!B:H,7,FALSE)</f>
        <v>GAZ 51</v>
      </c>
      <c r="H85" s="135" t="str">
        <f>VLOOKUP(B85,Startlist!B:H,6,FALSE)</f>
        <v>GAZ RALLIKLUBI</v>
      </c>
      <c r="I85" s="137" t="str">
        <f>VLOOKUP(B85,Results!B:S,13,FALSE)</f>
        <v>13.35,0</v>
      </c>
    </row>
    <row r="86" spans="1:9" ht="15" customHeight="1">
      <c r="A86" s="133">
        <f t="shared" si="2"/>
        <v>79</v>
      </c>
      <c r="B86" s="151">
        <v>176</v>
      </c>
      <c r="C86" s="134" t="str">
        <f>IF(VLOOKUP(B86,Arvestused!A:C,2,FALSE)="","",VLOOKUP(B86,Arvestused!A:C,2,FALSE))</f>
        <v>EMV2</v>
      </c>
      <c r="D86" s="134" t="str">
        <f>IF(VLOOKUP(B86,Arvestused!A:C,3,FALSE)="","",VLOOKUP(B86,Arvestused!A:C,3,FALSE))</f>
        <v>EMV10</v>
      </c>
      <c r="E86" s="135" t="str">
        <f>CONCATENATE(VLOOKUP(B86,Startlist!B:H,3,FALSE)," / ",VLOOKUP(B86,Startlist!B:H,4,FALSE))</f>
        <v>Olev Helü / Aivo Alasoo</v>
      </c>
      <c r="F86" s="136" t="str">
        <f>VLOOKUP(B86,Startlist!B:F,5,FALSE)</f>
        <v>EST</v>
      </c>
      <c r="G86" s="135" t="str">
        <f>VLOOKUP(B86,Startlist!B:H,7,FALSE)</f>
        <v>GAZ 51A</v>
      </c>
      <c r="H86" s="135" t="str">
        <f>VLOOKUP(B86,Startlist!B:H,6,FALSE)</f>
        <v>ECOM MOTORSPORT</v>
      </c>
      <c r="I86" s="137" t="str">
        <f>VLOOKUP(B86,Results!B:S,13,FALSE)</f>
        <v>13.59,5</v>
      </c>
    </row>
    <row r="87" spans="1:9" ht="15" customHeight="1">
      <c r="A87" s="133">
        <f t="shared" si="2"/>
        <v>80</v>
      </c>
      <c r="B87" s="151">
        <v>144</v>
      </c>
      <c r="C87" s="134" t="str">
        <f>IF(VLOOKUP(B87,Arvestused!A:C,2,FALSE)="","",VLOOKUP(B87,Arvestused!A:C,2,FALSE))</f>
        <v>EMV2</v>
      </c>
      <c r="D87" s="134" t="str">
        <f>IF(VLOOKUP(B87,Arvestused!A:C,3,FALSE)="","",VLOOKUP(B87,Arvestused!A:C,3,FALSE))</f>
        <v>EMV9</v>
      </c>
      <c r="E87" s="135" t="str">
        <f>CONCATENATE(VLOOKUP(B87,Startlist!B:H,3,FALSE)," / ",VLOOKUP(B87,Startlist!B:H,4,FALSE))</f>
        <v>Lauri Peegel / Andres Tammel</v>
      </c>
      <c r="F87" s="136" t="str">
        <f>VLOOKUP(B87,Startlist!B:F,5,FALSE)</f>
        <v>EST</v>
      </c>
      <c r="G87" s="135" t="str">
        <f>VLOOKUP(B87,Startlist!B:H,7,FALSE)</f>
        <v>Honda Civic</v>
      </c>
      <c r="H87" s="135" t="str">
        <f>VLOOKUP(B87,Startlist!B:H,6,FALSE)</f>
        <v>SAR-TECH MOTORSPORT</v>
      </c>
      <c r="I87" s="137" t="str">
        <f>VLOOKUP(B87,Results!B:S,13,FALSE)</f>
        <v>14.02,4</v>
      </c>
    </row>
    <row r="88" spans="1:9" ht="15" customHeight="1">
      <c r="A88" s="133">
        <f t="shared" si="2"/>
        <v>81</v>
      </c>
      <c r="B88" s="151">
        <v>135</v>
      </c>
      <c r="C88" s="134" t="str">
        <f>IF(VLOOKUP(B88,Arvestused!A:C,2,FALSE)="","",VLOOKUP(B88,Arvestused!A:C,2,FALSE))</f>
        <v>EMV2</v>
      </c>
      <c r="D88" s="134" t="str">
        <f>IF(VLOOKUP(B88,Arvestused!A:C,3,FALSE)="","",VLOOKUP(B88,Arvestused!A:C,3,FALSE))</f>
        <v>EMV7</v>
      </c>
      <c r="E88" s="135" t="str">
        <f>CONCATENATE(VLOOKUP(B88,Startlist!B:H,3,FALSE)," / ",VLOOKUP(B88,Startlist!B:H,4,FALSE))</f>
        <v>Hannu Perälä / Marko Pajunen</v>
      </c>
      <c r="F88" s="136" t="str">
        <f>VLOOKUP(B88,Startlist!B:F,5,FALSE)</f>
        <v>FIN</v>
      </c>
      <c r="G88" s="135" t="str">
        <f>VLOOKUP(B88,Startlist!B:H,7,FALSE)</f>
        <v>BMW 325</v>
      </c>
      <c r="H88" s="135" t="str">
        <f>VLOOKUP(B88,Startlist!B:H,6,FALSE)</f>
        <v>HANNU PERÄLÄ</v>
      </c>
      <c r="I88" s="137" t="str">
        <f>VLOOKUP(B88,Results!B:S,13,FALSE)</f>
        <v>14.19,9</v>
      </c>
    </row>
    <row r="89" spans="1:9" ht="15" customHeight="1">
      <c r="A89" s="133">
        <f t="shared" si="2"/>
        <v>82</v>
      </c>
      <c r="B89" s="151">
        <v>173</v>
      </c>
      <c r="C89" s="134" t="str">
        <f>IF(VLOOKUP(B89,Arvestused!A:C,2,FALSE)="","",VLOOKUP(B89,Arvestused!A:C,2,FALSE))</f>
        <v>EMV2</v>
      </c>
      <c r="D89" s="134" t="str">
        <f>IF(VLOOKUP(B89,Arvestused!A:C,3,FALSE)="","",VLOOKUP(B89,Arvestused!A:C,3,FALSE))</f>
        <v>EMV10</v>
      </c>
      <c r="E89" s="135" t="str">
        <f>CONCATENATE(VLOOKUP(B89,Startlist!B:H,3,FALSE)," / ",VLOOKUP(B89,Startlist!B:H,4,FALSE))</f>
        <v>Toomas Repp / Oliver Ojaveer</v>
      </c>
      <c r="F89" s="136" t="str">
        <f>VLOOKUP(B89,Startlist!B:F,5,FALSE)</f>
        <v>EST</v>
      </c>
      <c r="G89" s="135" t="str">
        <f>VLOOKUP(B89,Startlist!B:H,7,FALSE)</f>
        <v>GAZ 53</v>
      </c>
      <c r="H89" s="135" t="str">
        <f>VLOOKUP(B89,Startlist!B:H,6,FALSE)</f>
        <v>LIGUR RACING AMK</v>
      </c>
      <c r="I89" s="137" t="str">
        <f>VLOOKUP(B89,Results!B:S,13,FALSE)</f>
        <v>14.23,0</v>
      </c>
    </row>
    <row r="90" spans="1:9" ht="15" customHeight="1">
      <c r="A90" s="133">
        <f t="shared" si="2"/>
        <v>83</v>
      </c>
      <c r="B90" s="151">
        <v>177</v>
      </c>
      <c r="C90" s="134" t="str">
        <f>IF(VLOOKUP(B90,Arvestused!A:C,2,FALSE)="","",VLOOKUP(B90,Arvestused!A:C,2,FALSE))</f>
        <v>EMV2</v>
      </c>
      <c r="D90" s="134" t="str">
        <f>IF(VLOOKUP(B90,Arvestused!A:C,3,FALSE)="","",VLOOKUP(B90,Arvestused!A:C,3,FALSE))</f>
        <v>EMV10</v>
      </c>
      <c r="E90" s="135" t="str">
        <f>CONCATENATE(VLOOKUP(B90,Startlist!B:H,3,FALSE)," / ",VLOOKUP(B90,Startlist!B:H,4,FALSE))</f>
        <v>Janno Kamp / Silver Raudmägi</v>
      </c>
      <c r="F90" s="136" t="str">
        <f>VLOOKUP(B90,Startlist!B:F,5,FALSE)</f>
        <v>EST</v>
      </c>
      <c r="G90" s="135" t="str">
        <f>VLOOKUP(B90,Startlist!B:H,7,FALSE)</f>
        <v>GAZ 51</v>
      </c>
      <c r="H90" s="135" t="str">
        <f>VLOOKUP(B90,Startlist!B:H,6,FALSE)</f>
        <v>ECOM MOTORSPORT</v>
      </c>
      <c r="I90" s="137" t="str">
        <f>VLOOKUP(B90,Results!B:S,13,FALSE)</f>
        <v>14.28,8</v>
      </c>
    </row>
    <row r="91" spans="1:9" ht="15" customHeight="1">
      <c r="A91" s="133">
        <f t="shared" si="2"/>
        <v>84</v>
      </c>
      <c r="B91" s="151">
        <v>184</v>
      </c>
      <c r="C91" s="134" t="str">
        <f>IF(VLOOKUP(B91,Arvestused!A:C,2,FALSE)="","",VLOOKUP(B91,Arvestused!A:C,2,FALSE))</f>
        <v>EMV2</v>
      </c>
      <c r="D91" s="134" t="str">
        <f>IF(VLOOKUP(B91,Arvestused!A:C,3,FALSE)="","",VLOOKUP(B91,Arvestused!A:C,3,FALSE))</f>
        <v>EMV10</v>
      </c>
      <c r="E91" s="135" t="str">
        <f>CONCATENATE(VLOOKUP(B91,Startlist!B:H,3,FALSE)," / ",VLOOKUP(B91,Startlist!B:H,4,FALSE))</f>
        <v>Janno Nuiamäe / Ats Nōlvak</v>
      </c>
      <c r="F91" s="136" t="str">
        <f>VLOOKUP(B91,Startlist!B:F,5,FALSE)</f>
        <v>EST</v>
      </c>
      <c r="G91" s="135" t="str">
        <f>VLOOKUP(B91,Startlist!B:H,7,FALSE)</f>
        <v>GAZ 51</v>
      </c>
      <c r="H91" s="135" t="str">
        <f>VLOOKUP(B91,Startlist!B:H,6,FALSE)</f>
        <v>GAZ RALLIKLUBI</v>
      </c>
      <c r="I91" s="137" t="str">
        <f>VLOOKUP(B91,Results!B:S,13,FALSE)</f>
        <v>14.59,6</v>
      </c>
    </row>
    <row r="92" spans="1:9" ht="15" customHeight="1">
      <c r="A92" s="133">
        <f t="shared" si="2"/>
        <v>85</v>
      </c>
      <c r="B92" s="151">
        <v>161</v>
      </c>
      <c r="C92" s="134" t="str">
        <f>IF(VLOOKUP(B92,Arvestused!A:C,2,FALSE)="","",VLOOKUP(B92,Arvestused!A:C,2,FALSE))</f>
        <v>EMV2</v>
      </c>
      <c r="D92" s="134" t="str">
        <f>IF(VLOOKUP(B92,Arvestused!A:C,3,FALSE)="","",VLOOKUP(B92,Arvestused!A:C,3,FALSE))</f>
        <v>EMV9</v>
      </c>
      <c r="E92" s="135" t="str">
        <f>CONCATENATE(VLOOKUP(B92,Startlist!B:H,3,FALSE)," / ",VLOOKUP(B92,Startlist!B:H,4,FALSE))</f>
        <v>Mait Mättik / Kristjan Len</v>
      </c>
      <c r="F92" s="136" t="str">
        <f>VLOOKUP(B92,Startlist!B:F,5,FALSE)</f>
        <v>EST</v>
      </c>
      <c r="G92" s="135" t="str">
        <f>VLOOKUP(B92,Startlist!B:H,7,FALSE)</f>
        <v>Lada VFTS</v>
      </c>
      <c r="H92" s="135" t="str">
        <f>VLOOKUP(B92,Startlist!B:H,6,FALSE)</f>
        <v>SK VILLU</v>
      </c>
      <c r="I92" s="137" t="str">
        <f>VLOOKUP(B92,Results!B:S,13,FALSE)</f>
        <v>15.35,6</v>
      </c>
    </row>
    <row r="93" spans="1:9" ht="15" customHeight="1">
      <c r="A93" s="133">
        <f t="shared" si="2"/>
        <v>86</v>
      </c>
      <c r="B93" s="151">
        <v>162</v>
      </c>
      <c r="C93" s="134" t="str">
        <f>IF(VLOOKUP(B93,Arvestused!A:C,2,FALSE)="","",VLOOKUP(B93,Arvestused!A:C,2,FALSE))</f>
        <v>EMV2</v>
      </c>
      <c r="D93" s="134" t="str">
        <f>IF(VLOOKUP(B93,Arvestused!A:C,3,FALSE)="","",VLOOKUP(B93,Arvestused!A:C,3,FALSE))</f>
        <v>EMV9</v>
      </c>
      <c r="E93" s="135" t="str">
        <f>CONCATENATE(VLOOKUP(B93,Startlist!B:H,3,FALSE)," / ",VLOOKUP(B93,Startlist!B:H,4,FALSE))</f>
        <v>Villu Mättik / Arvo Maslenikov</v>
      </c>
      <c r="F93" s="136" t="str">
        <f>VLOOKUP(B93,Startlist!B:F,5,FALSE)</f>
        <v>EST</v>
      </c>
      <c r="G93" s="135" t="str">
        <f>VLOOKUP(B93,Startlist!B:H,7,FALSE)</f>
        <v>Vaz 2105</v>
      </c>
      <c r="H93" s="135" t="str">
        <f>VLOOKUP(B93,Startlist!B:H,6,FALSE)</f>
        <v>SK VILLU</v>
      </c>
      <c r="I93" s="137" t="str">
        <f>VLOOKUP(B93,Results!B:S,13,FALSE)</f>
        <v>15.46,5</v>
      </c>
    </row>
    <row r="94" spans="1:9" ht="15" customHeight="1">
      <c r="A94" s="133">
        <f t="shared" si="2"/>
        <v>87</v>
      </c>
      <c r="B94" s="151">
        <v>178</v>
      </c>
      <c r="C94" s="134" t="str">
        <f>IF(VLOOKUP(B94,Arvestused!A:C,2,FALSE)="","",VLOOKUP(B94,Arvestused!A:C,2,FALSE))</f>
        <v>EMV2</v>
      </c>
      <c r="D94" s="134" t="str">
        <f>IF(VLOOKUP(B94,Arvestused!A:C,3,FALSE)="","",VLOOKUP(B94,Arvestused!A:C,3,FALSE))</f>
        <v>EMV10</v>
      </c>
      <c r="E94" s="135" t="str">
        <f>CONCATENATE(VLOOKUP(B94,Startlist!B:H,3,FALSE)," / ",VLOOKUP(B94,Startlist!B:H,4,FALSE))</f>
        <v>Sergey Zhidkov / Sergey Gerasimenko</v>
      </c>
      <c r="F94" s="136" t="str">
        <f>VLOOKUP(B94,Startlist!B:F,5,FALSE)</f>
        <v>RUS</v>
      </c>
      <c r="G94" s="135" t="str">
        <f>VLOOKUP(B94,Startlist!B:H,7,FALSE)</f>
        <v>GAZ 53</v>
      </c>
      <c r="H94" s="135" t="str">
        <f>VLOOKUP(B94,Startlist!B:H,6,FALSE)</f>
        <v>GAZ RALLIKLUBI</v>
      </c>
      <c r="I94" s="137" t="str">
        <f>VLOOKUP(B94,Results!B:S,13,FALSE)</f>
        <v>15.57,7</v>
      </c>
    </row>
    <row r="95" spans="1:9" ht="15" customHeight="1">
      <c r="A95" s="133">
        <f t="shared" si="2"/>
        <v>88</v>
      </c>
      <c r="B95" s="151">
        <v>140</v>
      </c>
      <c r="C95" s="134" t="str">
        <f>IF(VLOOKUP(B95,Arvestused!A:C,2,FALSE)="","",VLOOKUP(B95,Arvestused!A:C,2,FALSE))</f>
        <v>EMV2</v>
      </c>
      <c r="D95" s="134" t="str">
        <f>IF(VLOOKUP(B95,Arvestused!A:C,3,FALSE)="","",VLOOKUP(B95,Arvestused!A:C,3,FALSE))</f>
        <v>EMV9</v>
      </c>
      <c r="E95" s="135" t="str">
        <f>CONCATENATE(VLOOKUP(B95,Startlist!B:H,3,FALSE)," / ",VLOOKUP(B95,Startlist!B:H,4,FALSE))</f>
        <v>Lauris Berzins / Kristaps Berzins</v>
      </c>
      <c r="F95" s="136" t="str">
        <f>VLOOKUP(B95,Startlist!B:F,5,FALSE)</f>
        <v>LAT</v>
      </c>
      <c r="G95" s="135" t="str">
        <f>VLOOKUP(B95,Startlist!B:H,7,FALSE)</f>
        <v>VW Golf</v>
      </c>
      <c r="H95" s="135" t="str">
        <f>VLOOKUP(B95,Startlist!B:H,6,FALSE)</f>
        <v>LAURIS BERZINS</v>
      </c>
      <c r="I95" s="137" t="str">
        <f>VLOOKUP(B95,Results!B:S,13,FALSE)</f>
        <v>16.37,3</v>
      </c>
    </row>
    <row r="96" spans="1:9" ht="15" customHeight="1">
      <c r="A96" s="133">
        <f t="shared" si="2"/>
        <v>89</v>
      </c>
      <c r="B96" s="151">
        <v>91</v>
      </c>
      <c r="C96" s="134" t="str">
        <f>IF(VLOOKUP(B96,Arvestused!A:C,2,FALSE)="","",VLOOKUP(B96,Arvestused!A:C,2,FALSE))</f>
        <v>EMV2</v>
      </c>
      <c r="D96" s="134" t="str">
        <f>IF(VLOOKUP(B96,Arvestused!A:C,3,FALSE)="","",VLOOKUP(B96,Arvestused!A:C,3,FALSE))</f>
        <v>EMV7</v>
      </c>
      <c r="E96" s="135" t="str">
        <f>CONCATENATE(VLOOKUP(B96,Startlist!B:H,3,FALSE)," / ",VLOOKUP(B96,Startlist!B:H,4,FALSE))</f>
        <v>Andre Kiil / Riivo Mesila</v>
      </c>
      <c r="F96" s="136" t="str">
        <f>VLOOKUP(B96,Startlist!B:F,5,FALSE)</f>
        <v>EST</v>
      </c>
      <c r="G96" s="135" t="str">
        <f>VLOOKUP(B96,Startlist!B:H,7,FALSE)</f>
        <v>BMW M3</v>
      </c>
      <c r="H96" s="135" t="str">
        <f>VLOOKUP(B96,Startlist!B:H,6,FALSE)</f>
        <v>ALM MOTORSPORT</v>
      </c>
      <c r="I96" s="137" t="str">
        <f>VLOOKUP(B96,Results!B:S,13,FALSE)</f>
        <v>23.54,8</v>
      </c>
    </row>
  </sheetData>
  <sheetProtection/>
  <autoFilter ref="A7:I96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R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5" width="6.7109375" style="0" customWidth="1"/>
    <col min="16" max="16" width="14.57421875" style="0" customWidth="1"/>
  </cols>
  <sheetData>
    <row r="1" spans="1:18" ht="6" customHeight="1">
      <c r="A1" s="5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7"/>
      <c r="R1" s="115"/>
    </row>
    <row r="2" spans="1:18" ht="15.75">
      <c r="A2" s="315" t="str">
        <f>Startlist!$F4</f>
        <v>Silveston 50th Saaremaa Rally 2017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47"/>
      <c r="R2" s="115"/>
    </row>
    <row r="3" spans="1:18" ht="15">
      <c r="A3" s="316" t="str">
        <f>Startlist!$F5</f>
        <v>October 13-14, 2017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47"/>
      <c r="R3" s="115"/>
    </row>
    <row r="4" spans="1:18" ht="15">
      <c r="A4" s="316" t="str">
        <f>Startlist!$F6</f>
        <v>Saaremaa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47"/>
      <c r="R4" s="115"/>
    </row>
    <row r="5" spans="1:18" ht="15">
      <c r="A5" s="11" t="s">
        <v>2838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115"/>
    </row>
    <row r="6" spans="1:18" ht="12.75">
      <c r="A6" s="35" t="s">
        <v>2800</v>
      </c>
      <c r="B6" s="27" t="s">
        <v>2801</v>
      </c>
      <c r="C6" s="28" t="s">
        <v>2802</v>
      </c>
      <c r="D6" s="327" t="s">
        <v>2827</v>
      </c>
      <c r="E6" s="328"/>
      <c r="F6" s="328"/>
      <c r="G6" s="328"/>
      <c r="H6" s="328"/>
      <c r="I6" s="328"/>
      <c r="J6" s="328"/>
      <c r="K6" s="328"/>
      <c r="L6" s="328"/>
      <c r="M6" s="328"/>
      <c r="N6" s="329"/>
      <c r="O6" s="26" t="s">
        <v>2811</v>
      </c>
      <c r="P6" s="26" t="s">
        <v>2821</v>
      </c>
      <c r="Q6" s="47"/>
      <c r="R6" s="115"/>
    </row>
    <row r="7" spans="1:18" ht="12.75">
      <c r="A7" s="34" t="s">
        <v>2823</v>
      </c>
      <c r="B7" s="29"/>
      <c r="C7" s="30" t="s">
        <v>2798</v>
      </c>
      <c r="D7" s="31" t="s">
        <v>2803</v>
      </c>
      <c r="E7" s="48" t="s">
        <v>2804</v>
      </c>
      <c r="F7" s="48" t="s">
        <v>2805</v>
      </c>
      <c r="G7" s="48" t="s">
        <v>2806</v>
      </c>
      <c r="H7" s="48" t="s">
        <v>2807</v>
      </c>
      <c r="I7" s="48" t="s">
        <v>2808</v>
      </c>
      <c r="J7" s="48" t="s">
        <v>2809</v>
      </c>
      <c r="K7" s="48" t="s">
        <v>2833</v>
      </c>
      <c r="L7" s="48" t="s">
        <v>2836</v>
      </c>
      <c r="M7" s="48" t="s">
        <v>3768</v>
      </c>
      <c r="N7" s="32">
        <v>11</v>
      </c>
      <c r="O7" s="33"/>
      <c r="P7" s="34" t="s">
        <v>2822</v>
      </c>
      <c r="Q7" s="47"/>
      <c r="R7" s="115"/>
    </row>
    <row r="8" spans="1:17" ht="12.75">
      <c r="A8" s="66" t="s">
        <v>2285</v>
      </c>
      <c r="B8" s="72">
        <v>49</v>
      </c>
      <c r="C8" s="67" t="s">
        <v>3882</v>
      </c>
      <c r="D8" s="121" t="s">
        <v>340</v>
      </c>
      <c r="E8" s="122" t="s">
        <v>341</v>
      </c>
      <c r="F8" s="122" t="s">
        <v>3175</v>
      </c>
      <c r="G8" s="122" t="s">
        <v>983</v>
      </c>
      <c r="H8" s="122" t="s">
        <v>984</v>
      </c>
      <c r="I8" s="122" t="s">
        <v>985</v>
      </c>
      <c r="J8" s="122" t="s">
        <v>4305</v>
      </c>
      <c r="K8" s="122" t="s">
        <v>4306</v>
      </c>
      <c r="L8" s="122" t="s">
        <v>2286</v>
      </c>
      <c r="M8" s="122" t="s">
        <v>2287</v>
      </c>
      <c r="N8" s="123" t="s">
        <v>2288</v>
      </c>
      <c r="O8" s="61"/>
      <c r="P8" s="62" t="s">
        <v>2289</v>
      </c>
      <c r="Q8" s="53"/>
    </row>
    <row r="9" spans="1:17" ht="12.75">
      <c r="A9" s="63" t="s">
        <v>2828</v>
      </c>
      <c r="B9" s="68"/>
      <c r="C9" s="69" t="s">
        <v>2755</v>
      </c>
      <c r="D9" s="124" t="s">
        <v>349</v>
      </c>
      <c r="E9" s="125" t="s">
        <v>451</v>
      </c>
      <c r="F9" s="125" t="s">
        <v>3177</v>
      </c>
      <c r="G9" s="125" t="s">
        <v>1055</v>
      </c>
      <c r="H9" s="125" t="s">
        <v>1022</v>
      </c>
      <c r="I9" s="125" t="s">
        <v>3200</v>
      </c>
      <c r="J9" s="125" t="s">
        <v>708</v>
      </c>
      <c r="K9" s="125" t="s">
        <v>956</v>
      </c>
      <c r="L9" s="125" t="s">
        <v>2354</v>
      </c>
      <c r="M9" s="125" t="s">
        <v>960</v>
      </c>
      <c r="N9" s="126" t="s">
        <v>2355</v>
      </c>
      <c r="O9" s="70"/>
      <c r="P9" s="71" t="s">
        <v>2291</v>
      </c>
      <c r="Q9" s="53"/>
    </row>
    <row r="10" spans="1:17" ht="12.75">
      <c r="A10" s="66" t="s">
        <v>2466</v>
      </c>
      <c r="B10" s="72">
        <v>43</v>
      </c>
      <c r="C10" s="67" t="s">
        <v>3876</v>
      </c>
      <c r="D10" s="121" t="s">
        <v>355</v>
      </c>
      <c r="E10" s="122" t="s">
        <v>356</v>
      </c>
      <c r="F10" s="122" t="s">
        <v>3241</v>
      </c>
      <c r="G10" s="122" t="s">
        <v>1002</v>
      </c>
      <c r="H10" s="122" t="s">
        <v>1003</v>
      </c>
      <c r="I10" s="122" t="s">
        <v>1004</v>
      </c>
      <c r="J10" s="122" t="s">
        <v>4380</v>
      </c>
      <c r="K10" s="122" t="s">
        <v>4381</v>
      </c>
      <c r="L10" s="122" t="s">
        <v>2345</v>
      </c>
      <c r="M10" s="122" t="s">
        <v>2346</v>
      </c>
      <c r="N10" s="123" t="s">
        <v>2347</v>
      </c>
      <c r="O10" s="61" t="s">
        <v>332</v>
      </c>
      <c r="P10" s="62" t="s">
        <v>2348</v>
      </c>
      <c r="Q10" s="53"/>
    </row>
    <row r="11" spans="1:17" ht="12.75">
      <c r="A11" s="63" t="s">
        <v>2828</v>
      </c>
      <c r="B11" s="68"/>
      <c r="C11" s="69" t="s">
        <v>2755</v>
      </c>
      <c r="D11" s="124" t="s">
        <v>375</v>
      </c>
      <c r="E11" s="125" t="s">
        <v>372</v>
      </c>
      <c r="F11" s="125" t="s">
        <v>3246</v>
      </c>
      <c r="G11" s="125" t="s">
        <v>1044</v>
      </c>
      <c r="H11" s="125" t="s">
        <v>1010</v>
      </c>
      <c r="I11" s="125" t="s">
        <v>4015</v>
      </c>
      <c r="J11" s="125" t="s">
        <v>3982</v>
      </c>
      <c r="K11" s="125" t="s">
        <v>3969</v>
      </c>
      <c r="L11" s="125" t="s">
        <v>4134</v>
      </c>
      <c r="M11" s="125" t="s">
        <v>140</v>
      </c>
      <c r="N11" s="126" t="s">
        <v>4517</v>
      </c>
      <c r="O11" s="70"/>
      <c r="P11" s="71" t="s">
        <v>2349</v>
      </c>
      <c r="Q11" s="53"/>
    </row>
  </sheetData>
  <sheetProtection/>
  <mergeCells count="4">
    <mergeCell ref="A2:P2"/>
    <mergeCell ref="A3:P3"/>
    <mergeCell ref="A4:P4"/>
    <mergeCell ref="D6:N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F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7.00390625" style="261" customWidth="1"/>
    <col min="2" max="3" width="11.00390625" style="261" customWidth="1"/>
    <col min="4" max="4" width="11.28125" style="261" customWidth="1"/>
    <col min="5" max="5" width="44.8515625" style="261" customWidth="1"/>
    <col min="6" max="16384" width="9.140625" style="261" customWidth="1"/>
  </cols>
  <sheetData>
    <row r="1" spans="1:5" ht="15">
      <c r="A1" s="264" t="s">
        <v>3762</v>
      </c>
      <c r="B1" s="264" t="s">
        <v>3763</v>
      </c>
      <c r="C1" s="264" t="s">
        <v>3764</v>
      </c>
      <c r="D1" s="264" t="s">
        <v>3765</v>
      </c>
      <c r="E1" s="264" t="s">
        <v>3766</v>
      </c>
    </row>
    <row r="2" spans="1:6" ht="15">
      <c r="A2" s="262">
        <v>1</v>
      </c>
      <c r="B2" s="260" t="s">
        <v>3752</v>
      </c>
      <c r="C2" s="260"/>
      <c r="D2" s="262" t="s">
        <v>2835</v>
      </c>
      <c r="E2" s="263" t="s">
        <v>2090</v>
      </c>
      <c r="F2" s="261">
        <f>IF(VLOOKUP(A2,Startlist!B:C,2,FALSE)=D2,"","ERINEV")</f>
      </c>
    </row>
    <row r="3" spans="1:6" ht="15">
      <c r="A3" s="262">
        <v>2</v>
      </c>
      <c r="B3" s="260" t="s">
        <v>3752</v>
      </c>
      <c r="C3" s="260"/>
      <c r="D3" s="262" t="s">
        <v>2835</v>
      </c>
      <c r="E3" s="263" t="s">
        <v>2091</v>
      </c>
      <c r="F3" s="261">
        <f>IF(VLOOKUP(A3,Startlist!B:C,2,FALSE)=D3,"","ERINEV")</f>
      </c>
    </row>
    <row r="4" spans="1:6" ht="15">
      <c r="A4" s="262">
        <v>3</v>
      </c>
      <c r="B4" s="260" t="s">
        <v>3752</v>
      </c>
      <c r="C4" s="260"/>
      <c r="D4" s="262" t="s">
        <v>2835</v>
      </c>
      <c r="E4" s="263" t="s">
        <v>2092</v>
      </c>
      <c r="F4" s="261">
        <f>IF(VLOOKUP(A4,Startlist!B:C,2,FALSE)=D4,"","ERINEV")</f>
      </c>
    </row>
    <row r="5" spans="1:6" ht="15">
      <c r="A5" s="262">
        <v>4</v>
      </c>
      <c r="B5" s="260" t="s">
        <v>3752</v>
      </c>
      <c r="C5" s="260"/>
      <c r="D5" s="262" t="s">
        <v>2835</v>
      </c>
      <c r="E5" s="263" t="s">
        <v>2093</v>
      </c>
      <c r="F5" s="261">
        <f>IF(VLOOKUP(A5,Startlist!B:C,2,FALSE)=D5,"","ERINEV")</f>
      </c>
    </row>
    <row r="6" spans="1:6" ht="15">
      <c r="A6" s="262">
        <v>5</v>
      </c>
      <c r="B6" s="260" t="s">
        <v>3752</v>
      </c>
      <c r="C6" s="260"/>
      <c r="D6" s="262" t="s">
        <v>2835</v>
      </c>
      <c r="E6" s="263" t="s">
        <v>2094</v>
      </c>
      <c r="F6" s="261">
        <f>IF(VLOOKUP(A6,Startlist!B:C,2,FALSE)=D6,"","ERINEV")</f>
      </c>
    </row>
    <row r="7" spans="1:6" ht="15">
      <c r="A7" s="262">
        <v>6</v>
      </c>
      <c r="B7" s="260" t="s">
        <v>3752</v>
      </c>
      <c r="C7" s="260"/>
      <c r="D7" s="262" t="s">
        <v>2835</v>
      </c>
      <c r="E7" s="263" t="s">
        <v>2095</v>
      </c>
      <c r="F7" s="261">
        <f>IF(VLOOKUP(A7,Startlist!B:C,2,FALSE)=D7,"","ERINEV")</f>
      </c>
    </row>
    <row r="8" spans="1:6" ht="15">
      <c r="A8" s="262">
        <v>7</v>
      </c>
      <c r="B8" s="260" t="s">
        <v>3752</v>
      </c>
      <c r="C8" s="260" t="s">
        <v>3754</v>
      </c>
      <c r="D8" s="262" t="s">
        <v>2829</v>
      </c>
      <c r="E8" s="263" t="s">
        <v>2096</v>
      </c>
      <c r="F8" s="261">
        <f>IF(VLOOKUP(A8,Startlist!B:C,2,FALSE)=D8,"","ERINEV")</f>
      </c>
    </row>
    <row r="9" spans="1:6" ht="15">
      <c r="A9" s="262">
        <v>8</v>
      </c>
      <c r="B9" s="260" t="s">
        <v>3752</v>
      </c>
      <c r="C9" s="260" t="s">
        <v>3754</v>
      </c>
      <c r="D9" s="262" t="s">
        <v>2829</v>
      </c>
      <c r="E9" s="263" t="s">
        <v>2097</v>
      </c>
      <c r="F9" s="261">
        <f>IF(VLOOKUP(A9,Startlist!B:C,2,FALSE)=D9,"","ERINEV")</f>
      </c>
    </row>
    <row r="10" spans="1:6" ht="15">
      <c r="A10" s="262">
        <v>9</v>
      </c>
      <c r="B10" s="260" t="s">
        <v>3752</v>
      </c>
      <c r="C10" s="260"/>
      <c r="D10" s="262" t="s">
        <v>2835</v>
      </c>
      <c r="E10" s="263" t="s">
        <v>2098</v>
      </c>
      <c r="F10" s="261">
        <f>IF(VLOOKUP(A10,Startlist!B:C,2,FALSE)=D10,"","ERINEV")</f>
      </c>
    </row>
    <row r="11" spans="1:6" ht="15">
      <c r="A11" s="262">
        <v>10</v>
      </c>
      <c r="B11" s="260" t="s">
        <v>3752</v>
      </c>
      <c r="C11" s="260"/>
      <c r="D11" s="262" t="s">
        <v>2835</v>
      </c>
      <c r="E11" s="263" t="s">
        <v>2099</v>
      </c>
      <c r="F11" s="261">
        <f>IF(VLOOKUP(A11,Startlist!B:C,2,FALSE)=D11,"","ERINEV")</f>
      </c>
    </row>
    <row r="12" spans="1:6" ht="15">
      <c r="A12" s="262">
        <v>11</v>
      </c>
      <c r="B12" s="260" t="s">
        <v>3752</v>
      </c>
      <c r="C12" s="260"/>
      <c r="D12" s="262" t="s">
        <v>2835</v>
      </c>
      <c r="E12" s="263" t="s">
        <v>2100</v>
      </c>
      <c r="F12" s="261">
        <f>IF(VLOOKUP(A12,Startlist!B:C,2,FALSE)=D12,"","ERINEV")</f>
      </c>
    </row>
    <row r="13" spans="1:6" ht="15">
      <c r="A13" s="262">
        <v>12</v>
      </c>
      <c r="B13" s="260" t="s">
        <v>3752</v>
      </c>
      <c r="C13" s="260"/>
      <c r="D13" s="262" t="s">
        <v>2835</v>
      </c>
      <c r="E13" s="263" t="s">
        <v>2101</v>
      </c>
      <c r="F13" s="261">
        <f>IF(VLOOKUP(A13,Startlist!B:C,2,FALSE)=D13,"","ERINEV")</f>
      </c>
    </row>
    <row r="14" spans="1:6" ht="15">
      <c r="A14" s="262">
        <v>14</v>
      </c>
      <c r="B14" s="260" t="s">
        <v>3752</v>
      </c>
      <c r="C14" s="260" t="s">
        <v>3754</v>
      </c>
      <c r="D14" s="262" t="s">
        <v>2829</v>
      </c>
      <c r="E14" s="263" t="s">
        <v>2102</v>
      </c>
      <c r="F14" s="261">
        <f>IF(VLOOKUP(A14,Startlist!B:C,2,FALSE)=D14,"","ERINEV")</f>
      </c>
    </row>
    <row r="15" spans="1:6" ht="15">
      <c r="A15" s="262">
        <v>15</v>
      </c>
      <c r="B15" s="260" t="s">
        <v>3752</v>
      </c>
      <c r="C15" s="260" t="s">
        <v>3754</v>
      </c>
      <c r="D15" s="262" t="s">
        <v>2829</v>
      </c>
      <c r="E15" s="263" t="s">
        <v>2103</v>
      </c>
      <c r="F15" s="261">
        <f>IF(VLOOKUP(A15,Startlist!B:C,2,FALSE)=D15,"","ERINEV")</f>
      </c>
    </row>
    <row r="16" spans="1:6" ht="15">
      <c r="A16" s="262">
        <v>16</v>
      </c>
      <c r="B16" s="260" t="s">
        <v>3752</v>
      </c>
      <c r="C16" s="260"/>
      <c r="D16" s="262" t="s">
        <v>2835</v>
      </c>
      <c r="E16" s="263" t="s">
        <v>2104</v>
      </c>
      <c r="F16" s="261">
        <f>IF(VLOOKUP(A16,Startlist!B:C,2,FALSE)=D16,"","ERINEV")</f>
      </c>
    </row>
    <row r="17" spans="1:6" ht="15">
      <c r="A17" s="262">
        <v>17</v>
      </c>
      <c r="B17" s="260" t="s">
        <v>3752</v>
      </c>
      <c r="C17" s="260" t="s">
        <v>3754</v>
      </c>
      <c r="D17" s="262" t="s">
        <v>2829</v>
      </c>
      <c r="E17" s="263" t="s">
        <v>2105</v>
      </c>
      <c r="F17" s="261">
        <f>IF(VLOOKUP(A17,Startlist!B:C,2,FALSE)=D17,"","ERINEV")</f>
      </c>
    </row>
    <row r="18" spans="1:6" ht="15">
      <c r="A18" s="262">
        <v>18</v>
      </c>
      <c r="B18" s="260" t="s">
        <v>3752</v>
      </c>
      <c r="C18" s="260" t="s">
        <v>3754</v>
      </c>
      <c r="D18" s="262" t="s">
        <v>2829</v>
      </c>
      <c r="E18" s="263" t="s">
        <v>2106</v>
      </c>
      <c r="F18" s="261">
        <f>IF(VLOOKUP(A18,Startlist!B:C,2,FALSE)=D18,"","ERINEV")</f>
      </c>
    </row>
    <row r="19" spans="1:6" ht="15">
      <c r="A19" s="262">
        <v>19</v>
      </c>
      <c r="B19" s="260" t="s">
        <v>3752</v>
      </c>
      <c r="C19" s="260" t="s">
        <v>3754</v>
      </c>
      <c r="D19" s="262" t="s">
        <v>2829</v>
      </c>
      <c r="E19" s="263" t="s">
        <v>2107</v>
      </c>
      <c r="F19" s="261">
        <f>IF(VLOOKUP(A19,Startlist!B:C,2,FALSE)=D19,"","ERINEV")</f>
      </c>
    </row>
    <row r="20" spans="1:6" ht="15">
      <c r="A20" s="262">
        <v>20</v>
      </c>
      <c r="B20" s="260" t="s">
        <v>3752</v>
      </c>
      <c r="C20" s="260"/>
      <c r="D20" s="262" t="s">
        <v>2835</v>
      </c>
      <c r="E20" s="263" t="s">
        <v>2108</v>
      </c>
      <c r="F20" s="261">
        <f>IF(VLOOKUP(A20,Startlist!B:C,2,FALSE)=D20,"","ERINEV")</f>
      </c>
    </row>
    <row r="21" spans="1:6" ht="15">
      <c r="A21" s="262">
        <v>21</v>
      </c>
      <c r="B21" s="260" t="s">
        <v>3752</v>
      </c>
      <c r="C21" s="260" t="s">
        <v>3753</v>
      </c>
      <c r="D21" s="262" t="s">
        <v>2832</v>
      </c>
      <c r="E21" s="263" t="s">
        <v>2109</v>
      </c>
      <c r="F21" s="261">
        <f>IF(VLOOKUP(A21,Startlist!B:C,2,FALSE)=D21,"","ERINEV")</f>
      </c>
    </row>
    <row r="22" spans="1:6" ht="15">
      <c r="A22" s="262">
        <v>22</v>
      </c>
      <c r="B22" s="260" t="s">
        <v>3752</v>
      </c>
      <c r="C22" s="260" t="s">
        <v>3753</v>
      </c>
      <c r="D22" s="262" t="s">
        <v>2832</v>
      </c>
      <c r="E22" s="263" t="s">
        <v>2110</v>
      </c>
      <c r="F22" s="261">
        <f>IF(VLOOKUP(A22,Startlist!B:C,2,FALSE)=D22,"","ERINEV")</f>
      </c>
    </row>
    <row r="23" spans="1:6" ht="15">
      <c r="A23" s="262">
        <v>23</v>
      </c>
      <c r="B23" s="260" t="s">
        <v>3752</v>
      </c>
      <c r="C23" s="260" t="s">
        <v>3753</v>
      </c>
      <c r="D23" s="262" t="s">
        <v>2832</v>
      </c>
      <c r="E23" s="263" t="s">
        <v>2111</v>
      </c>
      <c r="F23" s="261">
        <f>IF(VLOOKUP(A23,Startlist!B:C,2,FALSE)=D23,"","ERINEV")</f>
      </c>
    </row>
    <row r="24" spans="1:6" ht="15">
      <c r="A24" s="262">
        <v>24</v>
      </c>
      <c r="B24" s="260" t="s">
        <v>3752</v>
      </c>
      <c r="C24" s="260" t="s">
        <v>3754</v>
      </c>
      <c r="D24" s="262" t="s">
        <v>2829</v>
      </c>
      <c r="E24" s="263" t="s">
        <v>2112</v>
      </c>
      <c r="F24" s="261">
        <f>IF(VLOOKUP(A24,Startlist!B:C,2,FALSE)=D24,"","ERINEV")</f>
      </c>
    </row>
    <row r="25" spans="1:6" ht="15">
      <c r="A25" s="262">
        <v>25</v>
      </c>
      <c r="B25" s="260" t="s">
        <v>3752</v>
      </c>
      <c r="C25" s="260" t="s">
        <v>3753</v>
      </c>
      <c r="D25" s="262" t="s">
        <v>2832</v>
      </c>
      <c r="E25" s="263" t="s">
        <v>2113</v>
      </c>
      <c r="F25" s="261">
        <f>IF(VLOOKUP(A25,Startlist!B:C,2,FALSE)=D25,"","ERINEV")</f>
      </c>
    </row>
    <row r="26" spans="1:6" ht="15">
      <c r="A26" s="262">
        <v>26</v>
      </c>
      <c r="B26" s="260" t="s">
        <v>3752</v>
      </c>
      <c r="C26" s="260" t="s">
        <v>3753</v>
      </c>
      <c r="D26" s="262" t="s">
        <v>2832</v>
      </c>
      <c r="E26" s="263" t="s">
        <v>2114</v>
      </c>
      <c r="F26" s="261">
        <f>IF(VLOOKUP(A26,Startlist!B:C,2,FALSE)=D26,"","ERINEV")</f>
      </c>
    </row>
    <row r="27" spans="1:6" ht="15">
      <c r="A27" s="262">
        <v>27</v>
      </c>
      <c r="B27" s="260" t="s">
        <v>3752</v>
      </c>
      <c r="C27" s="260" t="s">
        <v>3753</v>
      </c>
      <c r="D27" s="262" t="s">
        <v>2832</v>
      </c>
      <c r="E27" s="263" t="s">
        <v>2115</v>
      </c>
      <c r="F27" s="261">
        <f>IF(VLOOKUP(A27,Startlist!B:C,2,FALSE)=D27,"","ERINEV")</f>
      </c>
    </row>
    <row r="28" spans="1:6" ht="15">
      <c r="A28" s="262">
        <v>28</v>
      </c>
      <c r="B28" s="260" t="s">
        <v>3752</v>
      </c>
      <c r="C28" s="260"/>
      <c r="D28" s="262" t="s">
        <v>2835</v>
      </c>
      <c r="E28" s="263" t="s">
        <v>2116</v>
      </c>
      <c r="F28" s="261">
        <f>IF(VLOOKUP(A28,Startlist!B:C,2,FALSE)=D28,"","ERINEV")</f>
      </c>
    </row>
    <row r="29" spans="1:6" ht="15">
      <c r="A29" s="262">
        <v>29</v>
      </c>
      <c r="B29" s="260" t="s">
        <v>3752</v>
      </c>
      <c r="C29" s="260"/>
      <c r="D29" s="262" t="s">
        <v>2835</v>
      </c>
      <c r="E29" s="263" t="s">
        <v>2117</v>
      </c>
      <c r="F29" s="261">
        <f>IF(VLOOKUP(A29,Startlist!B:C,2,FALSE)=D29,"","ERINEV")</f>
      </c>
    </row>
    <row r="30" spans="1:6" ht="15">
      <c r="A30" s="262">
        <v>30</v>
      </c>
      <c r="B30" s="260" t="s">
        <v>3752</v>
      </c>
      <c r="C30" s="260" t="s">
        <v>3754</v>
      </c>
      <c r="D30" s="262" t="s">
        <v>2829</v>
      </c>
      <c r="E30" s="263" t="s">
        <v>2118</v>
      </c>
      <c r="F30" s="261">
        <f>IF(VLOOKUP(A30,Startlist!B:C,2,FALSE)=D30,"","ERINEV")</f>
      </c>
    </row>
    <row r="31" spans="1:6" ht="15">
      <c r="A31" s="262">
        <v>31</v>
      </c>
      <c r="B31" s="260" t="s">
        <v>3752</v>
      </c>
      <c r="C31" s="260" t="s">
        <v>3753</v>
      </c>
      <c r="D31" s="262" t="s">
        <v>2832</v>
      </c>
      <c r="E31" s="263" t="s">
        <v>2119</v>
      </c>
      <c r="F31" s="261">
        <f>IF(VLOOKUP(A31,Startlist!B:C,2,FALSE)=D31,"","ERINEV")</f>
      </c>
    </row>
    <row r="32" spans="1:6" ht="15">
      <c r="A32" s="262">
        <v>32</v>
      </c>
      <c r="B32" s="260" t="s">
        <v>3752</v>
      </c>
      <c r="C32" s="260" t="s">
        <v>3754</v>
      </c>
      <c r="D32" s="262" t="s">
        <v>2829</v>
      </c>
      <c r="E32" s="263" t="s">
        <v>2120</v>
      </c>
      <c r="F32" s="261" t="e">
        <f>IF(VLOOKUP(A32,Startlist!B:C,2,FALSE)=D32,"","ERINEV")</f>
        <v>#N/A</v>
      </c>
    </row>
    <row r="33" spans="1:6" ht="15">
      <c r="A33" s="262">
        <v>33</v>
      </c>
      <c r="B33" s="260" t="s">
        <v>3752</v>
      </c>
      <c r="C33" s="260" t="s">
        <v>3754</v>
      </c>
      <c r="D33" s="262" t="s">
        <v>2829</v>
      </c>
      <c r="E33" s="263" t="s">
        <v>2121</v>
      </c>
      <c r="F33" s="261" t="e">
        <f>IF(VLOOKUP(A33,Startlist!B:C,2,FALSE)=D33,"","ERINEV")</f>
        <v>#N/A</v>
      </c>
    </row>
    <row r="34" spans="1:6" ht="15">
      <c r="A34" s="262">
        <v>34</v>
      </c>
      <c r="B34" s="260" t="s">
        <v>3752</v>
      </c>
      <c r="C34" s="260" t="s">
        <v>3754</v>
      </c>
      <c r="D34" s="262" t="s">
        <v>2829</v>
      </c>
      <c r="E34" s="263" t="s">
        <v>2122</v>
      </c>
      <c r="F34" s="261">
        <f>IF(VLOOKUP(A34,Startlist!B:C,2,FALSE)=D34,"","ERINEV")</f>
      </c>
    </row>
    <row r="35" spans="1:6" ht="15">
      <c r="A35" s="262">
        <v>35</v>
      </c>
      <c r="B35" s="260" t="s">
        <v>3752</v>
      </c>
      <c r="C35" s="260" t="s">
        <v>3754</v>
      </c>
      <c r="D35" s="262" t="s">
        <v>2829</v>
      </c>
      <c r="E35" s="263" t="s">
        <v>2123</v>
      </c>
      <c r="F35" s="261">
        <f>IF(VLOOKUP(A35,Startlist!B:C,2,FALSE)=D35,"","ERINEV")</f>
      </c>
    </row>
    <row r="36" spans="1:6" ht="15">
      <c r="A36" s="262">
        <v>36</v>
      </c>
      <c r="B36" s="260" t="s">
        <v>3752</v>
      </c>
      <c r="C36" s="260" t="s">
        <v>3754</v>
      </c>
      <c r="D36" s="262" t="s">
        <v>2829</v>
      </c>
      <c r="E36" s="263" t="s">
        <v>2124</v>
      </c>
      <c r="F36" s="261">
        <f>IF(VLOOKUP(A36,Startlist!B:C,2,FALSE)=D36,"","ERINEV")</f>
      </c>
    </row>
    <row r="37" spans="1:6" ht="15">
      <c r="A37" s="262">
        <v>37</v>
      </c>
      <c r="B37" s="260" t="s">
        <v>3752</v>
      </c>
      <c r="C37" s="260"/>
      <c r="D37" s="262" t="s">
        <v>2835</v>
      </c>
      <c r="E37" s="263" t="s">
        <v>2125</v>
      </c>
      <c r="F37" s="261">
        <f>IF(VLOOKUP(A37,Startlist!B:C,2,FALSE)=D37,"","ERINEV")</f>
      </c>
    </row>
    <row r="38" spans="1:6" ht="15">
      <c r="A38" s="262">
        <v>38</v>
      </c>
      <c r="B38" s="260" t="s">
        <v>3755</v>
      </c>
      <c r="C38" s="260" t="s">
        <v>3757</v>
      </c>
      <c r="D38" s="262" t="s">
        <v>2830</v>
      </c>
      <c r="E38" s="263" t="s">
        <v>2126</v>
      </c>
      <c r="F38" s="261">
        <f>IF(VLOOKUP(A38,Startlist!B:C,2,FALSE)=D38,"","ERINEV")</f>
      </c>
    </row>
    <row r="39" spans="1:6" ht="15">
      <c r="A39" s="262">
        <v>39</v>
      </c>
      <c r="B39" s="260" t="s">
        <v>3755</v>
      </c>
      <c r="C39" s="260" t="s">
        <v>3757</v>
      </c>
      <c r="D39" s="262" t="s">
        <v>2830</v>
      </c>
      <c r="E39" s="263" t="s">
        <v>2127</v>
      </c>
      <c r="F39" s="261">
        <f>IF(VLOOKUP(A39,Startlist!B:C,2,FALSE)=D39,"","ERINEV")</f>
      </c>
    </row>
    <row r="40" spans="1:6" ht="15">
      <c r="A40" s="262">
        <v>40</v>
      </c>
      <c r="B40" s="260" t="s">
        <v>3755</v>
      </c>
      <c r="C40" s="260" t="s">
        <v>3757</v>
      </c>
      <c r="D40" s="262" t="s">
        <v>2830</v>
      </c>
      <c r="E40" s="263" t="s">
        <v>2128</v>
      </c>
      <c r="F40" s="261">
        <f>IF(VLOOKUP(A40,Startlist!B:C,2,FALSE)=D40,"","ERINEV")</f>
      </c>
    </row>
    <row r="41" spans="1:6" ht="15">
      <c r="A41" s="262">
        <v>41</v>
      </c>
      <c r="B41" s="260" t="s">
        <v>3755</v>
      </c>
      <c r="C41" s="260" t="s">
        <v>3760</v>
      </c>
      <c r="D41" s="262" t="s">
        <v>2839</v>
      </c>
      <c r="E41" s="263" t="s">
        <v>2129</v>
      </c>
      <c r="F41" s="261">
        <f>IF(VLOOKUP(A41,Startlist!B:C,2,FALSE)=D41,"","ERINEV")</f>
      </c>
    </row>
    <row r="42" spans="1:6" ht="15">
      <c r="A42" s="262">
        <v>42</v>
      </c>
      <c r="B42" s="260" t="s">
        <v>3755</v>
      </c>
      <c r="C42" s="260" t="s">
        <v>3756</v>
      </c>
      <c r="D42" s="262" t="s">
        <v>2828</v>
      </c>
      <c r="E42" s="263" t="s">
        <v>2130</v>
      </c>
      <c r="F42" s="261">
        <f>IF(VLOOKUP(A42,Startlist!B:C,2,FALSE)=D42,"","ERINEV")</f>
      </c>
    </row>
    <row r="43" spans="1:6" ht="15">
      <c r="A43" s="262">
        <v>43</v>
      </c>
      <c r="B43" s="260" t="s">
        <v>3755</v>
      </c>
      <c r="C43" s="260" t="s">
        <v>3756</v>
      </c>
      <c r="D43" s="262" t="s">
        <v>2828</v>
      </c>
      <c r="E43" s="263" t="s">
        <v>2131</v>
      </c>
      <c r="F43" s="261">
        <f>IF(VLOOKUP(A43,Startlist!B:C,2,FALSE)=D43,"","ERINEV")</f>
      </c>
    </row>
    <row r="44" spans="1:6" ht="15">
      <c r="A44" s="262">
        <v>44</v>
      </c>
      <c r="B44" s="260" t="s">
        <v>3755</v>
      </c>
      <c r="C44" s="260" t="s">
        <v>3756</v>
      </c>
      <c r="D44" s="262" t="s">
        <v>2828</v>
      </c>
      <c r="E44" s="263" t="s">
        <v>2132</v>
      </c>
      <c r="F44" s="261">
        <f>IF(VLOOKUP(A44,Startlist!B:C,2,FALSE)=D44,"","ERINEV")</f>
      </c>
    </row>
    <row r="45" spans="1:6" ht="15">
      <c r="A45" s="262">
        <v>45</v>
      </c>
      <c r="B45" s="260" t="s">
        <v>3755</v>
      </c>
      <c r="C45" s="260" t="s">
        <v>3756</v>
      </c>
      <c r="D45" s="262" t="s">
        <v>2828</v>
      </c>
      <c r="E45" s="263" t="s">
        <v>2133</v>
      </c>
      <c r="F45" s="261" t="str">
        <f>IF(VLOOKUP(A45,Startlist!B:C,2,FALSE)=D45,"","ERINEV")</f>
        <v>ERINEV</v>
      </c>
    </row>
    <row r="46" spans="1:6" ht="15">
      <c r="A46" s="262">
        <v>46</v>
      </c>
      <c r="B46" s="260" t="s">
        <v>3755</v>
      </c>
      <c r="C46" s="260" t="s">
        <v>3756</v>
      </c>
      <c r="D46" s="262" t="s">
        <v>2828</v>
      </c>
      <c r="E46" s="263" t="s">
        <v>2134</v>
      </c>
      <c r="F46" s="261" t="str">
        <f>IF(VLOOKUP(A46,Startlist!B:C,2,FALSE)=D46,"","ERINEV")</f>
        <v>ERINEV</v>
      </c>
    </row>
    <row r="47" spans="1:6" ht="15">
      <c r="A47" s="262">
        <v>47</v>
      </c>
      <c r="B47" s="260" t="s">
        <v>3755</v>
      </c>
      <c r="C47" s="260" t="s">
        <v>3756</v>
      </c>
      <c r="D47" s="262" t="s">
        <v>2828</v>
      </c>
      <c r="E47" s="263" t="s">
        <v>2135</v>
      </c>
      <c r="F47" s="261">
        <f>IF(VLOOKUP(A47,Startlist!B:C,2,FALSE)=D47,"","ERINEV")</f>
      </c>
    </row>
    <row r="48" spans="1:6" ht="15">
      <c r="A48" s="262">
        <v>48</v>
      </c>
      <c r="B48" s="260" t="s">
        <v>3755</v>
      </c>
      <c r="C48" s="260" t="s">
        <v>3756</v>
      </c>
      <c r="D48" s="262" t="s">
        <v>2828</v>
      </c>
      <c r="E48" s="263" t="s">
        <v>2136</v>
      </c>
      <c r="F48" s="261">
        <f>IF(VLOOKUP(A48,Startlist!B:C,2,FALSE)=D48,"","ERINEV")</f>
      </c>
    </row>
    <row r="49" spans="1:6" ht="15">
      <c r="A49" s="262">
        <v>49</v>
      </c>
      <c r="B49" s="260" t="s">
        <v>3755</v>
      </c>
      <c r="C49" s="260" t="s">
        <v>3756</v>
      </c>
      <c r="D49" s="262" t="s">
        <v>2828</v>
      </c>
      <c r="E49" s="263" t="s">
        <v>2137</v>
      </c>
      <c r="F49" s="261">
        <f>IF(VLOOKUP(A49,Startlist!B:C,2,FALSE)=D49,"","ERINEV")</f>
      </c>
    </row>
    <row r="50" spans="1:6" ht="15">
      <c r="A50" s="262">
        <v>50</v>
      </c>
      <c r="B50" s="260" t="s">
        <v>3755</v>
      </c>
      <c r="C50" s="260" t="s">
        <v>3760</v>
      </c>
      <c r="D50" s="262" t="s">
        <v>2839</v>
      </c>
      <c r="E50" s="263" t="s">
        <v>2138</v>
      </c>
      <c r="F50" s="261">
        <f>IF(VLOOKUP(A50,Startlist!B:C,2,FALSE)=D50,"","ERINEV")</f>
      </c>
    </row>
    <row r="51" spans="1:6" ht="15">
      <c r="A51" s="262">
        <v>51</v>
      </c>
      <c r="B51" s="260" t="s">
        <v>3755</v>
      </c>
      <c r="C51" s="260" t="s">
        <v>3756</v>
      </c>
      <c r="D51" s="262" t="s">
        <v>2828</v>
      </c>
      <c r="E51" s="263" t="s">
        <v>2139</v>
      </c>
      <c r="F51" s="261">
        <f>IF(VLOOKUP(A51,Startlist!B:C,2,FALSE)=D51,"","ERINEV")</f>
      </c>
    </row>
    <row r="52" spans="1:6" ht="15">
      <c r="A52" s="262">
        <v>52</v>
      </c>
      <c r="B52" s="260" t="s">
        <v>3755</v>
      </c>
      <c r="C52" s="260" t="s">
        <v>3756</v>
      </c>
      <c r="D52" s="262" t="s">
        <v>2828</v>
      </c>
      <c r="E52" s="263" t="s">
        <v>2140</v>
      </c>
      <c r="F52" s="261">
        <f>IF(VLOOKUP(A52,Startlist!B:C,2,FALSE)=D52,"","ERINEV")</f>
      </c>
    </row>
    <row r="53" spans="1:6" ht="15">
      <c r="A53" s="262">
        <v>53</v>
      </c>
      <c r="B53" s="260" t="s">
        <v>3755</v>
      </c>
      <c r="C53" s="260" t="s">
        <v>3756</v>
      </c>
      <c r="D53" s="262" t="s">
        <v>2828</v>
      </c>
      <c r="E53" s="263" t="s">
        <v>2141</v>
      </c>
      <c r="F53" s="261">
        <f>IF(VLOOKUP(A53,Startlist!B:C,2,FALSE)=D53,"","ERINEV")</f>
      </c>
    </row>
    <row r="54" spans="1:6" ht="15">
      <c r="A54" s="262">
        <v>54</v>
      </c>
      <c r="B54" s="260" t="s">
        <v>3755</v>
      </c>
      <c r="C54" s="260" t="s">
        <v>3756</v>
      </c>
      <c r="D54" s="262" t="s">
        <v>2828</v>
      </c>
      <c r="E54" s="263" t="s">
        <v>2142</v>
      </c>
      <c r="F54" s="261">
        <f>IF(VLOOKUP(A54,Startlist!B:C,2,FALSE)=D54,"","ERINEV")</f>
      </c>
    </row>
    <row r="55" spans="1:6" ht="15">
      <c r="A55" s="262">
        <v>55</v>
      </c>
      <c r="B55" s="260" t="s">
        <v>3755</v>
      </c>
      <c r="C55" s="260" t="s">
        <v>3758</v>
      </c>
      <c r="D55" s="262" t="s">
        <v>2831</v>
      </c>
      <c r="E55" s="263" t="s">
        <v>2143</v>
      </c>
      <c r="F55" s="261">
        <f>IF(VLOOKUP(A55,Startlist!B:C,2,FALSE)=D55,"","ERINEV")</f>
      </c>
    </row>
    <row r="56" spans="1:6" ht="15">
      <c r="A56" s="262">
        <v>56</v>
      </c>
      <c r="B56" s="260" t="s">
        <v>3755</v>
      </c>
      <c r="C56" s="260" t="s">
        <v>3758</v>
      </c>
      <c r="D56" s="262" t="s">
        <v>2831</v>
      </c>
      <c r="E56" s="263" t="s">
        <v>2144</v>
      </c>
      <c r="F56" s="261">
        <f>IF(VLOOKUP(A56,Startlist!B:C,2,FALSE)=D56,"","ERINEV")</f>
      </c>
    </row>
    <row r="57" spans="1:6" ht="15">
      <c r="A57" s="262">
        <v>57</v>
      </c>
      <c r="B57" s="260" t="s">
        <v>3755</v>
      </c>
      <c r="C57" s="260" t="s">
        <v>3757</v>
      </c>
      <c r="D57" s="262" t="s">
        <v>2830</v>
      </c>
      <c r="E57" s="263" t="s">
        <v>2145</v>
      </c>
      <c r="F57" s="261">
        <f>IF(VLOOKUP(A57,Startlist!B:C,2,FALSE)=D57,"","ERINEV")</f>
      </c>
    </row>
    <row r="58" spans="1:6" ht="15">
      <c r="A58" s="262">
        <v>58</v>
      </c>
      <c r="B58" s="260" t="s">
        <v>3755</v>
      </c>
      <c r="C58" s="260" t="s">
        <v>3760</v>
      </c>
      <c r="D58" s="262" t="s">
        <v>2839</v>
      </c>
      <c r="E58" s="263" t="s">
        <v>2146</v>
      </c>
      <c r="F58" s="261">
        <f>IF(VLOOKUP(A58,Startlist!B:C,2,FALSE)=D58,"","ERINEV")</f>
      </c>
    </row>
    <row r="59" spans="1:6" ht="15">
      <c r="A59" s="262">
        <v>59</v>
      </c>
      <c r="B59" s="260" t="s">
        <v>3755</v>
      </c>
      <c r="C59" s="260" t="s">
        <v>3757</v>
      </c>
      <c r="D59" s="262" t="s">
        <v>2830</v>
      </c>
      <c r="E59" s="263" t="s">
        <v>2147</v>
      </c>
      <c r="F59" s="261">
        <f>IF(VLOOKUP(A59,Startlist!B:C,2,FALSE)=D59,"","ERINEV")</f>
      </c>
    </row>
    <row r="60" spans="1:6" ht="15">
      <c r="A60" s="262">
        <v>60</v>
      </c>
      <c r="B60" s="260" t="s">
        <v>3755</v>
      </c>
      <c r="C60" s="260" t="s">
        <v>3757</v>
      </c>
      <c r="D60" s="262" t="s">
        <v>2830</v>
      </c>
      <c r="E60" s="263" t="s">
        <v>2148</v>
      </c>
      <c r="F60" s="261">
        <f>IF(VLOOKUP(A60,Startlist!B:C,2,FALSE)=D60,"","ERINEV")</f>
      </c>
    </row>
    <row r="61" spans="1:6" ht="15">
      <c r="A61" s="262">
        <v>62</v>
      </c>
      <c r="B61" s="260" t="s">
        <v>3755</v>
      </c>
      <c r="C61" s="260" t="s">
        <v>3757</v>
      </c>
      <c r="D61" s="262" t="s">
        <v>2830</v>
      </c>
      <c r="E61" s="263" t="s">
        <v>2149</v>
      </c>
      <c r="F61" s="261">
        <f>IF(VLOOKUP(A61,Startlist!B:C,2,FALSE)=D61,"","ERINEV")</f>
      </c>
    </row>
    <row r="62" spans="1:6" ht="15">
      <c r="A62" s="262">
        <v>63</v>
      </c>
      <c r="B62" s="260" t="s">
        <v>3752</v>
      </c>
      <c r="C62" s="260" t="s">
        <v>3754</v>
      </c>
      <c r="D62" s="262" t="s">
        <v>2829</v>
      </c>
      <c r="E62" s="263" t="s">
        <v>2150</v>
      </c>
      <c r="F62" s="261">
        <f>IF(VLOOKUP(A62,Startlist!B:C,2,FALSE)=D62,"","ERINEV")</f>
      </c>
    </row>
    <row r="63" spans="1:6" ht="15">
      <c r="A63" s="262">
        <v>64</v>
      </c>
      <c r="B63" s="260" t="s">
        <v>3752</v>
      </c>
      <c r="C63" s="260" t="s">
        <v>3753</v>
      </c>
      <c r="D63" s="262" t="s">
        <v>2832</v>
      </c>
      <c r="E63" s="263" t="s">
        <v>2151</v>
      </c>
      <c r="F63" s="261">
        <f>IF(VLOOKUP(A63,Startlist!B:C,2,FALSE)=D63,"","ERINEV")</f>
      </c>
    </row>
    <row r="64" spans="1:6" ht="15">
      <c r="A64" s="262">
        <v>65</v>
      </c>
      <c r="B64" s="260" t="s">
        <v>3755</v>
      </c>
      <c r="C64" s="260"/>
      <c r="D64" s="262" t="s">
        <v>1444</v>
      </c>
      <c r="E64" s="263" t="s">
        <v>2152</v>
      </c>
      <c r="F64" s="261">
        <f>IF(VLOOKUP(A64,Startlist!B:C,2,FALSE)=D64,"","ERINEV")</f>
      </c>
    </row>
    <row r="65" spans="1:6" ht="15">
      <c r="A65" s="262">
        <v>66</v>
      </c>
      <c r="B65" s="260" t="s">
        <v>3755</v>
      </c>
      <c r="C65" s="260"/>
      <c r="D65" s="262" t="s">
        <v>1444</v>
      </c>
      <c r="E65" s="263" t="s">
        <v>2153</v>
      </c>
      <c r="F65" s="261" t="e">
        <f>IF(VLOOKUP(A65,Startlist!B:C,2,FALSE)=D65,"","ERINEV")</f>
        <v>#N/A</v>
      </c>
    </row>
    <row r="66" spans="1:6" ht="15">
      <c r="A66" s="262">
        <v>67</v>
      </c>
      <c r="B66" s="260" t="s">
        <v>3755</v>
      </c>
      <c r="C66" s="260"/>
      <c r="D66" s="262" t="s">
        <v>1444</v>
      </c>
      <c r="E66" s="263" t="s">
        <v>2154</v>
      </c>
      <c r="F66" s="261">
        <f>IF(VLOOKUP(A66,Startlist!B:C,2,FALSE)=D66,"","ERINEV")</f>
      </c>
    </row>
    <row r="67" spans="1:6" ht="15">
      <c r="A67" s="262">
        <v>68</v>
      </c>
      <c r="B67" s="260" t="s">
        <v>3755</v>
      </c>
      <c r="C67" s="260"/>
      <c r="D67" s="262" t="s">
        <v>1444</v>
      </c>
      <c r="E67" s="263" t="s">
        <v>2155</v>
      </c>
      <c r="F67" s="261">
        <f>IF(VLOOKUP(A67,Startlist!B:C,2,FALSE)=D67,"","ERINEV")</f>
      </c>
    </row>
    <row r="68" spans="1:6" ht="15">
      <c r="A68" s="262">
        <v>69</v>
      </c>
      <c r="B68" s="260" t="s">
        <v>3755</v>
      </c>
      <c r="C68" s="260" t="s">
        <v>3758</v>
      </c>
      <c r="D68" s="262" t="s">
        <v>2831</v>
      </c>
      <c r="E68" s="263" t="s">
        <v>2156</v>
      </c>
      <c r="F68" s="261">
        <f>IF(VLOOKUP(A68,Startlist!B:C,2,FALSE)=D68,"","ERINEV")</f>
      </c>
    </row>
    <row r="69" spans="1:6" ht="15">
      <c r="A69" s="262">
        <v>70</v>
      </c>
      <c r="B69" s="260" t="s">
        <v>3755</v>
      </c>
      <c r="C69" s="260" t="s">
        <v>3757</v>
      </c>
      <c r="D69" s="262" t="s">
        <v>2830</v>
      </c>
      <c r="E69" s="263" t="s">
        <v>2157</v>
      </c>
      <c r="F69" s="261">
        <f>IF(VLOOKUP(A69,Startlist!B:C,2,FALSE)=D69,"","ERINEV")</f>
      </c>
    </row>
    <row r="70" spans="1:6" ht="15">
      <c r="A70" s="262">
        <v>71</v>
      </c>
      <c r="B70" s="260" t="s">
        <v>3755</v>
      </c>
      <c r="C70" s="260" t="s">
        <v>3760</v>
      </c>
      <c r="D70" s="262" t="s">
        <v>2839</v>
      </c>
      <c r="E70" s="263" t="s">
        <v>2158</v>
      </c>
      <c r="F70" s="261">
        <f>IF(VLOOKUP(A70,Startlist!B:C,2,FALSE)=D70,"","ERINEV")</f>
      </c>
    </row>
    <row r="71" spans="1:6" ht="15">
      <c r="A71" s="262">
        <v>72</v>
      </c>
      <c r="B71" s="260" t="s">
        <v>3755</v>
      </c>
      <c r="C71" s="260" t="s">
        <v>3757</v>
      </c>
      <c r="D71" s="262" t="s">
        <v>2830</v>
      </c>
      <c r="E71" s="263" t="s">
        <v>2159</v>
      </c>
      <c r="F71" s="261">
        <f>IF(VLOOKUP(A71,Startlist!B:C,2,FALSE)=D71,"","ERINEV")</f>
      </c>
    </row>
    <row r="72" spans="1:6" ht="15">
      <c r="A72" s="262">
        <v>73</v>
      </c>
      <c r="B72" s="260" t="s">
        <v>3752</v>
      </c>
      <c r="C72" s="260" t="s">
        <v>3754</v>
      </c>
      <c r="D72" s="262" t="s">
        <v>2829</v>
      </c>
      <c r="E72" s="263" t="s">
        <v>2160</v>
      </c>
      <c r="F72" s="261">
        <f>IF(VLOOKUP(A72,Startlist!B:C,2,FALSE)=D72,"","ERINEV")</f>
      </c>
    </row>
    <row r="73" spans="1:6" ht="15">
      <c r="A73" s="262">
        <v>74</v>
      </c>
      <c r="B73" s="260" t="s">
        <v>3752</v>
      </c>
      <c r="C73" s="260" t="s">
        <v>3754</v>
      </c>
      <c r="D73" s="262" t="s">
        <v>2829</v>
      </c>
      <c r="E73" s="263" t="s">
        <v>2161</v>
      </c>
      <c r="F73" s="261" t="e">
        <f>IF(VLOOKUP(A73,Startlist!B:C,2,FALSE)=D73,"","ERINEV")</f>
        <v>#N/A</v>
      </c>
    </row>
    <row r="74" spans="1:6" ht="15">
      <c r="A74" s="262">
        <v>75</v>
      </c>
      <c r="B74" s="260" t="s">
        <v>3755</v>
      </c>
      <c r="C74" s="260" t="s">
        <v>3759</v>
      </c>
      <c r="D74" s="262" t="s">
        <v>2767</v>
      </c>
      <c r="E74" s="263" t="s">
        <v>2162</v>
      </c>
      <c r="F74" s="261">
        <f>IF(VLOOKUP(A74,Startlist!B:C,2,FALSE)=D74,"","ERINEV")</f>
      </c>
    </row>
    <row r="75" spans="1:6" ht="15">
      <c r="A75" s="262">
        <v>76</v>
      </c>
      <c r="B75" s="260" t="s">
        <v>3755</v>
      </c>
      <c r="C75" s="260" t="s">
        <v>3757</v>
      </c>
      <c r="D75" s="262" t="s">
        <v>2830</v>
      </c>
      <c r="E75" s="263" t="s">
        <v>2163</v>
      </c>
      <c r="F75" s="261">
        <f>IF(VLOOKUP(A75,Startlist!B:C,2,FALSE)=D75,"","ERINEV")</f>
      </c>
    </row>
    <row r="76" spans="1:6" ht="15">
      <c r="A76" s="262">
        <v>77</v>
      </c>
      <c r="B76" s="260" t="s">
        <v>3755</v>
      </c>
      <c r="C76" s="260" t="s">
        <v>3757</v>
      </c>
      <c r="D76" s="262" t="s">
        <v>2830</v>
      </c>
      <c r="E76" s="263" t="s">
        <v>2164</v>
      </c>
      <c r="F76" s="261">
        <f>IF(VLOOKUP(A76,Startlist!B:C,2,FALSE)=D76,"","ERINEV")</f>
      </c>
    </row>
    <row r="77" spans="1:6" ht="15">
      <c r="A77" s="262">
        <v>78</v>
      </c>
      <c r="B77" s="260" t="s">
        <v>3755</v>
      </c>
      <c r="C77" s="260" t="s">
        <v>3757</v>
      </c>
      <c r="D77" s="262" t="s">
        <v>2830</v>
      </c>
      <c r="E77" s="263" t="s">
        <v>2165</v>
      </c>
      <c r="F77" s="261">
        <f>IF(VLOOKUP(A77,Startlist!B:C,2,FALSE)=D77,"","ERINEV")</f>
      </c>
    </row>
    <row r="78" spans="1:6" ht="15">
      <c r="A78" s="262">
        <v>79</v>
      </c>
      <c r="B78" s="260" t="s">
        <v>3755</v>
      </c>
      <c r="C78" s="260" t="s">
        <v>3757</v>
      </c>
      <c r="D78" s="262" t="s">
        <v>2830</v>
      </c>
      <c r="E78" s="263" t="s">
        <v>2166</v>
      </c>
      <c r="F78" s="261">
        <f>IF(VLOOKUP(A78,Startlist!B:C,2,FALSE)=D78,"","ERINEV")</f>
      </c>
    </row>
    <row r="79" spans="1:6" ht="15">
      <c r="A79" s="262">
        <v>80</v>
      </c>
      <c r="B79" s="260" t="s">
        <v>3755</v>
      </c>
      <c r="C79" s="260" t="s">
        <v>3757</v>
      </c>
      <c r="D79" s="262" t="s">
        <v>2830</v>
      </c>
      <c r="E79" s="263" t="s">
        <v>2167</v>
      </c>
      <c r="F79" s="261">
        <f>IF(VLOOKUP(A79,Startlist!B:C,2,FALSE)=D79,"","ERINEV")</f>
      </c>
    </row>
    <row r="80" spans="1:6" ht="15">
      <c r="A80" s="262">
        <v>81</v>
      </c>
      <c r="B80" s="260" t="s">
        <v>3755</v>
      </c>
      <c r="C80" s="260" t="s">
        <v>3757</v>
      </c>
      <c r="D80" s="262" t="s">
        <v>2830</v>
      </c>
      <c r="E80" s="263" t="s">
        <v>2168</v>
      </c>
      <c r="F80" s="261">
        <f>IF(VLOOKUP(A80,Startlist!B:C,2,FALSE)=D80,"","ERINEV")</f>
      </c>
    </row>
    <row r="81" spans="1:6" ht="15">
      <c r="A81" s="262">
        <v>82</v>
      </c>
      <c r="B81" s="260" t="s">
        <v>3755</v>
      </c>
      <c r="C81" s="260" t="s">
        <v>3758</v>
      </c>
      <c r="D81" s="262" t="s">
        <v>2831</v>
      </c>
      <c r="E81" s="263" t="s">
        <v>2169</v>
      </c>
      <c r="F81" s="261">
        <f>IF(VLOOKUP(A81,Startlist!B:C,2,FALSE)=D81,"","ERINEV")</f>
      </c>
    </row>
    <row r="82" spans="1:6" ht="15">
      <c r="A82" s="262">
        <v>83</v>
      </c>
      <c r="B82" s="260" t="s">
        <v>3755</v>
      </c>
      <c r="C82" s="260"/>
      <c r="D82" s="262" t="s">
        <v>1444</v>
      </c>
      <c r="E82" s="263" t="s">
        <v>2170</v>
      </c>
      <c r="F82" s="261">
        <f>IF(VLOOKUP(A82,Startlist!B:C,2,FALSE)=D82,"","ERINEV")</f>
      </c>
    </row>
    <row r="83" spans="1:6" ht="15">
      <c r="A83" s="262">
        <v>84</v>
      </c>
      <c r="B83" s="260" t="s">
        <v>3755</v>
      </c>
      <c r="C83" s="260"/>
      <c r="D83" s="262" t="s">
        <v>1444</v>
      </c>
      <c r="E83" s="263" t="s">
        <v>2171</v>
      </c>
      <c r="F83" s="261">
        <f>IF(VLOOKUP(A83,Startlist!B:C,2,FALSE)=D83,"","ERINEV")</f>
      </c>
    </row>
    <row r="84" spans="1:6" ht="15">
      <c r="A84" s="262">
        <v>85</v>
      </c>
      <c r="B84" s="260" t="s">
        <v>3752</v>
      </c>
      <c r="C84" s="260" t="s">
        <v>3754</v>
      </c>
      <c r="D84" s="262" t="s">
        <v>2829</v>
      </c>
      <c r="E84" s="263" t="s">
        <v>2172</v>
      </c>
      <c r="F84" s="261">
        <f>IF(VLOOKUP(A84,Startlist!B:C,2,FALSE)=D84,"","ERINEV")</f>
      </c>
    </row>
    <row r="85" spans="1:6" ht="15">
      <c r="A85" s="262">
        <v>86</v>
      </c>
      <c r="B85" s="260" t="s">
        <v>3752</v>
      </c>
      <c r="C85" s="260" t="s">
        <v>3754</v>
      </c>
      <c r="D85" s="262" t="s">
        <v>2829</v>
      </c>
      <c r="E85" s="263" t="s">
        <v>2173</v>
      </c>
      <c r="F85" s="261">
        <f>IF(VLOOKUP(A85,Startlist!B:C,2,FALSE)=D85,"","ERINEV")</f>
      </c>
    </row>
    <row r="86" spans="1:6" ht="15">
      <c r="A86" s="262">
        <v>87</v>
      </c>
      <c r="B86" s="260" t="s">
        <v>3752</v>
      </c>
      <c r="C86" s="260"/>
      <c r="D86" s="262" t="s">
        <v>2835</v>
      </c>
      <c r="E86" s="263" t="s">
        <v>2174</v>
      </c>
      <c r="F86" s="261">
        <f>IF(VLOOKUP(A86,Startlist!B:C,2,FALSE)=D86,"","ERINEV")</f>
      </c>
    </row>
    <row r="87" spans="1:6" ht="15">
      <c r="A87" s="262">
        <v>88</v>
      </c>
      <c r="B87" s="260" t="s">
        <v>3752</v>
      </c>
      <c r="C87" s="260" t="s">
        <v>3754</v>
      </c>
      <c r="D87" s="262" t="s">
        <v>2829</v>
      </c>
      <c r="E87" s="263" t="s">
        <v>2175</v>
      </c>
      <c r="F87" s="261">
        <f>IF(VLOOKUP(A87,Startlist!B:C,2,FALSE)=D87,"","ERINEV")</f>
      </c>
    </row>
    <row r="88" spans="1:6" ht="15">
      <c r="A88" s="262">
        <v>89</v>
      </c>
      <c r="B88" s="260" t="s">
        <v>3755</v>
      </c>
      <c r="C88" s="260" t="s">
        <v>3757</v>
      </c>
      <c r="D88" s="262" t="s">
        <v>2830</v>
      </c>
      <c r="E88" s="263" t="s">
        <v>2176</v>
      </c>
      <c r="F88" s="261">
        <f>IF(VLOOKUP(A88,Startlist!B:C,2,FALSE)=D88,"","ERINEV")</f>
      </c>
    </row>
    <row r="89" spans="1:6" ht="15">
      <c r="A89" s="262">
        <v>90</v>
      </c>
      <c r="B89" s="260" t="s">
        <v>3755</v>
      </c>
      <c r="C89" s="260" t="s">
        <v>3759</v>
      </c>
      <c r="D89" s="262" t="s">
        <v>2767</v>
      </c>
      <c r="E89" s="263" t="s">
        <v>2177</v>
      </c>
      <c r="F89" s="261">
        <f>IF(VLOOKUP(A89,Startlist!B:C,2,FALSE)=D89,"","ERINEV")</f>
      </c>
    </row>
    <row r="90" spans="1:6" ht="15">
      <c r="A90" s="262">
        <v>91</v>
      </c>
      <c r="B90" s="260" t="s">
        <v>3755</v>
      </c>
      <c r="C90" s="260" t="s">
        <v>3757</v>
      </c>
      <c r="D90" s="262" t="s">
        <v>2830</v>
      </c>
      <c r="E90" s="263" t="s">
        <v>2178</v>
      </c>
      <c r="F90" s="261">
        <f>IF(VLOOKUP(A90,Startlist!B:C,2,FALSE)=D90,"","ERINEV")</f>
      </c>
    </row>
    <row r="91" spans="1:6" ht="15">
      <c r="A91" s="262">
        <v>92</v>
      </c>
      <c r="B91" s="260" t="s">
        <v>3755</v>
      </c>
      <c r="C91" s="260" t="s">
        <v>3758</v>
      </c>
      <c r="D91" s="262" t="s">
        <v>2831</v>
      </c>
      <c r="E91" s="263" t="s">
        <v>2179</v>
      </c>
      <c r="F91" s="261">
        <f>IF(VLOOKUP(A91,Startlist!B:C,2,FALSE)=D91,"","ERINEV")</f>
      </c>
    </row>
    <row r="92" spans="1:6" ht="15">
      <c r="A92" s="262">
        <v>93</v>
      </c>
      <c r="B92" s="260" t="s">
        <v>3755</v>
      </c>
      <c r="C92" s="260" t="s">
        <v>3757</v>
      </c>
      <c r="D92" s="262" t="s">
        <v>2830</v>
      </c>
      <c r="E92" s="263" t="s">
        <v>2180</v>
      </c>
      <c r="F92" s="261">
        <f>IF(VLOOKUP(A92,Startlist!B:C,2,FALSE)=D92,"","ERINEV")</f>
      </c>
    </row>
    <row r="93" spans="1:6" ht="15">
      <c r="A93" s="262">
        <v>94</v>
      </c>
      <c r="B93" s="260" t="s">
        <v>3752</v>
      </c>
      <c r="C93" s="260" t="s">
        <v>3754</v>
      </c>
      <c r="D93" s="262" t="s">
        <v>2829</v>
      </c>
      <c r="E93" s="263" t="s">
        <v>2181</v>
      </c>
      <c r="F93" s="261">
        <f>IF(VLOOKUP(A93,Startlist!B:C,2,FALSE)=D93,"","ERINEV")</f>
      </c>
    </row>
    <row r="94" spans="1:6" ht="15">
      <c r="A94" s="262">
        <v>95</v>
      </c>
      <c r="B94" s="260" t="s">
        <v>3755</v>
      </c>
      <c r="C94" s="260" t="s">
        <v>3758</v>
      </c>
      <c r="D94" s="262" t="s">
        <v>2831</v>
      </c>
      <c r="E94" s="263" t="s">
        <v>2182</v>
      </c>
      <c r="F94" s="261">
        <f>IF(VLOOKUP(A94,Startlist!B:C,2,FALSE)=D94,"","ERINEV")</f>
      </c>
    </row>
    <row r="95" spans="1:6" ht="15">
      <c r="A95" s="262">
        <v>96</v>
      </c>
      <c r="B95" s="260" t="s">
        <v>3755</v>
      </c>
      <c r="C95" s="260" t="s">
        <v>3758</v>
      </c>
      <c r="D95" s="262" t="s">
        <v>2831</v>
      </c>
      <c r="E95" s="263" t="s">
        <v>2183</v>
      </c>
      <c r="F95" s="261">
        <f>IF(VLOOKUP(A95,Startlist!B:C,2,FALSE)=D95,"","ERINEV")</f>
      </c>
    </row>
    <row r="96" spans="1:6" ht="15">
      <c r="A96" s="262">
        <v>97</v>
      </c>
      <c r="B96" s="260" t="s">
        <v>3755</v>
      </c>
      <c r="C96" s="260" t="s">
        <v>3760</v>
      </c>
      <c r="D96" s="262" t="s">
        <v>2839</v>
      </c>
      <c r="E96" s="263" t="s">
        <v>2184</v>
      </c>
      <c r="F96" s="261">
        <f>IF(VLOOKUP(A96,Startlist!B:C,2,FALSE)=D96,"","ERINEV")</f>
      </c>
    </row>
    <row r="97" spans="1:6" ht="15">
      <c r="A97" s="262">
        <v>98</v>
      </c>
      <c r="B97" s="260" t="s">
        <v>3755</v>
      </c>
      <c r="C97" s="260" t="s">
        <v>3760</v>
      </c>
      <c r="D97" s="262" t="s">
        <v>2839</v>
      </c>
      <c r="E97" s="263" t="s">
        <v>2185</v>
      </c>
      <c r="F97" s="261">
        <f>IF(VLOOKUP(A97,Startlist!B:C,2,FALSE)=D97,"","ERINEV")</f>
      </c>
    </row>
    <row r="98" spans="1:6" ht="15">
      <c r="A98" s="262">
        <v>99</v>
      </c>
      <c r="B98" s="260" t="s">
        <v>3755</v>
      </c>
      <c r="C98" s="260" t="s">
        <v>3760</v>
      </c>
      <c r="D98" s="262" t="s">
        <v>2839</v>
      </c>
      <c r="E98" s="263" t="s">
        <v>2186</v>
      </c>
      <c r="F98" s="261">
        <f>IF(VLOOKUP(A98,Startlist!B:C,2,FALSE)=D98,"","ERINEV")</f>
      </c>
    </row>
    <row r="99" spans="1:6" ht="15">
      <c r="A99" s="262">
        <v>100</v>
      </c>
      <c r="B99" s="260" t="s">
        <v>3755</v>
      </c>
      <c r="C99" s="260" t="s">
        <v>3760</v>
      </c>
      <c r="D99" s="262" t="s">
        <v>2839</v>
      </c>
      <c r="E99" s="263" t="s">
        <v>2187</v>
      </c>
      <c r="F99" s="261">
        <f>IF(VLOOKUP(A99,Startlist!B:C,2,FALSE)=D99,"","ERINEV")</f>
      </c>
    </row>
    <row r="100" spans="1:6" ht="15">
      <c r="A100" s="262">
        <v>101</v>
      </c>
      <c r="B100" s="260" t="s">
        <v>3755</v>
      </c>
      <c r="C100" s="260" t="s">
        <v>3758</v>
      </c>
      <c r="D100" s="262" t="s">
        <v>2831</v>
      </c>
      <c r="E100" s="263" t="s">
        <v>2188</v>
      </c>
      <c r="F100" s="261">
        <f>IF(VLOOKUP(A100,Startlist!B:C,2,FALSE)=D100,"","ERINEV")</f>
      </c>
    </row>
    <row r="101" spans="1:6" ht="15">
      <c r="A101" s="262">
        <v>102</v>
      </c>
      <c r="B101" s="260" t="s">
        <v>3755</v>
      </c>
      <c r="C101" s="260" t="s">
        <v>3757</v>
      </c>
      <c r="D101" s="262" t="s">
        <v>2830</v>
      </c>
      <c r="E101" s="263" t="s">
        <v>2189</v>
      </c>
      <c r="F101" s="261">
        <f>IF(VLOOKUP(A101,Startlist!B:C,2,FALSE)=D101,"","ERINEV")</f>
      </c>
    </row>
    <row r="102" spans="1:6" ht="15">
      <c r="A102" s="262">
        <v>103</v>
      </c>
      <c r="B102" s="260" t="s">
        <v>3755</v>
      </c>
      <c r="C102" s="260" t="s">
        <v>3760</v>
      </c>
      <c r="D102" s="262" t="s">
        <v>2839</v>
      </c>
      <c r="E102" s="263" t="s">
        <v>2190</v>
      </c>
      <c r="F102" s="261">
        <f>IF(VLOOKUP(A102,Startlist!B:C,2,FALSE)=D102,"","ERINEV")</f>
      </c>
    </row>
    <row r="103" spans="1:6" ht="15">
      <c r="A103" s="262">
        <v>104</v>
      </c>
      <c r="B103" s="260" t="s">
        <v>3755</v>
      </c>
      <c r="C103" s="260" t="s">
        <v>3757</v>
      </c>
      <c r="D103" s="262" t="s">
        <v>2830</v>
      </c>
      <c r="E103" s="263" t="s">
        <v>2191</v>
      </c>
      <c r="F103" s="261">
        <f>IF(VLOOKUP(A103,Startlist!B:C,2,FALSE)=D103,"","ERINEV")</f>
      </c>
    </row>
    <row r="104" spans="1:6" ht="15">
      <c r="A104" s="262">
        <v>105</v>
      </c>
      <c r="B104" s="260" t="s">
        <v>3755</v>
      </c>
      <c r="C104" s="260" t="s">
        <v>3759</v>
      </c>
      <c r="D104" s="262" t="s">
        <v>2767</v>
      </c>
      <c r="E104" s="263" t="s">
        <v>2192</v>
      </c>
      <c r="F104" s="261">
        <f>IF(VLOOKUP(A104,Startlist!B:C,2,FALSE)=D104,"","ERINEV")</f>
      </c>
    </row>
    <row r="105" spans="1:6" ht="15">
      <c r="A105" s="262">
        <v>106</v>
      </c>
      <c r="B105" s="260" t="s">
        <v>3755</v>
      </c>
      <c r="C105" s="260" t="s">
        <v>3759</v>
      </c>
      <c r="D105" s="262" t="s">
        <v>2767</v>
      </c>
      <c r="E105" s="263" t="s">
        <v>2193</v>
      </c>
      <c r="F105" s="261">
        <f>IF(VLOOKUP(A105,Startlist!B:C,2,FALSE)=D105,"","ERINEV")</f>
      </c>
    </row>
    <row r="106" spans="1:6" ht="15">
      <c r="A106" s="262">
        <v>107</v>
      </c>
      <c r="B106" s="260" t="s">
        <v>3755</v>
      </c>
      <c r="C106" s="260" t="s">
        <v>3759</v>
      </c>
      <c r="D106" s="262" t="s">
        <v>2767</v>
      </c>
      <c r="E106" s="263" t="s">
        <v>2194</v>
      </c>
      <c r="F106" s="261">
        <f>IF(VLOOKUP(A106,Startlist!B:C,2,FALSE)=D106,"","ERINEV")</f>
      </c>
    </row>
    <row r="107" spans="1:6" ht="15">
      <c r="A107" s="262">
        <v>108</v>
      </c>
      <c r="B107" s="260" t="s">
        <v>3755</v>
      </c>
      <c r="C107" s="260" t="s">
        <v>3759</v>
      </c>
      <c r="D107" s="262" t="s">
        <v>2767</v>
      </c>
      <c r="E107" s="263" t="s">
        <v>2195</v>
      </c>
      <c r="F107" s="261">
        <f>IF(VLOOKUP(A107,Startlist!B:C,2,FALSE)=D107,"","ERINEV")</f>
      </c>
    </row>
    <row r="108" spans="1:6" ht="15">
      <c r="A108" s="262">
        <v>109</v>
      </c>
      <c r="B108" s="260" t="s">
        <v>3755</v>
      </c>
      <c r="C108" s="260" t="s">
        <v>3760</v>
      </c>
      <c r="D108" s="262" t="s">
        <v>2839</v>
      </c>
      <c r="E108" s="263" t="s">
        <v>2196</v>
      </c>
      <c r="F108" s="261">
        <f>IF(VLOOKUP(A108,Startlist!B:C,2,FALSE)=D108,"","ERINEV")</f>
      </c>
    </row>
    <row r="109" spans="1:6" ht="15">
      <c r="A109" s="262">
        <v>110</v>
      </c>
      <c r="B109" s="260" t="s">
        <v>3755</v>
      </c>
      <c r="C109" s="260" t="s">
        <v>3760</v>
      </c>
      <c r="D109" s="262" t="s">
        <v>2839</v>
      </c>
      <c r="E109" s="263" t="s">
        <v>2197</v>
      </c>
      <c r="F109" s="261">
        <f>IF(VLOOKUP(A109,Startlist!B:C,2,FALSE)=D109,"","ERINEV")</f>
      </c>
    </row>
    <row r="110" spans="1:6" ht="15">
      <c r="A110" s="262">
        <v>111</v>
      </c>
      <c r="B110" s="260" t="s">
        <v>3755</v>
      </c>
      <c r="C110" s="260" t="s">
        <v>3760</v>
      </c>
      <c r="D110" s="262" t="s">
        <v>2839</v>
      </c>
      <c r="E110" s="263" t="s">
        <v>2198</v>
      </c>
      <c r="F110" s="261">
        <f>IF(VLOOKUP(A110,Startlist!B:C,2,FALSE)=D110,"","ERINEV")</f>
      </c>
    </row>
    <row r="111" spans="1:6" ht="15">
      <c r="A111" s="262">
        <v>112</v>
      </c>
      <c r="B111" s="260" t="s">
        <v>3755</v>
      </c>
      <c r="C111" s="260" t="s">
        <v>3758</v>
      </c>
      <c r="D111" s="262" t="s">
        <v>2831</v>
      </c>
      <c r="E111" s="263" t="s">
        <v>2199</v>
      </c>
      <c r="F111" s="261">
        <f>IF(VLOOKUP(A111,Startlist!B:C,2,FALSE)=D111,"","ERINEV")</f>
      </c>
    </row>
    <row r="112" spans="1:6" ht="15">
      <c r="A112" s="262">
        <v>113</v>
      </c>
      <c r="B112" s="260" t="s">
        <v>3755</v>
      </c>
      <c r="C112" s="260" t="s">
        <v>3758</v>
      </c>
      <c r="D112" s="262" t="s">
        <v>2831</v>
      </c>
      <c r="E112" s="263" t="s">
        <v>2200</v>
      </c>
      <c r="F112" s="261">
        <f>IF(VLOOKUP(A112,Startlist!B:C,2,FALSE)=D112,"","ERINEV")</f>
      </c>
    </row>
    <row r="113" spans="1:6" ht="15">
      <c r="A113" s="262">
        <v>114</v>
      </c>
      <c r="B113" s="260" t="s">
        <v>3755</v>
      </c>
      <c r="C113" s="260" t="s">
        <v>3759</v>
      </c>
      <c r="D113" s="262" t="s">
        <v>2767</v>
      </c>
      <c r="E113" s="263" t="s">
        <v>2201</v>
      </c>
      <c r="F113" s="261">
        <f>IF(VLOOKUP(A113,Startlist!B:C,2,FALSE)=D113,"","ERINEV")</f>
      </c>
    </row>
    <row r="114" spans="1:6" ht="15">
      <c r="A114" s="262">
        <v>115</v>
      </c>
      <c r="B114" s="260" t="s">
        <v>3755</v>
      </c>
      <c r="C114" s="260" t="s">
        <v>3759</v>
      </c>
      <c r="D114" s="262" t="s">
        <v>2767</v>
      </c>
      <c r="E114" s="263" t="s">
        <v>2202</v>
      </c>
      <c r="F114" s="261">
        <f>IF(VLOOKUP(A114,Startlist!B:C,2,FALSE)=D114,"","ERINEV")</f>
      </c>
    </row>
    <row r="115" spans="1:6" ht="15">
      <c r="A115" s="262">
        <v>116</v>
      </c>
      <c r="B115" s="260" t="s">
        <v>3755</v>
      </c>
      <c r="C115" s="260" t="s">
        <v>3758</v>
      </c>
      <c r="D115" s="262" t="s">
        <v>2831</v>
      </c>
      <c r="E115" s="263" t="s">
        <v>2203</v>
      </c>
      <c r="F115" s="261">
        <f>IF(VLOOKUP(A115,Startlist!B:C,2,FALSE)=D115,"","ERINEV")</f>
      </c>
    </row>
    <row r="116" spans="1:6" ht="15">
      <c r="A116" s="262">
        <v>117</v>
      </c>
      <c r="B116" s="260" t="s">
        <v>3755</v>
      </c>
      <c r="C116" s="260" t="s">
        <v>3760</v>
      </c>
      <c r="D116" s="262" t="s">
        <v>2839</v>
      </c>
      <c r="E116" s="263" t="s">
        <v>2204</v>
      </c>
      <c r="F116" s="261">
        <f>IF(VLOOKUP(A116,Startlist!B:C,2,FALSE)=D116,"","ERINEV")</f>
      </c>
    </row>
    <row r="117" spans="1:6" ht="15">
      <c r="A117" s="262">
        <v>118</v>
      </c>
      <c r="B117" s="260" t="s">
        <v>3755</v>
      </c>
      <c r="C117" s="260" t="s">
        <v>3760</v>
      </c>
      <c r="D117" s="262" t="s">
        <v>2839</v>
      </c>
      <c r="E117" s="263" t="s">
        <v>2205</v>
      </c>
      <c r="F117" s="261">
        <f>IF(VLOOKUP(A117,Startlist!B:C,2,FALSE)=D117,"","ERINEV")</f>
      </c>
    </row>
    <row r="118" spans="1:6" ht="15">
      <c r="A118" s="262">
        <v>119</v>
      </c>
      <c r="B118" s="260" t="s">
        <v>3755</v>
      </c>
      <c r="C118" s="260" t="s">
        <v>3757</v>
      </c>
      <c r="D118" s="262" t="s">
        <v>2830</v>
      </c>
      <c r="E118" s="263" t="s">
        <v>2206</v>
      </c>
      <c r="F118" s="261">
        <f>IF(VLOOKUP(A118,Startlist!B:C,2,FALSE)=D118,"","ERINEV")</f>
      </c>
    </row>
    <row r="119" spans="1:6" ht="15">
      <c r="A119" s="262">
        <v>120</v>
      </c>
      <c r="B119" s="260" t="s">
        <v>3755</v>
      </c>
      <c r="C119" s="260" t="s">
        <v>3760</v>
      </c>
      <c r="D119" s="262" t="s">
        <v>2839</v>
      </c>
      <c r="E119" s="263" t="s">
        <v>2207</v>
      </c>
      <c r="F119" s="261">
        <f>IF(VLOOKUP(A119,Startlist!B:C,2,FALSE)=D119,"","ERINEV")</f>
      </c>
    </row>
    <row r="120" spans="1:6" ht="15">
      <c r="A120" s="262">
        <v>121</v>
      </c>
      <c r="B120" s="260" t="s">
        <v>3755</v>
      </c>
      <c r="C120" s="260" t="s">
        <v>3760</v>
      </c>
      <c r="D120" s="262" t="s">
        <v>2839</v>
      </c>
      <c r="E120" s="263" t="s">
        <v>2208</v>
      </c>
      <c r="F120" s="261">
        <f>IF(VLOOKUP(A120,Startlist!B:C,2,FALSE)=D120,"","ERINEV")</f>
      </c>
    </row>
    <row r="121" spans="1:6" ht="15">
      <c r="A121" s="262">
        <v>122</v>
      </c>
      <c r="B121" s="260" t="s">
        <v>3755</v>
      </c>
      <c r="C121" s="260" t="s">
        <v>3759</v>
      </c>
      <c r="D121" s="262" t="s">
        <v>2767</v>
      </c>
      <c r="E121" s="263" t="s">
        <v>2209</v>
      </c>
      <c r="F121" s="261">
        <f>IF(VLOOKUP(A121,Startlist!B:C,2,FALSE)=D121,"","ERINEV")</f>
      </c>
    </row>
    <row r="122" spans="1:6" ht="15">
      <c r="A122" s="262">
        <v>123</v>
      </c>
      <c r="B122" s="260" t="s">
        <v>3755</v>
      </c>
      <c r="C122" s="260" t="s">
        <v>3759</v>
      </c>
      <c r="D122" s="262" t="s">
        <v>2767</v>
      </c>
      <c r="E122" s="263" t="s">
        <v>2683</v>
      </c>
      <c r="F122" s="261">
        <f>IF(VLOOKUP(A122,Startlist!B:C,2,FALSE)=D122,"","ERINEV")</f>
      </c>
    </row>
    <row r="123" spans="1:6" ht="15">
      <c r="A123" s="262">
        <v>124</v>
      </c>
      <c r="B123" s="260" t="s">
        <v>3752</v>
      </c>
      <c r="C123" s="260" t="s">
        <v>3754</v>
      </c>
      <c r="D123" s="262" t="s">
        <v>2829</v>
      </c>
      <c r="E123" s="263" t="s">
        <v>2684</v>
      </c>
      <c r="F123" s="261">
        <f>IF(VLOOKUP(A123,Startlist!B:C,2,FALSE)=D123,"","ERINEV")</f>
      </c>
    </row>
    <row r="124" spans="1:6" ht="15">
      <c r="A124" s="262">
        <v>125</v>
      </c>
      <c r="B124" s="260" t="s">
        <v>3755</v>
      </c>
      <c r="C124" s="260" t="s">
        <v>3758</v>
      </c>
      <c r="D124" s="262" t="s">
        <v>2831</v>
      </c>
      <c r="E124" s="263" t="s">
        <v>2685</v>
      </c>
      <c r="F124" s="261">
        <f>IF(VLOOKUP(A124,Startlist!B:C,2,FALSE)=D124,"","ERINEV")</f>
      </c>
    </row>
    <row r="125" spans="1:6" ht="15">
      <c r="A125" s="262">
        <v>126</v>
      </c>
      <c r="B125" s="260" t="s">
        <v>3755</v>
      </c>
      <c r="C125" s="260" t="s">
        <v>3759</v>
      </c>
      <c r="D125" s="262" t="s">
        <v>2767</v>
      </c>
      <c r="E125" s="263" t="s">
        <v>2686</v>
      </c>
      <c r="F125" s="261">
        <f>IF(VLOOKUP(A125,Startlist!B:C,2,FALSE)=D125,"","ERINEV")</f>
      </c>
    </row>
    <row r="126" spans="1:6" ht="15">
      <c r="A126" s="262">
        <v>128</v>
      </c>
      <c r="B126" s="260" t="s">
        <v>3755</v>
      </c>
      <c r="C126" s="260" t="s">
        <v>3759</v>
      </c>
      <c r="D126" s="262" t="s">
        <v>2767</v>
      </c>
      <c r="E126" s="263" t="s">
        <v>2687</v>
      </c>
      <c r="F126" s="261">
        <f>IF(VLOOKUP(A126,Startlist!B:C,2,FALSE)=D126,"","ERINEV")</f>
      </c>
    </row>
    <row r="127" spans="1:6" ht="15">
      <c r="A127" s="262">
        <v>129</v>
      </c>
      <c r="B127" s="260" t="s">
        <v>3755</v>
      </c>
      <c r="C127" s="260" t="s">
        <v>3760</v>
      </c>
      <c r="D127" s="262" t="s">
        <v>2839</v>
      </c>
      <c r="E127" s="263" t="s">
        <v>2688</v>
      </c>
      <c r="F127" s="261">
        <f>IF(VLOOKUP(A127,Startlist!B:C,2,FALSE)=D127,"","ERINEV")</f>
      </c>
    </row>
    <row r="128" spans="1:6" ht="15">
      <c r="A128" s="262">
        <v>131</v>
      </c>
      <c r="B128" s="260" t="s">
        <v>3755</v>
      </c>
      <c r="C128" s="260" t="s">
        <v>3759</v>
      </c>
      <c r="D128" s="262" t="s">
        <v>2767</v>
      </c>
      <c r="E128" s="263" t="s">
        <v>2689</v>
      </c>
      <c r="F128" s="261" t="e">
        <f>IF(VLOOKUP(A128,Startlist!B:C,2,FALSE)=D128,"","ERINEV")</f>
        <v>#N/A</v>
      </c>
    </row>
    <row r="129" spans="1:6" ht="15">
      <c r="A129" s="262">
        <v>132</v>
      </c>
      <c r="B129" s="260" t="s">
        <v>3752</v>
      </c>
      <c r="C129" s="260"/>
      <c r="D129" s="262" t="s">
        <v>2835</v>
      </c>
      <c r="E129" s="263" t="s">
        <v>2690</v>
      </c>
      <c r="F129" s="261">
        <f>IF(VLOOKUP(A129,Startlist!B:C,2,FALSE)=D129,"","ERINEV")</f>
      </c>
    </row>
    <row r="130" spans="1:6" ht="15">
      <c r="A130" s="262">
        <v>133</v>
      </c>
      <c r="B130" s="260" t="s">
        <v>3755</v>
      </c>
      <c r="C130" s="260" t="s">
        <v>3758</v>
      </c>
      <c r="D130" s="262" t="s">
        <v>2831</v>
      </c>
      <c r="E130" s="263" t="s">
        <v>2691</v>
      </c>
      <c r="F130" s="261">
        <f>IF(VLOOKUP(A130,Startlist!B:C,2,FALSE)=D130,"","ERINEV")</f>
      </c>
    </row>
    <row r="131" spans="1:6" ht="15">
      <c r="A131" s="262">
        <v>134</v>
      </c>
      <c r="B131" s="260" t="s">
        <v>3752</v>
      </c>
      <c r="C131" s="260" t="s">
        <v>3754</v>
      </c>
      <c r="D131" s="262" t="s">
        <v>2829</v>
      </c>
      <c r="E131" s="263" t="s">
        <v>2692</v>
      </c>
      <c r="F131" s="261">
        <f>IF(VLOOKUP(A131,Startlist!B:C,2,FALSE)=D131,"","ERINEV")</f>
      </c>
    </row>
    <row r="132" spans="1:6" ht="15">
      <c r="A132" s="262">
        <v>135</v>
      </c>
      <c r="B132" s="260" t="s">
        <v>3755</v>
      </c>
      <c r="C132" s="260" t="s">
        <v>3757</v>
      </c>
      <c r="D132" s="262" t="s">
        <v>2830</v>
      </c>
      <c r="E132" s="263" t="s">
        <v>2693</v>
      </c>
      <c r="F132" s="261">
        <f>IF(VLOOKUP(A132,Startlist!B:C,2,FALSE)=D132,"","ERINEV")</f>
      </c>
    </row>
    <row r="133" spans="1:6" ht="15">
      <c r="A133" s="262">
        <v>136</v>
      </c>
      <c r="B133" s="260" t="s">
        <v>3755</v>
      </c>
      <c r="C133" s="260" t="s">
        <v>3757</v>
      </c>
      <c r="D133" s="262" t="s">
        <v>2830</v>
      </c>
      <c r="E133" s="263" t="s">
        <v>2694</v>
      </c>
      <c r="F133" s="261">
        <f>IF(VLOOKUP(A133,Startlist!B:C,2,FALSE)=D133,"","ERINEV")</f>
      </c>
    </row>
    <row r="134" spans="1:6" ht="15">
      <c r="A134" s="262">
        <v>137</v>
      </c>
      <c r="B134" s="260" t="s">
        <v>3752</v>
      </c>
      <c r="C134" s="260" t="s">
        <v>3754</v>
      </c>
      <c r="D134" s="262" t="s">
        <v>2829</v>
      </c>
      <c r="E134" s="263" t="s">
        <v>2695</v>
      </c>
      <c r="F134" s="261">
        <f>IF(VLOOKUP(A134,Startlist!B:C,2,FALSE)=D134,"","ERINEV")</f>
      </c>
    </row>
    <row r="135" spans="1:6" ht="15">
      <c r="A135" s="262">
        <v>138</v>
      </c>
      <c r="B135" s="260" t="s">
        <v>3755</v>
      </c>
      <c r="C135" s="260" t="s">
        <v>3757</v>
      </c>
      <c r="D135" s="262" t="s">
        <v>2830</v>
      </c>
      <c r="E135" s="263" t="s">
        <v>2696</v>
      </c>
      <c r="F135" s="261">
        <f>IF(VLOOKUP(A135,Startlist!B:C,2,FALSE)=D135,"","ERINEV")</f>
      </c>
    </row>
    <row r="136" spans="1:6" ht="15">
      <c r="A136" s="262">
        <v>139</v>
      </c>
      <c r="B136" s="260" t="s">
        <v>3755</v>
      </c>
      <c r="C136" s="260" t="s">
        <v>3757</v>
      </c>
      <c r="D136" s="262" t="s">
        <v>2830</v>
      </c>
      <c r="E136" s="263" t="s">
        <v>2697</v>
      </c>
      <c r="F136" s="261">
        <f>IF(VLOOKUP(A136,Startlist!B:C,2,FALSE)=D136,"","ERINEV")</f>
      </c>
    </row>
    <row r="137" spans="1:6" ht="15">
      <c r="A137" s="262">
        <v>140</v>
      </c>
      <c r="B137" s="260" t="s">
        <v>3755</v>
      </c>
      <c r="C137" s="260" t="s">
        <v>3759</v>
      </c>
      <c r="D137" s="262" t="s">
        <v>2767</v>
      </c>
      <c r="E137" s="263" t="s">
        <v>2698</v>
      </c>
      <c r="F137" s="261">
        <f>IF(VLOOKUP(A137,Startlist!B:C,2,FALSE)=D137,"","ERINEV")</f>
      </c>
    </row>
    <row r="138" spans="1:6" ht="15">
      <c r="A138" s="262">
        <v>141</v>
      </c>
      <c r="B138" s="260" t="s">
        <v>3755</v>
      </c>
      <c r="C138" s="260" t="s">
        <v>3758</v>
      </c>
      <c r="D138" s="262" t="s">
        <v>2831</v>
      </c>
      <c r="E138" s="263" t="s">
        <v>2699</v>
      </c>
      <c r="F138" s="261">
        <f>IF(VLOOKUP(A138,Startlist!B:C,2,FALSE)=D138,"","ERINEV")</f>
      </c>
    </row>
    <row r="139" spans="1:6" ht="15">
      <c r="A139" s="262">
        <v>142</v>
      </c>
      <c r="B139" s="260" t="s">
        <v>3755</v>
      </c>
      <c r="C139" s="260" t="s">
        <v>3757</v>
      </c>
      <c r="D139" s="262" t="s">
        <v>2830</v>
      </c>
      <c r="E139" s="263" t="s">
        <v>2700</v>
      </c>
      <c r="F139" s="261">
        <f>IF(VLOOKUP(A139,Startlist!B:C,2,FALSE)=D139,"","ERINEV")</f>
      </c>
    </row>
    <row r="140" spans="1:6" ht="15">
      <c r="A140" s="262">
        <v>143</v>
      </c>
      <c r="B140" s="260" t="s">
        <v>3755</v>
      </c>
      <c r="C140" s="260" t="s">
        <v>3760</v>
      </c>
      <c r="D140" s="262" t="s">
        <v>2839</v>
      </c>
      <c r="E140" s="263" t="s">
        <v>2701</v>
      </c>
      <c r="F140" s="261">
        <f>IF(VLOOKUP(A140,Startlist!B:C,2,FALSE)=D140,"","ERINEV")</f>
      </c>
    </row>
    <row r="141" spans="1:6" ht="15">
      <c r="A141" s="262">
        <v>144</v>
      </c>
      <c r="B141" s="260" t="s">
        <v>3755</v>
      </c>
      <c r="C141" s="260" t="s">
        <v>3759</v>
      </c>
      <c r="D141" s="262" t="s">
        <v>2767</v>
      </c>
      <c r="E141" s="263" t="s">
        <v>2702</v>
      </c>
      <c r="F141" s="261">
        <f>IF(VLOOKUP(A141,Startlist!B:C,2,FALSE)=D141,"","ERINEV")</f>
      </c>
    </row>
    <row r="142" spans="1:6" ht="15">
      <c r="A142" s="262">
        <v>145</v>
      </c>
      <c r="B142" s="260" t="s">
        <v>3755</v>
      </c>
      <c r="C142" s="260" t="s">
        <v>3759</v>
      </c>
      <c r="D142" s="262" t="s">
        <v>2767</v>
      </c>
      <c r="E142" s="263" t="s">
        <v>2703</v>
      </c>
      <c r="F142" s="261">
        <f>IF(VLOOKUP(A142,Startlist!B:C,2,FALSE)=D142,"","ERINEV")</f>
      </c>
    </row>
    <row r="143" spans="1:6" ht="15">
      <c r="A143" s="262">
        <v>146</v>
      </c>
      <c r="B143" s="260" t="s">
        <v>3755</v>
      </c>
      <c r="C143" s="260" t="s">
        <v>3757</v>
      </c>
      <c r="D143" s="262" t="s">
        <v>2830</v>
      </c>
      <c r="E143" s="263" t="s">
        <v>2704</v>
      </c>
      <c r="F143" s="261">
        <f>IF(VLOOKUP(A143,Startlist!B:C,2,FALSE)=D143,"","ERINEV")</f>
      </c>
    </row>
    <row r="144" spans="1:6" ht="15">
      <c r="A144" s="262">
        <v>147</v>
      </c>
      <c r="B144" s="260" t="s">
        <v>3755</v>
      </c>
      <c r="C144" s="260" t="s">
        <v>3758</v>
      </c>
      <c r="D144" s="262" t="s">
        <v>2831</v>
      </c>
      <c r="E144" s="263" t="s">
        <v>2705</v>
      </c>
      <c r="F144" s="261">
        <f>IF(VLOOKUP(A144,Startlist!B:C,2,FALSE)=D144,"","ERINEV")</f>
      </c>
    </row>
    <row r="145" spans="1:6" ht="15">
      <c r="A145" s="262">
        <v>148</v>
      </c>
      <c r="B145" s="260" t="s">
        <v>3755</v>
      </c>
      <c r="C145" s="260" t="s">
        <v>3757</v>
      </c>
      <c r="D145" s="262" t="s">
        <v>2830</v>
      </c>
      <c r="E145" s="263" t="s">
        <v>2706</v>
      </c>
      <c r="F145" s="261">
        <f>IF(VLOOKUP(A145,Startlist!B:C,2,FALSE)=D145,"","ERINEV")</f>
      </c>
    </row>
    <row r="146" spans="1:6" ht="15">
      <c r="A146" s="262">
        <v>149</v>
      </c>
      <c r="B146" s="260" t="s">
        <v>3755</v>
      </c>
      <c r="C146" s="260" t="s">
        <v>3760</v>
      </c>
      <c r="D146" s="262" t="s">
        <v>2839</v>
      </c>
      <c r="E146" s="263" t="s">
        <v>2707</v>
      </c>
      <c r="F146" s="261">
        <f>IF(VLOOKUP(A146,Startlist!B:C,2,FALSE)=D146,"","ERINEV")</f>
      </c>
    </row>
    <row r="147" spans="1:6" ht="15">
      <c r="A147" s="262">
        <v>150</v>
      </c>
      <c r="B147" s="260" t="s">
        <v>3755</v>
      </c>
      <c r="C147" s="260" t="s">
        <v>3760</v>
      </c>
      <c r="D147" s="262" t="s">
        <v>2839</v>
      </c>
      <c r="E147" s="263" t="s">
        <v>2708</v>
      </c>
      <c r="F147" s="261">
        <f>IF(VLOOKUP(A147,Startlist!B:C,2,FALSE)=D147,"","ERINEV")</f>
      </c>
    </row>
    <row r="148" spans="1:6" ht="15">
      <c r="A148" s="262">
        <v>151</v>
      </c>
      <c r="B148" s="260" t="s">
        <v>3755</v>
      </c>
      <c r="C148" s="260" t="s">
        <v>3757</v>
      </c>
      <c r="D148" s="262" t="s">
        <v>2830</v>
      </c>
      <c r="E148" s="263" t="s">
        <v>2709</v>
      </c>
      <c r="F148" s="261">
        <f>IF(VLOOKUP(A148,Startlist!B:C,2,FALSE)=D148,"","ERINEV")</f>
      </c>
    </row>
    <row r="149" spans="1:6" ht="15">
      <c r="A149" s="262">
        <v>152</v>
      </c>
      <c r="B149" s="260" t="s">
        <v>3755</v>
      </c>
      <c r="C149" s="260" t="s">
        <v>3759</v>
      </c>
      <c r="D149" s="262" t="s">
        <v>2767</v>
      </c>
      <c r="E149" s="263" t="s">
        <v>2710</v>
      </c>
      <c r="F149" s="261">
        <f>IF(VLOOKUP(A149,Startlist!B:C,2,FALSE)=D149,"","ERINEV")</f>
      </c>
    </row>
    <row r="150" spans="1:6" ht="15">
      <c r="A150" s="262">
        <v>153</v>
      </c>
      <c r="B150" s="260" t="s">
        <v>3755</v>
      </c>
      <c r="C150" s="260" t="s">
        <v>3760</v>
      </c>
      <c r="D150" s="262" t="s">
        <v>2839</v>
      </c>
      <c r="E150" s="263" t="s">
        <v>2711</v>
      </c>
      <c r="F150" s="261">
        <f>IF(VLOOKUP(A150,Startlist!B:C,2,FALSE)=D150,"","ERINEV")</f>
      </c>
    </row>
    <row r="151" spans="1:6" ht="15">
      <c r="A151" s="262">
        <v>154</v>
      </c>
      <c r="B151" s="260" t="s">
        <v>3755</v>
      </c>
      <c r="C151" s="260" t="s">
        <v>3760</v>
      </c>
      <c r="D151" s="262" t="s">
        <v>2839</v>
      </c>
      <c r="E151" s="263" t="s">
        <v>2712</v>
      </c>
      <c r="F151" s="261">
        <f>IF(VLOOKUP(A151,Startlist!B:C,2,FALSE)=D151,"","ERINEV")</f>
      </c>
    </row>
    <row r="152" spans="1:6" ht="15">
      <c r="A152" s="262">
        <v>155</v>
      </c>
      <c r="B152" s="260" t="s">
        <v>3755</v>
      </c>
      <c r="C152" s="260" t="s">
        <v>3757</v>
      </c>
      <c r="D152" s="262" t="s">
        <v>2830</v>
      </c>
      <c r="E152" s="263" t="s">
        <v>2713</v>
      </c>
      <c r="F152" s="261">
        <f>IF(VLOOKUP(A152,Startlist!B:C,2,FALSE)=D152,"","ERINEV")</f>
      </c>
    </row>
    <row r="153" spans="1:6" ht="15">
      <c r="A153" s="262">
        <v>156</v>
      </c>
      <c r="B153" s="260" t="s">
        <v>3755</v>
      </c>
      <c r="C153" s="260" t="s">
        <v>3760</v>
      </c>
      <c r="D153" s="262" t="s">
        <v>2839</v>
      </c>
      <c r="E153" s="263" t="s">
        <v>2714</v>
      </c>
      <c r="F153" s="261">
        <f>IF(VLOOKUP(A153,Startlist!B:C,2,FALSE)=D153,"","ERINEV")</f>
      </c>
    </row>
    <row r="154" spans="1:6" ht="15">
      <c r="A154" s="262">
        <v>157</v>
      </c>
      <c r="B154" s="260" t="s">
        <v>3755</v>
      </c>
      <c r="C154" s="260" t="s">
        <v>3759</v>
      </c>
      <c r="D154" s="262" t="s">
        <v>2767</v>
      </c>
      <c r="E154" s="263" t="s">
        <v>2715</v>
      </c>
      <c r="F154" s="261">
        <f>IF(VLOOKUP(A154,Startlist!B:C,2,FALSE)=D154,"","ERINEV")</f>
      </c>
    </row>
    <row r="155" spans="1:6" ht="15">
      <c r="A155" s="262">
        <v>158</v>
      </c>
      <c r="B155" s="260" t="s">
        <v>3755</v>
      </c>
      <c r="C155" s="260" t="s">
        <v>3760</v>
      </c>
      <c r="D155" s="262" t="s">
        <v>2839</v>
      </c>
      <c r="E155" s="263" t="s">
        <v>2716</v>
      </c>
      <c r="F155" s="261">
        <f>IF(VLOOKUP(A155,Startlist!B:C,2,FALSE)=D155,"","ERINEV")</f>
      </c>
    </row>
    <row r="156" spans="1:6" ht="15">
      <c r="A156" s="262">
        <v>159</v>
      </c>
      <c r="B156" s="260" t="s">
        <v>3755</v>
      </c>
      <c r="C156" s="260" t="s">
        <v>3760</v>
      </c>
      <c r="D156" s="262" t="s">
        <v>2839</v>
      </c>
      <c r="E156" s="263" t="s">
        <v>2717</v>
      </c>
      <c r="F156" s="261">
        <f>IF(VLOOKUP(A156,Startlist!B:C,2,FALSE)=D156,"","ERINEV")</f>
      </c>
    </row>
    <row r="157" spans="1:6" ht="15">
      <c r="A157" s="262">
        <v>160</v>
      </c>
      <c r="B157" s="260" t="s">
        <v>3755</v>
      </c>
      <c r="C157" s="260" t="s">
        <v>3759</v>
      </c>
      <c r="D157" s="262" t="s">
        <v>2767</v>
      </c>
      <c r="E157" s="263" t="s">
        <v>2718</v>
      </c>
      <c r="F157" s="261">
        <f>IF(VLOOKUP(A157,Startlist!B:C,2,FALSE)=D157,"","ERINEV")</f>
      </c>
    </row>
    <row r="158" spans="1:6" ht="15">
      <c r="A158" s="262">
        <v>161</v>
      </c>
      <c r="B158" s="260" t="s">
        <v>3755</v>
      </c>
      <c r="C158" s="260" t="s">
        <v>3759</v>
      </c>
      <c r="D158" s="262" t="s">
        <v>2767</v>
      </c>
      <c r="E158" s="263" t="s">
        <v>2719</v>
      </c>
      <c r="F158" s="261">
        <f>IF(VLOOKUP(A158,Startlist!B:C,2,FALSE)=D158,"","ERINEV")</f>
      </c>
    </row>
    <row r="159" spans="1:6" ht="15">
      <c r="A159" s="262">
        <v>162</v>
      </c>
      <c r="B159" s="260" t="s">
        <v>3755</v>
      </c>
      <c r="C159" s="260" t="s">
        <v>3759</v>
      </c>
      <c r="D159" s="262" t="s">
        <v>2767</v>
      </c>
      <c r="E159" s="263" t="s">
        <v>2720</v>
      </c>
      <c r="F159" s="261">
        <f>IF(VLOOKUP(A159,Startlist!B:C,2,FALSE)=D159,"","ERINEV")</f>
      </c>
    </row>
    <row r="160" spans="1:6" ht="15">
      <c r="A160" s="262">
        <v>163</v>
      </c>
      <c r="B160" s="260" t="s">
        <v>3755</v>
      </c>
      <c r="C160" s="260" t="s">
        <v>3759</v>
      </c>
      <c r="D160" s="262" t="s">
        <v>2767</v>
      </c>
      <c r="E160" s="263" t="s">
        <v>2721</v>
      </c>
      <c r="F160" s="261">
        <f>IF(VLOOKUP(A160,Startlist!B:C,2,FALSE)=D160,"","ERINEV")</f>
      </c>
    </row>
    <row r="161" spans="1:6" ht="15">
      <c r="A161" s="262">
        <v>164</v>
      </c>
      <c r="B161" s="260" t="s">
        <v>3755</v>
      </c>
      <c r="C161" s="260" t="s">
        <v>3761</v>
      </c>
      <c r="D161" s="262" t="s">
        <v>2781</v>
      </c>
      <c r="E161" s="263" t="s">
        <v>2722</v>
      </c>
      <c r="F161" s="261">
        <f>IF(VLOOKUP(A161,Startlist!B:C,2,FALSE)=D161,"","ERINEV")</f>
      </c>
    </row>
    <row r="162" spans="1:6" ht="15">
      <c r="A162" s="262">
        <v>165</v>
      </c>
      <c r="B162" s="260" t="s">
        <v>3755</v>
      </c>
      <c r="C162" s="260" t="s">
        <v>3761</v>
      </c>
      <c r="D162" s="262" t="s">
        <v>2781</v>
      </c>
      <c r="E162" s="263" t="s">
        <v>2723</v>
      </c>
      <c r="F162" s="261">
        <f>IF(VLOOKUP(A162,Startlist!B:C,2,FALSE)=D162,"","ERINEV")</f>
      </c>
    </row>
    <row r="163" spans="1:6" ht="15">
      <c r="A163" s="262">
        <v>166</v>
      </c>
      <c r="B163" s="260" t="s">
        <v>3755</v>
      </c>
      <c r="C163" s="260" t="s">
        <v>3761</v>
      </c>
      <c r="D163" s="262" t="s">
        <v>2781</v>
      </c>
      <c r="E163" s="263" t="s">
        <v>2724</v>
      </c>
      <c r="F163" s="261">
        <f>IF(VLOOKUP(A163,Startlist!B:C,2,FALSE)=D163,"","ERINEV")</f>
      </c>
    </row>
    <row r="164" spans="1:6" ht="15">
      <c r="A164" s="262">
        <v>167</v>
      </c>
      <c r="B164" s="260" t="s">
        <v>3755</v>
      </c>
      <c r="C164" s="260" t="s">
        <v>3761</v>
      </c>
      <c r="D164" s="262" t="s">
        <v>2781</v>
      </c>
      <c r="E164" s="263" t="s">
        <v>2725</v>
      </c>
      <c r="F164" s="261">
        <f>IF(VLOOKUP(A164,Startlist!B:C,2,FALSE)=D164,"","ERINEV")</f>
      </c>
    </row>
    <row r="165" spans="1:6" ht="15">
      <c r="A165" s="262">
        <v>168</v>
      </c>
      <c r="B165" s="260" t="s">
        <v>3755</v>
      </c>
      <c r="C165" s="260" t="s">
        <v>3761</v>
      </c>
      <c r="D165" s="262" t="s">
        <v>2781</v>
      </c>
      <c r="E165" s="263" t="s">
        <v>2726</v>
      </c>
      <c r="F165" s="261" t="e">
        <f>IF(VLOOKUP(A165,Startlist!B:C,2,FALSE)=D165,"","ERINEV")</f>
        <v>#N/A</v>
      </c>
    </row>
    <row r="166" spans="1:6" ht="15">
      <c r="A166" s="262">
        <v>169</v>
      </c>
      <c r="B166" s="260" t="s">
        <v>3755</v>
      </c>
      <c r="C166" s="260" t="s">
        <v>3761</v>
      </c>
      <c r="D166" s="262" t="s">
        <v>2781</v>
      </c>
      <c r="E166" s="263" t="s">
        <v>2727</v>
      </c>
      <c r="F166" s="261">
        <f>IF(VLOOKUP(A166,Startlist!B:C,2,FALSE)=D166,"","ERINEV")</f>
      </c>
    </row>
    <row r="167" spans="1:6" ht="15">
      <c r="A167" s="262">
        <v>170</v>
      </c>
      <c r="B167" s="260" t="s">
        <v>3755</v>
      </c>
      <c r="C167" s="260" t="s">
        <v>3761</v>
      </c>
      <c r="D167" s="262" t="s">
        <v>2781</v>
      </c>
      <c r="E167" s="263" t="s">
        <v>2728</v>
      </c>
      <c r="F167" s="261">
        <f>IF(VLOOKUP(A167,Startlist!B:C,2,FALSE)=D167,"","ERINEV")</f>
      </c>
    </row>
    <row r="168" spans="1:6" ht="15">
      <c r="A168" s="262">
        <v>171</v>
      </c>
      <c r="B168" s="260" t="s">
        <v>3755</v>
      </c>
      <c r="C168" s="260" t="s">
        <v>3761</v>
      </c>
      <c r="D168" s="262" t="s">
        <v>2781</v>
      </c>
      <c r="E168" s="263" t="s">
        <v>2729</v>
      </c>
      <c r="F168" s="261">
        <f>IF(VLOOKUP(A168,Startlist!B:C,2,FALSE)=D168,"","ERINEV")</f>
      </c>
    </row>
    <row r="169" spans="1:6" ht="15">
      <c r="A169" s="262">
        <v>172</v>
      </c>
      <c r="B169" s="260" t="s">
        <v>3755</v>
      </c>
      <c r="C169" s="260" t="s">
        <v>3761</v>
      </c>
      <c r="D169" s="262" t="s">
        <v>2781</v>
      </c>
      <c r="E169" s="263" t="s">
        <v>2730</v>
      </c>
      <c r="F169" s="261">
        <f>IF(VLOOKUP(A169,Startlist!B:C,2,FALSE)=D169,"","ERINEV")</f>
      </c>
    </row>
    <row r="170" spans="1:6" ht="15">
      <c r="A170" s="262">
        <v>173</v>
      </c>
      <c r="B170" s="260" t="s">
        <v>3755</v>
      </c>
      <c r="C170" s="260" t="s">
        <v>3761</v>
      </c>
      <c r="D170" s="262" t="s">
        <v>2781</v>
      </c>
      <c r="E170" s="263" t="s">
        <v>2731</v>
      </c>
      <c r="F170" s="261">
        <f>IF(VLOOKUP(A170,Startlist!B:C,2,FALSE)=D170,"","ERINEV")</f>
      </c>
    </row>
    <row r="171" spans="1:6" ht="15">
      <c r="A171" s="262">
        <v>174</v>
      </c>
      <c r="B171" s="260" t="s">
        <v>3755</v>
      </c>
      <c r="C171" s="260" t="s">
        <v>3761</v>
      </c>
      <c r="D171" s="262" t="s">
        <v>2781</v>
      </c>
      <c r="E171" s="263" t="s">
        <v>2732</v>
      </c>
      <c r="F171" s="261">
        <f>IF(VLOOKUP(A171,Startlist!B:C,2,FALSE)=D171,"","ERINEV")</f>
      </c>
    </row>
    <row r="172" spans="1:6" ht="15">
      <c r="A172" s="262">
        <v>175</v>
      </c>
      <c r="B172" s="260" t="s">
        <v>3755</v>
      </c>
      <c r="C172" s="260" t="s">
        <v>3761</v>
      </c>
      <c r="D172" s="262" t="s">
        <v>2781</v>
      </c>
      <c r="E172" s="263" t="s">
        <v>2733</v>
      </c>
      <c r="F172" s="261">
        <f>IF(VLOOKUP(A172,Startlist!B:C,2,FALSE)=D172,"","ERINEV")</f>
      </c>
    </row>
    <row r="173" spans="1:6" ht="15">
      <c r="A173" s="262">
        <v>176</v>
      </c>
      <c r="B173" s="260" t="s">
        <v>3755</v>
      </c>
      <c r="C173" s="260" t="s">
        <v>3761</v>
      </c>
      <c r="D173" s="262" t="s">
        <v>2781</v>
      </c>
      <c r="E173" s="263" t="s">
        <v>2734</v>
      </c>
      <c r="F173" s="261">
        <f>IF(VLOOKUP(A173,Startlist!B:C,2,FALSE)=D173,"","ERINEV")</f>
      </c>
    </row>
    <row r="174" spans="1:6" ht="15">
      <c r="A174" s="262">
        <v>177</v>
      </c>
      <c r="B174" s="260" t="s">
        <v>3755</v>
      </c>
      <c r="C174" s="260" t="s">
        <v>3761</v>
      </c>
      <c r="D174" s="262" t="s">
        <v>2781</v>
      </c>
      <c r="E174" s="263" t="s">
        <v>2735</v>
      </c>
      <c r="F174" s="261">
        <f>IF(VLOOKUP(A174,Startlist!B:C,2,FALSE)=D174,"","ERINEV")</f>
      </c>
    </row>
    <row r="175" spans="1:6" ht="15">
      <c r="A175" s="262">
        <v>178</v>
      </c>
      <c r="B175" s="260" t="s">
        <v>3755</v>
      </c>
      <c r="C175" s="260" t="s">
        <v>3761</v>
      </c>
      <c r="D175" s="262" t="s">
        <v>2781</v>
      </c>
      <c r="E175" s="263" t="s">
        <v>2736</v>
      </c>
      <c r="F175" s="261">
        <f>IF(VLOOKUP(A175,Startlist!B:C,2,FALSE)=D175,"","ERINEV")</f>
      </c>
    </row>
    <row r="176" spans="1:6" ht="15">
      <c r="A176" s="262">
        <v>179</v>
      </c>
      <c r="B176" s="260" t="s">
        <v>3755</v>
      </c>
      <c r="C176" s="260" t="s">
        <v>3761</v>
      </c>
      <c r="D176" s="262" t="s">
        <v>2781</v>
      </c>
      <c r="E176" s="263" t="s">
        <v>2737</v>
      </c>
      <c r="F176" s="261">
        <f>IF(VLOOKUP(A176,Startlist!B:C,2,FALSE)=D176,"","ERINEV")</f>
      </c>
    </row>
    <row r="177" spans="1:6" ht="15">
      <c r="A177" s="262">
        <v>180</v>
      </c>
      <c r="B177" s="260" t="s">
        <v>3755</v>
      </c>
      <c r="C177" s="260" t="s">
        <v>3761</v>
      </c>
      <c r="D177" s="262" t="s">
        <v>2781</v>
      </c>
      <c r="E177" s="263" t="s">
        <v>2738</v>
      </c>
      <c r="F177" s="261">
        <f>IF(VLOOKUP(A177,Startlist!B:C,2,FALSE)=D177,"","ERINEV")</f>
      </c>
    </row>
    <row r="178" spans="1:6" ht="15">
      <c r="A178" s="262">
        <v>181</v>
      </c>
      <c r="B178" s="260" t="s">
        <v>3755</v>
      </c>
      <c r="C178" s="260" t="s">
        <v>3761</v>
      </c>
      <c r="D178" s="262" t="s">
        <v>2781</v>
      </c>
      <c r="E178" s="263" t="s">
        <v>2739</v>
      </c>
      <c r="F178" s="261">
        <f>IF(VLOOKUP(A178,Startlist!B:C,2,FALSE)=D178,"","ERINEV")</f>
      </c>
    </row>
    <row r="179" spans="1:6" ht="15">
      <c r="A179" s="262">
        <v>182</v>
      </c>
      <c r="B179" s="260" t="s">
        <v>3755</v>
      </c>
      <c r="C179" s="260" t="s">
        <v>3761</v>
      </c>
      <c r="D179" s="262" t="s">
        <v>2781</v>
      </c>
      <c r="E179" s="263" t="s">
        <v>2740</v>
      </c>
      <c r="F179" s="261">
        <f>IF(VLOOKUP(A179,Startlist!B:C,2,FALSE)=D179,"","ERINEV")</f>
      </c>
    </row>
    <row r="180" spans="1:6" ht="15">
      <c r="A180" s="262">
        <v>183</v>
      </c>
      <c r="B180" s="260" t="s">
        <v>3755</v>
      </c>
      <c r="C180" s="260" t="s">
        <v>3761</v>
      </c>
      <c r="D180" s="262" t="s">
        <v>2781</v>
      </c>
      <c r="E180" s="263" t="s">
        <v>2741</v>
      </c>
      <c r="F180" s="261">
        <f>IF(VLOOKUP(A180,Startlist!B:C,2,FALSE)=D180,"","ERINEV")</f>
      </c>
    </row>
    <row r="181" spans="1:6" ht="15">
      <c r="A181" s="262">
        <v>184</v>
      </c>
      <c r="B181" s="260" t="s">
        <v>3755</v>
      </c>
      <c r="C181" s="260" t="s">
        <v>3761</v>
      </c>
      <c r="D181" s="262" t="s">
        <v>2781</v>
      </c>
      <c r="E181" s="263" t="s">
        <v>2742</v>
      </c>
      <c r="F181" s="261">
        <f>IF(VLOOKUP(A181,Startlist!B:C,2,FALSE)=D181,"","ERINEV")</f>
      </c>
    </row>
  </sheetData>
  <sheetProtection/>
  <autoFilter ref="A1:H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75"/>
  <sheetViews>
    <sheetView zoomScalePageLayoutView="0" workbookViewId="0" topLeftCell="A2">
      <pane ySplit="8" topLeftCell="A175" activePane="bottomLeft" state="frozen"/>
      <selection pane="topLeft" activeCell="A2" sqref="A2"/>
      <selection pane="bottomLeft" activeCell="B10" sqref="B10:B175"/>
    </sheetView>
  </sheetViews>
  <sheetFormatPr defaultColWidth="9.140625" defaultRowHeight="12.75"/>
  <cols>
    <col min="1" max="1" width="5.28125" style="88" customWidth="1"/>
    <col min="2" max="2" width="6.00390625" style="95" customWidth="1"/>
    <col min="3" max="3" width="9.140625" style="96" customWidth="1"/>
    <col min="4" max="4" width="23.00390625" style="83" customWidth="1"/>
    <col min="5" max="5" width="21.421875" style="83" customWidth="1"/>
    <col min="6" max="6" width="11.8515625" style="83" customWidth="1"/>
    <col min="7" max="7" width="29.00390625" style="83" customWidth="1"/>
    <col min="8" max="8" width="24.421875" style="83" customWidth="1"/>
    <col min="9" max="16384" width="9.140625" style="83" customWidth="1"/>
  </cols>
  <sheetData>
    <row r="1" spans="1:9" ht="15" hidden="1">
      <c r="A1" s="78"/>
      <c r="B1" s="79"/>
      <c r="C1" s="80"/>
      <c r="D1" s="81"/>
      <c r="E1" s="81"/>
      <c r="F1" s="82" t="s">
        <v>2826</v>
      </c>
      <c r="G1" s="81"/>
      <c r="H1" s="81"/>
      <c r="I1" s="81"/>
    </row>
    <row r="2" spans="1:9" ht="6.75" customHeight="1">
      <c r="A2" s="78"/>
      <c r="B2" s="79"/>
      <c r="C2" s="80"/>
      <c r="D2" s="81"/>
      <c r="E2" s="81"/>
      <c r="F2" s="82"/>
      <c r="G2" s="81"/>
      <c r="H2" s="81"/>
      <c r="I2" s="81"/>
    </row>
    <row r="3" spans="1:9" ht="15">
      <c r="A3" s="78"/>
      <c r="B3" s="79"/>
      <c r="C3" s="80"/>
      <c r="D3" s="81"/>
      <c r="E3" s="81"/>
      <c r="F3" s="82"/>
      <c r="G3" s="81"/>
      <c r="H3" s="180" t="s">
        <v>3794</v>
      </c>
      <c r="I3" s="110" t="s">
        <v>3796</v>
      </c>
    </row>
    <row r="4" spans="1:9" ht="15.75">
      <c r="A4" s="84"/>
      <c r="B4" s="85"/>
      <c r="C4" s="80"/>
      <c r="D4" s="81"/>
      <c r="E4" s="102"/>
      <c r="F4" s="101" t="str">
        <f>Startlist!$F4</f>
        <v>Silveston 50th Saaremaa Rally 2017</v>
      </c>
      <c r="G4" s="102"/>
      <c r="H4" s="180" t="s">
        <v>1300</v>
      </c>
      <c r="I4" s="110" t="s">
        <v>3795</v>
      </c>
    </row>
    <row r="5" spans="1:9" ht="15.75">
      <c r="A5" s="86"/>
      <c r="B5" s="85"/>
      <c r="C5" s="80"/>
      <c r="D5" s="81"/>
      <c r="E5" s="102"/>
      <c r="F5" s="101" t="str">
        <f>Startlist!$F5</f>
        <v>October 13-14, 2017</v>
      </c>
      <c r="G5" s="102"/>
      <c r="H5" s="180" t="s">
        <v>1299</v>
      </c>
      <c r="I5" s="110" t="s">
        <v>1924</v>
      </c>
    </row>
    <row r="6" spans="1:9" ht="15.75">
      <c r="A6" s="87"/>
      <c r="B6" s="85"/>
      <c r="C6" s="80"/>
      <c r="D6" s="81"/>
      <c r="E6" s="102"/>
      <c r="F6" s="101" t="str">
        <f>Startlist!$F6</f>
        <v>Saaremaa</v>
      </c>
      <c r="G6" s="102"/>
      <c r="H6" s="97" t="s">
        <v>2994</v>
      </c>
      <c r="I6" s="110" t="s">
        <v>1923</v>
      </c>
    </row>
    <row r="7" spans="1:9" ht="15" customHeight="1">
      <c r="A7" s="87"/>
      <c r="B7" s="79"/>
      <c r="C7" s="80"/>
      <c r="D7" s="81"/>
      <c r="E7" s="81"/>
      <c r="F7" s="81"/>
      <c r="G7" s="81"/>
      <c r="H7" s="97" t="s">
        <v>2977</v>
      </c>
      <c r="I7" s="110" t="s">
        <v>1922</v>
      </c>
    </row>
    <row r="8" spans="1:9" ht="15.75" customHeight="1">
      <c r="A8" s="87"/>
      <c r="B8" s="98" t="s">
        <v>3767</v>
      </c>
      <c r="C8" s="99"/>
      <c r="D8" s="100"/>
      <c r="E8" s="81"/>
      <c r="F8" s="81"/>
      <c r="G8" s="81"/>
      <c r="H8" s="97" t="s">
        <v>2978</v>
      </c>
      <c r="I8" s="110" t="s">
        <v>1921</v>
      </c>
    </row>
    <row r="9" spans="2:9" ht="12.75">
      <c r="B9" s="89" t="s">
        <v>2792</v>
      </c>
      <c r="C9" s="90" t="s">
        <v>2793</v>
      </c>
      <c r="D9" s="91" t="s">
        <v>2794</v>
      </c>
      <c r="E9" s="92" t="s">
        <v>2795</v>
      </c>
      <c r="F9" s="90" t="s">
        <v>2796</v>
      </c>
      <c r="G9" s="91" t="s">
        <v>2797</v>
      </c>
      <c r="H9" s="91" t="s">
        <v>2798</v>
      </c>
      <c r="I9" s="93" t="s">
        <v>2799</v>
      </c>
    </row>
    <row r="10" spans="1:9" ht="15" customHeight="1">
      <c r="A10" s="271" t="s">
        <v>3770</v>
      </c>
      <c r="B10" s="272">
        <v>30</v>
      </c>
      <c r="C10" s="296" t="s">
        <v>2829</v>
      </c>
      <c r="D10" s="297" t="s">
        <v>3012</v>
      </c>
      <c r="E10" s="297" t="s">
        <v>3013</v>
      </c>
      <c r="F10" s="296" t="s">
        <v>2895</v>
      </c>
      <c r="G10" s="297" t="s">
        <v>3014</v>
      </c>
      <c r="H10" s="297" t="s">
        <v>2849</v>
      </c>
      <c r="I10" s="110" t="s">
        <v>1920</v>
      </c>
    </row>
    <row r="11" spans="1:9" ht="15" customHeight="1">
      <c r="A11" s="271" t="s">
        <v>3771</v>
      </c>
      <c r="B11" s="272">
        <v>12</v>
      </c>
      <c r="C11" s="296" t="s">
        <v>2835</v>
      </c>
      <c r="D11" s="297" t="s">
        <v>2992</v>
      </c>
      <c r="E11" s="297" t="s">
        <v>2993</v>
      </c>
      <c r="F11" s="296" t="s">
        <v>2841</v>
      </c>
      <c r="G11" s="297" t="s">
        <v>2842</v>
      </c>
      <c r="H11" s="297" t="s">
        <v>2755</v>
      </c>
      <c r="I11" s="110" t="s">
        <v>1925</v>
      </c>
    </row>
    <row r="12" spans="1:9" ht="15" customHeight="1">
      <c r="A12" s="271" t="s">
        <v>3772</v>
      </c>
      <c r="B12" s="272">
        <v>14</v>
      </c>
      <c r="C12" s="296" t="s">
        <v>2829</v>
      </c>
      <c r="D12" s="297" t="s">
        <v>1329</v>
      </c>
      <c r="E12" s="297" t="s">
        <v>1330</v>
      </c>
      <c r="F12" s="296" t="s">
        <v>1331</v>
      </c>
      <c r="G12" s="297" t="s">
        <v>1332</v>
      </c>
      <c r="H12" s="297" t="s">
        <v>2843</v>
      </c>
      <c r="I12" s="110" t="s">
        <v>1926</v>
      </c>
    </row>
    <row r="13" spans="1:9" ht="15" customHeight="1">
      <c r="A13" s="271" t="s">
        <v>3773</v>
      </c>
      <c r="B13" s="272">
        <v>20</v>
      </c>
      <c r="C13" s="296" t="s">
        <v>2835</v>
      </c>
      <c r="D13" s="297" t="s">
        <v>1347</v>
      </c>
      <c r="E13" s="297" t="s">
        <v>1348</v>
      </c>
      <c r="F13" s="296" t="s">
        <v>2841</v>
      </c>
      <c r="G13" s="297" t="s">
        <v>2887</v>
      </c>
      <c r="H13" s="297" t="s">
        <v>1349</v>
      </c>
      <c r="I13" s="110" t="s">
        <v>1927</v>
      </c>
    </row>
    <row r="14" spans="1:9" ht="15" customHeight="1">
      <c r="A14" s="271" t="s">
        <v>3774</v>
      </c>
      <c r="B14" s="272">
        <v>27</v>
      </c>
      <c r="C14" s="296" t="s">
        <v>2832</v>
      </c>
      <c r="D14" s="297" t="s">
        <v>1360</v>
      </c>
      <c r="E14" s="297" t="s">
        <v>1361</v>
      </c>
      <c r="F14" s="296" t="s">
        <v>2841</v>
      </c>
      <c r="G14" s="297" t="s">
        <v>2850</v>
      </c>
      <c r="H14" s="297" t="s">
        <v>1362</v>
      </c>
      <c r="I14" s="110" t="s">
        <v>1928</v>
      </c>
    </row>
    <row r="15" spans="1:9" ht="15" customHeight="1">
      <c r="A15" s="271" t="s">
        <v>3775</v>
      </c>
      <c r="B15" s="272">
        <v>7</v>
      </c>
      <c r="C15" s="296" t="s">
        <v>2829</v>
      </c>
      <c r="D15" s="297" t="s">
        <v>2846</v>
      </c>
      <c r="E15" s="297" t="s">
        <v>2847</v>
      </c>
      <c r="F15" s="296" t="s">
        <v>2841</v>
      </c>
      <c r="G15" s="297" t="s">
        <v>2745</v>
      </c>
      <c r="H15" s="297" t="s">
        <v>2849</v>
      </c>
      <c r="I15" s="110" t="s">
        <v>1929</v>
      </c>
    </row>
    <row r="16" spans="1:9" ht="15" customHeight="1">
      <c r="A16" s="271" t="s">
        <v>3776</v>
      </c>
      <c r="B16" s="272">
        <v>6</v>
      </c>
      <c r="C16" s="296" t="s">
        <v>2835</v>
      </c>
      <c r="D16" s="297" t="s">
        <v>2844</v>
      </c>
      <c r="E16" s="297" t="s">
        <v>2995</v>
      </c>
      <c r="F16" s="296" t="s">
        <v>2841</v>
      </c>
      <c r="G16" s="297" t="s">
        <v>2845</v>
      </c>
      <c r="H16" s="297" t="s">
        <v>2981</v>
      </c>
      <c r="I16" s="110" t="s">
        <v>1930</v>
      </c>
    </row>
    <row r="17" spans="1:9" ht="15" customHeight="1">
      <c r="A17" s="271" t="s">
        <v>3777</v>
      </c>
      <c r="B17" s="272">
        <v>10</v>
      </c>
      <c r="C17" s="296" t="s">
        <v>2835</v>
      </c>
      <c r="D17" s="297" t="s">
        <v>1321</v>
      </c>
      <c r="E17" s="297" t="s">
        <v>1322</v>
      </c>
      <c r="F17" s="296" t="s">
        <v>2840</v>
      </c>
      <c r="G17" s="297" t="s">
        <v>2983</v>
      </c>
      <c r="H17" s="297" t="s">
        <v>3000</v>
      </c>
      <c r="I17" s="110" t="s">
        <v>1931</v>
      </c>
    </row>
    <row r="18" spans="1:9" ht="15" customHeight="1">
      <c r="A18" s="271" t="s">
        <v>3778</v>
      </c>
      <c r="B18" s="272">
        <v>8</v>
      </c>
      <c r="C18" s="296" t="s">
        <v>2829</v>
      </c>
      <c r="D18" s="297" t="s">
        <v>1314</v>
      </c>
      <c r="E18" s="297" t="s">
        <v>1315</v>
      </c>
      <c r="F18" s="296" t="s">
        <v>2841</v>
      </c>
      <c r="G18" s="297" t="s">
        <v>2850</v>
      </c>
      <c r="H18" s="297" t="s">
        <v>2843</v>
      </c>
      <c r="I18" s="110" t="s">
        <v>1932</v>
      </c>
    </row>
    <row r="19" spans="1:9" ht="15" customHeight="1">
      <c r="A19" s="271" t="s">
        <v>3779</v>
      </c>
      <c r="B19" s="272">
        <v>4</v>
      </c>
      <c r="C19" s="296" t="s">
        <v>2835</v>
      </c>
      <c r="D19" s="297" t="s">
        <v>2997</v>
      </c>
      <c r="E19" s="297" t="s">
        <v>2998</v>
      </c>
      <c r="F19" s="296" t="s">
        <v>2841</v>
      </c>
      <c r="G19" s="297" t="s">
        <v>2999</v>
      </c>
      <c r="H19" s="297" t="s">
        <v>3000</v>
      </c>
      <c r="I19" s="110" t="s">
        <v>1933</v>
      </c>
    </row>
    <row r="20" spans="1:9" ht="15" customHeight="1">
      <c r="A20" s="271" t="s">
        <v>3780</v>
      </c>
      <c r="B20" s="272">
        <v>5</v>
      </c>
      <c r="C20" s="296" t="s">
        <v>2835</v>
      </c>
      <c r="D20" s="297" t="s">
        <v>1309</v>
      </c>
      <c r="E20" s="297" t="s">
        <v>1310</v>
      </c>
      <c r="F20" s="296" t="s">
        <v>3792</v>
      </c>
      <c r="G20" s="297" t="s">
        <v>3030</v>
      </c>
      <c r="H20" s="297" t="s">
        <v>3000</v>
      </c>
      <c r="I20" s="110" t="s">
        <v>1934</v>
      </c>
    </row>
    <row r="21" spans="1:9" ht="15" customHeight="1">
      <c r="A21" s="271" t="s">
        <v>3781</v>
      </c>
      <c r="B21" s="272">
        <v>9</v>
      </c>
      <c r="C21" s="296" t="s">
        <v>2835</v>
      </c>
      <c r="D21" s="297" t="s">
        <v>1317</v>
      </c>
      <c r="E21" s="297" t="s">
        <v>1318</v>
      </c>
      <c r="F21" s="296" t="s">
        <v>2840</v>
      </c>
      <c r="G21" s="297" t="s">
        <v>1319</v>
      </c>
      <c r="H21" s="297" t="s">
        <v>3000</v>
      </c>
      <c r="I21" s="110" t="s">
        <v>1935</v>
      </c>
    </row>
    <row r="22" spans="1:9" ht="15" customHeight="1">
      <c r="A22" s="271" t="s">
        <v>3782</v>
      </c>
      <c r="B22" s="272">
        <v>2</v>
      </c>
      <c r="C22" s="296" t="s">
        <v>2835</v>
      </c>
      <c r="D22" s="297" t="s">
        <v>3001</v>
      </c>
      <c r="E22" s="297" t="s">
        <v>3002</v>
      </c>
      <c r="F22" s="296" t="s">
        <v>2841</v>
      </c>
      <c r="G22" s="297" t="s">
        <v>2842</v>
      </c>
      <c r="H22" s="297" t="s">
        <v>2755</v>
      </c>
      <c r="I22" s="110" t="s">
        <v>1936</v>
      </c>
    </row>
    <row r="23" spans="1:9" ht="15" customHeight="1">
      <c r="A23" s="271" t="s">
        <v>3783</v>
      </c>
      <c r="B23" s="272">
        <v>3</v>
      </c>
      <c r="C23" s="296" t="s">
        <v>2835</v>
      </c>
      <c r="D23" s="297" t="s">
        <v>2919</v>
      </c>
      <c r="E23" s="297" t="s">
        <v>2982</v>
      </c>
      <c r="F23" s="296" t="s">
        <v>2841</v>
      </c>
      <c r="G23" s="297" t="s">
        <v>2745</v>
      </c>
      <c r="H23" s="297" t="s">
        <v>3000</v>
      </c>
      <c r="I23" s="110" t="s">
        <v>1937</v>
      </c>
    </row>
    <row r="24" spans="1:9" ht="15" customHeight="1">
      <c r="A24" s="271" t="s">
        <v>3784</v>
      </c>
      <c r="B24" s="272">
        <v>1</v>
      </c>
      <c r="C24" s="296" t="s">
        <v>2835</v>
      </c>
      <c r="D24" s="297" t="s">
        <v>1304</v>
      </c>
      <c r="E24" s="297" t="s">
        <v>2743</v>
      </c>
      <c r="F24" s="296" t="s">
        <v>2841</v>
      </c>
      <c r="G24" s="297" t="s">
        <v>2874</v>
      </c>
      <c r="H24" s="297" t="s">
        <v>2744</v>
      </c>
      <c r="I24" s="110" t="s">
        <v>1938</v>
      </c>
    </row>
    <row r="25" spans="1:9" ht="15" customHeight="1">
      <c r="A25" s="271" t="s">
        <v>3785</v>
      </c>
      <c r="B25" s="272">
        <v>34</v>
      </c>
      <c r="C25" s="296" t="s">
        <v>2829</v>
      </c>
      <c r="D25" s="297" t="s">
        <v>1376</v>
      </c>
      <c r="E25" s="297" t="s">
        <v>1377</v>
      </c>
      <c r="F25" s="296" t="s">
        <v>2841</v>
      </c>
      <c r="G25" s="297" t="s">
        <v>2845</v>
      </c>
      <c r="H25" s="297" t="s">
        <v>1378</v>
      </c>
      <c r="I25" s="110" t="s">
        <v>1939</v>
      </c>
    </row>
    <row r="26" spans="1:9" ht="15" customHeight="1">
      <c r="A26" s="271" t="s">
        <v>3786</v>
      </c>
      <c r="B26" s="272">
        <v>21</v>
      </c>
      <c r="C26" s="296" t="s">
        <v>2832</v>
      </c>
      <c r="D26" s="297" t="s">
        <v>2877</v>
      </c>
      <c r="E26" s="297" t="s">
        <v>2878</v>
      </c>
      <c r="F26" s="296" t="s">
        <v>2841</v>
      </c>
      <c r="G26" s="297" t="s">
        <v>2751</v>
      </c>
      <c r="H26" s="297" t="s">
        <v>2843</v>
      </c>
      <c r="I26" s="110" t="s">
        <v>1940</v>
      </c>
    </row>
    <row r="27" spans="1:9" ht="15" customHeight="1">
      <c r="A27" s="271" t="s">
        <v>3787</v>
      </c>
      <c r="B27" s="272">
        <v>25</v>
      </c>
      <c r="C27" s="296" t="s">
        <v>2832</v>
      </c>
      <c r="D27" s="297" t="s">
        <v>3007</v>
      </c>
      <c r="E27" s="297" t="s">
        <v>3008</v>
      </c>
      <c r="F27" s="296" t="s">
        <v>2884</v>
      </c>
      <c r="G27" s="297" t="s">
        <v>3009</v>
      </c>
      <c r="H27" s="297" t="s">
        <v>2851</v>
      </c>
      <c r="I27" s="110" t="s">
        <v>1941</v>
      </c>
    </row>
    <row r="28" spans="1:9" ht="15" customHeight="1">
      <c r="A28" s="271" t="s">
        <v>3788</v>
      </c>
      <c r="B28" s="272">
        <v>38</v>
      </c>
      <c r="C28" s="296" t="s">
        <v>2830</v>
      </c>
      <c r="D28" s="297" t="s">
        <v>2862</v>
      </c>
      <c r="E28" s="297" t="s">
        <v>2863</v>
      </c>
      <c r="F28" s="296" t="s">
        <v>2841</v>
      </c>
      <c r="G28" s="297" t="s">
        <v>2860</v>
      </c>
      <c r="H28" s="297" t="s">
        <v>2861</v>
      </c>
      <c r="I28" s="110" t="s">
        <v>1942</v>
      </c>
    </row>
    <row r="29" spans="1:9" ht="15" customHeight="1">
      <c r="A29" s="271" t="s">
        <v>3789</v>
      </c>
      <c r="B29" s="272">
        <v>59</v>
      </c>
      <c r="C29" s="296" t="s">
        <v>2830</v>
      </c>
      <c r="D29" s="297" t="s">
        <v>3034</v>
      </c>
      <c r="E29" s="297" t="s">
        <v>3035</v>
      </c>
      <c r="F29" s="296" t="s">
        <v>2841</v>
      </c>
      <c r="G29" s="297" t="s">
        <v>2864</v>
      </c>
      <c r="H29" s="297" t="s">
        <v>2861</v>
      </c>
      <c r="I29" s="110" t="s">
        <v>1943</v>
      </c>
    </row>
    <row r="30" spans="1:9" ht="15" customHeight="1">
      <c r="A30" s="271" t="s">
        <v>3790</v>
      </c>
      <c r="B30" s="272">
        <v>22</v>
      </c>
      <c r="C30" s="296" t="s">
        <v>2832</v>
      </c>
      <c r="D30" s="297" t="s">
        <v>2748</v>
      </c>
      <c r="E30" s="297" t="s">
        <v>2749</v>
      </c>
      <c r="F30" s="296" t="s">
        <v>2750</v>
      </c>
      <c r="G30" s="297" t="s">
        <v>2745</v>
      </c>
      <c r="H30" s="297" t="s">
        <v>2843</v>
      </c>
      <c r="I30" s="110" t="s">
        <v>1944</v>
      </c>
    </row>
    <row r="31" spans="1:9" ht="15" customHeight="1">
      <c r="A31" s="271" t="s">
        <v>3791</v>
      </c>
      <c r="B31" s="272">
        <v>24</v>
      </c>
      <c r="C31" s="296" t="s">
        <v>2829</v>
      </c>
      <c r="D31" s="297" t="s">
        <v>2855</v>
      </c>
      <c r="E31" s="297" t="s">
        <v>2856</v>
      </c>
      <c r="F31" s="296" t="s">
        <v>2841</v>
      </c>
      <c r="G31" s="297" t="s">
        <v>2842</v>
      </c>
      <c r="H31" s="297" t="s">
        <v>2857</v>
      </c>
      <c r="I31" s="110" t="s">
        <v>1945</v>
      </c>
    </row>
    <row r="32" spans="1:9" ht="15" customHeight="1">
      <c r="A32" s="271" t="s">
        <v>1226</v>
      </c>
      <c r="B32" s="272">
        <v>64</v>
      </c>
      <c r="C32" s="296" t="s">
        <v>2832</v>
      </c>
      <c r="D32" s="297" t="s">
        <v>1441</v>
      </c>
      <c r="E32" s="297" t="s">
        <v>1442</v>
      </c>
      <c r="F32" s="296" t="s">
        <v>2840</v>
      </c>
      <c r="G32" s="297" t="s">
        <v>2850</v>
      </c>
      <c r="H32" s="297" t="s">
        <v>2851</v>
      </c>
      <c r="I32" s="110" t="s">
        <v>1946</v>
      </c>
    </row>
    <row r="33" spans="1:9" ht="15" customHeight="1">
      <c r="A33" s="271" t="s">
        <v>1227</v>
      </c>
      <c r="B33" s="272">
        <v>39</v>
      </c>
      <c r="C33" s="296" t="s">
        <v>2830</v>
      </c>
      <c r="D33" s="297" t="s">
        <v>2858</v>
      </c>
      <c r="E33" s="297" t="s">
        <v>2859</v>
      </c>
      <c r="F33" s="296" t="s">
        <v>2841</v>
      </c>
      <c r="G33" s="297" t="s">
        <v>2860</v>
      </c>
      <c r="H33" s="297" t="s">
        <v>2861</v>
      </c>
      <c r="I33" s="110" t="s">
        <v>1947</v>
      </c>
    </row>
    <row r="34" spans="1:9" ht="15" customHeight="1">
      <c r="A34" s="271" t="s">
        <v>1228</v>
      </c>
      <c r="B34" s="272">
        <v>15</v>
      </c>
      <c r="C34" s="296" t="s">
        <v>2829</v>
      </c>
      <c r="D34" s="297" t="s">
        <v>1334</v>
      </c>
      <c r="E34" s="297" t="s">
        <v>1335</v>
      </c>
      <c r="F34" s="296" t="s">
        <v>2840</v>
      </c>
      <c r="G34" s="297" t="s">
        <v>1336</v>
      </c>
      <c r="H34" s="297" t="s">
        <v>2843</v>
      </c>
      <c r="I34" s="110" t="s">
        <v>1948</v>
      </c>
    </row>
    <row r="35" spans="1:9" ht="15" customHeight="1">
      <c r="A35" s="271" t="s">
        <v>1229</v>
      </c>
      <c r="B35" s="272">
        <v>56</v>
      </c>
      <c r="C35" s="296" t="s">
        <v>2831</v>
      </c>
      <c r="D35" s="297" t="s">
        <v>2869</v>
      </c>
      <c r="E35" s="297" t="s">
        <v>2870</v>
      </c>
      <c r="F35" s="296" t="s">
        <v>2841</v>
      </c>
      <c r="G35" s="297" t="s">
        <v>2867</v>
      </c>
      <c r="H35" s="297" t="s">
        <v>2868</v>
      </c>
      <c r="I35" s="110" t="s">
        <v>1949</v>
      </c>
    </row>
    <row r="36" spans="1:9" ht="15" customHeight="1">
      <c r="A36" s="271" t="s">
        <v>1230</v>
      </c>
      <c r="B36" s="272">
        <v>16</v>
      </c>
      <c r="C36" s="296" t="s">
        <v>2835</v>
      </c>
      <c r="D36" s="297" t="s">
        <v>1338</v>
      </c>
      <c r="E36" s="297" t="s">
        <v>1339</v>
      </c>
      <c r="F36" s="296" t="s">
        <v>2840</v>
      </c>
      <c r="G36" s="297" t="s">
        <v>1340</v>
      </c>
      <c r="H36" s="297" t="s">
        <v>1919</v>
      </c>
      <c r="I36" s="110" t="s">
        <v>1950</v>
      </c>
    </row>
    <row r="37" spans="1:9" ht="15" customHeight="1">
      <c r="A37" s="271" t="s">
        <v>1231</v>
      </c>
      <c r="B37" s="272">
        <v>18</v>
      </c>
      <c r="C37" s="296" t="s">
        <v>2829</v>
      </c>
      <c r="D37" s="297" t="s">
        <v>3004</v>
      </c>
      <c r="E37" s="297" t="s">
        <v>3005</v>
      </c>
      <c r="F37" s="296" t="s">
        <v>2895</v>
      </c>
      <c r="G37" s="297" t="s">
        <v>3006</v>
      </c>
      <c r="H37" s="297" t="s">
        <v>2843</v>
      </c>
      <c r="I37" s="110" t="s">
        <v>1951</v>
      </c>
    </row>
    <row r="38" spans="1:9" ht="15" customHeight="1">
      <c r="A38" s="271" t="s">
        <v>1232</v>
      </c>
      <c r="B38" s="272">
        <v>42</v>
      </c>
      <c r="C38" s="296" t="s">
        <v>2828</v>
      </c>
      <c r="D38" s="297" t="s">
        <v>2752</v>
      </c>
      <c r="E38" s="297" t="s">
        <v>1395</v>
      </c>
      <c r="F38" s="296" t="s">
        <v>2753</v>
      </c>
      <c r="G38" s="297" t="s">
        <v>2754</v>
      </c>
      <c r="H38" s="297" t="s">
        <v>2972</v>
      </c>
      <c r="I38" s="110" t="s">
        <v>1952</v>
      </c>
    </row>
    <row r="39" spans="1:9" ht="15" customHeight="1">
      <c r="A39" s="271" t="s">
        <v>1233</v>
      </c>
      <c r="B39" s="272">
        <v>53</v>
      </c>
      <c r="C39" s="296" t="s">
        <v>2828</v>
      </c>
      <c r="D39" s="297" t="s">
        <v>2756</v>
      </c>
      <c r="E39" s="297" t="s">
        <v>2757</v>
      </c>
      <c r="F39" s="296" t="s">
        <v>2895</v>
      </c>
      <c r="G39" s="297" t="s">
        <v>2758</v>
      </c>
      <c r="H39" s="297" t="s">
        <v>2968</v>
      </c>
      <c r="I39" s="110" t="s">
        <v>1953</v>
      </c>
    </row>
    <row r="40" spans="1:9" ht="15" customHeight="1">
      <c r="A40" s="271" t="s">
        <v>1234</v>
      </c>
      <c r="B40" s="272">
        <v>48</v>
      </c>
      <c r="C40" s="296" t="s">
        <v>2828</v>
      </c>
      <c r="D40" s="297" t="s">
        <v>2910</v>
      </c>
      <c r="E40" s="297" t="s">
        <v>2911</v>
      </c>
      <c r="F40" s="296" t="s">
        <v>2841</v>
      </c>
      <c r="G40" s="297" t="s">
        <v>2887</v>
      </c>
      <c r="H40" s="297" t="s">
        <v>2972</v>
      </c>
      <c r="I40" s="110" t="s">
        <v>1954</v>
      </c>
    </row>
    <row r="41" spans="1:9" ht="15" customHeight="1">
      <c r="A41" s="271" t="s">
        <v>1235</v>
      </c>
      <c r="B41" s="272">
        <v>47</v>
      </c>
      <c r="C41" s="296" t="s">
        <v>2828</v>
      </c>
      <c r="D41" s="297" t="s">
        <v>2871</v>
      </c>
      <c r="E41" s="297" t="s">
        <v>2872</v>
      </c>
      <c r="F41" s="296" t="s">
        <v>2841</v>
      </c>
      <c r="G41" s="297" t="s">
        <v>2860</v>
      </c>
      <c r="H41" s="297" t="s">
        <v>2968</v>
      </c>
      <c r="I41" s="110" t="s">
        <v>1955</v>
      </c>
    </row>
    <row r="42" spans="1:9" ht="15" customHeight="1">
      <c r="A42" s="271" t="s">
        <v>1236</v>
      </c>
      <c r="B42" s="272">
        <v>43</v>
      </c>
      <c r="C42" s="296" t="s">
        <v>2828</v>
      </c>
      <c r="D42" s="297" t="s">
        <v>1397</v>
      </c>
      <c r="E42" s="297" t="s">
        <v>1398</v>
      </c>
      <c r="F42" s="296" t="s">
        <v>2841</v>
      </c>
      <c r="G42" s="297" t="s">
        <v>2874</v>
      </c>
      <c r="H42" s="297" t="s">
        <v>2755</v>
      </c>
      <c r="I42" s="110" t="s">
        <v>1956</v>
      </c>
    </row>
    <row r="43" spans="1:9" ht="15" customHeight="1">
      <c r="A43" s="271" t="s">
        <v>1237</v>
      </c>
      <c r="B43" s="272">
        <v>44</v>
      </c>
      <c r="C43" s="296" t="s">
        <v>2828</v>
      </c>
      <c r="D43" s="297" t="s">
        <v>1400</v>
      </c>
      <c r="E43" s="297" t="s">
        <v>1401</v>
      </c>
      <c r="F43" s="296" t="s">
        <v>2841</v>
      </c>
      <c r="G43" s="297" t="s">
        <v>1402</v>
      </c>
      <c r="H43" s="297" t="s">
        <v>1403</v>
      </c>
      <c r="I43" s="110" t="s">
        <v>1957</v>
      </c>
    </row>
    <row r="44" spans="1:9" ht="15" customHeight="1">
      <c r="A44" s="271" t="s">
        <v>1238</v>
      </c>
      <c r="B44" s="272">
        <v>51</v>
      </c>
      <c r="C44" s="296" t="s">
        <v>2828</v>
      </c>
      <c r="D44" s="297" t="s">
        <v>1416</v>
      </c>
      <c r="E44" s="297" t="s">
        <v>1417</v>
      </c>
      <c r="F44" s="296" t="s">
        <v>2841</v>
      </c>
      <c r="G44" s="297" t="s">
        <v>2874</v>
      </c>
      <c r="H44" s="297" t="s">
        <v>2972</v>
      </c>
      <c r="I44" s="110" t="s">
        <v>1958</v>
      </c>
    </row>
    <row r="45" spans="1:9" ht="15" customHeight="1">
      <c r="A45" s="271" t="s">
        <v>1239</v>
      </c>
      <c r="B45" s="272">
        <v>52</v>
      </c>
      <c r="C45" s="296" t="s">
        <v>2828</v>
      </c>
      <c r="D45" s="297" t="s">
        <v>3020</v>
      </c>
      <c r="E45" s="297" t="s">
        <v>3021</v>
      </c>
      <c r="F45" s="296" t="s">
        <v>2841</v>
      </c>
      <c r="G45" s="297" t="s">
        <v>2887</v>
      </c>
      <c r="H45" s="297" t="s">
        <v>2968</v>
      </c>
      <c r="I45" s="110" t="s">
        <v>1959</v>
      </c>
    </row>
    <row r="46" spans="1:9" ht="15" customHeight="1">
      <c r="A46" s="271" t="s">
        <v>1240</v>
      </c>
      <c r="B46" s="272">
        <v>49</v>
      </c>
      <c r="C46" s="296" t="s">
        <v>2828</v>
      </c>
      <c r="D46" s="297" t="s">
        <v>2909</v>
      </c>
      <c r="E46" s="297" t="s">
        <v>2913</v>
      </c>
      <c r="F46" s="296" t="s">
        <v>2841</v>
      </c>
      <c r="G46" s="297" t="s">
        <v>2754</v>
      </c>
      <c r="H46" s="297" t="s">
        <v>2755</v>
      </c>
      <c r="I46" s="110" t="s">
        <v>1960</v>
      </c>
    </row>
    <row r="47" spans="1:9" ht="15" customHeight="1">
      <c r="A47" s="271" t="s">
        <v>1241</v>
      </c>
      <c r="B47" s="272">
        <v>54</v>
      </c>
      <c r="C47" s="296" t="s">
        <v>2828</v>
      </c>
      <c r="D47" s="297" t="s">
        <v>2914</v>
      </c>
      <c r="E47" s="297" t="s">
        <v>2915</v>
      </c>
      <c r="F47" s="296" t="s">
        <v>2841</v>
      </c>
      <c r="G47" s="297" t="s">
        <v>2874</v>
      </c>
      <c r="H47" s="297" t="s">
        <v>2972</v>
      </c>
      <c r="I47" s="110" t="s">
        <v>1961</v>
      </c>
    </row>
    <row r="48" spans="1:9" ht="15" customHeight="1">
      <c r="A48" s="271" t="s">
        <v>1242</v>
      </c>
      <c r="B48" s="272">
        <v>36</v>
      </c>
      <c r="C48" s="296" t="s">
        <v>2829</v>
      </c>
      <c r="D48" s="297" t="s">
        <v>1383</v>
      </c>
      <c r="E48" s="297" t="s">
        <v>1384</v>
      </c>
      <c r="F48" s="296" t="s">
        <v>2841</v>
      </c>
      <c r="G48" s="297" t="s">
        <v>1385</v>
      </c>
      <c r="H48" s="297" t="s">
        <v>3025</v>
      </c>
      <c r="I48" s="110" t="s">
        <v>1962</v>
      </c>
    </row>
    <row r="49" spans="1:9" ht="15" customHeight="1">
      <c r="A49" s="271" t="s">
        <v>1243</v>
      </c>
      <c r="B49" s="272">
        <v>77</v>
      </c>
      <c r="C49" s="296" t="s">
        <v>2830</v>
      </c>
      <c r="D49" s="297" t="s">
        <v>1477</v>
      </c>
      <c r="E49" s="297" t="s">
        <v>1478</v>
      </c>
      <c r="F49" s="296" t="s">
        <v>1331</v>
      </c>
      <c r="G49" s="297" t="s">
        <v>1479</v>
      </c>
      <c r="H49" s="297" t="s">
        <v>1480</v>
      </c>
      <c r="I49" s="110" t="s">
        <v>1963</v>
      </c>
    </row>
    <row r="50" spans="1:9" ht="15" customHeight="1">
      <c r="A50" s="271" t="s">
        <v>1244</v>
      </c>
      <c r="B50" s="272">
        <v>26</v>
      </c>
      <c r="C50" s="296" t="s">
        <v>2832</v>
      </c>
      <c r="D50" s="297" t="s">
        <v>2922</v>
      </c>
      <c r="E50" s="297" t="s">
        <v>2923</v>
      </c>
      <c r="F50" s="296" t="s">
        <v>2924</v>
      </c>
      <c r="G50" s="297" t="s">
        <v>2917</v>
      </c>
      <c r="H50" s="297" t="s">
        <v>2843</v>
      </c>
      <c r="I50" s="110" t="s">
        <v>1964</v>
      </c>
    </row>
    <row r="51" spans="1:9" ht="15" customHeight="1">
      <c r="A51" s="271" t="s">
        <v>1245</v>
      </c>
      <c r="B51" s="272">
        <v>45</v>
      </c>
      <c r="C51" s="296" t="s">
        <v>1444</v>
      </c>
      <c r="D51" s="297" t="s">
        <v>1405</v>
      </c>
      <c r="E51" s="297" t="s">
        <v>1406</v>
      </c>
      <c r="F51" s="296" t="s">
        <v>1407</v>
      </c>
      <c r="G51" s="297" t="s">
        <v>1408</v>
      </c>
      <c r="H51" s="297" t="s">
        <v>1409</v>
      </c>
      <c r="I51" s="110" t="s">
        <v>1965</v>
      </c>
    </row>
    <row r="52" spans="1:9" ht="15" customHeight="1">
      <c r="A52" s="271" t="s">
        <v>1246</v>
      </c>
      <c r="B52" s="272">
        <v>65</v>
      </c>
      <c r="C52" s="296" t="s">
        <v>1444</v>
      </c>
      <c r="D52" s="297" t="s">
        <v>1445</v>
      </c>
      <c r="E52" s="297" t="s">
        <v>1446</v>
      </c>
      <c r="F52" s="296" t="s">
        <v>2841</v>
      </c>
      <c r="G52" s="297" t="s">
        <v>1319</v>
      </c>
      <c r="H52" s="297" t="s">
        <v>1403</v>
      </c>
      <c r="I52" s="110" t="s">
        <v>1966</v>
      </c>
    </row>
    <row r="53" spans="1:9" ht="15" customHeight="1">
      <c r="A53" s="271" t="s">
        <v>1247</v>
      </c>
      <c r="B53" s="272">
        <v>93</v>
      </c>
      <c r="C53" s="296" t="s">
        <v>2830</v>
      </c>
      <c r="D53" s="297" t="s">
        <v>1515</v>
      </c>
      <c r="E53" s="297" t="s">
        <v>1516</v>
      </c>
      <c r="F53" s="296" t="s">
        <v>2840</v>
      </c>
      <c r="G53" s="297" t="s">
        <v>1517</v>
      </c>
      <c r="H53" s="297" t="s">
        <v>1518</v>
      </c>
      <c r="I53" s="110" t="s">
        <v>1967</v>
      </c>
    </row>
    <row r="54" spans="1:9" ht="15" customHeight="1">
      <c r="A54" s="271" t="s">
        <v>1248</v>
      </c>
      <c r="B54" s="272">
        <v>76</v>
      </c>
      <c r="C54" s="296" t="s">
        <v>2830</v>
      </c>
      <c r="D54" s="297" t="s">
        <v>1474</v>
      </c>
      <c r="E54" s="297" t="s">
        <v>1475</v>
      </c>
      <c r="F54" s="296" t="s">
        <v>2841</v>
      </c>
      <c r="G54" s="297" t="s">
        <v>2887</v>
      </c>
      <c r="H54" s="297" t="s">
        <v>2861</v>
      </c>
      <c r="I54" s="110" t="s">
        <v>1968</v>
      </c>
    </row>
    <row r="55" spans="1:9" ht="15" customHeight="1">
      <c r="A55" s="271" t="s">
        <v>1249</v>
      </c>
      <c r="B55" s="272">
        <v>86</v>
      </c>
      <c r="C55" s="296" t="s">
        <v>2829</v>
      </c>
      <c r="D55" s="297" t="s">
        <v>3038</v>
      </c>
      <c r="E55" s="297" t="s">
        <v>3039</v>
      </c>
      <c r="F55" s="296" t="s">
        <v>2895</v>
      </c>
      <c r="G55" s="297" t="s">
        <v>3040</v>
      </c>
      <c r="H55" s="297" t="s">
        <v>2849</v>
      </c>
      <c r="I55" s="110" t="s">
        <v>1969</v>
      </c>
    </row>
    <row r="56" spans="1:9" ht="15" customHeight="1">
      <c r="A56" s="271" t="s">
        <v>1250</v>
      </c>
      <c r="B56" s="272">
        <v>81</v>
      </c>
      <c r="C56" s="296" t="s">
        <v>2830</v>
      </c>
      <c r="D56" s="297" t="s">
        <v>1489</v>
      </c>
      <c r="E56" s="297" t="s">
        <v>1490</v>
      </c>
      <c r="F56" s="296" t="s">
        <v>2840</v>
      </c>
      <c r="G56" s="297" t="s">
        <v>1491</v>
      </c>
      <c r="H56" s="297" t="s">
        <v>2861</v>
      </c>
      <c r="I56" s="110" t="s">
        <v>1970</v>
      </c>
    </row>
    <row r="57" spans="1:9" ht="15" customHeight="1">
      <c r="A57" s="271" t="s">
        <v>1251</v>
      </c>
      <c r="B57" s="272">
        <v>73</v>
      </c>
      <c r="C57" s="296" t="s">
        <v>2829</v>
      </c>
      <c r="D57" s="297" t="s">
        <v>1466</v>
      </c>
      <c r="E57" s="297" t="s">
        <v>1467</v>
      </c>
      <c r="F57" s="296" t="s">
        <v>2840</v>
      </c>
      <c r="G57" s="297" t="s">
        <v>1468</v>
      </c>
      <c r="H57" s="297" t="s">
        <v>3016</v>
      </c>
      <c r="I57" s="110" t="s">
        <v>1971</v>
      </c>
    </row>
    <row r="58" spans="1:9" ht="15" customHeight="1">
      <c r="A58" s="271" t="s">
        <v>1252</v>
      </c>
      <c r="B58" s="272">
        <v>90</v>
      </c>
      <c r="C58" s="296" t="s">
        <v>2767</v>
      </c>
      <c r="D58" s="297" t="s">
        <v>1510</v>
      </c>
      <c r="E58" s="297" t="s">
        <v>1511</v>
      </c>
      <c r="F58" s="296" t="s">
        <v>2840</v>
      </c>
      <c r="G58" s="297" t="s">
        <v>1512</v>
      </c>
      <c r="H58" s="297" t="s">
        <v>1513</v>
      </c>
      <c r="I58" s="110" t="s">
        <v>1972</v>
      </c>
    </row>
    <row r="59" spans="1:9" ht="15" customHeight="1">
      <c r="A59" s="271" t="s">
        <v>1253</v>
      </c>
      <c r="B59" s="272">
        <v>101</v>
      </c>
      <c r="C59" s="296" t="s">
        <v>2831</v>
      </c>
      <c r="D59" s="297" t="s">
        <v>1543</v>
      </c>
      <c r="E59" s="297" t="s">
        <v>3037</v>
      </c>
      <c r="F59" s="296" t="s">
        <v>2840</v>
      </c>
      <c r="G59" s="297" t="s">
        <v>1544</v>
      </c>
      <c r="H59" s="297" t="s">
        <v>2868</v>
      </c>
      <c r="I59" s="110" t="s">
        <v>1973</v>
      </c>
    </row>
    <row r="60" spans="1:9" ht="15" customHeight="1">
      <c r="A60" s="271" t="s">
        <v>1254</v>
      </c>
      <c r="B60" s="272">
        <v>89</v>
      </c>
      <c r="C60" s="296" t="s">
        <v>2830</v>
      </c>
      <c r="D60" s="297" t="s">
        <v>1507</v>
      </c>
      <c r="E60" s="297" t="s">
        <v>1508</v>
      </c>
      <c r="F60" s="296" t="s">
        <v>2840</v>
      </c>
      <c r="G60" s="297" t="s">
        <v>1509</v>
      </c>
      <c r="H60" s="297" t="s">
        <v>2861</v>
      </c>
      <c r="I60" s="110" t="s">
        <v>1974</v>
      </c>
    </row>
    <row r="61" spans="1:9" ht="15" customHeight="1">
      <c r="A61" s="271" t="s">
        <v>1255</v>
      </c>
      <c r="B61" s="272">
        <v>102</v>
      </c>
      <c r="C61" s="296" t="s">
        <v>2830</v>
      </c>
      <c r="D61" s="297" t="s">
        <v>1546</v>
      </c>
      <c r="E61" s="297" t="s">
        <v>3797</v>
      </c>
      <c r="F61" s="296" t="s">
        <v>1331</v>
      </c>
      <c r="G61" s="297" t="s">
        <v>1547</v>
      </c>
      <c r="H61" s="297" t="s">
        <v>2861</v>
      </c>
      <c r="I61" s="110" t="s">
        <v>1975</v>
      </c>
    </row>
    <row r="62" spans="1:9" ht="15" customHeight="1">
      <c r="A62" s="271" t="s">
        <v>1256</v>
      </c>
      <c r="B62" s="272">
        <v>95</v>
      </c>
      <c r="C62" s="296" t="s">
        <v>2831</v>
      </c>
      <c r="D62" s="297" t="s">
        <v>3711</v>
      </c>
      <c r="E62" s="297" t="s">
        <v>3712</v>
      </c>
      <c r="F62" s="296" t="s">
        <v>2841</v>
      </c>
      <c r="G62" s="297" t="s">
        <v>2850</v>
      </c>
      <c r="H62" s="297" t="s">
        <v>2868</v>
      </c>
      <c r="I62" s="110" t="s">
        <v>1976</v>
      </c>
    </row>
    <row r="63" spans="1:9" ht="15">
      <c r="A63" s="271" t="s">
        <v>1257</v>
      </c>
      <c r="B63" s="272">
        <v>103</v>
      </c>
      <c r="C63" s="296" t="s">
        <v>2839</v>
      </c>
      <c r="D63" s="297" t="s">
        <v>2951</v>
      </c>
      <c r="E63" s="297" t="s">
        <v>2988</v>
      </c>
      <c r="F63" s="296" t="s">
        <v>2841</v>
      </c>
      <c r="G63" s="297" t="s">
        <v>2887</v>
      </c>
      <c r="H63" s="297" t="s">
        <v>2952</v>
      </c>
      <c r="I63" s="110" t="s">
        <v>1977</v>
      </c>
    </row>
    <row r="64" spans="1:9" ht="15">
      <c r="A64" s="271" t="s">
        <v>1258</v>
      </c>
      <c r="B64" s="272">
        <v>50</v>
      </c>
      <c r="C64" s="296" t="s">
        <v>2839</v>
      </c>
      <c r="D64" s="297" t="s">
        <v>2921</v>
      </c>
      <c r="E64" s="297" t="s">
        <v>2920</v>
      </c>
      <c r="F64" s="296" t="s">
        <v>2841</v>
      </c>
      <c r="G64" s="297" t="s">
        <v>2887</v>
      </c>
      <c r="H64" s="297" t="s">
        <v>2879</v>
      </c>
      <c r="I64" s="110" t="s">
        <v>1978</v>
      </c>
    </row>
    <row r="65" spans="1:9" ht="15">
      <c r="A65" s="271" t="s">
        <v>1259</v>
      </c>
      <c r="B65" s="272">
        <v>37</v>
      </c>
      <c r="C65" s="296" t="s">
        <v>2835</v>
      </c>
      <c r="D65" s="297" t="s">
        <v>1387</v>
      </c>
      <c r="E65" s="297" t="s">
        <v>1388</v>
      </c>
      <c r="F65" s="296" t="s">
        <v>2840</v>
      </c>
      <c r="G65" s="297" t="s">
        <v>2983</v>
      </c>
      <c r="H65" s="297" t="s">
        <v>3000</v>
      </c>
      <c r="I65" s="110" t="s">
        <v>1979</v>
      </c>
    </row>
    <row r="66" spans="1:9" ht="15">
      <c r="A66" s="271" t="s">
        <v>1260</v>
      </c>
      <c r="B66" s="272">
        <v>69</v>
      </c>
      <c r="C66" s="296" t="s">
        <v>2831</v>
      </c>
      <c r="D66" s="297" t="s">
        <v>1454</v>
      </c>
      <c r="E66" s="297" t="s">
        <v>1455</v>
      </c>
      <c r="F66" s="296" t="s">
        <v>2841</v>
      </c>
      <c r="G66" s="297" t="s">
        <v>2864</v>
      </c>
      <c r="H66" s="297" t="s">
        <v>1456</v>
      </c>
      <c r="I66" s="110" t="s">
        <v>1980</v>
      </c>
    </row>
    <row r="67" spans="1:9" ht="15">
      <c r="A67" s="271" t="s">
        <v>1261</v>
      </c>
      <c r="B67" s="272">
        <v>67</v>
      </c>
      <c r="C67" s="296" t="s">
        <v>1444</v>
      </c>
      <c r="D67" s="297" t="s">
        <v>1448</v>
      </c>
      <c r="E67" s="297" t="s">
        <v>1449</v>
      </c>
      <c r="F67" s="296" t="s">
        <v>2840</v>
      </c>
      <c r="G67" s="297" t="s">
        <v>1340</v>
      </c>
      <c r="H67" s="297" t="s">
        <v>1409</v>
      </c>
      <c r="I67" s="110" t="s">
        <v>1981</v>
      </c>
    </row>
    <row r="68" spans="1:9" ht="15">
      <c r="A68" s="271" t="s">
        <v>1262</v>
      </c>
      <c r="B68" s="272">
        <v>55</v>
      </c>
      <c r="C68" s="296" t="s">
        <v>2831</v>
      </c>
      <c r="D68" s="297" t="s">
        <v>2865</v>
      </c>
      <c r="E68" s="297" t="s">
        <v>2866</v>
      </c>
      <c r="F68" s="296" t="s">
        <v>2841</v>
      </c>
      <c r="G68" s="297" t="s">
        <v>2867</v>
      </c>
      <c r="H68" s="297" t="s">
        <v>2868</v>
      </c>
      <c r="I68" s="110" t="s">
        <v>1982</v>
      </c>
    </row>
    <row r="69" spans="1:9" ht="15">
      <c r="A69" s="271" t="s">
        <v>1263</v>
      </c>
      <c r="B69" s="272">
        <v>62</v>
      </c>
      <c r="C69" s="296" t="s">
        <v>2830</v>
      </c>
      <c r="D69" s="297" t="s">
        <v>2986</v>
      </c>
      <c r="E69" s="297" t="s">
        <v>2987</v>
      </c>
      <c r="F69" s="296" t="s">
        <v>2841</v>
      </c>
      <c r="G69" s="297" t="s">
        <v>2864</v>
      </c>
      <c r="H69" s="297" t="s">
        <v>2861</v>
      </c>
      <c r="I69" s="110" t="s">
        <v>1983</v>
      </c>
    </row>
    <row r="70" spans="1:9" ht="15">
      <c r="A70" s="271" t="s">
        <v>1264</v>
      </c>
      <c r="B70" s="272">
        <v>92</v>
      </c>
      <c r="C70" s="296" t="s">
        <v>2831</v>
      </c>
      <c r="D70" s="297" t="s">
        <v>3048</v>
      </c>
      <c r="E70" s="297" t="s">
        <v>3049</v>
      </c>
      <c r="F70" s="296" t="s">
        <v>2884</v>
      </c>
      <c r="G70" s="297" t="s">
        <v>3050</v>
      </c>
      <c r="H70" s="297" t="s">
        <v>2985</v>
      </c>
      <c r="I70" s="110" t="s">
        <v>1984</v>
      </c>
    </row>
    <row r="71" spans="1:9" ht="15">
      <c r="A71" s="271" t="s">
        <v>1265</v>
      </c>
      <c r="B71" s="298">
        <v>91</v>
      </c>
      <c r="C71" s="299" t="s">
        <v>2830</v>
      </c>
      <c r="D71" s="300" t="s">
        <v>1514</v>
      </c>
      <c r="E71" s="300" t="s">
        <v>3730</v>
      </c>
      <c r="F71" s="299" t="s">
        <v>2841</v>
      </c>
      <c r="G71" s="300" t="s">
        <v>2845</v>
      </c>
      <c r="H71" s="300" t="s">
        <v>2861</v>
      </c>
      <c r="I71" s="110" t="s">
        <v>1985</v>
      </c>
    </row>
    <row r="72" spans="1:9" ht="15">
      <c r="A72" s="271" t="s">
        <v>1266</v>
      </c>
      <c r="B72" s="272">
        <v>29</v>
      </c>
      <c r="C72" s="296" t="s">
        <v>2835</v>
      </c>
      <c r="D72" s="297" t="s">
        <v>1368</v>
      </c>
      <c r="E72" s="297" t="s">
        <v>1369</v>
      </c>
      <c r="F72" s="296" t="s">
        <v>1370</v>
      </c>
      <c r="G72" s="297" t="s">
        <v>2983</v>
      </c>
      <c r="H72" s="297" t="s">
        <v>3000</v>
      </c>
      <c r="I72" s="110" t="s">
        <v>1986</v>
      </c>
    </row>
    <row r="73" spans="1:9" ht="15">
      <c r="A73" s="271" t="s">
        <v>1267</v>
      </c>
      <c r="B73" s="272">
        <v>57</v>
      </c>
      <c r="C73" s="296" t="s">
        <v>2830</v>
      </c>
      <c r="D73" s="297" t="s">
        <v>1424</v>
      </c>
      <c r="E73" s="297" t="s">
        <v>1425</v>
      </c>
      <c r="F73" s="296" t="s">
        <v>1331</v>
      </c>
      <c r="G73" s="297" t="s">
        <v>1426</v>
      </c>
      <c r="H73" s="297" t="s">
        <v>2861</v>
      </c>
      <c r="I73" s="110" t="s">
        <v>1987</v>
      </c>
    </row>
    <row r="74" spans="1:9" ht="15">
      <c r="A74" s="271" t="s">
        <v>1268</v>
      </c>
      <c r="B74" s="272">
        <v>70</v>
      </c>
      <c r="C74" s="296" t="s">
        <v>2830</v>
      </c>
      <c r="D74" s="297" t="s">
        <v>1457</v>
      </c>
      <c r="E74" s="297" t="s">
        <v>1458</v>
      </c>
      <c r="F74" s="296" t="s">
        <v>2840</v>
      </c>
      <c r="G74" s="297" t="s">
        <v>2887</v>
      </c>
      <c r="H74" s="297" t="s">
        <v>1459</v>
      </c>
      <c r="I74" s="110" t="s">
        <v>1988</v>
      </c>
    </row>
    <row r="75" spans="1:9" ht="15">
      <c r="A75" s="271" t="s">
        <v>1269</v>
      </c>
      <c r="B75" s="272">
        <v>68</v>
      </c>
      <c r="C75" s="296" t="s">
        <v>1444</v>
      </c>
      <c r="D75" s="297" t="s">
        <v>1450</v>
      </c>
      <c r="E75" s="297" t="s">
        <v>1451</v>
      </c>
      <c r="F75" s="296" t="s">
        <v>1331</v>
      </c>
      <c r="G75" s="297" t="s">
        <v>1452</v>
      </c>
      <c r="H75" s="297" t="s">
        <v>2972</v>
      </c>
      <c r="I75" s="110" t="s">
        <v>1989</v>
      </c>
    </row>
    <row r="76" spans="1:9" ht="15">
      <c r="A76" s="271" t="s">
        <v>1270</v>
      </c>
      <c r="B76" s="272">
        <v>75</v>
      </c>
      <c r="C76" s="296" t="s">
        <v>2767</v>
      </c>
      <c r="D76" s="297" t="s">
        <v>1471</v>
      </c>
      <c r="E76" s="297" t="s">
        <v>1472</v>
      </c>
      <c r="F76" s="296" t="s">
        <v>2841</v>
      </c>
      <c r="G76" s="297" t="s">
        <v>2917</v>
      </c>
      <c r="H76" s="297" t="s">
        <v>1473</v>
      </c>
      <c r="I76" s="110" t="s">
        <v>1990</v>
      </c>
    </row>
    <row r="77" spans="1:9" ht="15">
      <c r="A77" s="271" t="s">
        <v>1271</v>
      </c>
      <c r="B77" s="272">
        <v>83</v>
      </c>
      <c r="C77" s="296" t="s">
        <v>1444</v>
      </c>
      <c r="D77" s="297" t="s">
        <v>1495</v>
      </c>
      <c r="E77" s="297" t="s">
        <v>1496</v>
      </c>
      <c r="F77" s="296" t="s">
        <v>2840</v>
      </c>
      <c r="G77" s="297" t="s">
        <v>1497</v>
      </c>
      <c r="H77" s="297" t="s">
        <v>2968</v>
      </c>
      <c r="I77" s="110" t="s">
        <v>1991</v>
      </c>
    </row>
    <row r="78" spans="1:9" ht="15">
      <c r="A78" s="271" t="s">
        <v>1272</v>
      </c>
      <c r="B78" s="272">
        <v>46</v>
      </c>
      <c r="C78" s="296" t="s">
        <v>1444</v>
      </c>
      <c r="D78" s="297" t="s">
        <v>3028</v>
      </c>
      <c r="E78" s="297" t="s">
        <v>3029</v>
      </c>
      <c r="F78" s="296" t="s">
        <v>298</v>
      </c>
      <c r="G78" s="297" t="s">
        <v>3030</v>
      </c>
      <c r="H78" s="297" t="s">
        <v>2968</v>
      </c>
      <c r="I78" s="110" t="s">
        <v>1992</v>
      </c>
    </row>
    <row r="79" spans="1:9" ht="15">
      <c r="A79" s="271" t="s">
        <v>1273</v>
      </c>
      <c r="B79" s="272">
        <v>35</v>
      </c>
      <c r="C79" s="296" t="s">
        <v>2829</v>
      </c>
      <c r="D79" s="297" t="s">
        <v>1380</v>
      </c>
      <c r="E79" s="297" t="s">
        <v>1381</v>
      </c>
      <c r="F79" s="296" t="s">
        <v>2841</v>
      </c>
      <c r="G79" s="297" t="s">
        <v>2887</v>
      </c>
      <c r="H79" s="297" t="s">
        <v>2881</v>
      </c>
      <c r="I79" s="110" t="s">
        <v>1993</v>
      </c>
    </row>
    <row r="80" spans="1:9" ht="15">
      <c r="A80" s="271" t="s">
        <v>1274</v>
      </c>
      <c r="B80" s="272">
        <v>87</v>
      </c>
      <c r="C80" s="296" t="s">
        <v>2835</v>
      </c>
      <c r="D80" s="297" t="s">
        <v>3045</v>
      </c>
      <c r="E80" s="297" t="s">
        <v>1503</v>
      </c>
      <c r="F80" s="296" t="s">
        <v>1504</v>
      </c>
      <c r="G80" s="297" t="s">
        <v>3046</v>
      </c>
      <c r="H80" s="297" t="s">
        <v>3003</v>
      </c>
      <c r="I80" s="110" t="s">
        <v>1994</v>
      </c>
    </row>
    <row r="81" spans="1:9" ht="15">
      <c r="A81" s="271" t="s">
        <v>1275</v>
      </c>
      <c r="B81" s="272">
        <v>58</v>
      </c>
      <c r="C81" s="296" t="s">
        <v>2839</v>
      </c>
      <c r="D81" s="297" t="s">
        <v>1428</v>
      </c>
      <c r="E81" s="297" t="s">
        <v>1429</v>
      </c>
      <c r="F81" s="296" t="s">
        <v>2840</v>
      </c>
      <c r="G81" s="297" t="s">
        <v>1430</v>
      </c>
      <c r="H81" s="297" t="s">
        <v>1431</v>
      </c>
      <c r="I81" s="110" t="s">
        <v>1995</v>
      </c>
    </row>
    <row r="82" spans="1:9" ht="15">
      <c r="A82" s="271" t="s">
        <v>1276</v>
      </c>
      <c r="B82" s="272">
        <v>82</v>
      </c>
      <c r="C82" s="296" t="s">
        <v>2831</v>
      </c>
      <c r="D82" s="297" t="s">
        <v>1492</v>
      </c>
      <c r="E82" s="297" t="s">
        <v>1493</v>
      </c>
      <c r="F82" s="296" t="s">
        <v>2840</v>
      </c>
      <c r="G82" s="297" t="s">
        <v>1494</v>
      </c>
      <c r="H82" s="297" t="s">
        <v>1456</v>
      </c>
      <c r="I82" s="110" t="s">
        <v>1996</v>
      </c>
    </row>
    <row r="83" spans="1:9" ht="15">
      <c r="A83" s="271" t="s">
        <v>1277</v>
      </c>
      <c r="B83" s="272">
        <v>40</v>
      </c>
      <c r="C83" s="296" t="s">
        <v>2830</v>
      </c>
      <c r="D83" s="297" t="s">
        <v>2746</v>
      </c>
      <c r="E83" s="297" t="s">
        <v>2747</v>
      </c>
      <c r="F83" s="296" t="s">
        <v>2884</v>
      </c>
      <c r="G83" s="297" t="s">
        <v>2860</v>
      </c>
      <c r="H83" s="297" t="s">
        <v>2861</v>
      </c>
      <c r="I83" s="110" t="s">
        <v>1997</v>
      </c>
    </row>
    <row r="84" spans="1:9" ht="15">
      <c r="A84" s="271" t="s">
        <v>1278</v>
      </c>
      <c r="B84" s="272">
        <v>71</v>
      </c>
      <c r="C84" s="273" t="s">
        <v>2839</v>
      </c>
      <c r="D84" s="266" t="s">
        <v>1461</v>
      </c>
      <c r="E84" s="266" t="s">
        <v>1462</v>
      </c>
      <c r="F84" s="273" t="s">
        <v>2840</v>
      </c>
      <c r="G84" s="266" t="s">
        <v>1463</v>
      </c>
      <c r="H84" s="266" t="s">
        <v>1464</v>
      </c>
      <c r="I84" s="110" t="s">
        <v>1998</v>
      </c>
    </row>
    <row r="85" spans="1:9" ht="15">
      <c r="A85" s="271" t="s">
        <v>1279</v>
      </c>
      <c r="B85" s="272">
        <v>112</v>
      </c>
      <c r="C85" s="296" t="s">
        <v>2831</v>
      </c>
      <c r="D85" s="297" t="s">
        <v>3027</v>
      </c>
      <c r="E85" s="297" t="s">
        <v>1570</v>
      </c>
      <c r="F85" s="296" t="s">
        <v>2841</v>
      </c>
      <c r="G85" s="297" t="s">
        <v>2887</v>
      </c>
      <c r="H85" s="297" t="s">
        <v>2985</v>
      </c>
      <c r="I85" s="110" t="s">
        <v>1999</v>
      </c>
    </row>
    <row r="86" spans="1:9" ht="15">
      <c r="A86" s="271" t="s">
        <v>1280</v>
      </c>
      <c r="B86" s="272">
        <v>60</v>
      </c>
      <c r="C86" s="296" t="s">
        <v>2830</v>
      </c>
      <c r="D86" s="297" t="s">
        <v>1434</v>
      </c>
      <c r="E86" s="297" t="s">
        <v>1435</v>
      </c>
      <c r="F86" s="296" t="s">
        <v>2841</v>
      </c>
      <c r="G86" s="297" t="s">
        <v>2864</v>
      </c>
      <c r="H86" s="297" t="s">
        <v>2861</v>
      </c>
      <c r="I86" s="110" t="s">
        <v>2000</v>
      </c>
    </row>
    <row r="87" spans="1:9" ht="15">
      <c r="A87" s="271" t="s">
        <v>1281</v>
      </c>
      <c r="B87" s="272">
        <v>28</v>
      </c>
      <c r="C87" s="296" t="s">
        <v>2835</v>
      </c>
      <c r="D87" s="297" t="s">
        <v>1364</v>
      </c>
      <c r="E87" s="297" t="s">
        <v>1365</v>
      </c>
      <c r="F87" s="296" t="s">
        <v>2841</v>
      </c>
      <c r="G87" s="297" t="s">
        <v>2850</v>
      </c>
      <c r="H87" s="297" t="s">
        <v>1366</v>
      </c>
      <c r="I87" s="110" t="s">
        <v>2001</v>
      </c>
    </row>
    <row r="88" spans="1:9" ht="15">
      <c r="A88" s="271" t="s">
        <v>1282</v>
      </c>
      <c r="B88" s="272">
        <v>31</v>
      </c>
      <c r="C88" s="296" t="s">
        <v>2832</v>
      </c>
      <c r="D88" s="297" t="s">
        <v>3052</v>
      </c>
      <c r="E88" s="297" t="s">
        <v>3053</v>
      </c>
      <c r="F88" s="296" t="s">
        <v>2841</v>
      </c>
      <c r="G88" s="297" t="s">
        <v>2876</v>
      </c>
      <c r="H88" s="297" t="s">
        <v>2851</v>
      </c>
      <c r="I88" s="110" t="s">
        <v>2002</v>
      </c>
    </row>
    <row r="89" spans="1:9" ht="15">
      <c r="A89" s="271" t="s">
        <v>1283</v>
      </c>
      <c r="B89" s="272">
        <v>107</v>
      </c>
      <c r="C89" s="296" t="s">
        <v>2767</v>
      </c>
      <c r="D89" s="297" t="s">
        <v>1559</v>
      </c>
      <c r="E89" s="297" t="s">
        <v>1560</v>
      </c>
      <c r="F89" s="296" t="s">
        <v>2841</v>
      </c>
      <c r="G89" s="297" t="s">
        <v>2887</v>
      </c>
      <c r="H89" s="297" t="s">
        <v>2925</v>
      </c>
      <c r="I89" s="110" t="s">
        <v>2003</v>
      </c>
    </row>
    <row r="90" spans="1:9" ht="15">
      <c r="A90" s="271" t="s">
        <v>1284</v>
      </c>
      <c r="B90" s="272">
        <v>108</v>
      </c>
      <c r="C90" s="296" t="s">
        <v>2767</v>
      </c>
      <c r="D90" s="297" t="s">
        <v>1562</v>
      </c>
      <c r="E90" s="297" t="s">
        <v>1563</v>
      </c>
      <c r="F90" s="296" t="s">
        <v>2840</v>
      </c>
      <c r="G90" s="297" t="s">
        <v>2984</v>
      </c>
      <c r="H90" s="297" t="s">
        <v>2879</v>
      </c>
      <c r="I90" s="110" t="s">
        <v>2004</v>
      </c>
    </row>
    <row r="91" spans="1:9" ht="15">
      <c r="A91" s="271" t="s">
        <v>1285</v>
      </c>
      <c r="B91" s="272">
        <v>72</v>
      </c>
      <c r="C91" s="296" t="s">
        <v>2830</v>
      </c>
      <c r="D91" s="297" t="s">
        <v>2882</v>
      </c>
      <c r="E91" s="297" t="s">
        <v>2883</v>
      </c>
      <c r="F91" s="296" t="s">
        <v>2841</v>
      </c>
      <c r="G91" s="297" t="s">
        <v>2867</v>
      </c>
      <c r="H91" s="297" t="s">
        <v>2861</v>
      </c>
      <c r="I91" s="110" t="s">
        <v>2005</v>
      </c>
    </row>
    <row r="92" spans="1:9" ht="15">
      <c r="A92" s="271" t="s">
        <v>1286</v>
      </c>
      <c r="B92" s="272">
        <v>41</v>
      </c>
      <c r="C92" s="296" t="s">
        <v>2839</v>
      </c>
      <c r="D92" s="297" t="s">
        <v>2771</v>
      </c>
      <c r="E92" s="297" t="s">
        <v>1393</v>
      </c>
      <c r="F92" s="296" t="s">
        <v>2841</v>
      </c>
      <c r="G92" s="297" t="s">
        <v>2842</v>
      </c>
      <c r="H92" s="297" t="s">
        <v>2772</v>
      </c>
      <c r="I92" s="110" t="s">
        <v>2006</v>
      </c>
    </row>
    <row r="93" spans="1:9" ht="15">
      <c r="A93" s="271" t="s">
        <v>1287</v>
      </c>
      <c r="B93" s="272">
        <v>113</v>
      </c>
      <c r="C93" s="296" t="s">
        <v>2831</v>
      </c>
      <c r="D93" s="297" t="s">
        <v>1572</v>
      </c>
      <c r="E93" s="297" t="s">
        <v>1573</v>
      </c>
      <c r="F93" s="296" t="s">
        <v>2840</v>
      </c>
      <c r="G93" s="297" t="s">
        <v>1574</v>
      </c>
      <c r="H93" s="297" t="s">
        <v>2875</v>
      </c>
      <c r="I93" s="110" t="s">
        <v>2007</v>
      </c>
    </row>
    <row r="94" spans="1:9" ht="15">
      <c r="A94" s="271" t="s">
        <v>1288</v>
      </c>
      <c r="B94" s="272">
        <v>23</v>
      </c>
      <c r="C94" s="296" t="s">
        <v>2832</v>
      </c>
      <c r="D94" s="297" t="s">
        <v>1353</v>
      </c>
      <c r="E94" s="297" t="s">
        <v>1354</v>
      </c>
      <c r="F94" s="296" t="s">
        <v>1355</v>
      </c>
      <c r="G94" s="297" t="s">
        <v>2845</v>
      </c>
      <c r="H94" s="297" t="s">
        <v>2851</v>
      </c>
      <c r="I94" s="110" t="s">
        <v>2008</v>
      </c>
    </row>
    <row r="95" spans="1:9" ht="15">
      <c r="A95" s="271" t="s">
        <v>1289</v>
      </c>
      <c r="B95" s="272">
        <v>121</v>
      </c>
      <c r="C95" s="296" t="s">
        <v>2839</v>
      </c>
      <c r="D95" s="297" t="s">
        <v>2930</v>
      </c>
      <c r="E95" s="297" t="s">
        <v>2931</v>
      </c>
      <c r="F95" s="296" t="s">
        <v>2841</v>
      </c>
      <c r="G95" s="297" t="s">
        <v>2887</v>
      </c>
      <c r="H95" s="297" t="s">
        <v>2896</v>
      </c>
      <c r="I95" s="110" t="s">
        <v>2009</v>
      </c>
    </row>
    <row r="96" spans="1:9" ht="15">
      <c r="A96" s="271" t="s">
        <v>1290</v>
      </c>
      <c r="B96" s="272">
        <v>120</v>
      </c>
      <c r="C96" s="296" t="s">
        <v>2839</v>
      </c>
      <c r="D96" s="297" t="s">
        <v>1594</v>
      </c>
      <c r="E96" s="297" t="s">
        <v>1595</v>
      </c>
      <c r="F96" s="296" t="s">
        <v>2841</v>
      </c>
      <c r="G96" s="297" t="s">
        <v>2887</v>
      </c>
      <c r="H96" s="297" t="s">
        <v>3720</v>
      </c>
      <c r="I96" s="110" t="s">
        <v>2010</v>
      </c>
    </row>
    <row r="97" spans="1:9" ht="15">
      <c r="A97" s="271" t="s">
        <v>1291</v>
      </c>
      <c r="B97" s="272">
        <v>84</v>
      </c>
      <c r="C97" s="296" t="s">
        <v>1444</v>
      </c>
      <c r="D97" s="297" t="s">
        <v>1498</v>
      </c>
      <c r="E97" s="297" t="s">
        <v>1499</v>
      </c>
      <c r="F97" s="296" t="s">
        <v>2840</v>
      </c>
      <c r="G97" s="297" t="s">
        <v>1500</v>
      </c>
      <c r="H97" s="297" t="s">
        <v>2908</v>
      </c>
      <c r="I97" s="110" t="s">
        <v>2011</v>
      </c>
    </row>
    <row r="98" spans="1:9" ht="15">
      <c r="A98" s="271" t="s">
        <v>1292</v>
      </c>
      <c r="B98" s="272">
        <v>128</v>
      </c>
      <c r="C98" s="296" t="s">
        <v>2767</v>
      </c>
      <c r="D98" s="297" t="s">
        <v>2889</v>
      </c>
      <c r="E98" s="297" t="s">
        <v>2890</v>
      </c>
      <c r="F98" s="296" t="s">
        <v>2841</v>
      </c>
      <c r="G98" s="297" t="s">
        <v>2887</v>
      </c>
      <c r="H98" s="297" t="s">
        <v>3727</v>
      </c>
      <c r="I98" s="110" t="s">
        <v>2012</v>
      </c>
    </row>
    <row r="99" spans="1:9" ht="15">
      <c r="A99" s="271" t="s">
        <v>1293</v>
      </c>
      <c r="B99" s="272">
        <v>63</v>
      </c>
      <c r="C99" s="296" t="s">
        <v>2829</v>
      </c>
      <c r="D99" s="297" t="s">
        <v>1438</v>
      </c>
      <c r="E99" s="297" t="s">
        <v>1439</v>
      </c>
      <c r="F99" s="296" t="s">
        <v>2840</v>
      </c>
      <c r="G99" s="297" t="s">
        <v>1440</v>
      </c>
      <c r="H99" s="297" t="s">
        <v>3025</v>
      </c>
      <c r="I99" s="110" t="s">
        <v>2013</v>
      </c>
    </row>
    <row r="100" spans="1:9" ht="15">
      <c r="A100" s="271" t="s">
        <v>1294</v>
      </c>
      <c r="B100" s="272">
        <v>137</v>
      </c>
      <c r="C100" s="296" t="s">
        <v>2829</v>
      </c>
      <c r="D100" s="297" t="s">
        <v>1632</v>
      </c>
      <c r="E100" s="297" t="s">
        <v>1633</v>
      </c>
      <c r="F100" s="296" t="s">
        <v>2841</v>
      </c>
      <c r="G100" s="297" t="s">
        <v>2887</v>
      </c>
      <c r="H100" s="297" t="s">
        <v>2857</v>
      </c>
      <c r="I100" s="110" t="s">
        <v>2014</v>
      </c>
    </row>
    <row r="101" spans="1:9" ht="15">
      <c r="A101" s="271" t="s">
        <v>1519</v>
      </c>
      <c r="B101" s="272">
        <v>148</v>
      </c>
      <c r="C101" s="296" t="s">
        <v>2830</v>
      </c>
      <c r="D101" s="297" t="s">
        <v>1664</v>
      </c>
      <c r="E101" s="297" t="s">
        <v>1665</v>
      </c>
      <c r="F101" s="296" t="s">
        <v>2840</v>
      </c>
      <c r="G101" s="297" t="s">
        <v>2842</v>
      </c>
      <c r="H101" s="297" t="s">
        <v>2896</v>
      </c>
      <c r="I101" s="110" t="s">
        <v>2015</v>
      </c>
    </row>
    <row r="102" spans="1:9" ht="15">
      <c r="A102" s="271" t="s">
        <v>1520</v>
      </c>
      <c r="B102" s="272">
        <v>118</v>
      </c>
      <c r="C102" s="296" t="s">
        <v>2839</v>
      </c>
      <c r="D102" s="297" t="s">
        <v>1586</v>
      </c>
      <c r="E102" s="297" t="s">
        <v>1587</v>
      </c>
      <c r="F102" s="296" t="s">
        <v>2840</v>
      </c>
      <c r="G102" s="297" t="s">
        <v>1588</v>
      </c>
      <c r="H102" s="297" t="s">
        <v>1589</v>
      </c>
      <c r="I102" s="110" t="s">
        <v>2016</v>
      </c>
    </row>
    <row r="103" spans="1:9" ht="15">
      <c r="A103" s="271" t="s">
        <v>1521</v>
      </c>
      <c r="B103" s="272">
        <v>114</v>
      </c>
      <c r="C103" s="296" t="s">
        <v>2767</v>
      </c>
      <c r="D103" s="297" t="s">
        <v>2885</v>
      </c>
      <c r="E103" s="297" t="s">
        <v>2886</v>
      </c>
      <c r="F103" s="296" t="s">
        <v>2841</v>
      </c>
      <c r="G103" s="297" t="s">
        <v>2887</v>
      </c>
      <c r="H103" s="297" t="s">
        <v>2879</v>
      </c>
      <c r="I103" s="110" t="s">
        <v>2017</v>
      </c>
    </row>
    <row r="104" spans="1:9" ht="15">
      <c r="A104" s="271" t="s">
        <v>1526</v>
      </c>
      <c r="B104" s="272">
        <v>94</v>
      </c>
      <c r="C104" s="296" t="s">
        <v>2829</v>
      </c>
      <c r="D104" s="297" t="s">
        <v>2880</v>
      </c>
      <c r="E104" s="297" t="s">
        <v>2762</v>
      </c>
      <c r="F104" s="296" t="s">
        <v>2841</v>
      </c>
      <c r="G104" s="297" t="s">
        <v>2867</v>
      </c>
      <c r="H104" s="297" t="s">
        <v>2881</v>
      </c>
      <c r="I104" s="110" t="s">
        <v>2018</v>
      </c>
    </row>
    <row r="105" spans="1:9" ht="15">
      <c r="A105" s="271" t="s">
        <v>1531</v>
      </c>
      <c r="B105" s="272">
        <v>133</v>
      </c>
      <c r="C105" s="296" t="s">
        <v>2831</v>
      </c>
      <c r="D105" s="297" t="s">
        <v>1618</v>
      </c>
      <c r="E105" s="297" t="s">
        <v>1619</v>
      </c>
      <c r="F105" s="296" t="s">
        <v>2841</v>
      </c>
      <c r="G105" s="297" t="s">
        <v>2874</v>
      </c>
      <c r="H105" s="297" t="s">
        <v>2868</v>
      </c>
      <c r="I105" s="110" t="s">
        <v>2019</v>
      </c>
    </row>
    <row r="106" spans="1:9" ht="15">
      <c r="A106" s="271" t="s">
        <v>1536</v>
      </c>
      <c r="B106" s="272">
        <v>105</v>
      </c>
      <c r="C106" s="296" t="s">
        <v>2767</v>
      </c>
      <c r="D106" s="297" t="s">
        <v>2873</v>
      </c>
      <c r="E106" s="297" t="s">
        <v>3799</v>
      </c>
      <c r="F106" s="296" t="s">
        <v>2841</v>
      </c>
      <c r="G106" s="297" t="s">
        <v>2874</v>
      </c>
      <c r="H106" s="297" t="s">
        <v>3715</v>
      </c>
      <c r="I106" s="110" t="s">
        <v>2020</v>
      </c>
    </row>
    <row r="107" spans="1:9" ht="15">
      <c r="A107" s="271" t="s">
        <v>1539</v>
      </c>
      <c r="B107" s="272">
        <v>155</v>
      </c>
      <c r="C107" s="296" t="s">
        <v>2830</v>
      </c>
      <c r="D107" s="297" t="s">
        <v>1683</v>
      </c>
      <c r="E107" s="297" t="s">
        <v>1684</v>
      </c>
      <c r="F107" s="296" t="s">
        <v>2840</v>
      </c>
      <c r="G107" s="297" t="s">
        <v>1685</v>
      </c>
      <c r="H107" s="297" t="s">
        <v>2861</v>
      </c>
      <c r="I107" s="110" t="s">
        <v>2021</v>
      </c>
    </row>
    <row r="108" spans="1:9" ht="15">
      <c r="A108" s="271" t="s">
        <v>1542</v>
      </c>
      <c r="B108" s="272">
        <v>141</v>
      </c>
      <c r="C108" s="296" t="s">
        <v>2831</v>
      </c>
      <c r="D108" s="297" t="s">
        <v>1646</v>
      </c>
      <c r="E108" s="297" t="s">
        <v>1647</v>
      </c>
      <c r="F108" s="296" t="s">
        <v>2840</v>
      </c>
      <c r="G108" s="297" t="s">
        <v>1648</v>
      </c>
      <c r="H108" s="297" t="s">
        <v>2985</v>
      </c>
      <c r="I108" s="110" t="s">
        <v>2022</v>
      </c>
    </row>
    <row r="109" spans="1:9" ht="15">
      <c r="A109" s="271" t="s">
        <v>1545</v>
      </c>
      <c r="B109" s="272">
        <v>147</v>
      </c>
      <c r="C109" s="296" t="s">
        <v>2831</v>
      </c>
      <c r="D109" s="297" t="s">
        <v>2954</v>
      </c>
      <c r="E109" s="297" t="s">
        <v>2777</v>
      </c>
      <c r="F109" s="296" t="s">
        <v>2841</v>
      </c>
      <c r="G109" s="297" t="s">
        <v>2850</v>
      </c>
      <c r="H109" s="297" t="s">
        <v>2868</v>
      </c>
      <c r="I109" s="110" t="s">
        <v>2023</v>
      </c>
    </row>
    <row r="110" spans="1:9" ht="15">
      <c r="A110" s="271" t="s">
        <v>1548</v>
      </c>
      <c r="B110" s="272">
        <v>110</v>
      </c>
      <c r="C110" s="296" t="s">
        <v>2839</v>
      </c>
      <c r="D110" s="297" t="s">
        <v>2778</v>
      </c>
      <c r="E110" s="297" t="s">
        <v>2779</v>
      </c>
      <c r="F110" s="296" t="s">
        <v>2841</v>
      </c>
      <c r="G110" s="297" t="s">
        <v>2848</v>
      </c>
      <c r="H110" s="297" t="s">
        <v>2780</v>
      </c>
      <c r="I110" s="110" t="s">
        <v>2024</v>
      </c>
    </row>
    <row r="111" spans="1:9" ht="15">
      <c r="A111" s="271" t="s">
        <v>1549</v>
      </c>
      <c r="B111" s="272">
        <v>123</v>
      </c>
      <c r="C111" s="296" t="s">
        <v>2767</v>
      </c>
      <c r="D111" s="297" t="s">
        <v>2989</v>
      </c>
      <c r="E111" s="297" t="s">
        <v>2990</v>
      </c>
      <c r="F111" s="296" t="s">
        <v>2841</v>
      </c>
      <c r="G111" s="297" t="s">
        <v>2887</v>
      </c>
      <c r="H111" s="297" t="s">
        <v>2925</v>
      </c>
      <c r="I111" s="110" t="s">
        <v>2025</v>
      </c>
    </row>
    <row r="112" spans="1:9" ht="15">
      <c r="A112" s="271" t="s">
        <v>1553</v>
      </c>
      <c r="B112" s="272">
        <v>134</v>
      </c>
      <c r="C112" s="296" t="s">
        <v>2829</v>
      </c>
      <c r="D112" s="297" t="s">
        <v>1621</v>
      </c>
      <c r="E112" s="297" t="s">
        <v>1622</v>
      </c>
      <c r="F112" s="296" t="s">
        <v>2840</v>
      </c>
      <c r="G112" s="297" t="s">
        <v>1623</v>
      </c>
      <c r="H112" s="297" t="s">
        <v>1469</v>
      </c>
      <c r="I112" s="110" t="s">
        <v>2026</v>
      </c>
    </row>
    <row r="113" spans="1:9" ht="15">
      <c r="A113" s="271" t="s">
        <v>1554</v>
      </c>
      <c r="B113" s="272">
        <v>122</v>
      </c>
      <c r="C113" s="296" t="s">
        <v>2767</v>
      </c>
      <c r="D113" s="297" t="s">
        <v>3722</v>
      </c>
      <c r="E113" s="297" t="s">
        <v>3723</v>
      </c>
      <c r="F113" s="296" t="s">
        <v>2841</v>
      </c>
      <c r="G113" s="297" t="s">
        <v>2867</v>
      </c>
      <c r="H113" s="297" t="s">
        <v>3724</v>
      </c>
      <c r="I113" s="110" t="s">
        <v>2027</v>
      </c>
    </row>
    <row r="114" spans="1:9" ht="15">
      <c r="A114" s="271" t="s">
        <v>1558</v>
      </c>
      <c r="B114" s="272">
        <v>143</v>
      </c>
      <c r="C114" s="296" t="s">
        <v>2839</v>
      </c>
      <c r="D114" s="297" t="s">
        <v>2957</v>
      </c>
      <c r="E114" s="297" t="s">
        <v>2958</v>
      </c>
      <c r="F114" s="296" t="s">
        <v>2841</v>
      </c>
      <c r="G114" s="297" t="s">
        <v>2867</v>
      </c>
      <c r="H114" s="297" t="s">
        <v>2894</v>
      </c>
      <c r="I114" s="110" t="s">
        <v>2028</v>
      </c>
    </row>
    <row r="115" spans="1:9" ht="15">
      <c r="A115" s="271" t="s">
        <v>1561</v>
      </c>
      <c r="B115" s="272">
        <v>109</v>
      </c>
      <c r="C115" s="296" t="s">
        <v>2839</v>
      </c>
      <c r="D115" s="297" t="s">
        <v>1565</v>
      </c>
      <c r="E115" s="297" t="s">
        <v>1566</v>
      </c>
      <c r="F115" s="296" t="s">
        <v>2841</v>
      </c>
      <c r="G115" s="297" t="s">
        <v>2887</v>
      </c>
      <c r="H115" s="297" t="s">
        <v>2985</v>
      </c>
      <c r="I115" s="110" t="s">
        <v>2029</v>
      </c>
    </row>
    <row r="116" spans="1:9" ht="15">
      <c r="A116" s="271" t="s">
        <v>1564</v>
      </c>
      <c r="B116" s="272">
        <v>146</v>
      </c>
      <c r="C116" s="296" t="s">
        <v>2830</v>
      </c>
      <c r="D116" s="297" t="s">
        <v>1660</v>
      </c>
      <c r="E116" s="297" t="s">
        <v>1661</v>
      </c>
      <c r="F116" s="296" t="s">
        <v>2841</v>
      </c>
      <c r="G116" s="297" t="s">
        <v>2864</v>
      </c>
      <c r="H116" s="297" t="s">
        <v>2861</v>
      </c>
      <c r="I116" s="110" t="s">
        <v>2030</v>
      </c>
    </row>
    <row r="117" spans="1:9" ht="15">
      <c r="A117" s="271" t="s">
        <v>1567</v>
      </c>
      <c r="B117" s="272">
        <v>150</v>
      </c>
      <c r="C117" s="296" t="s">
        <v>2839</v>
      </c>
      <c r="D117" s="297" t="s">
        <v>1669</v>
      </c>
      <c r="E117" s="297" t="s">
        <v>1670</v>
      </c>
      <c r="F117" s="296" t="s">
        <v>2841</v>
      </c>
      <c r="G117" s="297" t="s">
        <v>1671</v>
      </c>
      <c r="H117" s="297" t="s">
        <v>1672</v>
      </c>
      <c r="I117" s="110" t="s">
        <v>2031</v>
      </c>
    </row>
    <row r="118" spans="1:9" ht="15">
      <c r="A118" s="271" t="s">
        <v>1568</v>
      </c>
      <c r="B118" s="272">
        <v>98</v>
      </c>
      <c r="C118" s="296" t="s">
        <v>2839</v>
      </c>
      <c r="D118" s="297" t="s">
        <v>1532</v>
      </c>
      <c r="E118" s="297" t="s">
        <v>1533</v>
      </c>
      <c r="F118" s="296" t="s">
        <v>1534</v>
      </c>
      <c r="G118" s="297" t="s">
        <v>2887</v>
      </c>
      <c r="H118" s="297" t="s">
        <v>1535</v>
      </c>
      <c r="I118" s="110" t="s">
        <v>2032</v>
      </c>
    </row>
    <row r="119" spans="1:9" ht="15">
      <c r="A119" s="271" t="s">
        <v>1569</v>
      </c>
      <c r="B119" s="272">
        <v>154</v>
      </c>
      <c r="C119" s="296" t="s">
        <v>2839</v>
      </c>
      <c r="D119" s="297" t="s">
        <v>1680</v>
      </c>
      <c r="E119" s="297" t="s">
        <v>1681</v>
      </c>
      <c r="F119" s="296" t="s">
        <v>2841</v>
      </c>
      <c r="G119" s="297" t="s">
        <v>2842</v>
      </c>
      <c r="H119" s="297" t="s">
        <v>2925</v>
      </c>
      <c r="I119" s="110" t="s">
        <v>2033</v>
      </c>
    </row>
    <row r="120" spans="1:9" ht="15">
      <c r="A120" s="271" t="s">
        <v>1571</v>
      </c>
      <c r="B120" s="272">
        <v>124</v>
      </c>
      <c r="C120" s="296" t="s">
        <v>2829</v>
      </c>
      <c r="D120" s="297" t="s">
        <v>1600</v>
      </c>
      <c r="E120" s="297" t="s">
        <v>1601</v>
      </c>
      <c r="F120" s="296" t="s">
        <v>2840</v>
      </c>
      <c r="G120" s="297" t="s">
        <v>1485</v>
      </c>
      <c r="H120" s="297" t="s">
        <v>3016</v>
      </c>
      <c r="I120" s="110" t="s">
        <v>2034</v>
      </c>
    </row>
    <row r="121" spans="1:9" ht="15">
      <c r="A121" s="271" t="s">
        <v>1575</v>
      </c>
      <c r="B121" s="272">
        <v>116</v>
      </c>
      <c r="C121" s="296" t="s">
        <v>2831</v>
      </c>
      <c r="D121" s="297" t="s">
        <v>2960</v>
      </c>
      <c r="E121" s="297" t="s">
        <v>2961</v>
      </c>
      <c r="F121" s="296" t="s">
        <v>2841</v>
      </c>
      <c r="G121" s="297" t="s">
        <v>2848</v>
      </c>
      <c r="H121" s="297" t="s">
        <v>2868</v>
      </c>
      <c r="I121" s="110" t="s">
        <v>2035</v>
      </c>
    </row>
    <row r="122" spans="1:9" ht="15">
      <c r="A122" s="271" t="s">
        <v>1576</v>
      </c>
      <c r="B122" s="272">
        <v>129</v>
      </c>
      <c r="C122" s="296" t="s">
        <v>2839</v>
      </c>
      <c r="D122" s="297" t="s">
        <v>2891</v>
      </c>
      <c r="E122" s="297" t="s">
        <v>2892</v>
      </c>
      <c r="F122" s="296" t="s">
        <v>2841</v>
      </c>
      <c r="G122" s="297" t="s">
        <v>2867</v>
      </c>
      <c r="H122" s="297" t="s">
        <v>2893</v>
      </c>
      <c r="I122" s="110" t="s">
        <v>2036</v>
      </c>
    </row>
    <row r="123" spans="1:9" ht="15">
      <c r="A123" s="271" t="s">
        <v>1580</v>
      </c>
      <c r="B123" s="272">
        <v>159</v>
      </c>
      <c r="C123" s="296" t="s">
        <v>2839</v>
      </c>
      <c r="D123" s="297" t="s">
        <v>1701</v>
      </c>
      <c r="E123" s="297" t="s">
        <v>1702</v>
      </c>
      <c r="F123" s="296" t="s">
        <v>2841</v>
      </c>
      <c r="G123" s="297" t="s">
        <v>2887</v>
      </c>
      <c r="H123" s="297" t="s">
        <v>1589</v>
      </c>
      <c r="I123" s="110" t="s">
        <v>2037</v>
      </c>
    </row>
    <row r="124" spans="1:9" ht="15">
      <c r="A124" s="271" t="s">
        <v>1581</v>
      </c>
      <c r="B124" s="272">
        <v>145</v>
      </c>
      <c r="C124" s="296" t="s">
        <v>2767</v>
      </c>
      <c r="D124" s="297" t="s">
        <v>1657</v>
      </c>
      <c r="E124" s="297" t="s">
        <v>1658</v>
      </c>
      <c r="F124" s="296" t="s">
        <v>2841</v>
      </c>
      <c r="G124" s="297" t="s">
        <v>2867</v>
      </c>
      <c r="H124" s="297" t="s">
        <v>2925</v>
      </c>
      <c r="I124" s="110" t="s">
        <v>2038</v>
      </c>
    </row>
    <row r="125" spans="1:9" ht="15">
      <c r="A125" s="271" t="s">
        <v>1585</v>
      </c>
      <c r="B125" s="272">
        <v>79</v>
      </c>
      <c r="C125" s="296" t="s">
        <v>2830</v>
      </c>
      <c r="D125" s="297" t="s">
        <v>1483</v>
      </c>
      <c r="E125" s="297" t="s">
        <v>1484</v>
      </c>
      <c r="F125" s="296" t="s">
        <v>2840</v>
      </c>
      <c r="G125" s="297" t="s">
        <v>1485</v>
      </c>
      <c r="H125" s="297" t="s">
        <v>1486</v>
      </c>
      <c r="I125" s="110" t="s">
        <v>2039</v>
      </c>
    </row>
    <row r="126" spans="1:9" ht="15">
      <c r="A126" s="271" t="s">
        <v>1590</v>
      </c>
      <c r="B126" s="272">
        <v>85</v>
      </c>
      <c r="C126" s="296" t="s">
        <v>2829</v>
      </c>
      <c r="D126" s="297" t="s">
        <v>1501</v>
      </c>
      <c r="E126" s="297" t="s">
        <v>1502</v>
      </c>
      <c r="F126" s="296" t="s">
        <v>299</v>
      </c>
      <c r="G126" s="297" t="s">
        <v>3046</v>
      </c>
      <c r="H126" s="297" t="s">
        <v>2881</v>
      </c>
      <c r="I126" s="110" t="s">
        <v>2040</v>
      </c>
    </row>
    <row r="127" spans="1:9" ht="15">
      <c r="A127" s="271" t="s">
        <v>1593</v>
      </c>
      <c r="B127" s="272">
        <v>88</v>
      </c>
      <c r="C127" s="296" t="s">
        <v>2829</v>
      </c>
      <c r="D127" s="297" t="s">
        <v>1505</v>
      </c>
      <c r="E127" s="297" t="s">
        <v>1506</v>
      </c>
      <c r="F127" s="296" t="s">
        <v>2884</v>
      </c>
      <c r="G127" s="297" t="s">
        <v>2848</v>
      </c>
      <c r="H127" s="297" t="s">
        <v>2849</v>
      </c>
      <c r="I127" s="110" t="s">
        <v>2041</v>
      </c>
    </row>
    <row r="128" spans="1:9" ht="15">
      <c r="A128" s="271" t="s">
        <v>1596</v>
      </c>
      <c r="B128" s="272">
        <v>138</v>
      </c>
      <c r="C128" s="296" t="s">
        <v>2830</v>
      </c>
      <c r="D128" s="297" t="s">
        <v>1635</v>
      </c>
      <c r="E128" s="297" t="s">
        <v>1636</v>
      </c>
      <c r="F128" s="296" t="s">
        <v>2840</v>
      </c>
      <c r="G128" s="297" t="s">
        <v>1485</v>
      </c>
      <c r="H128" s="297" t="s">
        <v>2861</v>
      </c>
      <c r="I128" s="110" t="s">
        <v>2042</v>
      </c>
    </row>
    <row r="129" spans="1:9" ht="15">
      <c r="A129" s="271" t="s">
        <v>1597</v>
      </c>
      <c r="B129" s="272">
        <v>153</v>
      </c>
      <c r="C129" s="296" t="s">
        <v>2839</v>
      </c>
      <c r="D129" s="297" t="s">
        <v>2945</v>
      </c>
      <c r="E129" s="297" t="s">
        <v>2776</v>
      </c>
      <c r="F129" s="296" t="s">
        <v>2841</v>
      </c>
      <c r="G129" s="297" t="s">
        <v>2867</v>
      </c>
      <c r="H129" s="297" t="s">
        <v>2946</v>
      </c>
      <c r="I129" s="110" t="s">
        <v>2043</v>
      </c>
    </row>
    <row r="130" spans="1:9" ht="15">
      <c r="A130" s="271" t="s">
        <v>1598</v>
      </c>
      <c r="B130" s="272">
        <v>149</v>
      </c>
      <c r="C130" s="296" t="s">
        <v>2839</v>
      </c>
      <c r="D130" s="297" t="s">
        <v>3732</v>
      </c>
      <c r="E130" s="297" t="s">
        <v>3733</v>
      </c>
      <c r="F130" s="296" t="s">
        <v>2841</v>
      </c>
      <c r="G130" s="297" t="s">
        <v>2984</v>
      </c>
      <c r="H130" s="297" t="s">
        <v>1667</v>
      </c>
      <c r="I130" s="110" t="s">
        <v>2044</v>
      </c>
    </row>
    <row r="131" spans="1:9" ht="15">
      <c r="A131" s="271" t="s">
        <v>1599</v>
      </c>
      <c r="B131" s="272">
        <v>126</v>
      </c>
      <c r="C131" s="296" t="s">
        <v>2767</v>
      </c>
      <c r="D131" s="297" t="s">
        <v>1607</v>
      </c>
      <c r="E131" s="297" t="s">
        <v>1608</v>
      </c>
      <c r="F131" s="296" t="s">
        <v>2840</v>
      </c>
      <c r="G131" s="297" t="s">
        <v>1609</v>
      </c>
      <c r="H131" s="297" t="s">
        <v>1610</v>
      </c>
      <c r="I131" s="110" t="s">
        <v>2045</v>
      </c>
    </row>
    <row r="132" spans="1:9" ht="15">
      <c r="A132" s="271" t="s">
        <v>1602</v>
      </c>
      <c r="B132" s="272">
        <v>152</v>
      </c>
      <c r="C132" s="296" t="s">
        <v>2767</v>
      </c>
      <c r="D132" s="297" t="s">
        <v>3737</v>
      </c>
      <c r="E132" s="297" t="s">
        <v>3738</v>
      </c>
      <c r="F132" s="296" t="s">
        <v>2841</v>
      </c>
      <c r="G132" s="297" t="s">
        <v>2867</v>
      </c>
      <c r="H132" s="297" t="s">
        <v>3727</v>
      </c>
      <c r="I132" s="110" t="s">
        <v>2046</v>
      </c>
    </row>
    <row r="133" spans="1:9" ht="15">
      <c r="A133" s="271" t="s">
        <v>1606</v>
      </c>
      <c r="B133" s="272">
        <v>97</v>
      </c>
      <c r="C133" s="296" t="s">
        <v>2839</v>
      </c>
      <c r="D133" s="297" t="s">
        <v>1527</v>
      </c>
      <c r="E133" s="297" t="s">
        <v>1528</v>
      </c>
      <c r="F133" s="296" t="s">
        <v>2840</v>
      </c>
      <c r="G133" s="297" t="s">
        <v>1529</v>
      </c>
      <c r="H133" s="297" t="s">
        <v>1530</v>
      </c>
      <c r="I133" s="110" t="s">
        <v>2047</v>
      </c>
    </row>
    <row r="134" spans="1:9" ht="15">
      <c r="A134" s="271" t="s">
        <v>1611</v>
      </c>
      <c r="B134" s="272">
        <v>136</v>
      </c>
      <c r="C134" s="296" t="s">
        <v>2830</v>
      </c>
      <c r="D134" s="297" t="s">
        <v>1629</v>
      </c>
      <c r="E134" s="297" t="s">
        <v>1630</v>
      </c>
      <c r="F134" s="296" t="s">
        <v>2841</v>
      </c>
      <c r="G134" s="297" t="s">
        <v>2848</v>
      </c>
      <c r="H134" s="297" t="s">
        <v>1480</v>
      </c>
      <c r="I134" s="110" t="s">
        <v>2048</v>
      </c>
    </row>
    <row r="135" spans="1:9" ht="15">
      <c r="A135" s="271" t="s">
        <v>1612</v>
      </c>
      <c r="B135" s="109">
        <v>115</v>
      </c>
      <c r="C135" s="287" t="s">
        <v>2767</v>
      </c>
      <c r="D135" s="288" t="s">
        <v>1577</v>
      </c>
      <c r="E135" s="288" t="s">
        <v>1578</v>
      </c>
      <c r="F135" s="287" t="s">
        <v>2840</v>
      </c>
      <c r="G135" s="288" t="s">
        <v>2984</v>
      </c>
      <c r="H135" s="288" t="s">
        <v>1579</v>
      </c>
      <c r="I135" s="110" t="s">
        <v>2049</v>
      </c>
    </row>
    <row r="136" spans="1:9" ht="15">
      <c r="A136" s="271" t="s">
        <v>1613</v>
      </c>
      <c r="B136" s="272">
        <v>142</v>
      </c>
      <c r="C136" s="296" t="s">
        <v>2830</v>
      </c>
      <c r="D136" s="297" t="s">
        <v>1650</v>
      </c>
      <c r="E136" s="297" t="s">
        <v>1651</v>
      </c>
      <c r="F136" s="296" t="s">
        <v>2841</v>
      </c>
      <c r="G136" s="297" t="s">
        <v>2867</v>
      </c>
      <c r="H136" s="297" t="s">
        <v>1652</v>
      </c>
      <c r="I136" s="110" t="s">
        <v>2050</v>
      </c>
    </row>
    <row r="137" spans="1:9" ht="15">
      <c r="A137" s="271" t="s">
        <v>1614</v>
      </c>
      <c r="B137" s="272">
        <v>80</v>
      </c>
      <c r="C137" s="296" t="s">
        <v>2830</v>
      </c>
      <c r="D137" s="297" t="s">
        <v>1487</v>
      </c>
      <c r="E137" s="297" t="s">
        <v>1488</v>
      </c>
      <c r="F137" s="296" t="s">
        <v>2841</v>
      </c>
      <c r="G137" s="297" t="s">
        <v>2864</v>
      </c>
      <c r="H137" s="297" t="s">
        <v>1480</v>
      </c>
      <c r="I137" s="110" t="s">
        <v>2051</v>
      </c>
    </row>
    <row r="138" spans="1:9" ht="15">
      <c r="A138" s="271" t="s">
        <v>1617</v>
      </c>
      <c r="B138" s="272">
        <v>139</v>
      </c>
      <c r="C138" s="296" t="s">
        <v>2830</v>
      </c>
      <c r="D138" s="297" t="s">
        <v>1638</v>
      </c>
      <c r="E138" s="297" t="s">
        <v>1639</v>
      </c>
      <c r="F138" s="296" t="s">
        <v>2841</v>
      </c>
      <c r="G138" s="297" t="s">
        <v>2887</v>
      </c>
      <c r="H138" s="297" t="s">
        <v>1640</v>
      </c>
      <c r="I138" s="110" t="s">
        <v>2052</v>
      </c>
    </row>
    <row r="139" spans="1:9" ht="15">
      <c r="A139" s="271" t="s">
        <v>1620</v>
      </c>
      <c r="B139" s="272">
        <v>119</v>
      </c>
      <c r="C139" s="296" t="s">
        <v>2830</v>
      </c>
      <c r="D139" s="297" t="s">
        <v>1591</v>
      </c>
      <c r="E139" s="297" t="s">
        <v>1592</v>
      </c>
      <c r="F139" s="296" t="s">
        <v>2840</v>
      </c>
      <c r="G139" s="297" t="s">
        <v>1485</v>
      </c>
      <c r="H139" s="297" t="s">
        <v>2861</v>
      </c>
      <c r="I139" s="110" t="s">
        <v>2053</v>
      </c>
    </row>
    <row r="140" spans="1:9" ht="15">
      <c r="A140" s="271" t="s">
        <v>1624</v>
      </c>
      <c r="B140" s="272">
        <v>160</v>
      </c>
      <c r="C140" s="296" t="s">
        <v>2767</v>
      </c>
      <c r="D140" s="297" t="s">
        <v>1704</v>
      </c>
      <c r="E140" s="297" t="s">
        <v>1705</v>
      </c>
      <c r="F140" s="296" t="s">
        <v>2841</v>
      </c>
      <c r="G140" s="297" t="s">
        <v>2928</v>
      </c>
      <c r="H140" s="297" t="s">
        <v>1706</v>
      </c>
      <c r="I140" s="110" t="s">
        <v>2054</v>
      </c>
    </row>
    <row r="141" spans="1:9" ht="15">
      <c r="A141" s="271" t="s">
        <v>1628</v>
      </c>
      <c r="B141" s="272">
        <v>106</v>
      </c>
      <c r="C141" s="296" t="s">
        <v>2767</v>
      </c>
      <c r="D141" s="297" t="s">
        <v>1555</v>
      </c>
      <c r="E141" s="297" t="s">
        <v>1556</v>
      </c>
      <c r="F141" s="296" t="s">
        <v>2884</v>
      </c>
      <c r="G141" s="297" t="s">
        <v>1557</v>
      </c>
      <c r="H141" s="297" t="s">
        <v>1473</v>
      </c>
      <c r="I141" s="110" t="s">
        <v>2055</v>
      </c>
    </row>
    <row r="142" spans="1:9" ht="15">
      <c r="A142" s="271" t="s">
        <v>1631</v>
      </c>
      <c r="B142" s="272">
        <v>151</v>
      </c>
      <c r="C142" s="296" t="s">
        <v>2830</v>
      </c>
      <c r="D142" s="297" t="s">
        <v>1674</v>
      </c>
      <c r="E142" s="297" t="s">
        <v>1675</v>
      </c>
      <c r="F142" s="296" t="s">
        <v>2841</v>
      </c>
      <c r="G142" s="297" t="s">
        <v>2887</v>
      </c>
      <c r="H142" s="297" t="s">
        <v>1480</v>
      </c>
      <c r="I142" s="110" t="s">
        <v>2056</v>
      </c>
    </row>
    <row r="143" spans="1:9" ht="15">
      <c r="A143" s="271" t="s">
        <v>1634</v>
      </c>
      <c r="B143" s="272">
        <v>144</v>
      </c>
      <c r="C143" s="296" t="s">
        <v>2767</v>
      </c>
      <c r="D143" s="297" t="s">
        <v>2888</v>
      </c>
      <c r="E143" s="297" t="s">
        <v>1655</v>
      </c>
      <c r="F143" s="296" t="s">
        <v>2841</v>
      </c>
      <c r="G143" s="297" t="s">
        <v>2887</v>
      </c>
      <c r="H143" s="297" t="s">
        <v>2875</v>
      </c>
      <c r="I143" s="110" t="s">
        <v>2057</v>
      </c>
    </row>
    <row r="144" spans="1:9" ht="15">
      <c r="A144" s="271" t="s">
        <v>1637</v>
      </c>
      <c r="B144" s="109">
        <v>125</v>
      </c>
      <c r="C144" s="287" t="s">
        <v>2831</v>
      </c>
      <c r="D144" s="288" t="s">
        <v>1603</v>
      </c>
      <c r="E144" s="288" t="s">
        <v>1604</v>
      </c>
      <c r="F144" s="287" t="s">
        <v>1331</v>
      </c>
      <c r="G144" s="288" t="s">
        <v>1605</v>
      </c>
      <c r="H144" s="288" t="s">
        <v>2868</v>
      </c>
      <c r="I144" s="110" t="s">
        <v>2058</v>
      </c>
    </row>
    <row r="145" spans="1:9" ht="15">
      <c r="A145" s="271" t="s">
        <v>1641</v>
      </c>
      <c r="B145" s="109">
        <v>99</v>
      </c>
      <c r="C145" s="287" t="s">
        <v>2839</v>
      </c>
      <c r="D145" s="288" t="s">
        <v>1537</v>
      </c>
      <c r="E145" s="288" t="s">
        <v>1538</v>
      </c>
      <c r="F145" s="287" t="s">
        <v>1534</v>
      </c>
      <c r="G145" s="288" t="s">
        <v>2887</v>
      </c>
      <c r="H145" s="288" t="s">
        <v>1535</v>
      </c>
      <c r="I145" s="110" t="s">
        <v>2059</v>
      </c>
    </row>
    <row r="146" spans="1:9" ht="15">
      <c r="A146" s="271" t="s">
        <v>1645</v>
      </c>
      <c r="B146" s="109">
        <v>158</v>
      </c>
      <c r="C146" s="287" t="s">
        <v>2839</v>
      </c>
      <c r="D146" s="288" t="s">
        <v>1696</v>
      </c>
      <c r="E146" s="288" t="s">
        <v>1697</v>
      </c>
      <c r="F146" s="287" t="s">
        <v>2841</v>
      </c>
      <c r="G146" s="288" t="s">
        <v>1698</v>
      </c>
      <c r="H146" s="288" t="s">
        <v>1699</v>
      </c>
      <c r="I146" s="110" t="s">
        <v>2060</v>
      </c>
    </row>
    <row r="147" spans="1:9" ht="15">
      <c r="A147" s="271" t="s">
        <v>1649</v>
      </c>
      <c r="B147" s="109">
        <v>157</v>
      </c>
      <c r="C147" s="287" t="s">
        <v>2767</v>
      </c>
      <c r="D147" s="288" t="s">
        <v>1692</v>
      </c>
      <c r="E147" s="288" t="s">
        <v>1693</v>
      </c>
      <c r="F147" s="287" t="s">
        <v>2841</v>
      </c>
      <c r="G147" s="288" t="s">
        <v>2867</v>
      </c>
      <c r="H147" s="288" t="s">
        <v>1694</v>
      </c>
      <c r="I147" s="110" t="s">
        <v>2061</v>
      </c>
    </row>
    <row r="148" spans="1:9" ht="15">
      <c r="A148" s="271" t="s">
        <v>1653</v>
      </c>
      <c r="B148" s="109">
        <v>161</v>
      </c>
      <c r="C148" s="287" t="s">
        <v>2767</v>
      </c>
      <c r="D148" s="288" t="s">
        <v>1708</v>
      </c>
      <c r="E148" s="288" t="s">
        <v>1709</v>
      </c>
      <c r="F148" s="287" t="s">
        <v>2841</v>
      </c>
      <c r="G148" s="288" t="s">
        <v>1584</v>
      </c>
      <c r="H148" s="288" t="s">
        <v>3720</v>
      </c>
      <c r="I148" s="110" t="s">
        <v>2062</v>
      </c>
    </row>
    <row r="149" spans="1:9" ht="15">
      <c r="A149" s="271" t="s">
        <v>1654</v>
      </c>
      <c r="B149" s="109">
        <v>117</v>
      </c>
      <c r="C149" s="287" t="s">
        <v>2839</v>
      </c>
      <c r="D149" s="288" t="s">
        <v>1582</v>
      </c>
      <c r="E149" s="288" t="s">
        <v>1583</v>
      </c>
      <c r="F149" s="287" t="s">
        <v>2841</v>
      </c>
      <c r="G149" s="288" t="s">
        <v>1584</v>
      </c>
      <c r="H149" s="288" t="s">
        <v>3734</v>
      </c>
      <c r="I149" s="110" t="s">
        <v>2063</v>
      </c>
    </row>
    <row r="150" spans="1:9" ht="15">
      <c r="A150" s="271" t="s">
        <v>1656</v>
      </c>
      <c r="B150" s="109">
        <v>163</v>
      </c>
      <c r="C150" s="287" t="s">
        <v>2767</v>
      </c>
      <c r="D150" s="288" t="s">
        <v>1714</v>
      </c>
      <c r="E150" s="288" t="s">
        <v>1715</v>
      </c>
      <c r="F150" s="287" t="s">
        <v>2841</v>
      </c>
      <c r="G150" s="288" t="s">
        <v>2848</v>
      </c>
      <c r="H150" s="288" t="s">
        <v>1716</v>
      </c>
      <c r="I150" s="110" t="s">
        <v>2064</v>
      </c>
    </row>
    <row r="151" spans="1:9" ht="15">
      <c r="A151" s="271" t="s">
        <v>1659</v>
      </c>
      <c r="B151" s="109">
        <v>135</v>
      </c>
      <c r="C151" s="287" t="s">
        <v>2830</v>
      </c>
      <c r="D151" s="288" t="s">
        <v>1625</v>
      </c>
      <c r="E151" s="288" t="s">
        <v>1626</v>
      </c>
      <c r="F151" s="287" t="s">
        <v>2840</v>
      </c>
      <c r="G151" s="288" t="s">
        <v>1627</v>
      </c>
      <c r="H151" s="288" t="s">
        <v>1480</v>
      </c>
      <c r="I151" s="110" t="s">
        <v>2065</v>
      </c>
    </row>
    <row r="152" spans="1:9" ht="15">
      <c r="A152" s="271" t="s">
        <v>1662</v>
      </c>
      <c r="B152" s="109">
        <v>100</v>
      </c>
      <c r="C152" s="287" t="s">
        <v>2839</v>
      </c>
      <c r="D152" s="288" t="s">
        <v>1540</v>
      </c>
      <c r="E152" s="288" t="s">
        <v>3793</v>
      </c>
      <c r="F152" s="287" t="s">
        <v>1534</v>
      </c>
      <c r="G152" s="288" t="s">
        <v>2887</v>
      </c>
      <c r="H152" s="288" t="s">
        <v>1541</v>
      </c>
      <c r="I152" s="110" t="s">
        <v>2066</v>
      </c>
    </row>
    <row r="153" spans="1:9" ht="15">
      <c r="A153" s="271" t="s">
        <v>1663</v>
      </c>
      <c r="B153" s="109">
        <v>156</v>
      </c>
      <c r="C153" s="287" t="s">
        <v>2839</v>
      </c>
      <c r="D153" s="288" t="s">
        <v>1687</v>
      </c>
      <c r="E153" s="288" t="s">
        <v>1688</v>
      </c>
      <c r="F153" s="287" t="s">
        <v>2840</v>
      </c>
      <c r="G153" s="288" t="s">
        <v>1689</v>
      </c>
      <c r="H153" s="288" t="s">
        <v>1690</v>
      </c>
      <c r="I153" s="110" t="s">
        <v>2067</v>
      </c>
    </row>
    <row r="154" spans="1:9" ht="15">
      <c r="A154" s="271" t="s">
        <v>1666</v>
      </c>
      <c r="B154" s="109">
        <v>140</v>
      </c>
      <c r="C154" s="287" t="s">
        <v>2767</v>
      </c>
      <c r="D154" s="288" t="s">
        <v>1642</v>
      </c>
      <c r="E154" s="288" t="s">
        <v>1643</v>
      </c>
      <c r="F154" s="287" t="s">
        <v>2895</v>
      </c>
      <c r="G154" s="288" t="s">
        <v>1644</v>
      </c>
      <c r="H154" s="288" t="s">
        <v>2894</v>
      </c>
      <c r="I154" s="110" t="s">
        <v>2068</v>
      </c>
    </row>
    <row r="155" spans="1:9" ht="15">
      <c r="A155" s="271" t="s">
        <v>1668</v>
      </c>
      <c r="B155" s="109">
        <v>78</v>
      </c>
      <c r="C155" s="287" t="s">
        <v>2830</v>
      </c>
      <c r="D155" s="288" t="s">
        <v>1481</v>
      </c>
      <c r="E155" s="288" t="s">
        <v>1482</v>
      </c>
      <c r="F155" s="287" t="s">
        <v>2841</v>
      </c>
      <c r="G155" s="288" t="s">
        <v>2867</v>
      </c>
      <c r="H155" s="288" t="s">
        <v>1480</v>
      </c>
      <c r="I155" s="110" t="s">
        <v>2069</v>
      </c>
    </row>
    <row r="156" spans="1:9" ht="15">
      <c r="A156" s="271" t="s">
        <v>1673</v>
      </c>
      <c r="B156" s="109">
        <v>162</v>
      </c>
      <c r="C156" s="287" t="s">
        <v>2767</v>
      </c>
      <c r="D156" s="288" t="s">
        <v>1711</v>
      </c>
      <c r="E156" s="288" t="s">
        <v>1712</v>
      </c>
      <c r="F156" s="287" t="s">
        <v>2841</v>
      </c>
      <c r="G156" s="288" t="s">
        <v>1584</v>
      </c>
      <c r="H156" s="288" t="s">
        <v>1694</v>
      </c>
      <c r="I156" s="110" t="s">
        <v>4740</v>
      </c>
    </row>
    <row r="157" spans="1:9" ht="15">
      <c r="A157" s="271" t="s">
        <v>1676</v>
      </c>
      <c r="B157" s="272">
        <v>164</v>
      </c>
      <c r="C157" s="296" t="s">
        <v>2781</v>
      </c>
      <c r="D157" s="297" t="s">
        <v>2897</v>
      </c>
      <c r="E157" s="297" t="s">
        <v>2898</v>
      </c>
      <c r="F157" s="296" t="s">
        <v>2841</v>
      </c>
      <c r="G157" s="297" t="s">
        <v>2876</v>
      </c>
      <c r="H157" s="297" t="s">
        <v>2782</v>
      </c>
      <c r="I157" s="110" t="s">
        <v>2070</v>
      </c>
    </row>
    <row r="158" spans="1:9" ht="15">
      <c r="A158" s="271" t="s">
        <v>1678</v>
      </c>
      <c r="B158" s="272">
        <v>174</v>
      </c>
      <c r="C158" s="296" t="s">
        <v>2781</v>
      </c>
      <c r="D158" s="297" t="s">
        <v>2902</v>
      </c>
      <c r="E158" s="297" t="s">
        <v>2903</v>
      </c>
      <c r="F158" s="296" t="s">
        <v>2841</v>
      </c>
      <c r="G158" s="297" t="s">
        <v>2876</v>
      </c>
      <c r="H158" s="297" t="s">
        <v>2784</v>
      </c>
      <c r="I158" s="110" t="s">
        <v>2071</v>
      </c>
    </row>
    <row r="159" spans="1:9" ht="15">
      <c r="A159" s="271" t="s">
        <v>1679</v>
      </c>
      <c r="B159" s="272">
        <v>171</v>
      </c>
      <c r="C159" s="296" t="s">
        <v>2781</v>
      </c>
      <c r="D159" s="297" t="s">
        <v>2900</v>
      </c>
      <c r="E159" s="297" t="s">
        <v>2901</v>
      </c>
      <c r="F159" s="296" t="s">
        <v>2841</v>
      </c>
      <c r="G159" s="297" t="s">
        <v>2850</v>
      </c>
      <c r="H159" s="297" t="s">
        <v>2784</v>
      </c>
      <c r="I159" s="110" t="s">
        <v>2072</v>
      </c>
    </row>
    <row r="160" spans="1:9" ht="15">
      <c r="A160" s="271" t="s">
        <v>1682</v>
      </c>
      <c r="B160" s="272">
        <v>169</v>
      </c>
      <c r="C160" s="296" t="s">
        <v>2781</v>
      </c>
      <c r="D160" s="297" t="s">
        <v>2785</v>
      </c>
      <c r="E160" s="297" t="s">
        <v>2786</v>
      </c>
      <c r="F160" s="296" t="s">
        <v>2841</v>
      </c>
      <c r="G160" s="297" t="s">
        <v>2876</v>
      </c>
      <c r="H160" s="297" t="s">
        <v>2784</v>
      </c>
      <c r="I160" s="110" t="s">
        <v>2073</v>
      </c>
    </row>
    <row r="161" spans="1:9" ht="15">
      <c r="A161" s="271" t="s">
        <v>1686</v>
      </c>
      <c r="B161" s="272">
        <v>167</v>
      </c>
      <c r="C161" s="296" t="s">
        <v>2781</v>
      </c>
      <c r="D161" s="297" t="s">
        <v>2991</v>
      </c>
      <c r="E161" s="297" t="s">
        <v>3741</v>
      </c>
      <c r="F161" s="296" t="s">
        <v>2841</v>
      </c>
      <c r="G161" s="297" t="s">
        <v>2876</v>
      </c>
      <c r="H161" s="297" t="s">
        <v>2782</v>
      </c>
      <c r="I161" s="110" t="s">
        <v>2074</v>
      </c>
    </row>
    <row r="162" spans="1:9" ht="15">
      <c r="A162" s="271" t="s">
        <v>1691</v>
      </c>
      <c r="B162" s="272">
        <v>172</v>
      </c>
      <c r="C162" s="296" t="s">
        <v>2781</v>
      </c>
      <c r="D162" s="297" t="s">
        <v>1737</v>
      </c>
      <c r="E162" s="297" t="s">
        <v>1738</v>
      </c>
      <c r="F162" s="296" t="s">
        <v>2841</v>
      </c>
      <c r="G162" s="297" t="s">
        <v>2876</v>
      </c>
      <c r="H162" s="297" t="s">
        <v>2782</v>
      </c>
      <c r="I162" s="110" t="s">
        <v>2075</v>
      </c>
    </row>
    <row r="163" spans="1:9" ht="15">
      <c r="A163" s="271" t="s">
        <v>1695</v>
      </c>
      <c r="B163" s="272">
        <v>166</v>
      </c>
      <c r="C163" s="296" t="s">
        <v>2781</v>
      </c>
      <c r="D163" s="297" t="s">
        <v>2899</v>
      </c>
      <c r="E163" s="297" t="s">
        <v>2783</v>
      </c>
      <c r="F163" s="296" t="s">
        <v>2841</v>
      </c>
      <c r="G163" s="297" t="s">
        <v>2876</v>
      </c>
      <c r="H163" s="297" t="s">
        <v>2784</v>
      </c>
      <c r="I163" s="110" t="s">
        <v>2076</v>
      </c>
    </row>
    <row r="164" spans="1:9" ht="15">
      <c r="A164" s="271" t="s">
        <v>1700</v>
      </c>
      <c r="B164" s="272">
        <v>179</v>
      </c>
      <c r="C164" s="296" t="s">
        <v>2781</v>
      </c>
      <c r="D164" s="297" t="s">
        <v>1910</v>
      </c>
      <c r="E164" s="297" t="s">
        <v>1911</v>
      </c>
      <c r="F164" s="296" t="s">
        <v>2841</v>
      </c>
      <c r="G164" s="297" t="s">
        <v>2887</v>
      </c>
      <c r="H164" s="297" t="s">
        <v>1912</v>
      </c>
      <c r="I164" s="110" t="s">
        <v>2077</v>
      </c>
    </row>
    <row r="165" spans="1:9" ht="15">
      <c r="A165" s="271" t="s">
        <v>1703</v>
      </c>
      <c r="B165" s="272">
        <v>180</v>
      </c>
      <c r="C165" s="296" t="s">
        <v>2781</v>
      </c>
      <c r="D165" s="297" t="s">
        <v>3747</v>
      </c>
      <c r="E165" s="297" t="s">
        <v>3748</v>
      </c>
      <c r="F165" s="296" t="s">
        <v>2841</v>
      </c>
      <c r="G165" s="297" t="s">
        <v>2876</v>
      </c>
      <c r="H165" s="297" t="s">
        <v>2784</v>
      </c>
      <c r="I165" s="110" t="s">
        <v>2078</v>
      </c>
    </row>
    <row r="166" spans="1:9" ht="15">
      <c r="A166" s="271" t="s">
        <v>1707</v>
      </c>
      <c r="B166" s="272">
        <v>170</v>
      </c>
      <c r="C166" s="296" t="s">
        <v>2781</v>
      </c>
      <c r="D166" s="297" t="s">
        <v>2904</v>
      </c>
      <c r="E166" s="297" t="s">
        <v>2905</v>
      </c>
      <c r="F166" s="296" t="s">
        <v>2841</v>
      </c>
      <c r="G166" s="297" t="s">
        <v>2867</v>
      </c>
      <c r="H166" s="297" t="s">
        <v>2784</v>
      </c>
      <c r="I166" s="110" t="s">
        <v>2079</v>
      </c>
    </row>
    <row r="167" spans="1:9" ht="15">
      <c r="A167" s="271" t="s">
        <v>1710</v>
      </c>
      <c r="B167" s="272">
        <v>177</v>
      </c>
      <c r="C167" s="296" t="s">
        <v>2781</v>
      </c>
      <c r="D167" s="297" t="s">
        <v>2906</v>
      </c>
      <c r="E167" s="297" t="s">
        <v>2907</v>
      </c>
      <c r="F167" s="296" t="s">
        <v>2841</v>
      </c>
      <c r="G167" s="297" t="s">
        <v>2867</v>
      </c>
      <c r="H167" s="297" t="s">
        <v>2784</v>
      </c>
      <c r="I167" s="110" t="s">
        <v>2080</v>
      </c>
    </row>
    <row r="168" spans="1:9" ht="15">
      <c r="A168" s="271" t="s">
        <v>1713</v>
      </c>
      <c r="B168" s="272">
        <v>175</v>
      </c>
      <c r="C168" s="296" t="s">
        <v>2781</v>
      </c>
      <c r="D168" s="297" t="s">
        <v>3744</v>
      </c>
      <c r="E168" s="297" t="s">
        <v>3745</v>
      </c>
      <c r="F168" s="296" t="s">
        <v>2841</v>
      </c>
      <c r="G168" s="297" t="s">
        <v>3769</v>
      </c>
      <c r="H168" s="297" t="s">
        <v>2782</v>
      </c>
      <c r="I168" s="110" t="s">
        <v>2081</v>
      </c>
    </row>
    <row r="169" spans="1:9" ht="15">
      <c r="A169" s="271" t="s">
        <v>1717</v>
      </c>
      <c r="B169" s="272">
        <v>176</v>
      </c>
      <c r="C169" s="296" t="s">
        <v>2781</v>
      </c>
      <c r="D169" s="297" t="s">
        <v>1901</v>
      </c>
      <c r="E169" s="297" t="s">
        <v>1902</v>
      </c>
      <c r="F169" s="296" t="s">
        <v>2841</v>
      </c>
      <c r="G169" s="297" t="s">
        <v>2867</v>
      </c>
      <c r="H169" s="297" t="s">
        <v>2782</v>
      </c>
      <c r="I169" s="110" t="s">
        <v>2082</v>
      </c>
    </row>
    <row r="170" spans="1:9" ht="15">
      <c r="A170" s="271" t="s">
        <v>1719</v>
      </c>
      <c r="B170" s="272">
        <v>173</v>
      </c>
      <c r="C170" s="296" t="s">
        <v>2781</v>
      </c>
      <c r="D170" s="297" t="s">
        <v>1741</v>
      </c>
      <c r="E170" s="297" t="s">
        <v>1742</v>
      </c>
      <c r="F170" s="296" t="s">
        <v>2841</v>
      </c>
      <c r="G170" s="297" t="s">
        <v>3769</v>
      </c>
      <c r="H170" s="297" t="s">
        <v>1743</v>
      </c>
      <c r="I170" s="110" t="s">
        <v>2083</v>
      </c>
    </row>
    <row r="171" spans="1:9" ht="15">
      <c r="A171" s="271" t="s">
        <v>1724</v>
      </c>
      <c r="B171" s="272">
        <v>183</v>
      </c>
      <c r="C171" s="296" t="s">
        <v>2781</v>
      </c>
      <c r="D171" s="297" t="s">
        <v>1917</v>
      </c>
      <c r="E171" s="297" t="s">
        <v>1918</v>
      </c>
      <c r="F171" s="296" t="s">
        <v>2841</v>
      </c>
      <c r="G171" s="297" t="s">
        <v>1698</v>
      </c>
      <c r="H171" s="297" t="s">
        <v>2784</v>
      </c>
      <c r="I171" s="110" t="s">
        <v>2084</v>
      </c>
    </row>
    <row r="172" spans="1:9" ht="15">
      <c r="A172" s="271" t="s">
        <v>1726</v>
      </c>
      <c r="B172" s="272">
        <v>184</v>
      </c>
      <c r="C172" s="296" t="s">
        <v>2781</v>
      </c>
      <c r="D172" s="297" t="s">
        <v>3749</v>
      </c>
      <c r="E172" s="297" t="s">
        <v>3750</v>
      </c>
      <c r="F172" s="296" t="s">
        <v>2841</v>
      </c>
      <c r="G172" s="297" t="s">
        <v>2876</v>
      </c>
      <c r="H172" s="297" t="s">
        <v>2784</v>
      </c>
      <c r="I172" s="110" t="s">
        <v>2085</v>
      </c>
    </row>
    <row r="173" spans="1:9" ht="15">
      <c r="A173" s="271" t="s">
        <v>1728</v>
      </c>
      <c r="B173" s="272">
        <v>178</v>
      </c>
      <c r="C173" s="296" t="s">
        <v>2781</v>
      </c>
      <c r="D173" s="297" t="s">
        <v>1907</v>
      </c>
      <c r="E173" s="297" t="s">
        <v>1908</v>
      </c>
      <c r="F173" s="296" t="s">
        <v>2884</v>
      </c>
      <c r="G173" s="297" t="s">
        <v>2876</v>
      </c>
      <c r="H173" s="297" t="s">
        <v>1743</v>
      </c>
      <c r="I173" s="110" t="s">
        <v>2086</v>
      </c>
    </row>
    <row r="174" spans="1:9" ht="15">
      <c r="A174" s="271" t="s">
        <v>1730</v>
      </c>
      <c r="B174" s="272">
        <v>181</v>
      </c>
      <c r="C174" s="296" t="s">
        <v>2781</v>
      </c>
      <c r="D174" s="297" t="s">
        <v>1913</v>
      </c>
      <c r="E174" s="297" t="s">
        <v>1914</v>
      </c>
      <c r="F174" s="296" t="s">
        <v>2841</v>
      </c>
      <c r="G174" s="297" t="s">
        <v>1722</v>
      </c>
      <c r="H174" s="297" t="s">
        <v>2784</v>
      </c>
      <c r="I174" s="110" t="s">
        <v>2087</v>
      </c>
    </row>
    <row r="175" spans="1:9" ht="15">
      <c r="A175" s="271" t="s">
        <v>1732</v>
      </c>
      <c r="B175" s="272">
        <v>182</v>
      </c>
      <c r="C175" s="296" t="s">
        <v>2781</v>
      </c>
      <c r="D175" s="297" t="s">
        <v>1915</v>
      </c>
      <c r="E175" s="297" t="s">
        <v>1916</v>
      </c>
      <c r="F175" s="296" t="s">
        <v>2841</v>
      </c>
      <c r="G175" s="297" t="s">
        <v>1722</v>
      </c>
      <c r="H175" s="297" t="s">
        <v>1743</v>
      </c>
      <c r="I175" s="110" t="s">
        <v>4741</v>
      </c>
    </row>
  </sheetData>
  <sheetProtection/>
  <autoFilter ref="A9:I174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5"/>
  <sheetViews>
    <sheetView zoomScalePageLayoutView="0" workbookViewId="0" topLeftCell="A341">
      <selection activeCell="C362" sqref="C362"/>
    </sheetView>
  </sheetViews>
  <sheetFormatPr defaultColWidth="9.140625" defaultRowHeight="12.75" outlineLevelCol="1"/>
  <cols>
    <col min="1" max="1" width="7.140625" style="47" customWidth="1"/>
    <col min="2" max="2" width="4.28125" style="47" customWidth="1"/>
    <col min="3" max="3" width="23.421875" style="47" customWidth="1"/>
    <col min="4" max="6" width="8.00390625" style="127" customWidth="1"/>
    <col min="7" max="7" width="6.7109375" style="47" customWidth="1"/>
    <col min="8" max="8" width="13.140625" style="47" customWidth="1"/>
    <col min="9" max="9" width="1.7109375" style="47" customWidth="1"/>
    <col min="10" max="10" width="9.140625" style="115" customWidth="1"/>
    <col min="11" max="12" width="6.140625" style="111" hidden="1" customWidth="1" outlineLevel="1"/>
    <col min="13" max="13" width="9.140625" style="0" customWidth="1" collapsed="1"/>
  </cols>
  <sheetData>
    <row r="1" spans="1:8" ht="6" customHeight="1">
      <c r="A1" s="59"/>
      <c r="B1" s="58"/>
      <c r="C1" s="58"/>
      <c r="D1" s="116"/>
      <c r="E1" s="116"/>
      <c r="F1" s="116"/>
      <c r="G1" s="58"/>
      <c r="H1" s="58"/>
    </row>
    <row r="2" spans="1:8" ht="15.75">
      <c r="A2" s="315" t="str">
        <f>Startlist!$F4</f>
        <v>Silveston 50th Saaremaa Rally 2017</v>
      </c>
      <c r="B2" s="315"/>
      <c r="C2" s="315"/>
      <c r="D2" s="315"/>
      <c r="E2" s="315"/>
      <c r="F2" s="315"/>
      <c r="G2" s="315"/>
      <c r="H2" s="315"/>
    </row>
    <row r="3" spans="1:8" ht="15">
      <c r="A3" s="316" t="str">
        <f>Startlist!$F5</f>
        <v>October 13-14, 2017</v>
      </c>
      <c r="B3" s="316"/>
      <c r="C3" s="316"/>
      <c r="D3" s="316"/>
      <c r="E3" s="316"/>
      <c r="F3" s="316"/>
      <c r="G3" s="316"/>
      <c r="H3" s="316"/>
    </row>
    <row r="4" spans="1:8" ht="15">
      <c r="A4" s="316" t="str">
        <f>Startlist!$F6</f>
        <v>Saaremaa</v>
      </c>
      <c r="B4" s="316"/>
      <c r="C4" s="316"/>
      <c r="D4" s="316"/>
      <c r="E4" s="316"/>
      <c r="F4" s="316"/>
      <c r="G4" s="316"/>
      <c r="H4" s="316"/>
    </row>
    <row r="5" spans="1:8" ht="15">
      <c r="A5" s="11" t="s">
        <v>2834</v>
      </c>
      <c r="B5" s="46"/>
      <c r="C5" s="46"/>
      <c r="D5" s="117"/>
      <c r="E5" s="117"/>
      <c r="F5" s="117"/>
      <c r="G5" s="46"/>
      <c r="H5" s="46"/>
    </row>
    <row r="6" spans="1:8" ht="12.75">
      <c r="A6" s="35" t="s">
        <v>2800</v>
      </c>
      <c r="B6" s="27" t="s">
        <v>2801</v>
      </c>
      <c r="C6" s="28" t="s">
        <v>2802</v>
      </c>
      <c r="D6" s="317" t="s">
        <v>2837</v>
      </c>
      <c r="E6" s="318"/>
      <c r="F6" s="318"/>
      <c r="G6" s="26" t="s">
        <v>2811</v>
      </c>
      <c r="H6" s="26" t="s">
        <v>2821</v>
      </c>
    </row>
    <row r="7" spans="1:8" ht="12.75">
      <c r="A7" s="34" t="s">
        <v>2823</v>
      </c>
      <c r="B7" s="29"/>
      <c r="C7" s="30" t="s">
        <v>2798</v>
      </c>
      <c r="D7" s="119" t="s">
        <v>2803</v>
      </c>
      <c r="E7" s="119" t="s">
        <v>2804</v>
      </c>
      <c r="F7" s="119" t="s">
        <v>2805</v>
      </c>
      <c r="G7" s="33"/>
      <c r="H7" s="34" t="s">
        <v>2822</v>
      </c>
    </row>
    <row r="8" spans="1:12" ht="12.75">
      <c r="A8" s="156" t="s">
        <v>3800</v>
      </c>
      <c r="B8" s="157">
        <v>1</v>
      </c>
      <c r="C8" s="158" t="s">
        <v>3801</v>
      </c>
      <c r="D8" s="159" t="s">
        <v>3802</v>
      </c>
      <c r="E8" s="160" t="s">
        <v>3803</v>
      </c>
      <c r="F8" s="160" t="s">
        <v>3055</v>
      </c>
      <c r="G8" s="161"/>
      <c r="H8" s="162" t="s">
        <v>3056</v>
      </c>
      <c r="I8" s="181"/>
      <c r="J8"/>
      <c r="K8" s="111" t="str">
        <f>TRIM(LEFT(A8,FIND("/",A8,1)-1))</f>
        <v>1</v>
      </c>
      <c r="L8" s="111">
        <f>B8</f>
        <v>1</v>
      </c>
    </row>
    <row r="9" spans="1:10" ht="12.75">
      <c r="A9" s="165" t="s">
        <v>2835</v>
      </c>
      <c r="B9" s="166"/>
      <c r="C9" s="167" t="s">
        <v>2744</v>
      </c>
      <c r="D9" s="168" t="s">
        <v>3804</v>
      </c>
      <c r="E9" s="169" t="s">
        <v>3804</v>
      </c>
      <c r="F9" s="169" t="s">
        <v>3804</v>
      </c>
      <c r="G9" s="170"/>
      <c r="H9" s="155" t="s">
        <v>3805</v>
      </c>
      <c r="I9" s="181"/>
      <c r="J9"/>
    </row>
    <row r="10" spans="1:12" ht="12.75">
      <c r="A10" s="156" t="s">
        <v>3806</v>
      </c>
      <c r="B10" s="157">
        <v>2</v>
      </c>
      <c r="C10" s="158" t="s">
        <v>3813</v>
      </c>
      <c r="D10" s="159" t="s">
        <v>3814</v>
      </c>
      <c r="E10" s="160" t="s">
        <v>3815</v>
      </c>
      <c r="F10" s="160" t="s">
        <v>3057</v>
      </c>
      <c r="G10" s="161"/>
      <c r="H10" s="162" t="s">
        <v>3058</v>
      </c>
      <c r="I10" s="181"/>
      <c r="J10"/>
      <c r="K10" s="111" t="str">
        <f>TRIM(LEFT(A10,FIND("/",A10,1)-1))</f>
        <v>2</v>
      </c>
      <c r="L10" s="111">
        <f>B10</f>
        <v>2</v>
      </c>
    </row>
    <row r="11" spans="1:10" ht="12.75">
      <c r="A11" s="165" t="s">
        <v>2835</v>
      </c>
      <c r="B11" s="166"/>
      <c r="C11" s="167" t="s">
        <v>2755</v>
      </c>
      <c r="D11" s="168" t="s">
        <v>3816</v>
      </c>
      <c r="E11" s="169" t="s">
        <v>3816</v>
      </c>
      <c r="F11" s="169" t="s">
        <v>3811</v>
      </c>
      <c r="G11" s="170"/>
      <c r="H11" s="155" t="s">
        <v>3059</v>
      </c>
      <c r="I11" s="181"/>
      <c r="J11"/>
    </row>
    <row r="12" spans="1:12" ht="12.75">
      <c r="A12" s="156" t="s">
        <v>3812</v>
      </c>
      <c r="B12" s="157">
        <v>3</v>
      </c>
      <c r="C12" s="158" t="s">
        <v>3807</v>
      </c>
      <c r="D12" s="159" t="s">
        <v>3808</v>
      </c>
      <c r="E12" s="160" t="s">
        <v>3809</v>
      </c>
      <c r="F12" s="160" t="s">
        <v>3060</v>
      </c>
      <c r="G12" s="161"/>
      <c r="H12" s="162" t="s">
        <v>3061</v>
      </c>
      <c r="I12" s="181"/>
      <c r="J12"/>
      <c r="K12" s="111" t="str">
        <f>TRIM(LEFT(A12,FIND("/",A12,1)-1))</f>
        <v>3</v>
      </c>
      <c r="L12" s="111">
        <f>B12</f>
        <v>3</v>
      </c>
    </row>
    <row r="13" spans="1:10" ht="12.75">
      <c r="A13" s="165" t="s">
        <v>2835</v>
      </c>
      <c r="B13" s="166"/>
      <c r="C13" s="167" t="s">
        <v>3000</v>
      </c>
      <c r="D13" s="168" t="s">
        <v>3810</v>
      </c>
      <c r="E13" s="169" t="s">
        <v>3811</v>
      </c>
      <c r="F13" s="169" t="s">
        <v>3062</v>
      </c>
      <c r="G13" s="170"/>
      <c r="H13" s="155" t="s">
        <v>3063</v>
      </c>
      <c r="I13" s="181"/>
      <c r="J13"/>
    </row>
    <row r="14" spans="1:12" ht="12.75">
      <c r="A14" s="156" t="s">
        <v>3817</v>
      </c>
      <c r="B14" s="157">
        <v>5</v>
      </c>
      <c r="C14" s="158" t="s">
        <v>3823</v>
      </c>
      <c r="D14" s="159" t="s">
        <v>3824</v>
      </c>
      <c r="E14" s="160" t="s">
        <v>3825</v>
      </c>
      <c r="F14" s="160" t="s">
        <v>3066</v>
      </c>
      <c r="G14" s="161"/>
      <c r="H14" s="162" t="s">
        <v>3067</v>
      </c>
      <c r="I14" s="181"/>
      <c r="J14"/>
      <c r="K14" s="111" t="str">
        <f>TRIM(LEFT(A14,FIND("/",A14,1)-1))</f>
        <v>4</v>
      </c>
      <c r="L14" s="111">
        <f>B14</f>
        <v>5</v>
      </c>
    </row>
    <row r="15" spans="1:10" ht="12.75">
      <c r="A15" s="165" t="s">
        <v>2835</v>
      </c>
      <c r="B15" s="166"/>
      <c r="C15" s="167" t="s">
        <v>3000</v>
      </c>
      <c r="D15" s="168" t="s">
        <v>3811</v>
      </c>
      <c r="E15" s="169" t="s">
        <v>3826</v>
      </c>
      <c r="F15" s="169" t="s">
        <v>3810</v>
      </c>
      <c r="G15" s="170"/>
      <c r="H15" s="155" t="s">
        <v>3068</v>
      </c>
      <c r="I15" s="181"/>
      <c r="J15"/>
    </row>
    <row r="16" spans="1:12" ht="12.75">
      <c r="A16" s="156" t="s">
        <v>3822</v>
      </c>
      <c r="B16" s="157">
        <v>4</v>
      </c>
      <c r="C16" s="158" t="s">
        <v>3828</v>
      </c>
      <c r="D16" s="159" t="s">
        <v>3829</v>
      </c>
      <c r="E16" s="160" t="s">
        <v>3830</v>
      </c>
      <c r="F16" s="160" t="s">
        <v>3069</v>
      </c>
      <c r="G16" s="161"/>
      <c r="H16" s="162" t="s">
        <v>3070</v>
      </c>
      <c r="I16" s="181"/>
      <c r="J16"/>
      <c r="K16" s="111" t="str">
        <f>TRIM(LEFT(A16,FIND("/",A16,1)-1))</f>
        <v>5</v>
      </c>
      <c r="L16" s="111">
        <f>B16</f>
        <v>4</v>
      </c>
    </row>
    <row r="17" spans="1:10" ht="12.75">
      <c r="A17" s="165" t="s">
        <v>2835</v>
      </c>
      <c r="B17" s="166"/>
      <c r="C17" s="167" t="s">
        <v>3000</v>
      </c>
      <c r="D17" s="168" t="s">
        <v>3831</v>
      </c>
      <c r="E17" s="169" t="s">
        <v>4756</v>
      </c>
      <c r="F17" s="169" t="s">
        <v>3071</v>
      </c>
      <c r="G17" s="170"/>
      <c r="H17" s="155" t="s">
        <v>3072</v>
      </c>
      <c r="I17" s="181"/>
      <c r="J17"/>
    </row>
    <row r="18" spans="1:12" ht="12.75">
      <c r="A18" s="156" t="s">
        <v>3827</v>
      </c>
      <c r="B18" s="157">
        <v>6</v>
      </c>
      <c r="C18" s="158" t="s">
        <v>3837</v>
      </c>
      <c r="D18" s="159" t="s">
        <v>3838</v>
      </c>
      <c r="E18" s="160" t="s">
        <v>3839</v>
      </c>
      <c r="F18" s="160" t="s">
        <v>3075</v>
      </c>
      <c r="G18" s="161"/>
      <c r="H18" s="162" t="s">
        <v>3076</v>
      </c>
      <c r="I18" s="181"/>
      <c r="J18"/>
      <c r="K18" s="111" t="str">
        <f>TRIM(LEFT(A18,FIND("/",A18,1)-1))</f>
        <v>6</v>
      </c>
      <c r="L18" s="111">
        <f>B18</f>
        <v>6</v>
      </c>
    </row>
    <row r="19" spans="1:10" ht="12.75">
      <c r="A19" s="165" t="s">
        <v>2835</v>
      </c>
      <c r="B19" s="166"/>
      <c r="C19" s="167" t="s">
        <v>2981</v>
      </c>
      <c r="D19" s="168" t="s">
        <v>3826</v>
      </c>
      <c r="E19" s="169" t="s">
        <v>274</v>
      </c>
      <c r="F19" s="169" t="s">
        <v>3077</v>
      </c>
      <c r="G19" s="170"/>
      <c r="H19" s="155" t="s">
        <v>3078</v>
      </c>
      <c r="I19" s="181"/>
      <c r="J19"/>
    </row>
    <row r="20" spans="1:12" ht="12.75">
      <c r="A20" s="156" t="s">
        <v>863</v>
      </c>
      <c r="B20" s="157">
        <v>10</v>
      </c>
      <c r="C20" s="158" t="s">
        <v>3844</v>
      </c>
      <c r="D20" s="159" t="s">
        <v>4758</v>
      </c>
      <c r="E20" s="160" t="s">
        <v>4759</v>
      </c>
      <c r="F20" s="160" t="s">
        <v>3079</v>
      </c>
      <c r="G20" s="161"/>
      <c r="H20" s="162" t="s">
        <v>630</v>
      </c>
      <c r="I20" s="181"/>
      <c r="J20"/>
      <c r="K20" s="111" t="str">
        <f>TRIM(LEFT(A20,FIND("/",A20,1)-1))</f>
        <v>7</v>
      </c>
      <c r="L20" s="111">
        <f>B20</f>
        <v>10</v>
      </c>
    </row>
    <row r="21" spans="1:10" ht="12.75">
      <c r="A21" s="165" t="s">
        <v>2835</v>
      </c>
      <c r="B21" s="166"/>
      <c r="C21" s="167" t="s">
        <v>3000</v>
      </c>
      <c r="D21" s="168" t="s">
        <v>4760</v>
      </c>
      <c r="E21" s="169" t="s">
        <v>3821</v>
      </c>
      <c r="F21" s="169" t="s">
        <v>3080</v>
      </c>
      <c r="G21" s="170"/>
      <c r="H21" s="155" t="s">
        <v>4765</v>
      </c>
      <c r="I21" s="181"/>
      <c r="J21"/>
    </row>
    <row r="22" spans="1:12" ht="12.75">
      <c r="A22" s="156" t="s">
        <v>864</v>
      </c>
      <c r="B22" s="157">
        <v>7</v>
      </c>
      <c r="C22" s="158" t="s">
        <v>3840</v>
      </c>
      <c r="D22" s="159" t="s">
        <v>3841</v>
      </c>
      <c r="E22" s="160" t="s">
        <v>3842</v>
      </c>
      <c r="F22" s="160" t="s">
        <v>3081</v>
      </c>
      <c r="G22" s="161"/>
      <c r="H22" s="162" t="s">
        <v>3082</v>
      </c>
      <c r="I22" s="181"/>
      <c r="J22"/>
      <c r="K22" s="111" t="str">
        <f>TRIM(LEFT(A22,FIND("/",A22,1)-1))</f>
        <v>8</v>
      </c>
      <c r="L22" s="111">
        <f>B22</f>
        <v>7</v>
      </c>
    </row>
    <row r="23" spans="1:10" ht="12.75">
      <c r="A23" s="165" t="s">
        <v>2829</v>
      </c>
      <c r="B23" s="166"/>
      <c r="C23" s="167" t="s">
        <v>2849</v>
      </c>
      <c r="D23" s="168" t="s">
        <v>3843</v>
      </c>
      <c r="E23" s="169" t="s">
        <v>4761</v>
      </c>
      <c r="F23" s="169" t="s">
        <v>3083</v>
      </c>
      <c r="G23" s="170"/>
      <c r="H23" s="155" t="s">
        <v>3084</v>
      </c>
      <c r="I23" s="181"/>
      <c r="J23"/>
    </row>
    <row r="24" spans="1:12" ht="12.75">
      <c r="A24" s="156" t="s">
        <v>858</v>
      </c>
      <c r="B24" s="157">
        <v>14</v>
      </c>
      <c r="C24" s="158" t="s">
        <v>3847</v>
      </c>
      <c r="D24" s="159" t="s">
        <v>4768</v>
      </c>
      <c r="E24" s="160" t="s">
        <v>4769</v>
      </c>
      <c r="F24" s="160" t="s">
        <v>3085</v>
      </c>
      <c r="G24" s="161"/>
      <c r="H24" s="162" t="s">
        <v>3086</v>
      </c>
      <c r="I24" s="181"/>
      <c r="J24"/>
      <c r="K24" s="111" t="str">
        <f>TRIM(LEFT(A24,FIND("/",A24,1)-1))</f>
        <v>9</v>
      </c>
      <c r="L24" s="111">
        <f>B24</f>
        <v>14</v>
      </c>
    </row>
    <row r="25" spans="1:10" ht="12.75">
      <c r="A25" s="165" t="s">
        <v>2829</v>
      </c>
      <c r="B25" s="166"/>
      <c r="C25" s="167" t="s">
        <v>2843</v>
      </c>
      <c r="D25" s="168" t="s">
        <v>703</v>
      </c>
      <c r="E25" s="169" t="s">
        <v>4764</v>
      </c>
      <c r="F25" s="169" t="s">
        <v>3087</v>
      </c>
      <c r="G25" s="170"/>
      <c r="H25" s="155" t="s">
        <v>3088</v>
      </c>
      <c r="I25" s="181"/>
      <c r="J25"/>
    </row>
    <row r="26" spans="1:12" ht="12.75">
      <c r="A26" s="156" t="s">
        <v>865</v>
      </c>
      <c r="B26" s="157">
        <v>20</v>
      </c>
      <c r="C26" s="158" t="s">
        <v>3853</v>
      </c>
      <c r="D26" s="159" t="s">
        <v>4766</v>
      </c>
      <c r="E26" s="160" t="s">
        <v>4767</v>
      </c>
      <c r="F26" s="160" t="s">
        <v>3089</v>
      </c>
      <c r="G26" s="161"/>
      <c r="H26" s="162" t="s">
        <v>3090</v>
      </c>
      <c r="I26" s="181"/>
      <c r="J26"/>
      <c r="K26" s="111" t="str">
        <f>TRIM(LEFT(A26,FIND("/",A26,1)-1))</f>
        <v>10</v>
      </c>
      <c r="L26" s="111">
        <f>B26</f>
        <v>20</v>
      </c>
    </row>
    <row r="27" spans="1:10" ht="12.75">
      <c r="A27" s="165" t="s">
        <v>2835</v>
      </c>
      <c r="B27" s="166"/>
      <c r="C27" s="167" t="s">
        <v>1349</v>
      </c>
      <c r="D27" s="168" t="s">
        <v>702</v>
      </c>
      <c r="E27" s="169" t="s">
        <v>278</v>
      </c>
      <c r="F27" s="169" t="s">
        <v>3091</v>
      </c>
      <c r="G27" s="170"/>
      <c r="H27" s="155" t="s">
        <v>3092</v>
      </c>
      <c r="I27" s="181"/>
      <c r="J27"/>
    </row>
    <row r="28" spans="1:12" ht="12.75">
      <c r="A28" s="156" t="s">
        <v>866</v>
      </c>
      <c r="B28" s="157">
        <v>27</v>
      </c>
      <c r="C28" s="158" t="s">
        <v>3860</v>
      </c>
      <c r="D28" s="159" t="s">
        <v>275</v>
      </c>
      <c r="E28" s="160" t="s">
        <v>276</v>
      </c>
      <c r="F28" s="160" t="s">
        <v>3093</v>
      </c>
      <c r="G28" s="161"/>
      <c r="H28" s="162" t="s">
        <v>3094</v>
      </c>
      <c r="I28" s="181"/>
      <c r="J28"/>
      <c r="K28" s="111" t="str">
        <f>TRIM(LEFT(A28,FIND("/",A28,1)-1))</f>
        <v>11</v>
      </c>
      <c r="L28" s="111">
        <f>B28</f>
        <v>27</v>
      </c>
    </row>
    <row r="29" spans="1:10" ht="12.75">
      <c r="A29" s="165" t="s">
        <v>2832</v>
      </c>
      <c r="B29" s="166"/>
      <c r="C29" s="167" t="s">
        <v>1362</v>
      </c>
      <c r="D29" s="168" t="s">
        <v>701</v>
      </c>
      <c r="E29" s="169" t="s">
        <v>277</v>
      </c>
      <c r="F29" s="169" t="s">
        <v>3095</v>
      </c>
      <c r="G29" s="170"/>
      <c r="H29" s="155" t="s">
        <v>3096</v>
      </c>
      <c r="I29" s="181"/>
      <c r="J29"/>
    </row>
    <row r="30" spans="1:12" ht="12.75">
      <c r="A30" s="156" t="s">
        <v>867</v>
      </c>
      <c r="B30" s="157">
        <v>17</v>
      </c>
      <c r="C30" s="158" t="s">
        <v>3850</v>
      </c>
      <c r="D30" s="159" t="s">
        <v>4762</v>
      </c>
      <c r="E30" s="160" t="s">
        <v>4763</v>
      </c>
      <c r="F30" s="160" t="s">
        <v>3097</v>
      </c>
      <c r="G30" s="161"/>
      <c r="H30" s="162" t="s">
        <v>3098</v>
      </c>
      <c r="I30" s="181"/>
      <c r="J30"/>
      <c r="K30" s="111" t="str">
        <f>TRIM(LEFT(A30,FIND("/",A30,1)-1))</f>
        <v>12</v>
      </c>
      <c r="L30" s="111">
        <f>B30</f>
        <v>17</v>
      </c>
    </row>
    <row r="31" spans="1:10" ht="12.75">
      <c r="A31" s="165" t="s">
        <v>2829</v>
      </c>
      <c r="B31" s="166"/>
      <c r="C31" s="167" t="s">
        <v>2854</v>
      </c>
      <c r="D31" s="168" t="s">
        <v>700</v>
      </c>
      <c r="E31" s="169" t="s">
        <v>3843</v>
      </c>
      <c r="F31" s="169" t="s">
        <v>3099</v>
      </c>
      <c r="G31" s="170"/>
      <c r="H31" s="155" t="s">
        <v>3100</v>
      </c>
      <c r="I31" s="181"/>
      <c r="J31"/>
    </row>
    <row r="32" spans="1:12" ht="12.75">
      <c r="A32" s="156" t="s">
        <v>868</v>
      </c>
      <c r="B32" s="157">
        <v>12</v>
      </c>
      <c r="C32" s="158" t="s">
        <v>3846</v>
      </c>
      <c r="D32" s="159" t="s">
        <v>4770</v>
      </c>
      <c r="E32" s="160" t="s">
        <v>4771</v>
      </c>
      <c r="F32" s="160" t="s">
        <v>3101</v>
      </c>
      <c r="G32" s="161"/>
      <c r="H32" s="162" t="s">
        <v>3102</v>
      </c>
      <c r="I32" s="181"/>
      <c r="J32"/>
      <c r="K32" s="111" t="str">
        <f>TRIM(LEFT(A32,FIND("/",A32,1)-1))</f>
        <v>13</v>
      </c>
      <c r="L32" s="111">
        <f>B32</f>
        <v>12</v>
      </c>
    </row>
    <row r="33" spans="1:10" ht="12.75">
      <c r="A33" s="165" t="s">
        <v>2835</v>
      </c>
      <c r="B33" s="166"/>
      <c r="C33" s="167" t="s">
        <v>2755</v>
      </c>
      <c r="D33" s="168" t="s">
        <v>704</v>
      </c>
      <c r="E33" s="169" t="s">
        <v>300</v>
      </c>
      <c r="F33" s="169" t="s">
        <v>3103</v>
      </c>
      <c r="G33" s="170"/>
      <c r="H33" s="155" t="s">
        <v>311</v>
      </c>
      <c r="I33" s="181"/>
      <c r="J33"/>
    </row>
    <row r="34" spans="1:12" ht="12.75">
      <c r="A34" s="156" t="s">
        <v>279</v>
      </c>
      <c r="B34" s="157">
        <v>30</v>
      </c>
      <c r="C34" s="158" t="s">
        <v>3863</v>
      </c>
      <c r="D34" s="159" t="s">
        <v>301</v>
      </c>
      <c r="E34" s="160" t="s">
        <v>302</v>
      </c>
      <c r="F34" s="160" t="s">
        <v>3104</v>
      </c>
      <c r="G34" s="161"/>
      <c r="H34" s="162" t="s">
        <v>3105</v>
      </c>
      <c r="I34" s="181"/>
      <c r="J34"/>
      <c r="K34" s="111" t="str">
        <f>TRIM(LEFT(A34,FIND("/",A34,1)-1))</f>
        <v>14</v>
      </c>
      <c r="L34" s="111">
        <f>B34</f>
        <v>30</v>
      </c>
    </row>
    <row r="35" spans="1:10" ht="12.75">
      <c r="A35" s="165" t="s">
        <v>2829</v>
      </c>
      <c r="B35" s="166"/>
      <c r="C35" s="167" t="s">
        <v>2849</v>
      </c>
      <c r="D35" s="168" t="s">
        <v>287</v>
      </c>
      <c r="E35" s="169" t="s">
        <v>273</v>
      </c>
      <c r="F35" s="169" t="s">
        <v>290</v>
      </c>
      <c r="G35" s="170"/>
      <c r="H35" s="155" t="s">
        <v>3106</v>
      </c>
      <c r="I35" s="181"/>
      <c r="J35"/>
    </row>
    <row r="36" spans="1:12" ht="12.75">
      <c r="A36" s="156" t="s">
        <v>859</v>
      </c>
      <c r="B36" s="157">
        <v>34</v>
      </c>
      <c r="C36" s="158" t="s">
        <v>3867</v>
      </c>
      <c r="D36" s="159" t="s">
        <v>303</v>
      </c>
      <c r="E36" s="160" t="s">
        <v>304</v>
      </c>
      <c r="F36" s="160" t="s">
        <v>3107</v>
      </c>
      <c r="G36" s="161"/>
      <c r="H36" s="162" t="s">
        <v>3108</v>
      </c>
      <c r="I36" s="181"/>
      <c r="J36"/>
      <c r="K36" s="111" t="str">
        <f>TRIM(LEFT(A36,FIND("/",A36,1)-1))</f>
        <v>15</v>
      </c>
      <c r="L36" s="111">
        <f>B36</f>
        <v>34</v>
      </c>
    </row>
    <row r="37" spans="1:10" ht="12.75">
      <c r="A37" s="165" t="s">
        <v>2829</v>
      </c>
      <c r="B37" s="166"/>
      <c r="C37" s="167" t="s">
        <v>1378</v>
      </c>
      <c r="D37" s="168" t="s">
        <v>293</v>
      </c>
      <c r="E37" s="169" t="s">
        <v>268</v>
      </c>
      <c r="F37" s="169" t="s">
        <v>3109</v>
      </c>
      <c r="G37" s="170"/>
      <c r="H37" s="155" t="s">
        <v>3110</v>
      </c>
      <c r="I37" s="181"/>
      <c r="J37"/>
    </row>
    <row r="38" spans="1:12" ht="12.75">
      <c r="A38" s="156" t="s">
        <v>869</v>
      </c>
      <c r="B38" s="157">
        <v>21</v>
      </c>
      <c r="C38" s="158" t="s">
        <v>3854</v>
      </c>
      <c r="D38" s="159" t="s">
        <v>280</v>
      </c>
      <c r="E38" s="160" t="s">
        <v>281</v>
      </c>
      <c r="F38" s="160" t="s">
        <v>3111</v>
      </c>
      <c r="G38" s="161"/>
      <c r="H38" s="162" t="s">
        <v>3112</v>
      </c>
      <c r="I38" s="181"/>
      <c r="J38"/>
      <c r="K38" s="111" t="str">
        <f>TRIM(LEFT(A38,FIND("/",A38,1)-1))</f>
        <v>16</v>
      </c>
      <c r="L38" s="111">
        <f>B38</f>
        <v>21</v>
      </c>
    </row>
    <row r="39" spans="1:10" ht="12.75">
      <c r="A39" s="165" t="s">
        <v>2832</v>
      </c>
      <c r="B39" s="166"/>
      <c r="C39" s="167" t="s">
        <v>2843</v>
      </c>
      <c r="D39" s="168" t="s">
        <v>705</v>
      </c>
      <c r="E39" s="169" t="s">
        <v>305</v>
      </c>
      <c r="F39" s="169" t="s">
        <v>3113</v>
      </c>
      <c r="G39" s="170"/>
      <c r="H39" s="155" t="s">
        <v>3114</v>
      </c>
      <c r="I39" s="181"/>
      <c r="J39"/>
    </row>
    <row r="40" spans="1:12" ht="12.75">
      <c r="A40" s="156" t="s">
        <v>870</v>
      </c>
      <c r="B40" s="157">
        <v>38</v>
      </c>
      <c r="C40" s="158" t="s">
        <v>3871</v>
      </c>
      <c r="D40" s="159" t="s">
        <v>307</v>
      </c>
      <c r="E40" s="160" t="s">
        <v>308</v>
      </c>
      <c r="F40" s="160" t="s">
        <v>3115</v>
      </c>
      <c r="G40" s="161"/>
      <c r="H40" s="162" t="s">
        <v>3116</v>
      </c>
      <c r="I40" s="181"/>
      <c r="J40"/>
      <c r="K40" s="111" t="str">
        <f>TRIM(LEFT(A40,FIND("/",A40,1)-1))</f>
        <v>17</v>
      </c>
      <c r="L40" s="111">
        <f>B40</f>
        <v>38</v>
      </c>
    </row>
    <row r="41" spans="1:10" ht="12.75">
      <c r="A41" s="165" t="s">
        <v>2830</v>
      </c>
      <c r="B41" s="166"/>
      <c r="C41" s="167" t="s">
        <v>2861</v>
      </c>
      <c r="D41" s="168" t="s">
        <v>706</v>
      </c>
      <c r="E41" s="169" t="s">
        <v>310</v>
      </c>
      <c r="F41" s="169" t="s">
        <v>3117</v>
      </c>
      <c r="G41" s="170"/>
      <c r="H41" s="155" t="s">
        <v>3118</v>
      </c>
      <c r="I41" s="181"/>
      <c r="J41"/>
    </row>
    <row r="42" spans="1:12" ht="12.75">
      <c r="A42" s="156" t="s">
        <v>871</v>
      </c>
      <c r="B42" s="157">
        <v>25</v>
      </c>
      <c r="C42" s="158" t="s">
        <v>3858</v>
      </c>
      <c r="D42" s="159" t="s">
        <v>282</v>
      </c>
      <c r="E42" s="160" t="s">
        <v>283</v>
      </c>
      <c r="F42" s="160" t="s">
        <v>3119</v>
      </c>
      <c r="G42" s="161"/>
      <c r="H42" s="162" t="s">
        <v>3120</v>
      </c>
      <c r="I42" s="181"/>
      <c r="J42"/>
      <c r="K42" s="111" t="str">
        <f>TRIM(LEFT(A42,FIND("/",A42,1)-1))</f>
        <v>18</v>
      </c>
      <c r="L42" s="111">
        <f>B42</f>
        <v>25</v>
      </c>
    </row>
    <row r="43" spans="1:10" ht="12.75">
      <c r="A43" s="165" t="s">
        <v>2832</v>
      </c>
      <c r="B43" s="166"/>
      <c r="C43" s="167" t="s">
        <v>2851</v>
      </c>
      <c r="D43" s="168" t="s">
        <v>333</v>
      </c>
      <c r="E43" s="169" t="s">
        <v>306</v>
      </c>
      <c r="F43" s="169" t="s">
        <v>3121</v>
      </c>
      <c r="G43" s="170"/>
      <c r="H43" s="155" t="s">
        <v>3122</v>
      </c>
      <c r="I43" s="181"/>
      <c r="J43"/>
    </row>
    <row r="44" spans="1:12" ht="12.75">
      <c r="A44" s="156" t="s">
        <v>872</v>
      </c>
      <c r="B44" s="157">
        <v>24</v>
      </c>
      <c r="C44" s="158" t="s">
        <v>3857</v>
      </c>
      <c r="D44" s="159" t="s">
        <v>269</v>
      </c>
      <c r="E44" s="160" t="s">
        <v>286</v>
      </c>
      <c r="F44" s="160" t="s">
        <v>3123</v>
      </c>
      <c r="G44" s="161"/>
      <c r="H44" s="162" t="s">
        <v>3124</v>
      </c>
      <c r="I44" s="181"/>
      <c r="J44"/>
      <c r="K44" s="111" t="str">
        <f>TRIM(LEFT(A44,FIND("/",A44,1)-1))</f>
        <v>19</v>
      </c>
      <c r="L44" s="111">
        <f>B44</f>
        <v>24</v>
      </c>
    </row>
    <row r="45" spans="1:10" ht="12.75">
      <c r="A45" s="165" t="s">
        <v>2829</v>
      </c>
      <c r="B45" s="166"/>
      <c r="C45" s="167" t="s">
        <v>2857</v>
      </c>
      <c r="D45" s="168" t="s">
        <v>290</v>
      </c>
      <c r="E45" s="169" t="s">
        <v>316</v>
      </c>
      <c r="F45" s="169" t="s">
        <v>3125</v>
      </c>
      <c r="G45" s="170"/>
      <c r="H45" s="155" t="s">
        <v>3126</v>
      </c>
      <c r="I45" s="181"/>
      <c r="J45"/>
    </row>
    <row r="46" spans="1:12" ht="12.75">
      <c r="A46" s="156" t="s">
        <v>873</v>
      </c>
      <c r="B46" s="157">
        <v>64</v>
      </c>
      <c r="C46" s="158" t="s">
        <v>4641</v>
      </c>
      <c r="D46" s="159" t="s">
        <v>288</v>
      </c>
      <c r="E46" s="160" t="s">
        <v>289</v>
      </c>
      <c r="F46" s="160" t="s">
        <v>3127</v>
      </c>
      <c r="G46" s="161"/>
      <c r="H46" s="162" t="s">
        <v>3128</v>
      </c>
      <c r="I46" s="181"/>
      <c r="J46"/>
      <c r="K46" s="111" t="str">
        <f>TRIM(LEFT(A46,FIND("/",A46,1)-1))</f>
        <v>20</v>
      </c>
      <c r="L46" s="111">
        <f>B46</f>
        <v>64</v>
      </c>
    </row>
    <row r="47" spans="1:10" ht="12.75">
      <c r="A47" s="165" t="s">
        <v>2832</v>
      </c>
      <c r="B47" s="166"/>
      <c r="C47" s="167" t="s">
        <v>2851</v>
      </c>
      <c r="D47" s="168" t="s">
        <v>709</v>
      </c>
      <c r="E47" s="169" t="s">
        <v>333</v>
      </c>
      <c r="F47" s="169" t="s">
        <v>3129</v>
      </c>
      <c r="G47" s="170"/>
      <c r="H47" s="155" t="s">
        <v>331</v>
      </c>
      <c r="I47" s="181"/>
      <c r="J47"/>
    </row>
    <row r="48" spans="1:12" ht="12.75">
      <c r="A48" s="156" t="s">
        <v>874</v>
      </c>
      <c r="B48" s="157">
        <v>9</v>
      </c>
      <c r="C48" s="158" t="s">
        <v>3818</v>
      </c>
      <c r="D48" s="159" t="s">
        <v>3819</v>
      </c>
      <c r="E48" s="160" t="s">
        <v>3820</v>
      </c>
      <c r="F48" s="160" t="s">
        <v>3064</v>
      </c>
      <c r="G48" s="161"/>
      <c r="H48" s="162" t="s">
        <v>860</v>
      </c>
      <c r="I48" s="181"/>
      <c r="J48"/>
      <c r="K48" s="111" t="str">
        <f>TRIM(LEFT(A48,FIND("/",A48,1)-1))</f>
        <v>21</v>
      </c>
      <c r="L48" s="111">
        <f>B48</f>
        <v>9</v>
      </c>
    </row>
    <row r="49" spans="1:10" ht="12.75">
      <c r="A49" s="165" t="s">
        <v>2835</v>
      </c>
      <c r="B49" s="166"/>
      <c r="C49" s="167" t="s">
        <v>3000</v>
      </c>
      <c r="D49" s="168" t="s">
        <v>3821</v>
      </c>
      <c r="E49" s="169" t="s">
        <v>3810</v>
      </c>
      <c r="F49" s="169" t="s">
        <v>3065</v>
      </c>
      <c r="G49" s="170" t="s">
        <v>861</v>
      </c>
      <c r="H49" s="155" t="s">
        <v>862</v>
      </c>
      <c r="I49" s="181"/>
      <c r="J49"/>
    </row>
    <row r="50" spans="1:12" ht="12.75">
      <c r="A50" s="156" t="s">
        <v>875</v>
      </c>
      <c r="B50" s="157">
        <v>59</v>
      </c>
      <c r="C50" s="158" t="s">
        <v>4637</v>
      </c>
      <c r="D50" s="159" t="s">
        <v>312</v>
      </c>
      <c r="E50" s="160" t="s">
        <v>313</v>
      </c>
      <c r="F50" s="160" t="s">
        <v>3130</v>
      </c>
      <c r="G50" s="161"/>
      <c r="H50" s="162" t="s">
        <v>3131</v>
      </c>
      <c r="I50" s="181"/>
      <c r="J50"/>
      <c r="K50" s="111" t="str">
        <f>TRIM(LEFT(A50,FIND("/",A50,1)-1))</f>
        <v>22</v>
      </c>
      <c r="L50" s="111">
        <f>B50</f>
        <v>59</v>
      </c>
    </row>
    <row r="51" spans="1:10" ht="12.75">
      <c r="A51" s="165" t="s">
        <v>2830</v>
      </c>
      <c r="B51" s="166"/>
      <c r="C51" s="167" t="s">
        <v>2861</v>
      </c>
      <c r="D51" s="168" t="s">
        <v>707</v>
      </c>
      <c r="E51" s="169" t="s">
        <v>314</v>
      </c>
      <c r="F51" s="169" t="s">
        <v>3132</v>
      </c>
      <c r="G51" s="170"/>
      <c r="H51" s="155" t="s">
        <v>3133</v>
      </c>
      <c r="I51" s="181"/>
      <c r="J51"/>
    </row>
    <row r="52" spans="1:12" ht="12.75">
      <c r="A52" s="156" t="s">
        <v>876</v>
      </c>
      <c r="B52" s="157">
        <v>22</v>
      </c>
      <c r="C52" s="158" t="s">
        <v>3855</v>
      </c>
      <c r="D52" s="159" t="s">
        <v>284</v>
      </c>
      <c r="E52" s="160" t="s">
        <v>285</v>
      </c>
      <c r="F52" s="160" t="s">
        <v>3104</v>
      </c>
      <c r="G52" s="161"/>
      <c r="H52" s="162" t="s">
        <v>3134</v>
      </c>
      <c r="I52" s="181"/>
      <c r="J52"/>
      <c r="K52" s="111" t="str">
        <f>TRIM(LEFT(A52,FIND("/",A52,1)-1))</f>
        <v>23</v>
      </c>
      <c r="L52" s="111">
        <f>B52</f>
        <v>22</v>
      </c>
    </row>
    <row r="53" spans="1:10" ht="12.75">
      <c r="A53" s="165" t="s">
        <v>2832</v>
      </c>
      <c r="B53" s="166"/>
      <c r="C53" s="167" t="s">
        <v>2843</v>
      </c>
      <c r="D53" s="168" t="s">
        <v>708</v>
      </c>
      <c r="E53" s="169" t="s">
        <v>315</v>
      </c>
      <c r="F53" s="169" t="s">
        <v>3135</v>
      </c>
      <c r="G53" s="170"/>
      <c r="H53" s="155" t="s">
        <v>3136</v>
      </c>
      <c r="I53" s="181"/>
      <c r="J53"/>
    </row>
    <row r="54" spans="1:12" ht="12.75">
      <c r="A54" s="156" t="s">
        <v>877</v>
      </c>
      <c r="B54" s="157">
        <v>54</v>
      </c>
      <c r="C54" s="158" t="s">
        <v>3887</v>
      </c>
      <c r="D54" s="159" t="s">
        <v>323</v>
      </c>
      <c r="E54" s="160" t="s">
        <v>324</v>
      </c>
      <c r="F54" s="160" t="s">
        <v>3093</v>
      </c>
      <c r="G54" s="161"/>
      <c r="H54" s="162" t="s">
        <v>3138</v>
      </c>
      <c r="I54" s="181"/>
      <c r="J54"/>
      <c r="K54" s="111" t="str">
        <f>TRIM(LEFT(A54,FIND("/",A54,1)-1))</f>
        <v>24</v>
      </c>
      <c r="L54" s="111">
        <f>B54</f>
        <v>54</v>
      </c>
    </row>
    <row r="55" spans="1:10" ht="12.75">
      <c r="A55" s="165" t="s">
        <v>2828</v>
      </c>
      <c r="B55" s="166"/>
      <c r="C55" s="167" t="s">
        <v>2972</v>
      </c>
      <c r="D55" s="168" t="s">
        <v>322</v>
      </c>
      <c r="E55" s="169" t="s">
        <v>325</v>
      </c>
      <c r="F55" s="169" t="s">
        <v>3139</v>
      </c>
      <c r="G55" s="170"/>
      <c r="H55" s="155" t="s">
        <v>3140</v>
      </c>
      <c r="I55" s="181"/>
      <c r="J55"/>
    </row>
    <row r="56" spans="1:12" ht="12.75">
      <c r="A56" s="156" t="s">
        <v>3137</v>
      </c>
      <c r="B56" s="157">
        <v>56</v>
      </c>
      <c r="C56" s="158" t="s">
        <v>3889</v>
      </c>
      <c r="D56" s="159" t="s">
        <v>320</v>
      </c>
      <c r="E56" s="160" t="s">
        <v>321</v>
      </c>
      <c r="F56" s="160" t="s">
        <v>3115</v>
      </c>
      <c r="G56" s="161"/>
      <c r="H56" s="162" t="s">
        <v>3141</v>
      </c>
      <c r="I56" s="181"/>
      <c r="J56"/>
      <c r="K56" s="111" t="str">
        <f>TRIM(LEFT(A56,FIND("/",A56,1)-1))</f>
        <v>25</v>
      </c>
      <c r="L56" s="111">
        <f>B56</f>
        <v>56</v>
      </c>
    </row>
    <row r="57" spans="1:10" ht="12.75">
      <c r="A57" s="165" t="s">
        <v>2831</v>
      </c>
      <c r="B57" s="166"/>
      <c r="C57" s="167" t="s">
        <v>2868</v>
      </c>
      <c r="D57" s="168" t="s">
        <v>730</v>
      </c>
      <c r="E57" s="169" t="s">
        <v>309</v>
      </c>
      <c r="F57" s="169" t="s">
        <v>3142</v>
      </c>
      <c r="G57" s="170"/>
      <c r="H57" s="155" t="s">
        <v>3143</v>
      </c>
      <c r="I57" s="181"/>
      <c r="J57"/>
    </row>
    <row r="58" spans="1:12" ht="12.75">
      <c r="A58" s="156" t="s">
        <v>878</v>
      </c>
      <c r="B58" s="157">
        <v>39</v>
      </c>
      <c r="C58" s="158" t="s">
        <v>3872</v>
      </c>
      <c r="D58" s="159" t="s">
        <v>317</v>
      </c>
      <c r="E58" s="160" t="s">
        <v>318</v>
      </c>
      <c r="F58" s="160" t="s">
        <v>3144</v>
      </c>
      <c r="G58" s="161"/>
      <c r="H58" s="162" t="s">
        <v>3145</v>
      </c>
      <c r="I58" s="181"/>
      <c r="J58"/>
      <c r="K58" s="111" t="str">
        <f>TRIM(LEFT(A58,FIND("/",A58,1)-1))</f>
        <v>26</v>
      </c>
      <c r="L58" s="111">
        <f>B58</f>
        <v>39</v>
      </c>
    </row>
    <row r="59" spans="1:10" ht="12.75">
      <c r="A59" s="165" t="s">
        <v>2830</v>
      </c>
      <c r="B59" s="166"/>
      <c r="C59" s="167" t="s">
        <v>2861</v>
      </c>
      <c r="D59" s="168" t="s">
        <v>710</v>
      </c>
      <c r="E59" s="169" t="s">
        <v>444</v>
      </c>
      <c r="F59" s="169" t="s">
        <v>3146</v>
      </c>
      <c r="G59" s="170"/>
      <c r="H59" s="155" t="s">
        <v>3147</v>
      </c>
      <c r="I59" s="181"/>
      <c r="J59"/>
    </row>
    <row r="60" spans="1:12" ht="12.75">
      <c r="A60" s="156" t="s">
        <v>879</v>
      </c>
      <c r="B60" s="157">
        <v>15</v>
      </c>
      <c r="C60" s="158" t="s">
        <v>3848</v>
      </c>
      <c r="D60" s="159" t="s">
        <v>4773</v>
      </c>
      <c r="E60" s="160" t="s">
        <v>4774</v>
      </c>
      <c r="F60" s="160" t="s">
        <v>3144</v>
      </c>
      <c r="G60" s="161"/>
      <c r="H60" s="162" t="s">
        <v>3149</v>
      </c>
      <c r="I60" s="181"/>
      <c r="J60"/>
      <c r="K60" s="111" t="str">
        <f>TRIM(LEFT(A60,FIND("/",A60,1)-1))</f>
        <v>27</v>
      </c>
      <c r="L60" s="111">
        <f>B60</f>
        <v>15</v>
      </c>
    </row>
    <row r="61" spans="1:10" ht="12.75">
      <c r="A61" s="165" t="s">
        <v>2829</v>
      </c>
      <c r="B61" s="166"/>
      <c r="C61" s="167" t="s">
        <v>2843</v>
      </c>
      <c r="D61" s="168" t="s">
        <v>711</v>
      </c>
      <c r="E61" s="169" t="s">
        <v>319</v>
      </c>
      <c r="F61" s="169" t="s">
        <v>3150</v>
      </c>
      <c r="G61" s="170"/>
      <c r="H61" s="155" t="s">
        <v>3151</v>
      </c>
      <c r="I61" s="181"/>
      <c r="J61"/>
    </row>
    <row r="62" spans="1:12" ht="12.75">
      <c r="A62" s="156" t="s">
        <v>3148</v>
      </c>
      <c r="B62" s="157">
        <v>18</v>
      </c>
      <c r="C62" s="158" t="s">
        <v>3851</v>
      </c>
      <c r="D62" s="159" t="s">
        <v>271</v>
      </c>
      <c r="E62" s="160" t="s">
        <v>272</v>
      </c>
      <c r="F62" s="160" t="s">
        <v>3119</v>
      </c>
      <c r="G62" s="161"/>
      <c r="H62" s="162" t="s">
        <v>3152</v>
      </c>
      <c r="I62" s="181"/>
      <c r="J62"/>
      <c r="K62" s="111" t="str">
        <f>TRIM(LEFT(A62,FIND("/",A62,1)-1))</f>
        <v>28</v>
      </c>
      <c r="L62" s="111">
        <f>B62</f>
        <v>18</v>
      </c>
    </row>
    <row r="63" spans="1:10" ht="12.75">
      <c r="A63" s="165" t="s">
        <v>2829</v>
      </c>
      <c r="B63" s="166"/>
      <c r="C63" s="167" t="s">
        <v>2843</v>
      </c>
      <c r="D63" s="168" t="s">
        <v>713</v>
      </c>
      <c r="E63" s="169" t="s">
        <v>447</v>
      </c>
      <c r="F63" s="169" t="s">
        <v>3153</v>
      </c>
      <c r="G63" s="170"/>
      <c r="H63" s="155" t="s">
        <v>414</v>
      </c>
      <c r="I63" s="181"/>
      <c r="J63"/>
    </row>
    <row r="64" spans="1:12" ht="12.75">
      <c r="A64" s="156" t="s">
        <v>880</v>
      </c>
      <c r="B64" s="157">
        <v>16</v>
      </c>
      <c r="C64" s="158" t="s">
        <v>3849</v>
      </c>
      <c r="D64" s="159" t="s">
        <v>269</v>
      </c>
      <c r="E64" s="160" t="s">
        <v>270</v>
      </c>
      <c r="F64" s="160" t="s">
        <v>3154</v>
      </c>
      <c r="G64" s="161"/>
      <c r="H64" s="162" t="s">
        <v>3155</v>
      </c>
      <c r="I64" s="181"/>
      <c r="J64"/>
      <c r="K64" s="111" t="str">
        <f>TRIM(LEFT(A64,FIND("/",A64,1)-1))</f>
        <v>29</v>
      </c>
      <c r="L64" s="111">
        <f>B64</f>
        <v>16</v>
      </c>
    </row>
    <row r="65" spans="1:10" ht="12.75">
      <c r="A65" s="165" t="s">
        <v>2835</v>
      </c>
      <c r="B65" s="166"/>
      <c r="C65" s="167" t="s">
        <v>1919</v>
      </c>
      <c r="D65" s="168" t="s">
        <v>712</v>
      </c>
      <c r="E65" s="169" t="s">
        <v>446</v>
      </c>
      <c r="F65" s="169" t="s">
        <v>3156</v>
      </c>
      <c r="G65" s="170"/>
      <c r="H65" s="155" t="s">
        <v>346</v>
      </c>
      <c r="I65" s="181"/>
      <c r="J65"/>
    </row>
    <row r="66" spans="1:12" ht="12.75">
      <c r="A66" s="156" t="s">
        <v>881</v>
      </c>
      <c r="B66" s="157">
        <v>36</v>
      </c>
      <c r="C66" s="158" t="s">
        <v>3869</v>
      </c>
      <c r="D66" s="159" t="s">
        <v>326</v>
      </c>
      <c r="E66" s="160" t="s">
        <v>327</v>
      </c>
      <c r="F66" s="160" t="s">
        <v>3107</v>
      </c>
      <c r="G66" s="161"/>
      <c r="H66" s="162" t="s">
        <v>3157</v>
      </c>
      <c r="I66" s="181"/>
      <c r="J66"/>
      <c r="K66" s="111" t="str">
        <f>TRIM(LEFT(A66,FIND("/",A66,1)-1))</f>
        <v>30</v>
      </c>
      <c r="L66" s="111">
        <f>B66</f>
        <v>36</v>
      </c>
    </row>
    <row r="67" spans="1:10" ht="12.75">
      <c r="A67" s="165" t="s">
        <v>2829</v>
      </c>
      <c r="B67" s="166"/>
      <c r="C67" s="167" t="s">
        <v>3025</v>
      </c>
      <c r="D67" s="168" t="s">
        <v>731</v>
      </c>
      <c r="E67" s="169" t="s">
        <v>328</v>
      </c>
      <c r="F67" s="169" t="s">
        <v>3109</v>
      </c>
      <c r="G67" s="170"/>
      <c r="H67" s="155" t="s">
        <v>350</v>
      </c>
      <c r="I67" s="181"/>
      <c r="J67"/>
    </row>
    <row r="68" spans="1:12" ht="12.75">
      <c r="A68" s="156" t="s">
        <v>636</v>
      </c>
      <c r="B68" s="157">
        <v>8</v>
      </c>
      <c r="C68" s="158" t="s">
        <v>3833</v>
      </c>
      <c r="D68" s="159" t="s">
        <v>3834</v>
      </c>
      <c r="E68" s="160" t="s">
        <v>3835</v>
      </c>
      <c r="F68" s="160" t="s">
        <v>3073</v>
      </c>
      <c r="G68" s="161"/>
      <c r="H68" s="162" t="s">
        <v>882</v>
      </c>
      <c r="I68" s="181"/>
      <c r="J68"/>
      <c r="K68" s="111" t="str">
        <f>TRIM(LEFT(A68,FIND("/",A68,1)-1))</f>
        <v>31</v>
      </c>
      <c r="L68" s="111">
        <f>B68</f>
        <v>8</v>
      </c>
    </row>
    <row r="69" spans="1:10" ht="12.75">
      <c r="A69" s="165" t="s">
        <v>2829</v>
      </c>
      <c r="B69" s="166"/>
      <c r="C69" s="167" t="s">
        <v>2843</v>
      </c>
      <c r="D69" s="168" t="s">
        <v>3836</v>
      </c>
      <c r="E69" s="169" t="s">
        <v>4757</v>
      </c>
      <c r="F69" s="169" t="s">
        <v>3074</v>
      </c>
      <c r="G69" s="170" t="s">
        <v>861</v>
      </c>
      <c r="H69" s="155" t="s">
        <v>883</v>
      </c>
      <c r="I69" s="181"/>
      <c r="J69"/>
    </row>
    <row r="70" spans="1:12" ht="12.75">
      <c r="A70" s="156" t="s">
        <v>637</v>
      </c>
      <c r="B70" s="157">
        <v>77</v>
      </c>
      <c r="C70" s="158" t="s">
        <v>4654</v>
      </c>
      <c r="D70" s="159" t="s">
        <v>329</v>
      </c>
      <c r="E70" s="160" t="s">
        <v>330</v>
      </c>
      <c r="F70" s="160" t="s">
        <v>3154</v>
      </c>
      <c r="G70" s="161"/>
      <c r="H70" s="162" t="s">
        <v>3158</v>
      </c>
      <c r="I70" s="181"/>
      <c r="J70"/>
      <c r="K70" s="111" t="str">
        <f>TRIM(LEFT(A70,FIND("/",A70,1)-1))</f>
        <v>32</v>
      </c>
      <c r="L70" s="111">
        <f>B70</f>
        <v>77</v>
      </c>
    </row>
    <row r="71" spans="1:10" ht="12.75">
      <c r="A71" s="165" t="s">
        <v>2830</v>
      </c>
      <c r="B71" s="166"/>
      <c r="C71" s="167" t="s">
        <v>1480</v>
      </c>
      <c r="D71" s="168" t="s">
        <v>714</v>
      </c>
      <c r="E71" s="169" t="s">
        <v>449</v>
      </c>
      <c r="F71" s="169" t="s">
        <v>3159</v>
      </c>
      <c r="G71" s="170"/>
      <c r="H71" s="155" t="s">
        <v>3160</v>
      </c>
      <c r="I71" s="181"/>
      <c r="J71"/>
    </row>
    <row r="72" spans="1:12" ht="12.75">
      <c r="A72" s="156" t="s">
        <v>3161</v>
      </c>
      <c r="B72" s="157">
        <v>45</v>
      </c>
      <c r="C72" s="158" t="s">
        <v>3878</v>
      </c>
      <c r="D72" s="159" t="s">
        <v>334</v>
      </c>
      <c r="E72" s="160" t="s">
        <v>335</v>
      </c>
      <c r="F72" s="160" t="s">
        <v>3162</v>
      </c>
      <c r="G72" s="161"/>
      <c r="H72" s="162" t="s">
        <v>3163</v>
      </c>
      <c r="I72" s="181"/>
      <c r="J72"/>
      <c r="K72" s="111" t="str">
        <f>TRIM(LEFT(A72,FIND("/",A72,1)-1))</f>
        <v>33</v>
      </c>
      <c r="L72" s="111">
        <f>B72</f>
        <v>45</v>
      </c>
    </row>
    <row r="73" spans="1:10" ht="12.75">
      <c r="A73" s="165" t="s">
        <v>1444</v>
      </c>
      <c r="B73" s="166"/>
      <c r="C73" s="167" t="s">
        <v>1409</v>
      </c>
      <c r="D73" s="168" t="s">
        <v>415</v>
      </c>
      <c r="E73" s="169" t="s">
        <v>445</v>
      </c>
      <c r="F73" s="169" t="s">
        <v>3164</v>
      </c>
      <c r="G73" s="170"/>
      <c r="H73" s="155" t="s">
        <v>3165</v>
      </c>
      <c r="I73" s="181"/>
      <c r="J73"/>
    </row>
    <row r="74" spans="1:12" ht="12.75">
      <c r="A74" s="156" t="s">
        <v>3166</v>
      </c>
      <c r="B74" s="157">
        <v>26</v>
      </c>
      <c r="C74" s="158" t="s">
        <v>3859</v>
      </c>
      <c r="D74" s="159" t="s">
        <v>291</v>
      </c>
      <c r="E74" s="160" t="s">
        <v>292</v>
      </c>
      <c r="F74" s="160" t="s">
        <v>3167</v>
      </c>
      <c r="G74" s="161"/>
      <c r="H74" s="162" t="s">
        <v>3168</v>
      </c>
      <c r="I74" s="181"/>
      <c r="J74"/>
      <c r="K74" s="111" t="str">
        <f>TRIM(LEFT(A74,FIND("/",A74,1)-1))</f>
        <v>34</v>
      </c>
      <c r="L74" s="111">
        <f>B74</f>
        <v>26</v>
      </c>
    </row>
    <row r="75" spans="1:10" ht="12.75">
      <c r="A75" s="165" t="s">
        <v>2832</v>
      </c>
      <c r="B75" s="166"/>
      <c r="C75" s="167" t="s">
        <v>2843</v>
      </c>
      <c r="D75" s="168" t="s">
        <v>732</v>
      </c>
      <c r="E75" s="169" t="s">
        <v>450</v>
      </c>
      <c r="F75" s="169" t="s">
        <v>3169</v>
      </c>
      <c r="G75" s="170"/>
      <c r="H75" s="155" t="s">
        <v>3170</v>
      </c>
      <c r="I75" s="181"/>
      <c r="J75"/>
    </row>
    <row r="76" spans="1:12" ht="12.75">
      <c r="A76" s="156" t="s">
        <v>336</v>
      </c>
      <c r="B76" s="157">
        <v>52</v>
      </c>
      <c r="C76" s="158" t="s">
        <v>3885</v>
      </c>
      <c r="D76" s="159" t="s">
        <v>294</v>
      </c>
      <c r="E76" s="160" t="s">
        <v>342</v>
      </c>
      <c r="F76" s="160" t="s">
        <v>3079</v>
      </c>
      <c r="G76" s="161"/>
      <c r="H76" s="162" t="s">
        <v>3171</v>
      </c>
      <c r="I76" s="181"/>
      <c r="J76"/>
      <c r="K76" s="111" t="str">
        <f>TRIM(LEFT(A76,FIND("/",A76,1)-1))</f>
        <v>35</v>
      </c>
      <c r="L76" s="111">
        <f>B76</f>
        <v>52</v>
      </c>
    </row>
    <row r="77" spans="1:10" ht="12.75">
      <c r="A77" s="165" t="s">
        <v>2828</v>
      </c>
      <c r="B77" s="166"/>
      <c r="C77" s="167" t="s">
        <v>2968</v>
      </c>
      <c r="D77" s="168" t="s">
        <v>409</v>
      </c>
      <c r="E77" s="169" t="s">
        <v>452</v>
      </c>
      <c r="F77" s="169" t="s">
        <v>3172</v>
      </c>
      <c r="G77" s="170"/>
      <c r="H77" s="155" t="s">
        <v>3173</v>
      </c>
      <c r="I77" s="181"/>
      <c r="J77"/>
    </row>
    <row r="78" spans="1:12" ht="12.75">
      <c r="A78" s="156" t="s">
        <v>3174</v>
      </c>
      <c r="B78" s="157">
        <v>49</v>
      </c>
      <c r="C78" s="158" t="s">
        <v>3882</v>
      </c>
      <c r="D78" s="159" t="s">
        <v>340</v>
      </c>
      <c r="E78" s="160" t="s">
        <v>341</v>
      </c>
      <c r="F78" s="160" t="s">
        <v>3175</v>
      </c>
      <c r="G78" s="161"/>
      <c r="H78" s="162" t="s">
        <v>3176</v>
      </c>
      <c r="I78" s="181"/>
      <c r="J78"/>
      <c r="K78" s="111" t="str">
        <f>TRIM(LEFT(A78,FIND("/",A78,1)-1))</f>
        <v>36</v>
      </c>
      <c r="L78" s="111">
        <f>B78</f>
        <v>49</v>
      </c>
    </row>
    <row r="79" spans="1:10" ht="12.75">
      <c r="A79" s="165" t="s">
        <v>2828</v>
      </c>
      <c r="B79" s="166"/>
      <c r="C79" s="167" t="s">
        <v>2755</v>
      </c>
      <c r="D79" s="168" t="s">
        <v>349</v>
      </c>
      <c r="E79" s="169" t="s">
        <v>451</v>
      </c>
      <c r="F79" s="169" t="s">
        <v>3177</v>
      </c>
      <c r="G79" s="170"/>
      <c r="H79" s="155" t="s">
        <v>3178</v>
      </c>
      <c r="I79" s="181"/>
      <c r="J79"/>
    </row>
    <row r="80" spans="1:12" ht="12.75">
      <c r="A80" s="156" t="s">
        <v>3179</v>
      </c>
      <c r="B80" s="157">
        <v>65</v>
      </c>
      <c r="C80" s="158" t="s">
        <v>4642</v>
      </c>
      <c r="D80" s="159" t="s">
        <v>337</v>
      </c>
      <c r="E80" s="160" t="s">
        <v>338</v>
      </c>
      <c r="F80" s="160" t="s">
        <v>3180</v>
      </c>
      <c r="G80" s="161"/>
      <c r="H80" s="162" t="s">
        <v>3181</v>
      </c>
      <c r="I80" s="181"/>
      <c r="J80"/>
      <c r="K80" s="111" t="str">
        <f>TRIM(LEFT(A80,FIND("/",A80,1)-1))</f>
        <v>37</v>
      </c>
      <c r="L80" s="111">
        <f>B80</f>
        <v>65</v>
      </c>
    </row>
    <row r="81" spans="1:10" ht="12.75">
      <c r="A81" s="165" t="s">
        <v>1444</v>
      </c>
      <c r="B81" s="166"/>
      <c r="C81" s="167" t="s">
        <v>1403</v>
      </c>
      <c r="D81" s="168" t="s">
        <v>715</v>
      </c>
      <c r="E81" s="169" t="s">
        <v>339</v>
      </c>
      <c r="F81" s="169" t="s">
        <v>3182</v>
      </c>
      <c r="G81" s="170"/>
      <c r="H81" s="155" t="s">
        <v>3183</v>
      </c>
      <c r="I81" s="181"/>
      <c r="J81"/>
    </row>
    <row r="82" spans="1:12" ht="12.75">
      <c r="A82" s="156" t="s">
        <v>3184</v>
      </c>
      <c r="B82" s="157">
        <v>86</v>
      </c>
      <c r="C82" s="158" t="s">
        <v>4663</v>
      </c>
      <c r="D82" s="159" t="s">
        <v>410</v>
      </c>
      <c r="E82" s="160" t="s">
        <v>411</v>
      </c>
      <c r="F82" s="160" t="s">
        <v>3185</v>
      </c>
      <c r="G82" s="161"/>
      <c r="H82" s="162" t="s">
        <v>3186</v>
      </c>
      <c r="I82" s="181"/>
      <c r="J82"/>
      <c r="K82" s="111" t="str">
        <f>TRIM(LEFT(A82,FIND("/",A82,1)-1))</f>
        <v>38</v>
      </c>
      <c r="L82" s="111">
        <f>B82</f>
        <v>86</v>
      </c>
    </row>
    <row r="83" spans="1:10" ht="12.75">
      <c r="A83" s="165" t="s">
        <v>2829</v>
      </c>
      <c r="B83" s="166"/>
      <c r="C83" s="167" t="s">
        <v>2849</v>
      </c>
      <c r="D83" s="168" t="s">
        <v>734</v>
      </c>
      <c r="E83" s="169" t="s">
        <v>456</v>
      </c>
      <c r="F83" s="169" t="s">
        <v>3187</v>
      </c>
      <c r="G83" s="170"/>
      <c r="H83" s="155" t="s">
        <v>3188</v>
      </c>
      <c r="I83" s="181"/>
      <c r="J83"/>
    </row>
    <row r="84" spans="1:12" ht="12.75">
      <c r="A84" s="156" t="s">
        <v>3189</v>
      </c>
      <c r="B84" s="157">
        <v>76</v>
      </c>
      <c r="C84" s="158" t="s">
        <v>4653</v>
      </c>
      <c r="D84" s="159" t="s">
        <v>3803</v>
      </c>
      <c r="E84" s="160" t="s">
        <v>343</v>
      </c>
      <c r="F84" s="160" t="s">
        <v>3190</v>
      </c>
      <c r="G84" s="161"/>
      <c r="H84" s="162" t="s">
        <v>3191</v>
      </c>
      <c r="I84" s="181"/>
      <c r="J84"/>
      <c r="K84" s="111" t="str">
        <f>TRIM(LEFT(A84,FIND("/",A84,1)-1))</f>
        <v>39</v>
      </c>
      <c r="L84" s="111">
        <f>B84</f>
        <v>76</v>
      </c>
    </row>
    <row r="85" spans="1:10" ht="12.75">
      <c r="A85" s="165" t="s">
        <v>2830</v>
      </c>
      <c r="B85" s="166"/>
      <c r="C85" s="167" t="s">
        <v>2861</v>
      </c>
      <c r="D85" s="168" t="s">
        <v>733</v>
      </c>
      <c r="E85" s="169" t="s">
        <v>455</v>
      </c>
      <c r="F85" s="169" t="s">
        <v>3192</v>
      </c>
      <c r="G85" s="170"/>
      <c r="H85" s="155" t="s">
        <v>3193</v>
      </c>
      <c r="I85" s="181"/>
      <c r="J85"/>
    </row>
    <row r="86" spans="1:12" ht="12.75">
      <c r="A86" s="156" t="s">
        <v>3194</v>
      </c>
      <c r="B86" s="157">
        <v>93</v>
      </c>
      <c r="C86" s="158" t="s">
        <v>4670</v>
      </c>
      <c r="D86" s="159" t="s">
        <v>453</v>
      </c>
      <c r="E86" s="160" t="s">
        <v>361</v>
      </c>
      <c r="F86" s="160" t="s">
        <v>3195</v>
      </c>
      <c r="G86" s="161"/>
      <c r="H86" s="162" t="s">
        <v>3196</v>
      </c>
      <c r="I86" s="181"/>
      <c r="J86"/>
      <c r="K86" s="111" t="str">
        <f>TRIM(LEFT(A86,FIND("/",A86,1)-1))</f>
        <v>40</v>
      </c>
      <c r="L86" s="111">
        <f>B86</f>
        <v>93</v>
      </c>
    </row>
    <row r="87" spans="1:10" ht="12.75">
      <c r="A87" s="165" t="s">
        <v>2830</v>
      </c>
      <c r="B87" s="166"/>
      <c r="C87" s="167" t="s">
        <v>1518</v>
      </c>
      <c r="D87" s="168" t="s">
        <v>455</v>
      </c>
      <c r="E87" s="169" t="s">
        <v>454</v>
      </c>
      <c r="F87" s="169" t="s">
        <v>3197</v>
      </c>
      <c r="G87" s="170"/>
      <c r="H87" s="155" t="s">
        <v>3198</v>
      </c>
      <c r="I87" s="181"/>
      <c r="J87"/>
    </row>
    <row r="88" spans="1:12" ht="12.75">
      <c r="A88" s="156" t="s">
        <v>457</v>
      </c>
      <c r="B88" s="157">
        <v>102</v>
      </c>
      <c r="C88" s="158" t="s">
        <v>4679</v>
      </c>
      <c r="D88" s="159" t="s">
        <v>470</v>
      </c>
      <c r="E88" s="160" t="s">
        <v>471</v>
      </c>
      <c r="F88" s="160" t="s">
        <v>3107</v>
      </c>
      <c r="G88" s="161"/>
      <c r="H88" s="162" t="s">
        <v>3199</v>
      </c>
      <c r="I88" s="181"/>
      <c r="J88"/>
      <c r="K88" s="111" t="str">
        <f>TRIM(LEFT(A88,FIND("/",A88,1)-1))</f>
        <v>41</v>
      </c>
      <c r="L88" s="111">
        <f>B88</f>
        <v>102</v>
      </c>
    </row>
    <row r="89" spans="1:10" ht="12.75">
      <c r="A89" s="165" t="s">
        <v>2830</v>
      </c>
      <c r="B89" s="166"/>
      <c r="C89" s="167" t="s">
        <v>2861</v>
      </c>
      <c r="D89" s="168" t="s">
        <v>716</v>
      </c>
      <c r="E89" s="169" t="s">
        <v>405</v>
      </c>
      <c r="F89" s="169" t="s">
        <v>3200</v>
      </c>
      <c r="G89" s="170"/>
      <c r="H89" s="155" t="s">
        <v>3201</v>
      </c>
      <c r="I89" s="181"/>
      <c r="J89"/>
    </row>
    <row r="90" spans="1:12" ht="12.75">
      <c r="A90" s="156" t="s">
        <v>3202</v>
      </c>
      <c r="B90" s="157">
        <v>44</v>
      </c>
      <c r="C90" s="158" t="s">
        <v>3877</v>
      </c>
      <c r="D90" s="159" t="s">
        <v>326</v>
      </c>
      <c r="E90" s="160" t="s">
        <v>351</v>
      </c>
      <c r="F90" s="160" t="s">
        <v>3203</v>
      </c>
      <c r="G90" s="161"/>
      <c r="H90" s="162" t="s">
        <v>3204</v>
      </c>
      <c r="I90" s="181"/>
      <c r="J90"/>
      <c r="K90" s="111" t="str">
        <f>TRIM(LEFT(A90,FIND("/",A90,1)-1))</f>
        <v>42</v>
      </c>
      <c r="L90" s="111">
        <f>B90</f>
        <v>44</v>
      </c>
    </row>
    <row r="91" spans="1:10" ht="12.75">
      <c r="A91" s="165" t="s">
        <v>2828</v>
      </c>
      <c r="B91" s="166"/>
      <c r="C91" s="167" t="s">
        <v>1403</v>
      </c>
      <c r="D91" s="168" t="s">
        <v>452</v>
      </c>
      <c r="E91" s="169" t="s">
        <v>461</v>
      </c>
      <c r="F91" s="169" t="s">
        <v>3205</v>
      </c>
      <c r="G91" s="170"/>
      <c r="H91" s="155" t="s">
        <v>3206</v>
      </c>
      <c r="I91" s="181"/>
      <c r="J91"/>
    </row>
    <row r="92" spans="1:12" ht="12.75">
      <c r="A92" s="156" t="s">
        <v>3207</v>
      </c>
      <c r="B92" s="157">
        <v>51</v>
      </c>
      <c r="C92" s="158" t="s">
        <v>3884</v>
      </c>
      <c r="D92" s="159" t="s">
        <v>347</v>
      </c>
      <c r="E92" s="160" t="s">
        <v>348</v>
      </c>
      <c r="F92" s="160" t="s">
        <v>3208</v>
      </c>
      <c r="G92" s="161"/>
      <c r="H92" s="162" t="s">
        <v>3209</v>
      </c>
      <c r="I92" s="181"/>
      <c r="J92"/>
      <c r="K92" s="111" t="str">
        <f>TRIM(LEFT(A92,FIND("/",A92,1)-1))</f>
        <v>43</v>
      </c>
      <c r="L92" s="111">
        <f>B92</f>
        <v>51</v>
      </c>
    </row>
    <row r="93" spans="1:10" ht="12.75">
      <c r="A93" s="165" t="s">
        <v>2828</v>
      </c>
      <c r="B93" s="166"/>
      <c r="C93" s="167" t="s">
        <v>2972</v>
      </c>
      <c r="D93" s="168" t="s">
        <v>736</v>
      </c>
      <c r="E93" s="169" t="s">
        <v>460</v>
      </c>
      <c r="F93" s="169" t="s">
        <v>3210</v>
      </c>
      <c r="G93" s="170"/>
      <c r="H93" s="155" t="s">
        <v>3211</v>
      </c>
      <c r="I93" s="181"/>
      <c r="J93"/>
    </row>
    <row r="94" spans="1:12" ht="12.75">
      <c r="A94" s="156" t="s">
        <v>3212</v>
      </c>
      <c r="B94" s="157">
        <v>90</v>
      </c>
      <c r="C94" s="158" t="s">
        <v>4667</v>
      </c>
      <c r="D94" s="159" t="s">
        <v>352</v>
      </c>
      <c r="E94" s="160" t="s">
        <v>348</v>
      </c>
      <c r="F94" s="160" t="s">
        <v>3213</v>
      </c>
      <c r="G94" s="161"/>
      <c r="H94" s="162" t="s">
        <v>3214</v>
      </c>
      <c r="I94" s="181"/>
      <c r="J94"/>
      <c r="K94" s="111" t="str">
        <f>TRIM(LEFT(A94,FIND("/",A94,1)-1))</f>
        <v>44</v>
      </c>
      <c r="L94" s="111">
        <f>B94</f>
        <v>90</v>
      </c>
    </row>
    <row r="95" spans="1:10" ht="12.75">
      <c r="A95" s="165" t="s">
        <v>2767</v>
      </c>
      <c r="B95" s="166"/>
      <c r="C95" s="167" t="s">
        <v>1513</v>
      </c>
      <c r="D95" s="168" t="s">
        <v>737</v>
      </c>
      <c r="E95" s="169" t="s">
        <v>462</v>
      </c>
      <c r="F95" s="169" t="s">
        <v>3215</v>
      </c>
      <c r="G95" s="170"/>
      <c r="H95" s="155" t="s">
        <v>3216</v>
      </c>
      <c r="I95" s="181"/>
      <c r="J95"/>
    </row>
    <row r="96" spans="1:12" ht="12.75">
      <c r="A96" s="156" t="s">
        <v>3217</v>
      </c>
      <c r="B96" s="157">
        <v>89</v>
      </c>
      <c r="C96" s="158" t="s">
        <v>4666</v>
      </c>
      <c r="D96" s="159" t="s">
        <v>464</v>
      </c>
      <c r="E96" s="160" t="s">
        <v>468</v>
      </c>
      <c r="F96" s="160" t="s">
        <v>3218</v>
      </c>
      <c r="G96" s="161"/>
      <c r="H96" s="162" t="s">
        <v>3219</v>
      </c>
      <c r="I96" s="181"/>
      <c r="J96"/>
      <c r="K96" s="111" t="str">
        <f>TRIM(LEFT(A96,FIND("/",A96,1)-1))</f>
        <v>45</v>
      </c>
      <c r="L96" s="111">
        <f>B96</f>
        <v>89</v>
      </c>
    </row>
    <row r="97" spans="1:10" ht="12.75">
      <c r="A97" s="165" t="s">
        <v>2830</v>
      </c>
      <c r="B97" s="166"/>
      <c r="C97" s="167" t="s">
        <v>2861</v>
      </c>
      <c r="D97" s="168" t="s">
        <v>469</v>
      </c>
      <c r="E97" s="169" t="s">
        <v>469</v>
      </c>
      <c r="F97" s="169" t="s">
        <v>3220</v>
      </c>
      <c r="G97" s="170"/>
      <c r="H97" s="155" t="s">
        <v>3221</v>
      </c>
      <c r="I97" s="181"/>
      <c r="J97"/>
    </row>
    <row r="98" spans="1:12" ht="12.75">
      <c r="A98" s="156" t="s">
        <v>3222</v>
      </c>
      <c r="B98" s="157">
        <v>47</v>
      </c>
      <c r="C98" s="158" t="s">
        <v>3880</v>
      </c>
      <c r="D98" s="159" t="s">
        <v>357</v>
      </c>
      <c r="E98" s="160" t="s">
        <v>358</v>
      </c>
      <c r="F98" s="160" t="s">
        <v>3223</v>
      </c>
      <c r="G98" s="161"/>
      <c r="H98" s="162" t="s">
        <v>3224</v>
      </c>
      <c r="I98" s="181"/>
      <c r="J98"/>
      <c r="K98" s="111" t="str">
        <f>TRIM(LEFT(A98,FIND("/",A98,1)-1))</f>
        <v>46</v>
      </c>
      <c r="L98" s="111">
        <f>B98</f>
        <v>47</v>
      </c>
    </row>
    <row r="99" spans="1:10" ht="12.75">
      <c r="A99" s="165" t="s">
        <v>2828</v>
      </c>
      <c r="B99" s="166"/>
      <c r="C99" s="167" t="s">
        <v>2968</v>
      </c>
      <c r="D99" s="168" t="s">
        <v>739</v>
      </c>
      <c r="E99" s="169" t="s">
        <v>376</v>
      </c>
      <c r="F99" s="169" t="s">
        <v>3225</v>
      </c>
      <c r="G99" s="170"/>
      <c r="H99" s="155" t="s">
        <v>3226</v>
      </c>
      <c r="I99" s="181"/>
      <c r="J99"/>
    </row>
    <row r="100" spans="1:12" ht="12.75">
      <c r="A100" s="156" t="s">
        <v>3227</v>
      </c>
      <c r="B100" s="157">
        <v>73</v>
      </c>
      <c r="C100" s="158" t="s">
        <v>4650</v>
      </c>
      <c r="D100" s="159" t="s">
        <v>344</v>
      </c>
      <c r="E100" s="160" t="s">
        <v>345</v>
      </c>
      <c r="F100" s="160" t="s">
        <v>3228</v>
      </c>
      <c r="G100" s="161"/>
      <c r="H100" s="162" t="s">
        <v>3229</v>
      </c>
      <c r="I100" s="181"/>
      <c r="J100"/>
      <c r="K100" s="111" t="str">
        <f>TRIM(LEFT(A100,FIND("/",A100,1)-1))</f>
        <v>47</v>
      </c>
      <c r="L100" s="111">
        <f>B100</f>
        <v>73</v>
      </c>
    </row>
    <row r="101" spans="1:10" ht="12.75">
      <c r="A101" s="165" t="s">
        <v>2829</v>
      </c>
      <c r="B101" s="166"/>
      <c r="C101" s="167" t="s">
        <v>3016</v>
      </c>
      <c r="D101" s="168" t="s">
        <v>448</v>
      </c>
      <c r="E101" s="169" t="s">
        <v>459</v>
      </c>
      <c r="F101" s="169" t="s">
        <v>3230</v>
      </c>
      <c r="G101" s="170"/>
      <c r="H101" s="155" t="s">
        <v>3231</v>
      </c>
      <c r="I101" s="181"/>
      <c r="J101"/>
    </row>
    <row r="102" spans="1:12" ht="12.75">
      <c r="A102" s="156" t="s">
        <v>3232</v>
      </c>
      <c r="B102" s="157">
        <v>101</v>
      </c>
      <c r="C102" s="158" t="s">
        <v>4678</v>
      </c>
      <c r="D102" s="159" t="s">
        <v>353</v>
      </c>
      <c r="E102" s="160" t="s">
        <v>354</v>
      </c>
      <c r="F102" s="160" t="s">
        <v>3167</v>
      </c>
      <c r="G102" s="161"/>
      <c r="H102" s="162" t="s">
        <v>3233</v>
      </c>
      <c r="I102" s="181"/>
      <c r="J102"/>
      <c r="K102" s="111" t="str">
        <f>TRIM(LEFT(A102,FIND("/",A102,1)-1))</f>
        <v>48</v>
      </c>
      <c r="L102" s="111">
        <f>B102</f>
        <v>101</v>
      </c>
    </row>
    <row r="103" spans="1:10" ht="12.75">
      <c r="A103" s="165" t="s">
        <v>2831</v>
      </c>
      <c r="B103" s="166"/>
      <c r="C103" s="167" t="s">
        <v>2868</v>
      </c>
      <c r="D103" s="168" t="s">
        <v>738</v>
      </c>
      <c r="E103" s="169" t="s">
        <v>463</v>
      </c>
      <c r="F103" s="169" t="s">
        <v>3234</v>
      </c>
      <c r="G103" s="170"/>
      <c r="H103" s="155" t="s">
        <v>3235</v>
      </c>
      <c r="I103" s="181"/>
      <c r="J103"/>
    </row>
    <row r="104" spans="1:12" ht="12.75">
      <c r="A104" s="156" t="s">
        <v>363</v>
      </c>
      <c r="B104" s="157">
        <v>55</v>
      </c>
      <c r="C104" s="158" t="s">
        <v>3888</v>
      </c>
      <c r="D104" s="159" t="s">
        <v>367</v>
      </c>
      <c r="E104" s="160" t="s">
        <v>368</v>
      </c>
      <c r="F104" s="160" t="s">
        <v>3236</v>
      </c>
      <c r="G104" s="161"/>
      <c r="H104" s="162" t="s">
        <v>3237</v>
      </c>
      <c r="I104" s="181"/>
      <c r="J104"/>
      <c r="K104" s="111" t="str">
        <f>TRIM(LEFT(A104,FIND("/",A104,1)-1))</f>
        <v>49</v>
      </c>
      <c r="L104" s="111">
        <f>B104</f>
        <v>55</v>
      </c>
    </row>
    <row r="105" spans="1:10" ht="12.75">
      <c r="A105" s="165" t="s">
        <v>2831</v>
      </c>
      <c r="B105" s="166"/>
      <c r="C105" s="167" t="s">
        <v>2868</v>
      </c>
      <c r="D105" s="168" t="s">
        <v>744</v>
      </c>
      <c r="E105" s="169" t="s">
        <v>483</v>
      </c>
      <c r="F105" s="169" t="s">
        <v>3238</v>
      </c>
      <c r="G105" s="170"/>
      <c r="H105" s="155" t="s">
        <v>3239</v>
      </c>
      <c r="I105" s="181"/>
      <c r="J105"/>
    </row>
    <row r="106" spans="1:12" ht="12.75">
      <c r="A106" s="156" t="s">
        <v>3240</v>
      </c>
      <c r="B106" s="157">
        <v>95</v>
      </c>
      <c r="C106" s="158" t="s">
        <v>4672</v>
      </c>
      <c r="D106" s="159" t="s">
        <v>472</v>
      </c>
      <c r="E106" s="160" t="s">
        <v>473</v>
      </c>
      <c r="F106" s="160" t="s">
        <v>3241</v>
      </c>
      <c r="G106" s="161"/>
      <c r="H106" s="162" t="s">
        <v>3242</v>
      </c>
      <c r="I106" s="181"/>
      <c r="J106"/>
      <c r="K106" s="111" t="str">
        <f>TRIM(LEFT(A106,FIND("/",A106,1)-1))</f>
        <v>50</v>
      </c>
      <c r="L106" s="111">
        <f>B106</f>
        <v>95</v>
      </c>
    </row>
    <row r="107" spans="1:10" ht="12.75">
      <c r="A107" s="165" t="s">
        <v>2831</v>
      </c>
      <c r="B107" s="166"/>
      <c r="C107" s="167" t="s">
        <v>2868</v>
      </c>
      <c r="D107" s="168" t="s">
        <v>366</v>
      </c>
      <c r="E107" s="169" t="s">
        <v>474</v>
      </c>
      <c r="F107" s="169" t="s">
        <v>3243</v>
      </c>
      <c r="G107" s="170"/>
      <c r="H107" s="155" t="s">
        <v>3244</v>
      </c>
      <c r="I107" s="181"/>
      <c r="J107"/>
    </row>
    <row r="108" spans="1:12" ht="12.75">
      <c r="A108" s="156" t="s">
        <v>475</v>
      </c>
      <c r="B108" s="157">
        <v>43</v>
      </c>
      <c r="C108" s="158" t="s">
        <v>3876</v>
      </c>
      <c r="D108" s="159" t="s">
        <v>355</v>
      </c>
      <c r="E108" s="160" t="s">
        <v>356</v>
      </c>
      <c r="F108" s="160" t="s">
        <v>3241</v>
      </c>
      <c r="G108" s="161"/>
      <c r="H108" s="162" t="s">
        <v>3245</v>
      </c>
      <c r="I108" s="181"/>
      <c r="J108"/>
      <c r="K108" s="111" t="str">
        <f>TRIM(LEFT(A108,FIND("/",A108,1)-1))</f>
        <v>51</v>
      </c>
      <c r="L108" s="111">
        <f>B108</f>
        <v>43</v>
      </c>
    </row>
    <row r="109" spans="1:10" ht="12.75">
      <c r="A109" s="165" t="s">
        <v>2828</v>
      </c>
      <c r="B109" s="166"/>
      <c r="C109" s="167" t="s">
        <v>2755</v>
      </c>
      <c r="D109" s="168" t="s">
        <v>375</v>
      </c>
      <c r="E109" s="169" t="s">
        <v>372</v>
      </c>
      <c r="F109" s="169" t="s">
        <v>3246</v>
      </c>
      <c r="G109" s="170"/>
      <c r="H109" s="155" t="s">
        <v>3247</v>
      </c>
      <c r="I109" s="181"/>
      <c r="J109"/>
    </row>
    <row r="110" spans="1:12" ht="12.75">
      <c r="A110" s="156" t="s">
        <v>3248</v>
      </c>
      <c r="B110" s="157">
        <v>37</v>
      </c>
      <c r="C110" s="158" t="s">
        <v>3870</v>
      </c>
      <c r="D110" s="159" t="s">
        <v>360</v>
      </c>
      <c r="E110" s="160" t="s">
        <v>361</v>
      </c>
      <c r="F110" s="160" t="s">
        <v>3249</v>
      </c>
      <c r="G110" s="161"/>
      <c r="H110" s="162" t="s">
        <v>686</v>
      </c>
      <c r="I110" s="181"/>
      <c r="J110"/>
      <c r="K110" s="111" t="str">
        <f>TRIM(LEFT(A110,FIND("/",A110,1)-1))</f>
        <v>52</v>
      </c>
      <c r="L110" s="111">
        <f>B110</f>
        <v>37</v>
      </c>
    </row>
    <row r="111" spans="1:10" ht="12.75">
      <c r="A111" s="165" t="s">
        <v>2835</v>
      </c>
      <c r="B111" s="166"/>
      <c r="C111" s="167" t="s">
        <v>3000</v>
      </c>
      <c r="D111" s="168" t="s">
        <v>718</v>
      </c>
      <c r="E111" s="169" t="s">
        <v>480</v>
      </c>
      <c r="F111" s="169" t="s">
        <v>3250</v>
      </c>
      <c r="G111" s="170"/>
      <c r="H111" s="155" t="s">
        <v>3251</v>
      </c>
      <c r="I111" s="181"/>
      <c r="J111"/>
    </row>
    <row r="112" spans="1:12" ht="12.75">
      <c r="A112" s="156" t="s">
        <v>3252</v>
      </c>
      <c r="B112" s="157">
        <v>81</v>
      </c>
      <c r="C112" s="158" t="s">
        <v>4658</v>
      </c>
      <c r="D112" s="159" t="s">
        <v>412</v>
      </c>
      <c r="E112" s="160" t="s">
        <v>413</v>
      </c>
      <c r="F112" s="160" t="s">
        <v>3253</v>
      </c>
      <c r="G112" s="161"/>
      <c r="H112" s="162" t="s">
        <v>3254</v>
      </c>
      <c r="I112" s="181"/>
      <c r="J112"/>
      <c r="K112" s="111" t="str">
        <f>TRIM(LEFT(A112,FIND("/",A112,1)-1))</f>
        <v>53</v>
      </c>
      <c r="L112" s="111">
        <f>B112</f>
        <v>81</v>
      </c>
    </row>
    <row r="113" spans="1:10" ht="12.75">
      <c r="A113" s="165" t="s">
        <v>2830</v>
      </c>
      <c r="B113" s="166"/>
      <c r="C113" s="167" t="s">
        <v>2861</v>
      </c>
      <c r="D113" s="168" t="s">
        <v>735</v>
      </c>
      <c r="E113" s="169" t="s">
        <v>458</v>
      </c>
      <c r="F113" s="169" t="s">
        <v>3255</v>
      </c>
      <c r="G113" s="170"/>
      <c r="H113" s="155" t="s">
        <v>3256</v>
      </c>
      <c r="I113" s="181"/>
      <c r="J113"/>
    </row>
    <row r="114" spans="1:12" ht="12.75">
      <c r="A114" s="156" t="s">
        <v>3257</v>
      </c>
      <c r="B114" s="157">
        <v>69</v>
      </c>
      <c r="C114" s="158" t="s">
        <v>4646</v>
      </c>
      <c r="D114" s="159" t="s">
        <v>352</v>
      </c>
      <c r="E114" s="160" t="s">
        <v>362</v>
      </c>
      <c r="F114" s="160" t="s">
        <v>3258</v>
      </c>
      <c r="G114" s="161"/>
      <c r="H114" s="162" t="s">
        <v>3254</v>
      </c>
      <c r="I114" s="181"/>
      <c r="J114"/>
      <c r="K114" s="111" t="str">
        <f>TRIM(LEFT(A114,FIND("/",A114,1)-1))</f>
        <v>54</v>
      </c>
      <c r="L114" s="111">
        <f>B114</f>
        <v>69</v>
      </c>
    </row>
    <row r="115" spans="1:10" ht="12.75">
      <c r="A115" s="165" t="s">
        <v>2831</v>
      </c>
      <c r="B115" s="166"/>
      <c r="C115" s="167" t="s">
        <v>1456</v>
      </c>
      <c r="D115" s="168" t="s">
        <v>742</v>
      </c>
      <c r="E115" s="169" t="s">
        <v>481</v>
      </c>
      <c r="F115" s="169" t="s">
        <v>460</v>
      </c>
      <c r="G115" s="170"/>
      <c r="H115" s="155" t="s">
        <v>3256</v>
      </c>
      <c r="I115" s="181"/>
      <c r="J115"/>
    </row>
    <row r="116" spans="1:12" ht="12.75">
      <c r="A116" s="156" t="s">
        <v>3259</v>
      </c>
      <c r="B116" s="157">
        <v>29</v>
      </c>
      <c r="C116" s="158" t="s">
        <v>3862</v>
      </c>
      <c r="D116" s="159" t="s">
        <v>294</v>
      </c>
      <c r="E116" s="160" t="s">
        <v>295</v>
      </c>
      <c r="F116" s="160" t="s">
        <v>3115</v>
      </c>
      <c r="G116" s="161"/>
      <c r="H116" s="162" t="s">
        <v>3260</v>
      </c>
      <c r="I116" s="163"/>
      <c r="J116"/>
      <c r="K116" s="111" t="str">
        <f>TRIM(LEFT(A116,FIND("/",A116,1)-1))</f>
        <v>55</v>
      </c>
      <c r="L116" s="111">
        <f>B116</f>
        <v>29</v>
      </c>
    </row>
    <row r="117" spans="1:10" ht="12.75">
      <c r="A117" s="165" t="s">
        <v>2835</v>
      </c>
      <c r="B117" s="166"/>
      <c r="C117" s="167" t="s">
        <v>3000</v>
      </c>
      <c r="D117" s="168" t="s">
        <v>747</v>
      </c>
      <c r="E117" s="169" t="s">
        <v>492</v>
      </c>
      <c r="F117" s="169" t="s">
        <v>3261</v>
      </c>
      <c r="G117" s="170"/>
      <c r="H117" s="155" t="s">
        <v>3262</v>
      </c>
      <c r="I117" s="163"/>
      <c r="J117"/>
    </row>
    <row r="118" spans="1:12" ht="12.75">
      <c r="A118" s="156" t="s">
        <v>482</v>
      </c>
      <c r="B118" s="157">
        <v>67</v>
      </c>
      <c r="C118" s="158" t="s">
        <v>4644</v>
      </c>
      <c r="D118" s="159" t="s">
        <v>364</v>
      </c>
      <c r="E118" s="160" t="s">
        <v>365</v>
      </c>
      <c r="F118" s="160" t="s">
        <v>3263</v>
      </c>
      <c r="G118" s="161"/>
      <c r="H118" s="162" t="s">
        <v>3264</v>
      </c>
      <c r="I118" s="163"/>
      <c r="J118"/>
      <c r="K118" s="111" t="str">
        <f>TRIM(LEFT(A118,FIND("/",A118,1)-1))</f>
        <v>56</v>
      </c>
      <c r="L118" s="111">
        <f>B118</f>
        <v>67</v>
      </c>
    </row>
    <row r="119" spans="1:10" ht="12.75">
      <c r="A119" s="165" t="s">
        <v>1444</v>
      </c>
      <c r="B119" s="166"/>
      <c r="C119" s="167" t="s">
        <v>1409</v>
      </c>
      <c r="D119" s="168" t="s">
        <v>743</v>
      </c>
      <c r="E119" s="169" t="s">
        <v>379</v>
      </c>
      <c r="F119" s="169" t="s">
        <v>3265</v>
      </c>
      <c r="G119" s="170"/>
      <c r="H119" s="155" t="s">
        <v>3266</v>
      </c>
      <c r="I119" s="163"/>
      <c r="J119"/>
    </row>
    <row r="120" spans="1:12" ht="12.75">
      <c r="A120" s="156" t="s">
        <v>3267</v>
      </c>
      <c r="B120" s="157">
        <v>103</v>
      </c>
      <c r="C120" s="158" t="s">
        <v>4680</v>
      </c>
      <c r="D120" s="159" t="s">
        <v>476</v>
      </c>
      <c r="E120" s="160" t="s">
        <v>477</v>
      </c>
      <c r="F120" s="160" t="s">
        <v>3268</v>
      </c>
      <c r="G120" s="161"/>
      <c r="H120" s="162" t="s">
        <v>3269</v>
      </c>
      <c r="I120" s="163"/>
      <c r="J120"/>
      <c r="K120" s="111" t="str">
        <f>TRIM(LEFT(A120,FIND("/",A120,1)-1))</f>
        <v>57</v>
      </c>
      <c r="L120" s="111">
        <f>B120</f>
        <v>103</v>
      </c>
    </row>
    <row r="121" spans="1:10" ht="12.75">
      <c r="A121" s="165" t="s">
        <v>2839</v>
      </c>
      <c r="B121" s="166"/>
      <c r="C121" s="167" t="s">
        <v>2952</v>
      </c>
      <c r="D121" s="168" t="s">
        <v>740</v>
      </c>
      <c r="E121" s="169" t="s">
        <v>478</v>
      </c>
      <c r="F121" s="169" t="s">
        <v>3270</v>
      </c>
      <c r="G121" s="170"/>
      <c r="H121" s="155" t="s">
        <v>3271</v>
      </c>
      <c r="I121" s="163"/>
      <c r="J121"/>
    </row>
    <row r="122" spans="1:12" ht="12.75">
      <c r="A122" s="156" t="s">
        <v>3272</v>
      </c>
      <c r="B122" s="157">
        <v>50</v>
      </c>
      <c r="C122" s="158" t="s">
        <v>3883</v>
      </c>
      <c r="D122" s="159" t="s">
        <v>359</v>
      </c>
      <c r="E122" s="160" t="s">
        <v>358</v>
      </c>
      <c r="F122" s="160" t="s">
        <v>3228</v>
      </c>
      <c r="G122" s="161"/>
      <c r="H122" s="162" t="s">
        <v>3273</v>
      </c>
      <c r="I122" s="163"/>
      <c r="J122"/>
      <c r="K122" s="111" t="str">
        <f>TRIM(LEFT(A122,FIND("/",A122,1)-1))</f>
        <v>58</v>
      </c>
      <c r="L122" s="111">
        <f>B122</f>
        <v>50</v>
      </c>
    </row>
    <row r="123" spans="1:10" ht="12.75">
      <c r="A123" s="165" t="s">
        <v>2839</v>
      </c>
      <c r="B123" s="166"/>
      <c r="C123" s="167" t="s">
        <v>2879</v>
      </c>
      <c r="D123" s="168" t="s">
        <v>741</v>
      </c>
      <c r="E123" s="169" t="s">
        <v>479</v>
      </c>
      <c r="F123" s="169" t="s">
        <v>717</v>
      </c>
      <c r="G123" s="170"/>
      <c r="H123" s="155" t="s">
        <v>3274</v>
      </c>
      <c r="I123" s="163"/>
      <c r="J123"/>
    </row>
    <row r="124" spans="1:12" ht="12.75">
      <c r="A124" s="156" t="s">
        <v>3275</v>
      </c>
      <c r="B124" s="157">
        <v>57</v>
      </c>
      <c r="C124" s="158" t="s">
        <v>3890</v>
      </c>
      <c r="D124" s="159" t="s">
        <v>370</v>
      </c>
      <c r="E124" s="160" t="s">
        <v>371</v>
      </c>
      <c r="F124" s="160" t="s">
        <v>3276</v>
      </c>
      <c r="G124" s="161"/>
      <c r="H124" s="162" t="s">
        <v>3277</v>
      </c>
      <c r="I124" s="163"/>
      <c r="J124"/>
      <c r="K124" s="111" t="str">
        <f>TRIM(LEFT(A124,FIND("/",A124,1)-1))</f>
        <v>59</v>
      </c>
      <c r="L124" s="111">
        <f>B124</f>
        <v>57</v>
      </c>
    </row>
    <row r="125" spans="1:10" ht="12.75">
      <c r="A125" s="165" t="s">
        <v>2830</v>
      </c>
      <c r="B125" s="166"/>
      <c r="C125" s="167" t="s">
        <v>2861</v>
      </c>
      <c r="D125" s="168" t="s">
        <v>748</v>
      </c>
      <c r="E125" s="169" t="s">
        <v>392</v>
      </c>
      <c r="F125" s="169" t="s">
        <v>3278</v>
      </c>
      <c r="G125" s="170"/>
      <c r="H125" s="155" t="s">
        <v>3279</v>
      </c>
      <c r="I125" s="163"/>
      <c r="J125"/>
    </row>
    <row r="126" spans="1:12" ht="12.75">
      <c r="A126" s="156" t="s">
        <v>418</v>
      </c>
      <c r="B126" s="157">
        <v>35</v>
      </c>
      <c r="C126" s="158" t="s">
        <v>3868</v>
      </c>
      <c r="D126" s="159" t="s">
        <v>382</v>
      </c>
      <c r="E126" s="160" t="s">
        <v>383</v>
      </c>
      <c r="F126" s="160" t="s">
        <v>3280</v>
      </c>
      <c r="G126" s="161"/>
      <c r="H126" s="162" t="s">
        <v>3281</v>
      </c>
      <c r="I126" s="163"/>
      <c r="J126" s="221"/>
      <c r="K126" s="111" t="str">
        <f>TRIM(LEFT(A126,FIND("/",A126,1)-1))</f>
        <v>60</v>
      </c>
      <c r="L126" s="111">
        <f>B126</f>
        <v>35</v>
      </c>
    </row>
    <row r="127" spans="1:10" ht="12.75">
      <c r="A127" s="165" t="s">
        <v>2829</v>
      </c>
      <c r="B127" s="166"/>
      <c r="C127" s="167" t="s">
        <v>2881</v>
      </c>
      <c r="D127" s="168" t="s">
        <v>753</v>
      </c>
      <c r="E127" s="169" t="s">
        <v>515</v>
      </c>
      <c r="F127" s="169" t="s">
        <v>711</v>
      </c>
      <c r="G127" s="170"/>
      <c r="H127" s="155" t="s">
        <v>3282</v>
      </c>
      <c r="I127" s="163"/>
      <c r="J127"/>
    </row>
    <row r="128" spans="1:12" ht="12.75">
      <c r="A128" s="156" t="s">
        <v>3283</v>
      </c>
      <c r="B128" s="157">
        <v>83</v>
      </c>
      <c r="C128" s="158" t="s">
        <v>4660</v>
      </c>
      <c r="D128" s="159" t="s">
        <v>416</v>
      </c>
      <c r="E128" s="160" t="s">
        <v>417</v>
      </c>
      <c r="F128" s="160" t="s">
        <v>3284</v>
      </c>
      <c r="G128" s="161"/>
      <c r="H128" s="162" t="s">
        <v>3285</v>
      </c>
      <c r="I128" s="163"/>
      <c r="J128" s="221"/>
      <c r="K128" s="111" t="str">
        <f>TRIM(LEFT(A128,FIND("/",A128,1)-1))</f>
        <v>61</v>
      </c>
      <c r="L128" s="111">
        <f>B128</f>
        <v>83</v>
      </c>
    </row>
    <row r="129" spans="1:10" ht="12.75">
      <c r="A129" s="165" t="s">
        <v>1444</v>
      </c>
      <c r="B129" s="166"/>
      <c r="C129" s="167" t="s">
        <v>2968</v>
      </c>
      <c r="D129" s="168" t="s">
        <v>752</v>
      </c>
      <c r="E129" s="169" t="s">
        <v>487</v>
      </c>
      <c r="F129" s="169" t="s">
        <v>3286</v>
      </c>
      <c r="G129" s="170"/>
      <c r="H129" s="155" t="s">
        <v>3287</v>
      </c>
      <c r="I129" s="163"/>
      <c r="J129"/>
    </row>
    <row r="130" spans="1:12" ht="12.75">
      <c r="A130" s="156" t="s">
        <v>3288</v>
      </c>
      <c r="B130" s="157">
        <v>62</v>
      </c>
      <c r="C130" s="158" t="s">
        <v>4639</v>
      </c>
      <c r="D130" s="159" t="s">
        <v>326</v>
      </c>
      <c r="E130" s="160" t="s">
        <v>369</v>
      </c>
      <c r="F130" s="160" t="s">
        <v>3228</v>
      </c>
      <c r="G130" s="161"/>
      <c r="H130" s="162" t="s">
        <v>3289</v>
      </c>
      <c r="I130" s="163"/>
      <c r="J130" s="221"/>
      <c r="K130" s="111" t="str">
        <f>TRIM(LEFT(A130,FIND("/",A130,1)-1))</f>
        <v>62</v>
      </c>
      <c r="L130" s="111">
        <f>B130</f>
        <v>62</v>
      </c>
    </row>
    <row r="131" spans="1:10" ht="12.75">
      <c r="A131" s="165" t="s">
        <v>2830</v>
      </c>
      <c r="B131" s="166"/>
      <c r="C131" s="167" t="s">
        <v>2861</v>
      </c>
      <c r="D131" s="168" t="s">
        <v>745</v>
      </c>
      <c r="E131" s="169" t="s">
        <v>513</v>
      </c>
      <c r="F131" s="169" t="s">
        <v>3290</v>
      </c>
      <c r="G131" s="170"/>
      <c r="H131" s="155" t="s">
        <v>3291</v>
      </c>
      <c r="I131" s="163"/>
      <c r="J131"/>
    </row>
    <row r="132" spans="1:12" ht="12.75">
      <c r="A132" s="156" t="s">
        <v>3292</v>
      </c>
      <c r="B132" s="157">
        <v>48</v>
      </c>
      <c r="C132" s="158" t="s">
        <v>3881</v>
      </c>
      <c r="D132" s="159" t="s">
        <v>380</v>
      </c>
      <c r="E132" s="160" t="s">
        <v>381</v>
      </c>
      <c r="F132" s="160" t="s">
        <v>3144</v>
      </c>
      <c r="G132" s="161"/>
      <c r="H132" s="162" t="s">
        <v>3293</v>
      </c>
      <c r="I132" s="163"/>
      <c r="J132" s="221"/>
      <c r="K132" s="111" t="str">
        <f>TRIM(LEFT(A132,FIND("/",A132,1)-1))</f>
        <v>63</v>
      </c>
      <c r="L132" s="111">
        <f>B132</f>
        <v>48</v>
      </c>
    </row>
    <row r="133" spans="1:10" ht="12.75">
      <c r="A133" s="165" t="s">
        <v>2828</v>
      </c>
      <c r="B133" s="166"/>
      <c r="C133" s="167" t="s">
        <v>2972</v>
      </c>
      <c r="D133" s="168" t="s">
        <v>751</v>
      </c>
      <c r="E133" s="169" t="s">
        <v>423</v>
      </c>
      <c r="F133" s="169" t="s">
        <v>3146</v>
      </c>
      <c r="G133" s="170"/>
      <c r="H133" s="155" t="s">
        <v>3294</v>
      </c>
      <c r="I133" s="163"/>
      <c r="J133"/>
    </row>
    <row r="134" spans="1:12" ht="12.75">
      <c r="A134" s="156" t="s">
        <v>3295</v>
      </c>
      <c r="B134" s="157">
        <v>70</v>
      </c>
      <c r="C134" s="158" t="s">
        <v>4647</v>
      </c>
      <c r="D134" s="159" t="s">
        <v>373</v>
      </c>
      <c r="E134" s="160" t="s">
        <v>374</v>
      </c>
      <c r="F134" s="160" t="s">
        <v>3296</v>
      </c>
      <c r="G134" s="161"/>
      <c r="H134" s="162" t="s">
        <v>3297</v>
      </c>
      <c r="I134" s="163"/>
      <c r="J134" s="221"/>
      <c r="K134" s="111" t="str">
        <f>TRIM(LEFT(A134,FIND("/",A134,1)-1))</f>
        <v>64</v>
      </c>
      <c r="L134" s="111">
        <f>B134</f>
        <v>70</v>
      </c>
    </row>
    <row r="135" spans="1:10" ht="12.75">
      <c r="A135" s="165" t="s">
        <v>2830</v>
      </c>
      <c r="B135" s="166"/>
      <c r="C135" s="167" t="s">
        <v>1459</v>
      </c>
      <c r="D135" s="168" t="s">
        <v>749</v>
      </c>
      <c r="E135" s="169" t="s">
        <v>485</v>
      </c>
      <c r="F135" s="169" t="s">
        <v>3298</v>
      </c>
      <c r="G135" s="170"/>
      <c r="H135" s="155" t="s">
        <v>3299</v>
      </c>
      <c r="I135" s="163"/>
      <c r="J135"/>
    </row>
    <row r="136" spans="1:12" ht="12.75">
      <c r="A136" s="156" t="s">
        <v>3300</v>
      </c>
      <c r="B136" s="157">
        <v>92</v>
      </c>
      <c r="C136" s="158" t="s">
        <v>4669</v>
      </c>
      <c r="D136" s="159" t="s">
        <v>484</v>
      </c>
      <c r="E136" s="160" t="s">
        <v>368</v>
      </c>
      <c r="F136" s="160" t="s">
        <v>3301</v>
      </c>
      <c r="G136" s="161"/>
      <c r="H136" s="162" t="s">
        <v>3302</v>
      </c>
      <c r="I136" s="163"/>
      <c r="J136" s="221"/>
      <c r="K136" s="111" t="str">
        <f>TRIM(LEFT(A136,FIND("/",A136,1)-1))</f>
        <v>65</v>
      </c>
      <c r="L136" s="111">
        <f>B136</f>
        <v>92</v>
      </c>
    </row>
    <row r="137" spans="1:10" ht="12.75">
      <c r="A137" s="165" t="s">
        <v>2831</v>
      </c>
      <c r="B137" s="166"/>
      <c r="C137" s="167" t="s">
        <v>2985</v>
      </c>
      <c r="D137" s="168" t="s">
        <v>746</v>
      </c>
      <c r="E137" s="169" t="s">
        <v>483</v>
      </c>
      <c r="F137" s="169" t="s">
        <v>3303</v>
      </c>
      <c r="G137" s="170"/>
      <c r="H137" s="155" t="s">
        <v>3304</v>
      </c>
      <c r="I137" s="163"/>
      <c r="J137"/>
    </row>
    <row r="138" spans="1:12" ht="12.75">
      <c r="A138" s="156" t="s">
        <v>3305</v>
      </c>
      <c r="B138" s="157">
        <v>87</v>
      </c>
      <c r="C138" s="158" t="s">
        <v>4664</v>
      </c>
      <c r="D138" s="159" t="s">
        <v>419</v>
      </c>
      <c r="E138" s="160" t="s">
        <v>378</v>
      </c>
      <c r="F138" s="160" t="s">
        <v>3306</v>
      </c>
      <c r="G138" s="161"/>
      <c r="H138" s="162" t="s">
        <v>3307</v>
      </c>
      <c r="I138" s="163"/>
      <c r="J138" s="221"/>
      <c r="K138" s="111" t="str">
        <f>TRIM(LEFT(A138,FIND("/",A138,1)-1))</f>
        <v>66</v>
      </c>
      <c r="L138" s="111">
        <f>B138</f>
        <v>87</v>
      </c>
    </row>
    <row r="139" spans="1:10" ht="12.75">
      <c r="A139" s="165" t="s">
        <v>2835</v>
      </c>
      <c r="B139" s="166"/>
      <c r="C139" s="167" t="s">
        <v>3003</v>
      </c>
      <c r="D139" s="168" t="s">
        <v>431</v>
      </c>
      <c r="E139" s="169" t="s">
        <v>488</v>
      </c>
      <c r="F139" s="169" t="s">
        <v>3308</v>
      </c>
      <c r="G139" s="170"/>
      <c r="H139" s="155" t="s">
        <v>3309</v>
      </c>
      <c r="I139" s="163"/>
      <c r="J139"/>
    </row>
    <row r="140" spans="1:12" ht="12.75">
      <c r="A140" s="156" t="s">
        <v>3310</v>
      </c>
      <c r="B140" s="157">
        <v>53</v>
      </c>
      <c r="C140" s="158" t="s">
        <v>3886</v>
      </c>
      <c r="D140" s="159" t="s">
        <v>388</v>
      </c>
      <c r="E140" s="160" t="s">
        <v>389</v>
      </c>
      <c r="F140" s="160" t="s">
        <v>3079</v>
      </c>
      <c r="G140" s="161"/>
      <c r="H140" s="162" t="s">
        <v>3311</v>
      </c>
      <c r="I140" s="163"/>
      <c r="J140" s="221"/>
      <c r="K140" s="111" t="str">
        <f>TRIM(LEFT(A140,FIND("/",A140,1)-1))</f>
        <v>67</v>
      </c>
      <c r="L140" s="111">
        <f>B140</f>
        <v>53</v>
      </c>
    </row>
    <row r="141" spans="1:10" ht="12.75">
      <c r="A141" s="165" t="s">
        <v>2828</v>
      </c>
      <c r="B141" s="166"/>
      <c r="C141" s="167" t="s">
        <v>2968</v>
      </c>
      <c r="D141" s="168" t="s">
        <v>527</v>
      </c>
      <c r="E141" s="169" t="s">
        <v>521</v>
      </c>
      <c r="F141" s="169" t="s">
        <v>3172</v>
      </c>
      <c r="G141" s="170"/>
      <c r="H141" s="155" t="s">
        <v>3312</v>
      </c>
      <c r="I141" s="163"/>
      <c r="J141"/>
    </row>
    <row r="142" spans="1:12" ht="12.75">
      <c r="A142" s="156" t="s">
        <v>3313</v>
      </c>
      <c r="B142" s="157">
        <v>82</v>
      </c>
      <c r="C142" s="158" t="s">
        <v>4659</v>
      </c>
      <c r="D142" s="159" t="s">
        <v>296</v>
      </c>
      <c r="E142" s="160" t="s">
        <v>421</v>
      </c>
      <c r="F142" s="160" t="s">
        <v>3314</v>
      </c>
      <c r="G142" s="161"/>
      <c r="H142" s="162" t="s">
        <v>3315</v>
      </c>
      <c r="I142" s="163"/>
      <c r="J142" s="221"/>
      <c r="K142" s="111" t="str">
        <f>TRIM(LEFT(A142,FIND("/",A142,1)-1))</f>
        <v>68</v>
      </c>
      <c r="L142" s="111">
        <f>B142</f>
        <v>82</v>
      </c>
    </row>
    <row r="143" spans="1:10" ht="12.75">
      <c r="A143" s="165" t="s">
        <v>2831</v>
      </c>
      <c r="B143" s="166"/>
      <c r="C143" s="167" t="s">
        <v>1456</v>
      </c>
      <c r="D143" s="168" t="s">
        <v>755</v>
      </c>
      <c r="E143" s="169" t="s">
        <v>516</v>
      </c>
      <c r="F143" s="169" t="s">
        <v>3316</v>
      </c>
      <c r="G143" s="170"/>
      <c r="H143" s="155" t="s">
        <v>3317</v>
      </c>
      <c r="I143" s="163"/>
      <c r="J143"/>
    </row>
    <row r="144" spans="1:12" ht="12.75">
      <c r="A144" s="156" t="s">
        <v>3318</v>
      </c>
      <c r="B144" s="157">
        <v>60</v>
      </c>
      <c r="C144" s="158" t="s">
        <v>4638</v>
      </c>
      <c r="D144" s="159" t="s">
        <v>390</v>
      </c>
      <c r="E144" s="160" t="s">
        <v>391</v>
      </c>
      <c r="F144" s="160" t="s">
        <v>3258</v>
      </c>
      <c r="G144" s="161"/>
      <c r="H144" s="162" t="s">
        <v>3319</v>
      </c>
      <c r="I144" s="163"/>
      <c r="J144" s="221"/>
      <c r="K144" s="111" t="str">
        <f>TRIM(LEFT(A144,FIND("/",A144,1)-1))</f>
        <v>69</v>
      </c>
      <c r="L144" s="111">
        <f>B144</f>
        <v>60</v>
      </c>
    </row>
    <row r="145" spans="1:10" ht="12.75">
      <c r="A145" s="165" t="s">
        <v>2830</v>
      </c>
      <c r="B145" s="166"/>
      <c r="C145" s="167" t="s">
        <v>2861</v>
      </c>
      <c r="D145" s="168" t="s">
        <v>494</v>
      </c>
      <c r="E145" s="169" t="s">
        <v>522</v>
      </c>
      <c r="F145" s="169" t="s">
        <v>3320</v>
      </c>
      <c r="G145" s="170"/>
      <c r="H145" s="155" t="s">
        <v>3321</v>
      </c>
      <c r="I145" s="163"/>
      <c r="J145"/>
    </row>
    <row r="146" spans="1:12" ht="12.75">
      <c r="A146" s="156" t="s">
        <v>3322</v>
      </c>
      <c r="B146" s="157">
        <v>40</v>
      </c>
      <c r="C146" s="158" t="s">
        <v>3873</v>
      </c>
      <c r="D146" s="159" t="s">
        <v>386</v>
      </c>
      <c r="E146" s="160" t="s">
        <v>387</v>
      </c>
      <c r="F146" s="160" t="s">
        <v>3180</v>
      </c>
      <c r="G146" s="161"/>
      <c r="H146" s="162" t="s">
        <v>3323</v>
      </c>
      <c r="I146" s="163"/>
      <c r="J146" s="221"/>
      <c r="K146" s="111" t="str">
        <f>TRIM(LEFT(A146,FIND("/",A146,1)-1))</f>
        <v>70</v>
      </c>
      <c r="L146" s="111">
        <f>B146</f>
        <v>40</v>
      </c>
    </row>
    <row r="147" spans="1:10" ht="12.75">
      <c r="A147" s="165" t="s">
        <v>2830</v>
      </c>
      <c r="B147" s="166"/>
      <c r="C147" s="167" t="s">
        <v>2861</v>
      </c>
      <c r="D147" s="168" t="s">
        <v>756</v>
      </c>
      <c r="E147" s="169" t="s">
        <v>517</v>
      </c>
      <c r="F147" s="169" t="s">
        <v>3324</v>
      </c>
      <c r="G147" s="170"/>
      <c r="H147" s="155" t="s">
        <v>3325</v>
      </c>
      <c r="I147" s="163"/>
      <c r="J147"/>
    </row>
    <row r="148" spans="1:12" ht="12.75">
      <c r="A148" s="156" t="s">
        <v>3326</v>
      </c>
      <c r="B148" s="157">
        <v>31</v>
      </c>
      <c r="C148" s="158" t="s">
        <v>3864</v>
      </c>
      <c r="D148" s="159" t="s">
        <v>393</v>
      </c>
      <c r="E148" s="160" t="s">
        <v>394</v>
      </c>
      <c r="F148" s="160" t="s">
        <v>3213</v>
      </c>
      <c r="G148" s="161"/>
      <c r="H148" s="162" t="s">
        <v>3327</v>
      </c>
      <c r="I148" s="163"/>
      <c r="J148" s="221"/>
      <c r="K148" s="111" t="str">
        <f>TRIM(LEFT(A148,FIND("/",A148,1)-1))</f>
        <v>71</v>
      </c>
      <c r="L148" s="111">
        <f>B148</f>
        <v>31</v>
      </c>
    </row>
    <row r="149" spans="1:10" ht="12.75">
      <c r="A149" s="165" t="s">
        <v>2832</v>
      </c>
      <c r="B149" s="166"/>
      <c r="C149" s="167" t="s">
        <v>2851</v>
      </c>
      <c r="D149" s="168" t="s">
        <v>759</v>
      </c>
      <c r="E149" s="169" t="s">
        <v>436</v>
      </c>
      <c r="F149" s="169" t="s">
        <v>3328</v>
      </c>
      <c r="G149" s="170"/>
      <c r="H149" s="155" t="s">
        <v>3329</v>
      </c>
      <c r="I149" s="163"/>
      <c r="J149"/>
    </row>
    <row r="150" spans="1:12" ht="12.75">
      <c r="A150" s="156" t="s">
        <v>3330</v>
      </c>
      <c r="B150" s="157">
        <v>58</v>
      </c>
      <c r="C150" s="158" t="s">
        <v>4636</v>
      </c>
      <c r="D150" s="159" t="s">
        <v>384</v>
      </c>
      <c r="E150" s="160" t="s">
        <v>385</v>
      </c>
      <c r="F150" s="160" t="s">
        <v>3331</v>
      </c>
      <c r="G150" s="161"/>
      <c r="H150" s="162" t="s">
        <v>3332</v>
      </c>
      <c r="I150" s="163"/>
      <c r="J150" s="221"/>
      <c r="K150" s="111" t="str">
        <f>TRIM(LEFT(A150,FIND("/",A150,1)-1))</f>
        <v>72</v>
      </c>
      <c r="L150" s="111">
        <f>B150</f>
        <v>58</v>
      </c>
    </row>
    <row r="151" spans="1:10" ht="12.75">
      <c r="A151" s="165" t="s">
        <v>2839</v>
      </c>
      <c r="B151" s="166"/>
      <c r="C151" s="167" t="s">
        <v>1431</v>
      </c>
      <c r="D151" s="168" t="s">
        <v>754</v>
      </c>
      <c r="E151" s="169" t="s">
        <v>422</v>
      </c>
      <c r="F151" s="169" t="s">
        <v>3333</v>
      </c>
      <c r="G151" s="170"/>
      <c r="H151" s="155" t="s">
        <v>3334</v>
      </c>
      <c r="I151" s="163"/>
      <c r="J151"/>
    </row>
    <row r="152" spans="1:12" ht="12.75">
      <c r="A152" s="156" t="s">
        <v>3335</v>
      </c>
      <c r="B152" s="157">
        <v>68</v>
      </c>
      <c r="C152" s="158" t="s">
        <v>4645</v>
      </c>
      <c r="D152" s="159" t="s">
        <v>377</v>
      </c>
      <c r="E152" s="160" t="s">
        <v>378</v>
      </c>
      <c r="F152" s="160" t="s">
        <v>3336</v>
      </c>
      <c r="G152" s="161"/>
      <c r="H152" s="162" t="s">
        <v>3337</v>
      </c>
      <c r="I152" s="163"/>
      <c r="J152" s="221"/>
      <c r="K152" s="111" t="str">
        <f>TRIM(LEFT(A152,FIND("/",A152,1)-1))</f>
        <v>73</v>
      </c>
      <c r="L152" s="111">
        <f>B152</f>
        <v>68</v>
      </c>
    </row>
    <row r="153" spans="1:10" ht="12.75">
      <c r="A153" s="165" t="s">
        <v>1444</v>
      </c>
      <c r="B153" s="166"/>
      <c r="C153" s="167" t="s">
        <v>2972</v>
      </c>
      <c r="D153" s="168" t="s">
        <v>750</v>
      </c>
      <c r="E153" s="169" t="s">
        <v>486</v>
      </c>
      <c r="F153" s="169" t="s">
        <v>3338</v>
      </c>
      <c r="G153" s="170"/>
      <c r="H153" s="155" t="s">
        <v>772</v>
      </c>
      <c r="I153" s="163"/>
      <c r="J153"/>
    </row>
    <row r="154" spans="1:12" ht="12.75">
      <c r="A154" s="156" t="s">
        <v>3339</v>
      </c>
      <c r="B154" s="157">
        <v>112</v>
      </c>
      <c r="C154" s="158" t="s">
        <v>4689</v>
      </c>
      <c r="D154" s="159" t="s">
        <v>518</v>
      </c>
      <c r="E154" s="160" t="s">
        <v>519</v>
      </c>
      <c r="F154" s="160" t="s">
        <v>3340</v>
      </c>
      <c r="G154" s="161"/>
      <c r="H154" s="162" t="s">
        <v>3341</v>
      </c>
      <c r="I154" s="163"/>
      <c r="J154" s="221"/>
      <c r="K154" s="111" t="str">
        <f>TRIM(LEFT(A154,FIND("/",A154,1)-1))</f>
        <v>74</v>
      </c>
      <c r="L154" s="111">
        <f>B154</f>
        <v>112</v>
      </c>
    </row>
    <row r="155" spans="1:10" ht="12.75">
      <c r="A155" s="165" t="s">
        <v>2831</v>
      </c>
      <c r="B155" s="166"/>
      <c r="C155" s="167" t="s">
        <v>2985</v>
      </c>
      <c r="D155" s="168" t="s">
        <v>757</v>
      </c>
      <c r="E155" s="169" t="s">
        <v>520</v>
      </c>
      <c r="F155" s="169" t="s">
        <v>3342</v>
      </c>
      <c r="G155" s="170"/>
      <c r="H155" s="155" t="s">
        <v>3343</v>
      </c>
      <c r="I155" s="163"/>
      <c r="J155"/>
    </row>
    <row r="156" spans="1:12" ht="12.75">
      <c r="A156" s="156" t="s">
        <v>3344</v>
      </c>
      <c r="B156" s="157">
        <v>108</v>
      </c>
      <c r="C156" s="158" t="s">
        <v>4685</v>
      </c>
      <c r="D156" s="159" t="s">
        <v>491</v>
      </c>
      <c r="E156" s="160" t="s">
        <v>425</v>
      </c>
      <c r="F156" s="160" t="s">
        <v>3345</v>
      </c>
      <c r="G156" s="161"/>
      <c r="H156" s="162" t="s">
        <v>3341</v>
      </c>
      <c r="I156" s="163"/>
      <c r="J156" s="221"/>
      <c r="K156" s="111" t="str">
        <f>TRIM(LEFT(A156,FIND("/",A156,1)-1))</f>
        <v>75</v>
      </c>
      <c r="L156" s="111">
        <f>B156</f>
        <v>108</v>
      </c>
    </row>
    <row r="157" spans="1:10" ht="12.75">
      <c r="A157" s="165" t="s">
        <v>2767</v>
      </c>
      <c r="B157" s="166"/>
      <c r="C157" s="167" t="s">
        <v>2879</v>
      </c>
      <c r="D157" s="168" t="s">
        <v>761</v>
      </c>
      <c r="E157" s="169" t="s">
        <v>500</v>
      </c>
      <c r="F157" s="169" t="s">
        <v>3346</v>
      </c>
      <c r="G157" s="170"/>
      <c r="H157" s="155" t="s">
        <v>3343</v>
      </c>
      <c r="I157" s="163"/>
      <c r="J157"/>
    </row>
    <row r="158" spans="1:12" ht="12.75">
      <c r="A158" s="156" t="s">
        <v>3347</v>
      </c>
      <c r="B158" s="157">
        <v>72</v>
      </c>
      <c r="C158" s="158" t="s">
        <v>4649</v>
      </c>
      <c r="D158" s="159" t="s">
        <v>395</v>
      </c>
      <c r="E158" s="160" t="s">
        <v>391</v>
      </c>
      <c r="F158" s="160" t="s">
        <v>3228</v>
      </c>
      <c r="G158" s="161"/>
      <c r="H158" s="162" t="s">
        <v>3348</v>
      </c>
      <c r="I158" s="163"/>
      <c r="J158" s="221"/>
      <c r="K158" s="111" t="str">
        <f>TRIM(LEFT(A158,FIND("/",A158,1)-1))</f>
        <v>76</v>
      </c>
      <c r="L158" s="111">
        <f>B158</f>
        <v>72</v>
      </c>
    </row>
    <row r="159" spans="1:10" ht="12.75">
      <c r="A159" s="165" t="s">
        <v>2830</v>
      </c>
      <c r="B159" s="166"/>
      <c r="C159" s="167" t="s">
        <v>2861</v>
      </c>
      <c r="D159" s="168" t="s">
        <v>565</v>
      </c>
      <c r="E159" s="169" t="s">
        <v>522</v>
      </c>
      <c r="F159" s="169" t="s">
        <v>3290</v>
      </c>
      <c r="G159" s="170"/>
      <c r="H159" s="155" t="s">
        <v>3349</v>
      </c>
      <c r="I159" s="163"/>
      <c r="J159"/>
    </row>
    <row r="160" spans="1:12" ht="12.75">
      <c r="A160" s="156" t="s">
        <v>3350</v>
      </c>
      <c r="B160" s="157">
        <v>121</v>
      </c>
      <c r="C160" s="158" t="s">
        <v>4698</v>
      </c>
      <c r="D160" s="159" t="s">
        <v>530</v>
      </c>
      <c r="E160" s="160" t="s">
        <v>531</v>
      </c>
      <c r="F160" s="160" t="s">
        <v>3351</v>
      </c>
      <c r="G160" s="161"/>
      <c r="H160" s="162" t="s">
        <v>3352</v>
      </c>
      <c r="I160" s="163"/>
      <c r="J160" s="221"/>
      <c r="K160" s="111" t="str">
        <f>TRIM(LEFT(A160,FIND("/",A160,1)-1))</f>
        <v>77</v>
      </c>
      <c r="L160" s="111">
        <f>B160</f>
        <v>121</v>
      </c>
    </row>
    <row r="161" spans="1:10" ht="12.75">
      <c r="A161" s="165" t="s">
        <v>2839</v>
      </c>
      <c r="B161" s="166"/>
      <c r="C161" s="167" t="s">
        <v>2896</v>
      </c>
      <c r="D161" s="168" t="s">
        <v>510</v>
      </c>
      <c r="E161" s="169" t="s">
        <v>514</v>
      </c>
      <c r="F161" s="169" t="s">
        <v>761</v>
      </c>
      <c r="G161" s="170"/>
      <c r="H161" s="155" t="s">
        <v>3353</v>
      </c>
      <c r="I161" s="163"/>
      <c r="J161"/>
    </row>
    <row r="162" spans="1:12" ht="12.75">
      <c r="A162" s="156" t="s">
        <v>3354</v>
      </c>
      <c r="B162" s="157">
        <v>23</v>
      </c>
      <c r="C162" s="158" t="s">
        <v>3856</v>
      </c>
      <c r="D162" s="159" t="s">
        <v>396</v>
      </c>
      <c r="E162" s="160" t="s">
        <v>387</v>
      </c>
      <c r="F162" s="160" t="s">
        <v>3268</v>
      </c>
      <c r="G162" s="161"/>
      <c r="H162" s="162" t="s">
        <v>3355</v>
      </c>
      <c r="I162" s="163"/>
      <c r="J162" s="221"/>
      <c r="K162" s="111" t="str">
        <f>TRIM(LEFT(A162,FIND("/",A162,1)-1))</f>
        <v>78</v>
      </c>
      <c r="L162" s="111">
        <f>B162</f>
        <v>23</v>
      </c>
    </row>
    <row r="163" spans="1:10" ht="12.75">
      <c r="A163" s="165" t="s">
        <v>2832</v>
      </c>
      <c r="B163" s="166"/>
      <c r="C163" s="167" t="s">
        <v>2851</v>
      </c>
      <c r="D163" s="168" t="s">
        <v>493</v>
      </c>
      <c r="E163" s="169" t="s">
        <v>529</v>
      </c>
      <c r="F163" s="169" t="s">
        <v>3356</v>
      </c>
      <c r="G163" s="170"/>
      <c r="H163" s="155" t="s">
        <v>3357</v>
      </c>
      <c r="I163" s="163"/>
      <c r="J163"/>
    </row>
    <row r="164" spans="1:12" ht="12.75">
      <c r="A164" s="156" t="s">
        <v>524</v>
      </c>
      <c r="B164" s="157">
        <v>113</v>
      </c>
      <c r="C164" s="158" t="s">
        <v>4690</v>
      </c>
      <c r="D164" s="159" t="s">
        <v>525</v>
      </c>
      <c r="E164" s="160" t="s">
        <v>526</v>
      </c>
      <c r="F164" s="160" t="s">
        <v>3358</v>
      </c>
      <c r="G164" s="161"/>
      <c r="H164" s="162" t="s">
        <v>3359</v>
      </c>
      <c r="I164" s="163"/>
      <c r="J164" s="221"/>
      <c r="K164" s="111" t="str">
        <f>TRIM(LEFT(A164,FIND("/",A164,1)-1))</f>
        <v>79</v>
      </c>
      <c r="L164" s="111">
        <f>B164</f>
        <v>113</v>
      </c>
    </row>
    <row r="165" spans="1:10" ht="12.75">
      <c r="A165" s="165" t="s">
        <v>2831</v>
      </c>
      <c r="B165" s="166"/>
      <c r="C165" s="167" t="s">
        <v>2875</v>
      </c>
      <c r="D165" s="168" t="s">
        <v>762</v>
      </c>
      <c r="E165" s="169" t="s">
        <v>528</v>
      </c>
      <c r="F165" s="169" t="s">
        <v>3360</v>
      </c>
      <c r="G165" s="170"/>
      <c r="H165" s="155" t="s">
        <v>3361</v>
      </c>
      <c r="I165" s="163"/>
      <c r="J165"/>
    </row>
    <row r="166" spans="1:12" ht="12.75">
      <c r="A166" s="156" t="s">
        <v>3362</v>
      </c>
      <c r="B166" s="157">
        <v>120</v>
      </c>
      <c r="C166" s="158" t="s">
        <v>4697</v>
      </c>
      <c r="D166" s="159" t="s">
        <v>532</v>
      </c>
      <c r="E166" s="160" t="s">
        <v>533</v>
      </c>
      <c r="F166" s="160" t="s">
        <v>3268</v>
      </c>
      <c r="G166" s="161"/>
      <c r="H166" s="162" t="s">
        <v>3363</v>
      </c>
      <c r="I166" s="163"/>
      <c r="J166" s="221"/>
      <c r="K166" s="111" t="str">
        <f>TRIM(LEFT(A166,FIND("/",A166,1)-1))</f>
        <v>80</v>
      </c>
      <c r="L166" s="111">
        <f>B166</f>
        <v>120</v>
      </c>
    </row>
    <row r="167" spans="1:10" ht="12.75">
      <c r="A167" s="165" t="s">
        <v>2839</v>
      </c>
      <c r="B167" s="166"/>
      <c r="C167" s="167" t="s">
        <v>3720</v>
      </c>
      <c r="D167" s="168" t="s">
        <v>763</v>
      </c>
      <c r="E167" s="169" t="s">
        <v>534</v>
      </c>
      <c r="F167" s="169" t="s">
        <v>3270</v>
      </c>
      <c r="G167" s="170"/>
      <c r="H167" s="155" t="s">
        <v>3364</v>
      </c>
      <c r="I167" s="163"/>
      <c r="J167"/>
    </row>
    <row r="168" spans="1:12" ht="12.75">
      <c r="A168" s="156" t="s">
        <v>3365</v>
      </c>
      <c r="B168" s="157">
        <v>84</v>
      </c>
      <c r="C168" s="158" t="s">
        <v>4661</v>
      </c>
      <c r="D168" s="159" t="s">
        <v>424</v>
      </c>
      <c r="E168" s="160" t="s">
        <v>425</v>
      </c>
      <c r="F168" s="160" t="s">
        <v>3366</v>
      </c>
      <c r="G168" s="161"/>
      <c r="H168" s="162" t="s">
        <v>3367</v>
      </c>
      <c r="I168" s="163"/>
      <c r="J168" s="221"/>
      <c r="K168" s="111" t="str">
        <f>TRIM(LEFT(A168,FIND("/",A168,1)-1))</f>
        <v>81</v>
      </c>
      <c r="L168" s="111">
        <f>B168</f>
        <v>84</v>
      </c>
    </row>
    <row r="169" spans="1:10" ht="12.75">
      <c r="A169" s="165" t="s">
        <v>1444</v>
      </c>
      <c r="B169" s="166"/>
      <c r="C169" s="167" t="s">
        <v>2908</v>
      </c>
      <c r="D169" s="168" t="s">
        <v>566</v>
      </c>
      <c r="E169" s="169" t="s">
        <v>535</v>
      </c>
      <c r="F169" s="169" t="s">
        <v>3368</v>
      </c>
      <c r="G169" s="170"/>
      <c r="H169" s="155" t="s">
        <v>3369</v>
      </c>
      <c r="I169" s="163"/>
      <c r="J169"/>
    </row>
    <row r="170" spans="1:12" ht="12.75">
      <c r="A170" s="156" t="s">
        <v>3370</v>
      </c>
      <c r="B170" s="157">
        <v>28</v>
      </c>
      <c r="C170" s="158" t="s">
        <v>3861</v>
      </c>
      <c r="D170" s="159" t="s">
        <v>296</v>
      </c>
      <c r="E170" s="160" t="s">
        <v>297</v>
      </c>
      <c r="F170" s="160" t="s">
        <v>3371</v>
      </c>
      <c r="G170" s="161"/>
      <c r="H170" s="162" t="s">
        <v>3372</v>
      </c>
      <c r="I170" s="163"/>
      <c r="J170" s="221"/>
      <c r="K170" s="111" t="str">
        <f>TRIM(LEFT(A170,FIND("/",A170,1)-1))</f>
        <v>82</v>
      </c>
      <c r="L170" s="111">
        <f>B170</f>
        <v>28</v>
      </c>
    </row>
    <row r="171" spans="1:10" ht="12.75">
      <c r="A171" s="165" t="s">
        <v>2835</v>
      </c>
      <c r="B171" s="166"/>
      <c r="C171" s="167" t="s">
        <v>1366</v>
      </c>
      <c r="D171" s="168" t="s">
        <v>758</v>
      </c>
      <c r="E171" s="169" t="s">
        <v>495</v>
      </c>
      <c r="F171" s="169" t="s">
        <v>3373</v>
      </c>
      <c r="G171" s="170"/>
      <c r="H171" s="155" t="s">
        <v>3374</v>
      </c>
      <c r="I171" s="163"/>
      <c r="J171"/>
    </row>
    <row r="172" spans="1:12" ht="12.75">
      <c r="A172" s="156" t="s">
        <v>3375</v>
      </c>
      <c r="B172" s="157">
        <v>128</v>
      </c>
      <c r="C172" s="158" t="s">
        <v>4704</v>
      </c>
      <c r="D172" s="159" t="s">
        <v>560</v>
      </c>
      <c r="E172" s="160" t="s">
        <v>561</v>
      </c>
      <c r="F172" s="160" t="s">
        <v>3376</v>
      </c>
      <c r="G172" s="161"/>
      <c r="H172" s="162" t="s">
        <v>3377</v>
      </c>
      <c r="I172" s="163"/>
      <c r="J172" s="221"/>
      <c r="K172" s="111" t="str">
        <f>TRIM(LEFT(A172,FIND("/",A172,1)-1))</f>
        <v>83</v>
      </c>
      <c r="L172" s="111">
        <f>B172</f>
        <v>128</v>
      </c>
    </row>
    <row r="173" spans="1:10" ht="12.75">
      <c r="A173" s="165" t="s">
        <v>2767</v>
      </c>
      <c r="B173" s="166"/>
      <c r="C173" s="167" t="s">
        <v>3727</v>
      </c>
      <c r="D173" s="168" t="s">
        <v>505</v>
      </c>
      <c r="E173" s="169" t="s">
        <v>562</v>
      </c>
      <c r="F173" s="169" t="s">
        <v>3378</v>
      </c>
      <c r="G173" s="170"/>
      <c r="H173" s="155" t="s">
        <v>3379</v>
      </c>
      <c r="I173" s="163"/>
      <c r="J173"/>
    </row>
    <row r="174" spans="1:12" ht="12.75">
      <c r="A174" s="156" t="s">
        <v>3380</v>
      </c>
      <c r="B174" s="157">
        <v>137</v>
      </c>
      <c r="C174" s="158" t="s">
        <v>4712</v>
      </c>
      <c r="D174" s="159" t="s">
        <v>563</v>
      </c>
      <c r="E174" s="160" t="s">
        <v>564</v>
      </c>
      <c r="F174" s="160" t="s">
        <v>3381</v>
      </c>
      <c r="G174" s="161"/>
      <c r="H174" s="162" t="s">
        <v>3382</v>
      </c>
      <c r="I174" s="163"/>
      <c r="J174" s="221"/>
      <c r="K174" s="111" t="str">
        <f>TRIM(LEFT(A174,FIND("/",A174,1)-1))</f>
        <v>84</v>
      </c>
      <c r="L174" s="111">
        <f>B174</f>
        <v>137</v>
      </c>
    </row>
    <row r="175" spans="1:10" ht="12.75">
      <c r="A175" s="165" t="s">
        <v>2829</v>
      </c>
      <c r="B175" s="166"/>
      <c r="C175" s="167" t="s">
        <v>2857</v>
      </c>
      <c r="D175" s="168" t="s">
        <v>768</v>
      </c>
      <c r="E175" s="169" t="s">
        <v>549</v>
      </c>
      <c r="F175" s="169" t="s">
        <v>3383</v>
      </c>
      <c r="G175" s="170"/>
      <c r="H175" s="155" t="s">
        <v>3384</v>
      </c>
      <c r="I175" s="163"/>
      <c r="J175"/>
    </row>
    <row r="176" spans="1:12" ht="12.75">
      <c r="A176" s="156" t="s">
        <v>3385</v>
      </c>
      <c r="B176" s="157">
        <v>148</v>
      </c>
      <c r="C176" s="158" t="s">
        <v>4723</v>
      </c>
      <c r="D176" s="159" t="s">
        <v>593</v>
      </c>
      <c r="E176" s="160" t="s">
        <v>561</v>
      </c>
      <c r="F176" s="160" t="s">
        <v>3386</v>
      </c>
      <c r="G176" s="161"/>
      <c r="H176" s="162" t="s">
        <v>3387</v>
      </c>
      <c r="I176" s="163"/>
      <c r="J176" s="221"/>
      <c r="K176" s="111" t="str">
        <f>TRIM(LEFT(A176,FIND("/",A176,1)-1))</f>
        <v>85</v>
      </c>
      <c r="L176" s="111">
        <f>B176</f>
        <v>148</v>
      </c>
    </row>
    <row r="177" spans="1:10" ht="12.75">
      <c r="A177" s="165" t="s">
        <v>2830</v>
      </c>
      <c r="B177" s="166"/>
      <c r="C177" s="167" t="s">
        <v>2896</v>
      </c>
      <c r="D177" s="168" t="s">
        <v>553</v>
      </c>
      <c r="E177" s="169" t="s">
        <v>501</v>
      </c>
      <c r="F177" s="169" t="s">
        <v>494</v>
      </c>
      <c r="G177" s="170"/>
      <c r="H177" s="155" t="s">
        <v>3388</v>
      </c>
      <c r="I177" s="163"/>
      <c r="J177"/>
    </row>
    <row r="178" spans="1:12" ht="12.75">
      <c r="A178" s="156" t="s">
        <v>3389</v>
      </c>
      <c r="B178" s="157">
        <v>111</v>
      </c>
      <c r="C178" s="158" t="s">
        <v>4688</v>
      </c>
      <c r="D178" s="159" t="s">
        <v>536</v>
      </c>
      <c r="E178" s="160" t="s">
        <v>537</v>
      </c>
      <c r="F178" s="160" t="s">
        <v>3390</v>
      </c>
      <c r="G178" s="161"/>
      <c r="H178" s="162" t="s">
        <v>3391</v>
      </c>
      <c r="I178" s="163"/>
      <c r="J178" s="221" t="s">
        <v>1885</v>
      </c>
      <c r="K178" s="111" t="str">
        <f>TRIM(LEFT(A178,FIND("/",A178,1)-1))</f>
        <v>86</v>
      </c>
      <c r="L178" s="111">
        <f>B178</f>
        <v>111</v>
      </c>
    </row>
    <row r="179" spans="1:10" ht="12.75">
      <c r="A179" s="165" t="s">
        <v>2839</v>
      </c>
      <c r="B179" s="166"/>
      <c r="C179" s="167" t="s">
        <v>2929</v>
      </c>
      <c r="D179" s="168" t="s">
        <v>764</v>
      </c>
      <c r="E179" s="169" t="s">
        <v>765</v>
      </c>
      <c r="F179" s="169" t="s">
        <v>3392</v>
      </c>
      <c r="G179" s="170"/>
      <c r="H179" s="155" t="s">
        <v>3393</v>
      </c>
      <c r="I179" s="163"/>
      <c r="J179"/>
    </row>
    <row r="180" spans="1:12" ht="12.75">
      <c r="A180" s="156" t="s">
        <v>3394</v>
      </c>
      <c r="B180" s="157">
        <v>118</v>
      </c>
      <c r="C180" s="158" t="s">
        <v>4695</v>
      </c>
      <c r="D180" s="159" t="s">
        <v>538</v>
      </c>
      <c r="E180" s="160" t="s">
        <v>539</v>
      </c>
      <c r="F180" s="160" t="s">
        <v>3395</v>
      </c>
      <c r="G180" s="161"/>
      <c r="H180" s="162" t="s">
        <v>3396</v>
      </c>
      <c r="I180" s="163"/>
      <c r="J180" s="221"/>
      <c r="K180" s="111" t="str">
        <f>TRIM(LEFT(A180,FIND("/",A180,1)-1))</f>
        <v>87</v>
      </c>
      <c r="L180" s="111">
        <f>B180</f>
        <v>118</v>
      </c>
    </row>
    <row r="181" spans="1:10" ht="12.75">
      <c r="A181" s="165" t="s">
        <v>2839</v>
      </c>
      <c r="B181" s="166"/>
      <c r="C181" s="167" t="s">
        <v>1589</v>
      </c>
      <c r="D181" s="168" t="s">
        <v>769</v>
      </c>
      <c r="E181" s="169" t="s">
        <v>505</v>
      </c>
      <c r="F181" s="169" t="s">
        <v>3397</v>
      </c>
      <c r="G181" s="170"/>
      <c r="H181" s="155" t="s">
        <v>3398</v>
      </c>
      <c r="I181" s="163"/>
      <c r="J181"/>
    </row>
    <row r="182" spans="1:12" ht="12.75">
      <c r="A182" s="156" t="s">
        <v>3399</v>
      </c>
      <c r="B182" s="157">
        <v>133</v>
      </c>
      <c r="C182" s="158" t="s">
        <v>4708</v>
      </c>
      <c r="D182" s="159" t="s">
        <v>567</v>
      </c>
      <c r="E182" s="160" t="s">
        <v>568</v>
      </c>
      <c r="F182" s="160" t="s">
        <v>3400</v>
      </c>
      <c r="G182" s="161"/>
      <c r="H182" s="162" t="s">
        <v>3401</v>
      </c>
      <c r="I182" s="163"/>
      <c r="J182" s="221"/>
      <c r="K182" s="111" t="str">
        <f>TRIM(LEFT(A182,FIND("/",A182,1)-1))</f>
        <v>88</v>
      </c>
      <c r="L182" s="111">
        <f>B182</f>
        <v>133</v>
      </c>
    </row>
    <row r="183" spans="1:10" ht="12.75">
      <c r="A183" s="165" t="s">
        <v>2831</v>
      </c>
      <c r="B183" s="166"/>
      <c r="C183" s="167" t="s">
        <v>2868</v>
      </c>
      <c r="D183" s="168" t="s">
        <v>639</v>
      </c>
      <c r="E183" s="169" t="s">
        <v>594</v>
      </c>
      <c r="F183" s="169" t="s">
        <v>3402</v>
      </c>
      <c r="G183" s="170"/>
      <c r="H183" s="155" t="s">
        <v>3403</v>
      </c>
      <c r="I183" s="163"/>
      <c r="J183"/>
    </row>
    <row r="184" spans="1:12" ht="12.75">
      <c r="A184" s="156" t="s">
        <v>3404</v>
      </c>
      <c r="B184" s="157">
        <v>94</v>
      </c>
      <c r="C184" s="158" t="s">
        <v>4671</v>
      </c>
      <c r="D184" s="159" t="s">
        <v>496</v>
      </c>
      <c r="E184" s="160" t="s">
        <v>497</v>
      </c>
      <c r="F184" s="160" t="s">
        <v>3405</v>
      </c>
      <c r="G184" s="161"/>
      <c r="H184" s="162" t="s">
        <v>3406</v>
      </c>
      <c r="I184" s="163"/>
      <c r="J184" s="221"/>
      <c r="K184" s="111" t="str">
        <f>TRIM(LEFT(A184,FIND("/",A184,1)-1))</f>
        <v>89</v>
      </c>
      <c r="L184" s="111">
        <f>B184</f>
        <v>94</v>
      </c>
    </row>
    <row r="185" spans="1:10" ht="12.75">
      <c r="A185" s="165" t="s">
        <v>2829</v>
      </c>
      <c r="B185" s="166"/>
      <c r="C185" s="167" t="s">
        <v>2881</v>
      </c>
      <c r="D185" s="168" t="s">
        <v>773</v>
      </c>
      <c r="E185" s="169" t="s">
        <v>553</v>
      </c>
      <c r="F185" s="169" t="s">
        <v>3407</v>
      </c>
      <c r="G185" s="170"/>
      <c r="H185" s="155" t="s">
        <v>3408</v>
      </c>
      <c r="I185" s="163"/>
      <c r="J185"/>
    </row>
    <row r="186" spans="1:12" ht="12.75">
      <c r="A186" s="156" t="s">
        <v>3409</v>
      </c>
      <c r="B186" s="157">
        <v>63</v>
      </c>
      <c r="C186" s="158" t="s">
        <v>4640</v>
      </c>
      <c r="D186" s="159" t="s">
        <v>397</v>
      </c>
      <c r="E186" s="160" t="s">
        <v>398</v>
      </c>
      <c r="F186" s="160" t="s">
        <v>3276</v>
      </c>
      <c r="G186" s="161"/>
      <c r="H186" s="162" t="s">
        <v>3410</v>
      </c>
      <c r="I186" s="163"/>
      <c r="J186" s="221"/>
      <c r="K186" s="111" t="str">
        <f>TRIM(LEFT(A186,FIND("/",A186,1)-1))</f>
        <v>90</v>
      </c>
      <c r="L186" s="111">
        <f>B186</f>
        <v>63</v>
      </c>
    </row>
    <row r="187" spans="1:10" ht="12.75">
      <c r="A187" s="165" t="s">
        <v>2829</v>
      </c>
      <c r="B187" s="166"/>
      <c r="C187" s="167" t="s">
        <v>3025</v>
      </c>
      <c r="D187" s="168" t="s">
        <v>599</v>
      </c>
      <c r="E187" s="169" t="s">
        <v>433</v>
      </c>
      <c r="F187" s="169" t="s">
        <v>3411</v>
      </c>
      <c r="G187" s="274" t="s">
        <v>332</v>
      </c>
      <c r="H187" s="275" t="s">
        <v>3412</v>
      </c>
      <c r="I187" s="163"/>
      <c r="J187"/>
    </row>
    <row r="188" spans="1:12" ht="12.75">
      <c r="A188" s="156" t="s">
        <v>3413</v>
      </c>
      <c r="B188" s="157">
        <v>41</v>
      </c>
      <c r="C188" s="158" t="s">
        <v>3874</v>
      </c>
      <c r="D188" s="159" t="s">
        <v>401</v>
      </c>
      <c r="E188" s="160" t="s">
        <v>402</v>
      </c>
      <c r="F188" s="160" t="s">
        <v>3414</v>
      </c>
      <c r="G188" s="161"/>
      <c r="H188" s="162" t="s">
        <v>3415</v>
      </c>
      <c r="I188" s="163"/>
      <c r="J188" s="221"/>
      <c r="K188" s="111" t="str">
        <f>TRIM(LEFT(A188,FIND("/",A188,1)-1))</f>
        <v>91</v>
      </c>
      <c r="L188" s="111">
        <f>B188</f>
        <v>41</v>
      </c>
    </row>
    <row r="189" spans="1:10" ht="12.75">
      <c r="A189" s="165" t="s">
        <v>2839</v>
      </c>
      <c r="B189" s="166"/>
      <c r="C189" s="167" t="s">
        <v>2772</v>
      </c>
      <c r="D189" s="168" t="s">
        <v>719</v>
      </c>
      <c r="E189" s="169" t="s">
        <v>776</v>
      </c>
      <c r="F189" s="169" t="s">
        <v>3416</v>
      </c>
      <c r="G189" s="274"/>
      <c r="H189" s="275" t="s">
        <v>3417</v>
      </c>
      <c r="I189" s="163"/>
      <c r="J189"/>
    </row>
    <row r="190" spans="1:12" ht="12.75">
      <c r="A190" s="156" t="s">
        <v>3418</v>
      </c>
      <c r="B190" s="157">
        <v>155</v>
      </c>
      <c r="C190" s="158" t="s">
        <v>4730</v>
      </c>
      <c r="D190" s="159" t="s">
        <v>541</v>
      </c>
      <c r="E190" s="160" t="s">
        <v>595</v>
      </c>
      <c r="F190" s="160" t="s">
        <v>3386</v>
      </c>
      <c r="G190" s="161"/>
      <c r="H190" s="162" t="s">
        <v>3419</v>
      </c>
      <c r="I190" s="163"/>
      <c r="J190" s="221"/>
      <c r="K190" s="111" t="str">
        <f>TRIM(LEFT(A190,FIND("/",A190,1)-1))</f>
        <v>92</v>
      </c>
      <c r="L190" s="111">
        <f>B190</f>
        <v>155</v>
      </c>
    </row>
    <row r="191" spans="1:10" ht="12.75">
      <c r="A191" s="165" t="s">
        <v>2830</v>
      </c>
      <c r="B191" s="166"/>
      <c r="C191" s="167" t="s">
        <v>2861</v>
      </c>
      <c r="D191" s="168" t="s">
        <v>611</v>
      </c>
      <c r="E191" s="169" t="s">
        <v>774</v>
      </c>
      <c r="F191" s="169" t="s">
        <v>494</v>
      </c>
      <c r="G191" s="274"/>
      <c r="H191" s="275" t="s">
        <v>3420</v>
      </c>
      <c r="I191" s="163"/>
      <c r="J191"/>
    </row>
    <row r="192" spans="1:12" ht="12.75">
      <c r="A192" s="156" t="s">
        <v>3421</v>
      </c>
      <c r="B192" s="157">
        <v>110</v>
      </c>
      <c r="C192" s="158" t="s">
        <v>4687</v>
      </c>
      <c r="D192" s="159" t="s">
        <v>541</v>
      </c>
      <c r="E192" s="160" t="s">
        <v>542</v>
      </c>
      <c r="F192" s="160" t="s">
        <v>3422</v>
      </c>
      <c r="G192" s="161"/>
      <c r="H192" s="162" t="s">
        <v>3423</v>
      </c>
      <c r="I192" s="163"/>
      <c r="J192" s="221"/>
      <c r="K192" s="111" t="str">
        <f>TRIM(LEFT(A192,FIND("/",A192,1)-1))</f>
        <v>93</v>
      </c>
      <c r="L192" s="111">
        <f>B192</f>
        <v>110</v>
      </c>
    </row>
    <row r="193" spans="1:10" ht="12.75">
      <c r="A193" s="165" t="s">
        <v>2839</v>
      </c>
      <c r="B193" s="166"/>
      <c r="C193" s="167" t="s">
        <v>2780</v>
      </c>
      <c r="D193" s="168" t="s">
        <v>779</v>
      </c>
      <c r="E193" s="169" t="s">
        <v>780</v>
      </c>
      <c r="F193" s="169" t="s">
        <v>3424</v>
      </c>
      <c r="G193" s="274"/>
      <c r="H193" s="275" t="s">
        <v>3425</v>
      </c>
      <c r="I193" s="163"/>
      <c r="J193"/>
    </row>
    <row r="194" spans="1:12" ht="12.75">
      <c r="A194" s="156" t="s">
        <v>3426</v>
      </c>
      <c r="B194" s="157">
        <v>107</v>
      </c>
      <c r="C194" s="158" t="s">
        <v>4684</v>
      </c>
      <c r="D194" s="159" t="s">
        <v>489</v>
      </c>
      <c r="E194" s="160" t="s">
        <v>490</v>
      </c>
      <c r="F194" s="160" t="s">
        <v>3427</v>
      </c>
      <c r="G194" s="161" t="s">
        <v>408</v>
      </c>
      <c r="H194" s="162" t="s">
        <v>3428</v>
      </c>
      <c r="I194" s="163"/>
      <c r="J194" s="221"/>
      <c r="K194" s="111" t="str">
        <f>TRIM(LEFT(A194,FIND("/",A194,1)-1))</f>
        <v>94</v>
      </c>
      <c r="L194" s="111">
        <f>B194</f>
        <v>107</v>
      </c>
    </row>
    <row r="195" spans="1:10" ht="12.75">
      <c r="A195" s="165" t="s">
        <v>2767</v>
      </c>
      <c r="B195" s="166"/>
      <c r="C195" s="167" t="s">
        <v>2925</v>
      </c>
      <c r="D195" s="168" t="s">
        <v>760</v>
      </c>
      <c r="E195" s="169" t="s">
        <v>523</v>
      </c>
      <c r="F195" s="169" t="s">
        <v>3429</v>
      </c>
      <c r="G195" s="274"/>
      <c r="H195" s="275" t="s">
        <v>3430</v>
      </c>
      <c r="I195" s="163"/>
      <c r="J195"/>
    </row>
    <row r="196" spans="1:12" ht="12.75">
      <c r="A196" s="156" t="s">
        <v>3431</v>
      </c>
      <c r="B196" s="157">
        <v>141</v>
      </c>
      <c r="C196" s="158" t="s">
        <v>4716</v>
      </c>
      <c r="D196" s="159" t="s">
        <v>569</v>
      </c>
      <c r="E196" s="160" t="s">
        <v>570</v>
      </c>
      <c r="F196" s="160" t="s">
        <v>3432</v>
      </c>
      <c r="G196" s="161"/>
      <c r="H196" s="162" t="s">
        <v>3433</v>
      </c>
      <c r="I196" s="163"/>
      <c r="J196" s="221"/>
      <c r="K196" s="111" t="str">
        <f>TRIM(LEFT(A196,FIND("/",A196,1)-1))</f>
        <v>95</v>
      </c>
      <c r="L196" s="111">
        <f>B196</f>
        <v>141</v>
      </c>
    </row>
    <row r="197" spans="1:10" ht="12.75">
      <c r="A197" s="165" t="s">
        <v>2831</v>
      </c>
      <c r="B197" s="166"/>
      <c r="C197" s="167" t="s">
        <v>2985</v>
      </c>
      <c r="D197" s="168" t="s">
        <v>612</v>
      </c>
      <c r="E197" s="169" t="s">
        <v>777</v>
      </c>
      <c r="F197" s="169" t="s">
        <v>3434</v>
      </c>
      <c r="G197" s="274"/>
      <c r="H197" s="275" t="s">
        <v>3435</v>
      </c>
      <c r="I197" s="163"/>
      <c r="J197"/>
    </row>
    <row r="198" spans="1:12" ht="12.75">
      <c r="A198" s="156" t="s">
        <v>3436</v>
      </c>
      <c r="B198" s="157">
        <v>42</v>
      </c>
      <c r="C198" s="158" t="s">
        <v>3875</v>
      </c>
      <c r="D198" s="159" t="s">
        <v>399</v>
      </c>
      <c r="E198" s="160" t="s">
        <v>400</v>
      </c>
      <c r="F198" s="160" t="s">
        <v>3437</v>
      </c>
      <c r="G198" s="161"/>
      <c r="H198" s="162" t="s">
        <v>3438</v>
      </c>
      <c r="I198" s="163"/>
      <c r="J198" s="221"/>
      <c r="K198" s="111" t="str">
        <f>TRIM(LEFT(A198,FIND("/",A198,1)-1))</f>
        <v>96</v>
      </c>
      <c r="L198" s="111">
        <f>B198</f>
        <v>42</v>
      </c>
    </row>
    <row r="199" spans="1:10" ht="12.75">
      <c r="A199" s="165" t="s">
        <v>2828</v>
      </c>
      <c r="B199" s="166"/>
      <c r="C199" s="167" t="s">
        <v>2972</v>
      </c>
      <c r="D199" s="168" t="s">
        <v>775</v>
      </c>
      <c r="E199" s="169" t="s">
        <v>607</v>
      </c>
      <c r="F199" s="169" t="s">
        <v>3439</v>
      </c>
      <c r="G199" s="274"/>
      <c r="H199" s="275" t="s">
        <v>3440</v>
      </c>
      <c r="I199" s="163"/>
      <c r="J199"/>
    </row>
    <row r="200" spans="1:12" ht="12.75">
      <c r="A200" s="156" t="s">
        <v>3441</v>
      </c>
      <c r="B200" s="157">
        <v>134</v>
      </c>
      <c r="C200" s="158" t="s">
        <v>4709</v>
      </c>
      <c r="D200" s="159" t="s">
        <v>572</v>
      </c>
      <c r="E200" s="160" t="s">
        <v>573</v>
      </c>
      <c r="F200" s="160" t="s">
        <v>3386</v>
      </c>
      <c r="G200" s="161"/>
      <c r="H200" s="162" t="s">
        <v>3442</v>
      </c>
      <c r="I200" s="163"/>
      <c r="J200" s="221"/>
      <c r="K200" s="111" t="str">
        <f>TRIM(LEFT(A200,FIND("/",A200,1)-1))</f>
        <v>97</v>
      </c>
      <c r="L200" s="111">
        <f>B200</f>
        <v>134</v>
      </c>
    </row>
    <row r="201" spans="1:10" ht="12.75">
      <c r="A201" s="165" t="s">
        <v>2829</v>
      </c>
      <c r="B201" s="166"/>
      <c r="C201" s="167" t="s">
        <v>1469</v>
      </c>
      <c r="D201" s="168" t="s">
        <v>781</v>
      </c>
      <c r="E201" s="169" t="s">
        <v>540</v>
      </c>
      <c r="F201" s="169" t="s">
        <v>3443</v>
      </c>
      <c r="G201" s="274"/>
      <c r="H201" s="275" t="s">
        <v>3444</v>
      </c>
      <c r="I201" s="163"/>
      <c r="J201"/>
    </row>
    <row r="202" spans="1:12" ht="12.75">
      <c r="A202" s="156" t="s">
        <v>3445</v>
      </c>
      <c r="B202" s="157">
        <v>147</v>
      </c>
      <c r="C202" s="158" t="s">
        <v>4722</v>
      </c>
      <c r="D202" s="159" t="s">
        <v>597</v>
      </c>
      <c r="E202" s="160" t="s">
        <v>598</v>
      </c>
      <c r="F202" s="160" t="s">
        <v>3446</v>
      </c>
      <c r="G202" s="161"/>
      <c r="H202" s="162" t="s">
        <v>3447</v>
      </c>
      <c r="I202" s="163"/>
      <c r="J202" s="221"/>
      <c r="K202" s="111" t="str">
        <f>TRIM(LEFT(A202,FIND("/",A202,1)-1))</f>
        <v>98</v>
      </c>
      <c r="L202" s="111">
        <f>B202</f>
        <v>147</v>
      </c>
    </row>
    <row r="203" spans="1:10" ht="12.75">
      <c r="A203" s="165" t="s">
        <v>2831</v>
      </c>
      <c r="B203" s="166"/>
      <c r="C203" s="167" t="s">
        <v>2868</v>
      </c>
      <c r="D203" s="168" t="s">
        <v>606</v>
      </c>
      <c r="E203" s="169" t="s">
        <v>778</v>
      </c>
      <c r="F203" s="169" t="s">
        <v>3448</v>
      </c>
      <c r="G203" s="274"/>
      <c r="H203" s="275" t="s">
        <v>3449</v>
      </c>
      <c r="I203" s="163"/>
      <c r="J203"/>
    </row>
    <row r="204" spans="1:12" ht="12.75">
      <c r="A204" s="156" t="s">
        <v>3450</v>
      </c>
      <c r="B204" s="157">
        <v>123</v>
      </c>
      <c r="C204" s="158" t="s">
        <v>4700</v>
      </c>
      <c r="D204" s="159" t="s">
        <v>543</v>
      </c>
      <c r="E204" s="160" t="s">
        <v>544</v>
      </c>
      <c r="F204" s="160" t="s">
        <v>3451</v>
      </c>
      <c r="G204" s="161"/>
      <c r="H204" s="162" t="s">
        <v>3452</v>
      </c>
      <c r="I204" s="163"/>
      <c r="J204" s="221"/>
      <c r="K204" s="111" t="str">
        <f>TRIM(LEFT(A204,FIND("/",A204,1)-1))</f>
        <v>99</v>
      </c>
      <c r="L204" s="111">
        <f>B204</f>
        <v>123</v>
      </c>
    </row>
    <row r="205" spans="1:10" ht="12.75">
      <c r="A205" s="165" t="s">
        <v>2767</v>
      </c>
      <c r="B205" s="166"/>
      <c r="C205" s="167" t="s">
        <v>2925</v>
      </c>
      <c r="D205" s="168" t="s">
        <v>615</v>
      </c>
      <c r="E205" s="169" t="s">
        <v>574</v>
      </c>
      <c r="F205" s="169" t="s">
        <v>3453</v>
      </c>
      <c r="G205" s="274"/>
      <c r="H205" s="275" t="s">
        <v>3454</v>
      </c>
      <c r="I205" s="163"/>
      <c r="J205"/>
    </row>
    <row r="206" spans="1:12" ht="12.75">
      <c r="A206" s="156" t="s">
        <v>3455</v>
      </c>
      <c r="B206" s="157">
        <v>143</v>
      </c>
      <c r="C206" s="158" t="s">
        <v>4718</v>
      </c>
      <c r="D206" s="159" t="s">
        <v>600</v>
      </c>
      <c r="E206" s="160" t="s">
        <v>601</v>
      </c>
      <c r="F206" s="160" t="s">
        <v>3456</v>
      </c>
      <c r="G206" s="161"/>
      <c r="H206" s="162" t="s">
        <v>3457</v>
      </c>
      <c r="I206" s="163"/>
      <c r="J206" s="221"/>
      <c r="K206" s="111" t="str">
        <f>TRIM(LEFT(A206,FIND("/",A206,1)-1))</f>
        <v>100</v>
      </c>
      <c r="L206" s="111">
        <f>B206</f>
        <v>143</v>
      </c>
    </row>
    <row r="207" spans="1:10" ht="12.75">
      <c r="A207" s="165" t="s">
        <v>2839</v>
      </c>
      <c r="B207" s="166"/>
      <c r="C207" s="167" t="s">
        <v>2894</v>
      </c>
      <c r="D207" s="168" t="s">
        <v>576</v>
      </c>
      <c r="E207" s="169" t="s">
        <v>576</v>
      </c>
      <c r="F207" s="169" t="s">
        <v>3458</v>
      </c>
      <c r="G207" s="274"/>
      <c r="H207" s="275" t="s">
        <v>3459</v>
      </c>
      <c r="I207" s="163"/>
      <c r="J207"/>
    </row>
    <row r="208" spans="1:12" ht="12.75">
      <c r="A208" s="156" t="s">
        <v>3460</v>
      </c>
      <c r="B208" s="157">
        <v>116</v>
      </c>
      <c r="C208" s="158" t="s">
        <v>4693</v>
      </c>
      <c r="D208" s="159" t="s">
        <v>550</v>
      </c>
      <c r="E208" s="160" t="s">
        <v>551</v>
      </c>
      <c r="F208" s="160" t="s">
        <v>3461</v>
      </c>
      <c r="G208" s="161"/>
      <c r="H208" s="162" t="s">
        <v>3462</v>
      </c>
      <c r="I208" s="163"/>
      <c r="J208" s="221"/>
      <c r="K208" s="111" t="str">
        <f>TRIM(LEFT(A208,FIND("/",A208,1)-1))</f>
        <v>101</v>
      </c>
      <c r="L208" s="111">
        <f>B208</f>
        <v>116</v>
      </c>
    </row>
    <row r="209" spans="1:10" ht="12.75">
      <c r="A209" s="165" t="s">
        <v>2831</v>
      </c>
      <c r="B209" s="166"/>
      <c r="C209" s="167" t="s">
        <v>2868</v>
      </c>
      <c r="D209" s="168" t="s">
        <v>602</v>
      </c>
      <c r="E209" s="169" t="s">
        <v>791</v>
      </c>
      <c r="F209" s="169" t="s">
        <v>3463</v>
      </c>
      <c r="G209" s="274"/>
      <c r="H209" s="275" t="s">
        <v>3464</v>
      </c>
      <c r="I209" s="163"/>
      <c r="J209"/>
    </row>
    <row r="210" spans="1:12" ht="12.75">
      <c r="A210" s="156" t="s">
        <v>3465</v>
      </c>
      <c r="B210" s="157">
        <v>122</v>
      </c>
      <c r="C210" s="158" t="s">
        <v>4699</v>
      </c>
      <c r="D210" s="159" t="s">
        <v>545</v>
      </c>
      <c r="E210" s="160" t="s">
        <v>546</v>
      </c>
      <c r="F210" s="160" t="s">
        <v>3466</v>
      </c>
      <c r="G210" s="161"/>
      <c r="H210" s="162" t="s">
        <v>3467</v>
      </c>
      <c r="I210" s="163"/>
      <c r="J210" s="221"/>
      <c r="K210" s="111" t="str">
        <f>TRIM(LEFT(A210,FIND("/",A210,1)-1))</f>
        <v>102</v>
      </c>
      <c r="L210" s="111">
        <f>B210</f>
        <v>122</v>
      </c>
    </row>
    <row r="211" spans="1:10" ht="12.75">
      <c r="A211" s="165" t="s">
        <v>2767</v>
      </c>
      <c r="B211" s="166"/>
      <c r="C211" s="167" t="s">
        <v>3724</v>
      </c>
      <c r="D211" s="168" t="s">
        <v>559</v>
      </c>
      <c r="E211" s="169" t="s">
        <v>782</v>
      </c>
      <c r="F211" s="169" t="s">
        <v>3468</v>
      </c>
      <c r="G211" s="274"/>
      <c r="H211" s="275" t="s">
        <v>3469</v>
      </c>
      <c r="I211" s="163"/>
      <c r="J211"/>
    </row>
    <row r="212" spans="1:12" ht="12.75">
      <c r="A212" s="156" t="s">
        <v>3470</v>
      </c>
      <c r="B212" s="157">
        <v>98</v>
      </c>
      <c r="C212" s="158" t="s">
        <v>4675</v>
      </c>
      <c r="D212" s="159" t="s">
        <v>498</v>
      </c>
      <c r="E212" s="160" t="s">
        <v>499</v>
      </c>
      <c r="F212" s="160" t="s">
        <v>3471</v>
      </c>
      <c r="G212" s="161"/>
      <c r="H212" s="162" t="s">
        <v>3472</v>
      </c>
      <c r="I212" s="163"/>
      <c r="J212" s="221"/>
      <c r="K212" s="111" t="str">
        <f>TRIM(LEFT(A212,FIND("/",A212,1)-1))</f>
        <v>103</v>
      </c>
      <c r="L212" s="111">
        <f>B212</f>
        <v>98</v>
      </c>
    </row>
    <row r="213" spans="1:10" ht="12.75">
      <c r="A213" s="165" t="s">
        <v>2839</v>
      </c>
      <c r="B213" s="166"/>
      <c r="C213" s="167" t="s">
        <v>1535</v>
      </c>
      <c r="D213" s="168" t="s">
        <v>620</v>
      </c>
      <c r="E213" s="169" t="s">
        <v>786</v>
      </c>
      <c r="F213" s="169" t="s">
        <v>3473</v>
      </c>
      <c r="G213" s="274"/>
      <c r="H213" s="275" t="s">
        <v>3474</v>
      </c>
      <c r="I213" s="163"/>
      <c r="J213"/>
    </row>
    <row r="214" spans="1:12" ht="12.75">
      <c r="A214" s="156" t="s">
        <v>3475</v>
      </c>
      <c r="B214" s="157">
        <v>150</v>
      </c>
      <c r="C214" s="158" t="s">
        <v>4725</v>
      </c>
      <c r="D214" s="159" t="s">
        <v>604</v>
      </c>
      <c r="E214" s="160" t="s">
        <v>605</v>
      </c>
      <c r="F214" s="160" t="s">
        <v>3476</v>
      </c>
      <c r="G214" s="161"/>
      <c r="H214" s="162" t="s">
        <v>3477</v>
      </c>
      <c r="I214" s="163"/>
      <c r="J214" s="221"/>
      <c r="K214" s="111" t="str">
        <f>TRIM(LEFT(A214,FIND("/",A214,1)-1))</f>
        <v>104</v>
      </c>
      <c r="L214" s="111">
        <f>B214</f>
        <v>150</v>
      </c>
    </row>
    <row r="215" spans="1:10" ht="12.75">
      <c r="A215" s="165" t="s">
        <v>2839</v>
      </c>
      <c r="B215" s="166"/>
      <c r="C215" s="167" t="s">
        <v>1672</v>
      </c>
      <c r="D215" s="168" t="s">
        <v>586</v>
      </c>
      <c r="E215" s="169" t="s">
        <v>785</v>
      </c>
      <c r="F215" s="169" t="s">
        <v>800</v>
      </c>
      <c r="G215" s="274"/>
      <c r="H215" s="275" t="s">
        <v>3478</v>
      </c>
      <c r="I215" s="163"/>
      <c r="J215"/>
    </row>
    <row r="216" spans="1:12" ht="12.75">
      <c r="A216" s="156" t="s">
        <v>3479</v>
      </c>
      <c r="B216" s="157">
        <v>154</v>
      </c>
      <c r="C216" s="158" t="s">
        <v>4729</v>
      </c>
      <c r="D216" s="159" t="s">
        <v>608</v>
      </c>
      <c r="E216" s="160" t="s">
        <v>609</v>
      </c>
      <c r="F216" s="160" t="s">
        <v>3480</v>
      </c>
      <c r="G216" s="161"/>
      <c r="H216" s="162" t="s">
        <v>3481</v>
      </c>
      <c r="I216" s="163"/>
      <c r="J216" s="221"/>
      <c r="K216" s="111" t="str">
        <f>TRIM(LEFT(A216,FIND("/",A216,1)-1))</f>
        <v>105</v>
      </c>
      <c r="L216" s="111">
        <f>B216</f>
        <v>154</v>
      </c>
    </row>
    <row r="217" spans="1:10" ht="12.75">
      <c r="A217" s="165" t="s">
        <v>2839</v>
      </c>
      <c r="B217" s="166"/>
      <c r="C217" s="167" t="s">
        <v>2925</v>
      </c>
      <c r="D217" s="168" t="s">
        <v>787</v>
      </c>
      <c r="E217" s="169" t="s">
        <v>788</v>
      </c>
      <c r="F217" s="169" t="s">
        <v>3482</v>
      </c>
      <c r="G217" s="274"/>
      <c r="H217" s="275" t="s">
        <v>3483</v>
      </c>
      <c r="I217" s="163"/>
      <c r="J217"/>
    </row>
    <row r="218" spans="1:12" ht="12.75">
      <c r="A218" s="156" t="s">
        <v>3484</v>
      </c>
      <c r="B218" s="157">
        <v>124</v>
      </c>
      <c r="C218" s="158" t="s">
        <v>4701</v>
      </c>
      <c r="D218" s="159" t="s">
        <v>547</v>
      </c>
      <c r="E218" s="160" t="s">
        <v>548</v>
      </c>
      <c r="F218" s="160" t="s">
        <v>3480</v>
      </c>
      <c r="G218" s="161"/>
      <c r="H218" s="162" t="s">
        <v>3485</v>
      </c>
      <c r="I218" s="163"/>
      <c r="J218" s="221"/>
      <c r="K218" s="111" t="str">
        <f>TRIM(LEFT(A218,FIND("/",A218,1)-1))</f>
        <v>106</v>
      </c>
      <c r="L218" s="111">
        <f>B218</f>
        <v>124</v>
      </c>
    </row>
    <row r="219" spans="1:10" ht="12.75">
      <c r="A219" s="165" t="s">
        <v>2829</v>
      </c>
      <c r="B219" s="166"/>
      <c r="C219" s="167" t="s">
        <v>3016</v>
      </c>
      <c r="D219" s="168" t="s">
        <v>789</v>
      </c>
      <c r="E219" s="169" t="s">
        <v>790</v>
      </c>
      <c r="F219" s="169" t="s">
        <v>3486</v>
      </c>
      <c r="G219" s="274"/>
      <c r="H219" s="275" t="s">
        <v>3487</v>
      </c>
      <c r="I219" s="163"/>
      <c r="J219"/>
    </row>
    <row r="220" spans="1:12" ht="12.75">
      <c r="A220" s="156" t="s">
        <v>3488</v>
      </c>
      <c r="B220" s="157">
        <v>159</v>
      </c>
      <c r="C220" s="158" t="s">
        <v>4734</v>
      </c>
      <c r="D220" s="159" t="s">
        <v>640</v>
      </c>
      <c r="E220" s="160" t="s">
        <v>641</v>
      </c>
      <c r="F220" s="160" t="s">
        <v>3437</v>
      </c>
      <c r="G220" s="161"/>
      <c r="H220" s="162" t="s">
        <v>3489</v>
      </c>
      <c r="I220" s="163"/>
      <c r="J220" s="221"/>
      <c r="K220" s="111" t="str">
        <f>TRIM(LEFT(A220,FIND("/",A220,1)-1))</f>
        <v>107</v>
      </c>
      <c r="L220" s="111">
        <f>B220</f>
        <v>159</v>
      </c>
    </row>
    <row r="221" spans="1:10" ht="12.75">
      <c r="A221" s="165" t="s">
        <v>2839</v>
      </c>
      <c r="B221" s="166"/>
      <c r="C221" s="167" t="s">
        <v>1589</v>
      </c>
      <c r="D221" s="168" t="s">
        <v>793</v>
      </c>
      <c r="E221" s="169" t="s">
        <v>794</v>
      </c>
      <c r="F221" s="169" t="s">
        <v>3490</v>
      </c>
      <c r="G221" s="274"/>
      <c r="H221" s="275" t="s">
        <v>3491</v>
      </c>
      <c r="I221" s="163"/>
      <c r="J221"/>
    </row>
    <row r="222" spans="1:12" ht="12.75">
      <c r="A222" s="156" t="s">
        <v>3492</v>
      </c>
      <c r="B222" s="157">
        <v>129</v>
      </c>
      <c r="C222" s="158" t="s">
        <v>4705</v>
      </c>
      <c r="D222" s="159" t="s">
        <v>577</v>
      </c>
      <c r="E222" s="160" t="s">
        <v>578</v>
      </c>
      <c r="F222" s="160" t="s">
        <v>3493</v>
      </c>
      <c r="G222" s="161"/>
      <c r="H222" s="162" t="s">
        <v>3494</v>
      </c>
      <c r="I222" s="163"/>
      <c r="J222" s="221"/>
      <c r="K222" s="111" t="str">
        <f>TRIM(LEFT(A222,FIND("/",A222,1)-1))</f>
        <v>108</v>
      </c>
      <c r="L222" s="111">
        <f>B222</f>
        <v>129</v>
      </c>
    </row>
    <row r="223" spans="1:10" ht="12.75">
      <c r="A223" s="165" t="s">
        <v>2839</v>
      </c>
      <c r="B223" s="166"/>
      <c r="C223" s="167" t="s">
        <v>2893</v>
      </c>
      <c r="D223" s="168" t="s">
        <v>596</v>
      </c>
      <c r="E223" s="169" t="s">
        <v>792</v>
      </c>
      <c r="F223" s="169" t="s">
        <v>3495</v>
      </c>
      <c r="G223" s="274"/>
      <c r="H223" s="275" t="s">
        <v>3496</v>
      </c>
      <c r="I223" s="163"/>
      <c r="J223"/>
    </row>
    <row r="224" spans="1:12" ht="12.75">
      <c r="A224" s="156" t="s">
        <v>3497</v>
      </c>
      <c r="B224" s="157">
        <v>145</v>
      </c>
      <c r="C224" s="158" t="s">
        <v>4720</v>
      </c>
      <c r="D224" s="159" t="s">
        <v>613</v>
      </c>
      <c r="E224" s="160" t="s">
        <v>614</v>
      </c>
      <c r="F224" s="160" t="s">
        <v>3498</v>
      </c>
      <c r="G224" s="161"/>
      <c r="H224" s="162" t="s">
        <v>3499</v>
      </c>
      <c r="I224" s="163"/>
      <c r="J224" s="221"/>
      <c r="K224" s="111" t="str">
        <f>TRIM(LEFT(A224,FIND("/",A224,1)-1))</f>
        <v>109</v>
      </c>
      <c r="L224" s="111">
        <f>B224</f>
        <v>145</v>
      </c>
    </row>
    <row r="225" spans="1:10" ht="12.75">
      <c r="A225" s="165" t="s">
        <v>2767</v>
      </c>
      <c r="B225" s="166"/>
      <c r="C225" s="167" t="s">
        <v>2925</v>
      </c>
      <c r="D225" s="168" t="s">
        <v>592</v>
      </c>
      <c r="E225" s="169" t="s">
        <v>697</v>
      </c>
      <c r="F225" s="169" t="s">
        <v>3500</v>
      </c>
      <c r="G225" s="274"/>
      <c r="H225" s="275" t="s">
        <v>3501</v>
      </c>
      <c r="I225" s="163"/>
      <c r="J225"/>
    </row>
    <row r="226" spans="1:12" ht="12.75">
      <c r="A226" s="156" t="s">
        <v>3502</v>
      </c>
      <c r="B226" s="157">
        <v>88</v>
      </c>
      <c r="C226" s="158" t="s">
        <v>4665</v>
      </c>
      <c r="D226" s="159" t="s">
        <v>502</v>
      </c>
      <c r="E226" s="160" t="s">
        <v>503</v>
      </c>
      <c r="F226" s="160" t="s">
        <v>3503</v>
      </c>
      <c r="G226" s="161"/>
      <c r="H226" s="162" t="s">
        <v>3504</v>
      </c>
      <c r="I226" s="163"/>
      <c r="J226" s="221"/>
      <c r="K226" s="111" t="str">
        <f>TRIM(LEFT(A226,FIND("/",A226,1)-1))</f>
        <v>110</v>
      </c>
      <c r="L226" s="111">
        <f>B226</f>
        <v>88</v>
      </c>
    </row>
    <row r="227" spans="1:10" ht="12.75">
      <c r="A227" s="165" t="s">
        <v>2829</v>
      </c>
      <c r="B227" s="166"/>
      <c r="C227" s="167" t="s">
        <v>2849</v>
      </c>
      <c r="D227" s="168" t="s">
        <v>797</v>
      </c>
      <c r="E227" s="169" t="s">
        <v>643</v>
      </c>
      <c r="F227" s="169" t="s">
        <v>3505</v>
      </c>
      <c r="G227" s="274"/>
      <c r="H227" s="275" t="s">
        <v>3506</v>
      </c>
      <c r="I227" s="163"/>
      <c r="J227"/>
    </row>
    <row r="228" spans="1:12" ht="12.75">
      <c r="A228" s="156" t="s">
        <v>3507</v>
      </c>
      <c r="B228" s="157">
        <v>85</v>
      </c>
      <c r="C228" s="158" t="s">
        <v>4662</v>
      </c>
      <c r="D228" s="159" t="s">
        <v>429</v>
      </c>
      <c r="E228" s="160" t="s">
        <v>430</v>
      </c>
      <c r="F228" s="160" t="s">
        <v>3508</v>
      </c>
      <c r="G228" s="161"/>
      <c r="H228" s="162" t="s">
        <v>3509</v>
      </c>
      <c r="I228" s="163"/>
      <c r="J228" s="221"/>
      <c r="K228" s="111" t="str">
        <f>TRIM(LEFT(A228,FIND("/",A228,1)-1))</f>
        <v>111</v>
      </c>
      <c r="L228" s="111">
        <f>B228</f>
        <v>85</v>
      </c>
    </row>
    <row r="229" spans="1:10" ht="12.75">
      <c r="A229" s="165" t="s">
        <v>2829</v>
      </c>
      <c r="B229" s="166"/>
      <c r="C229" s="167" t="s">
        <v>2881</v>
      </c>
      <c r="D229" s="168" t="s">
        <v>796</v>
      </c>
      <c r="E229" s="169" t="s">
        <v>610</v>
      </c>
      <c r="F229" s="169" t="s">
        <v>3510</v>
      </c>
      <c r="G229" s="274"/>
      <c r="H229" s="275" t="s">
        <v>3511</v>
      </c>
      <c r="I229" s="163"/>
      <c r="J229"/>
    </row>
    <row r="230" spans="1:12" ht="12.75">
      <c r="A230" s="156" t="s">
        <v>3512</v>
      </c>
      <c r="B230" s="157">
        <v>79</v>
      </c>
      <c r="C230" s="158" t="s">
        <v>4656</v>
      </c>
      <c r="D230" s="159" t="s">
        <v>403</v>
      </c>
      <c r="E230" s="160" t="s">
        <v>404</v>
      </c>
      <c r="F230" s="160" t="s">
        <v>3513</v>
      </c>
      <c r="G230" s="161"/>
      <c r="H230" s="162" t="s">
        <v>3514</v>
      </c>
      <c r="I230" s="163"/>
      <c r="J230" s="221"/>
      <c r="K230" s="111" t="str">
        <f>TRIM(LEFT(A230,FIND("/",A230,1)-1))</f>
        <v>112</v>
      </c>
      <c r="L230" s="111">
        <f>B230</f>
        <v>79</v>
      </c>
    </row>
    <row r="231" spans="1:10" ht="12.75">
      <c r="A231" s="165" t="s">
        <v>2830</v>
      </c>
      <c r="B231" s="166"/>
      <c r="C231" s="167" t="s">
        <v>1486</v>
      </c>
      <c r="D231" s="168" t="s">
        <v>627</v>
      </c>
      <c r="E231" s="169" t="s">
        <v>795</v>
      </c>
      <c r="F231" s="169" t="s">
        <v>3515</v>
      </c>
      <c r="G231" s="274"/>
      <c r="H231" s="275" t="s">
        <v>3516</v>
      </c>
      <c r="I231" s="163"/>
      <c r="J231"/>
    </row>
    <row r="232" spans="1:12" ht="12.75">
      <c r="A232" s="156" t="s">
        <v>3517</v>
      </c>
      <c r="B232" s="157">
        <v>138</v>
      </c>
      <c r="C232" s="158" t="s">
        <v>4713</v>
      </c>
      <c r="D232" s="159" t="s">
        <v>579</v>
      </c>
      <c r="E232" s="160" t="s">
        <v>580</v>
      </c>
      <c r="F232" s="160" t="s">
        <v>3518</v>
      </c>
      <c r="G232" s="161"/>
      <c r="H232" s="162" t="s">
        <v>3519</v>
      </c>
      <c r="I232" s="163"/>
      <c r="J232" s="221"/>
      <c r="K232" s="111" t="str">
        <f>TRIM(LEFT(A232,FIND("/",A232,1)-1))</f>
        <v>113</v>
      </c>
      <c r="L232" s="111">
        <f>B232</f>
        <v>138</v>
      </c>
    </row>
    <row r="233" spans="1:10" ht="12.75">
      <c r="A233" s="165" t="s">
        <v>2830</v>
      </c>
      <c r="B233" s="166"/>
      <c r="C233" s="167" t="s">
        <v>2861</v>
      </c>
      <c r="D233" s="168" t="s">
        <v>642</v>
      </c>
      <c r="E233" s="169" t="s">
        <v>789</v>
      </c>
      <c r="F233" s="169" t="s">
        <v>3520</v>
      </c>
      <c r="G233" s="274"/>
      <c r="H233" s="275" t="s">
        <v>3521</v>
      </c>
      <c r="I233" s="163"/>
      <c r="J233"/>
    </row>
    <row r="234" spans="1:12" ht="12.75">
      <c r="A234" s="156" t="s">
        <v>3522</v>
      </c>
      <c r="B234" s="157">
        <v>149</v>
      </c>
      <c r="C234" s="158" t="s">
        <v>4724</v>
      </c>
      <c r="D234" s="159" t="s">
        <v>618</v>
      </c>
      <c r="E234" s="160" t="s">
        <v>619</v>
      </c>
      <c r="F234" s="160" t="s">
        <v>3301</v>
      </c>
      <c r="G234" s="161"/>
      <c r="H234" s="162" t="s">
        <v>3523</v>
      </c>
      <c r="I234" s="163"/>
      <c r="J234" s="221"/>
      <c r="K234" s="111" t="str">
        <f>TRIM(LEFT(A234,FIND("/",A234,1)-1))</f>
        <v>114</v>
      </c>
      <c r="L234" s="111">
        <f>B234</f>
        <v>149</v>
      </c>
    </row>
    <row r="235" spans="1:10" ht="12.75">
      <c r="A235" s="165" t="s">
        <v>2839</v>
      </c>
      <c r="B235" s="166"/>
      <c r="C235" s="167" t="s">
        <v>1667</v>
      </c>
      <c r="D235" s="168" t="s">
        <v>801</v>
      </c>
      <c r="E235" s="169" t="s">
        <v>589</v>
      </c>
      <c r="F235" s="169" t="s">
        <v>788</v>
      </c>
      <c r="G235" s="274"/>
      <c r="H235" s="275" t="s">
        <v>3524</v>
      </c>
      <c r="I235" s="163"/>
      <c r="J235"/>
    </row>
    <row r="236" spans="1:12" ht="12.75">
      <c r="A236" s="156" t="s">
        <v>3525</v>
      </c>
      <c r="B236" s="157">
        <v>153</v>
      </c>
      <c r="C236" s="158" t="s">
        <v>4728</v>
      </c>
      <c r="D236" s="159" t="s">
        <v>616</v>
      </c>
      <c r="E236" s="160" t="s">
        <v>617</v>
      </c>
      <c r="F236" s="160" t="s">
        <v>3526</v>
      </c>
      <c r="G236" s="161"/>
      <c r="H236" s="162" t="s">
        <v>3527</v>
      </c>
      <c r="I236" s="163"/>
      <c r="J236" s="221"/>
      <c r="K236" s="111" t="str">
        <f>TRIM(LEFT(A236,FIND("/",A236,1)-1))</f>
        <v>115</v>
      </c>
      <c r="L236" s="111">
        <f>B236</f>
        <v>153</v>
      </c>
    </row>
    <row r="237" spans="1:10" ht="12.75">
      <c r="A237" s="165" t="s">
        <v>2839</v>
      </c>
      <c r="B237" s="166"/>
      <c r="C237" s="167" t="s">
        <v>2946</v>
      </c>
      <c r="D237" s="168" t="s">
        <v>799</v>
      </c>
      <c r="E237" s="169" t="s">
        <v>800</v>
      </c>
      <c r="F237" s="169" t="s">
        <v>3528</v>
      </c>
      <c r="G237" s="274"/>
      <c r="H237" s="275" t="s">
        <v>3529</v>
      </c>
      <c r="I237" s="163"/>
      <c r="J237"/>
    </row>
    <row r="238" spans="1:12" ht="12.75">
      <c r="A238" s="156" t="s">
        <v>3530</v>
      </c>
      <c r="B238" s="157">
        <v>152</v>
      </c>
      <c r="C238" s="158" t="s">
        <v>4727</v>
      </c>
      <c r="D238" s="159" t="s">
        <v>621</v>
      </c>
      <c r="E238" s="160" t="s">
        <v>622</v>
      </c>
      <c r="F238" s="160" t="s">
        <v>3531</v>
      </c>
      <c r="G238" s="161"/>
      <c r="H238" s="162" t="s">
        <v>3532</v>
      </c>
      <c r="I238" s="163"/>
      <c r="J238" s="221"/>
      <c r="K238" s="111" t="str">
        <f>TRIM(LEFT(A238,FIND("/",A238,1)-1))</f>
        <v>116</v>
      </c>
      <c r="L238" s="111">
        <f>B238</f>
        <v>152</v>
      </c>
    </row>
    <row r="239" spans="1:10" ht="12.75">
      <c r="A239" s="165" t="s">
        <v>2767</v>
      </c>
      <c r="B239" s="166"/>
      <c r="C239" s="167" t="s">
        <v>3727</v>
      </c>
      <c r="D239" s="168" t="s">
        <v>651</v>
      </c>
      <c r="E239" s="169" t="s">
        <v>803</v>
      </c>
      <c r="F239" s="169" t="s">
        <v>3533</v>
      </c>
      <c r="G239" s="274"/>
      <c r="H239" s="275" t="s">
        <v>3534</v>
      </c>
      <c r="I239" s="163"/>
      <c r="J239"/>
    </row>
    <row r="240" spans="1:12" ht="12.75">
      <c r="A240" s="156" t="s">
        <v>798</v>
      </c>
      <c r="B240" s="157">
        <v>136</v>
      </c>
      <c r="C240" s="158" t="s">
        <v>4711</v>
      </c>
      <c r="D240" s="159" t="s">
        <v>4774</v>
      </c>
      <c r="E240" s="160" t="s">
        <v>581</v>
      </c>
      <c r="F240" s="160" t="s">
        <v>3451</v>
      </c>
      <c r="G240" s="161"/>
      <c r="H240" s="162" t="s">
        <v>3535</v>
      </c>
      <c r="I240" s="163"/>
      <c r="J240" s="221"/>
      <c r="K240" s="111" t="str">
        <f>TRIM(LEFT(A240,FIND("/",A240,1)-1))</f>
        <v>117</v>
      </c>
      <c r="L240" s="111">
        <f>B240</f>
        <v>136</v>
      </c>
    </row>
    <row r="241" spans="1:10" ht="12.75">
      <c r="A241" s="165" t="s">
        <v>2830</v>
      </c>
      <c r="B241" s="166"/>
      <c r="C241" s="167" t="s">
        <v>1480</v>
      </c>
      <c r="D241" s="168" t="s">
        <v>723</v>
      </c>
      <c r="E241" s="169" t="s">
        <v>646</v>
      </c>
      <c r="F241" s="169" t="s">
        <v>3536</v>
      </c>
      <c r="G241" s="274"/>
      <c r="H241" s="275" t="s">
        <v>3537</v>
      </c>
      <c r="I241" s="163"/>
      <c r="J241"/>
    </row>
    <row r="242" spans="1:12" ht="12.75">
      <c r="A242" s="156" t="s">
        <v>3538</v>
      </c>
      <c r="B242" s="157">
        <v>164</v>
      </c>
      <c r="C242" s="158" t="s">
        <v>4739</v>
      </c>
      <c r="D242" s="159" t="s">
        <v>644</v>
      </c>
      <c r="E242" s="160" t="s">
        <v>645</v>
      </c>
      <c r="F242" s="160" t="s">
        <v>3539</v>
      </c>
      <c r="G242" s="161"/>
      <c r="H242" s="162" t="s">
        <v>3540</v>
      </c>
      <c r="I242" s="163"/>
      <c r="J242" s="221"/>
      <c r="K242" s="111" t="str">
        <f>TRIM(LEFT(A242,FIND("/",A242,1)-1))</f>
        <v>118</v>
      </c>
      <c r="L242" s="111">
        <f>B242</f>
        <v>164</v>
      </c>
    </row>
    <row r="243" spans="1:10" ht="12.75">
      <c r="A243" s="165" t="s">
        <v>2781</v>
      </c>
      <c r="B243" s="166"/>
      <c r="C243" s="167" t="s">
        <v>2782</v>
      </c>
      <c r="D243" s="168" t="s">
        <v>802</v>
      </c>
      <c r="E243" s="169" t="s">
        <v>720</v>
      </c>
      <c r="F243" s="169" t="s">
        <v>3541</v>
      </c>
      <c r="G243" s="274"/>
      <c r="H243" s="275" t="s">
        <v>3542</v>
      </c>
      <c r="I243" s="163"/>
      <c r="J243"/>
    </row>
    <row r="244" spans="1:12" ht="12.75">
      <c r="A244" s="156" t="s">
        <v>3543</v>
      </c>
      <c r="B244" s="157">
        <v>97</v>
      </c>
      <c r="C244" s="158" t="s">
        <v>4674</v>
      </c>
      <c r="D244" s="159" t="s">
        <v>330</v>
      </c>
      <c r="E244" s="160" t="s">
        <v>504</v>
      </c>
      <c r="F244" s="160" t="s">
        <v>3544</v>
      </c>
      <c r="G244" s="161"/>
      <c r="H244" s="162" t="s">
        <v>3545</v>
      </c>
      <c r="I244" s="163"/>
      <c r="J244" s="221"/>
      <c r="K244" s="111" t="str">
        <f>TRIM(LEFT(A244,FIND("/",A244,1)-1))</f>
        <v>119</v>
      </c>
      <c r="L244" s="111">
        <f>B244</f>
        <v>97</v>
      </c>
    </row>
    <row r="245" spans="1:10" ht="12.75">
      <c r="A245" s="165" t="s">
        <v>2839</v>
      </c>
      <c r="B245" s="166"/>
      <c r="C245" s="167" t="s">
        <v>1530</v>
      </c>
      <c r="D245" s="168" t="s">
        <v>804</v>
      </c>
      <c r="E245" s="169" t="s">
        <v>805</v>
      </c>
      <c r="F245" s="169" t="s">
        <v>3546</v>
      </c>
      <c r="G245" s="274"/>
      <c r="H245" s="275" t="s">
        <v>3547</v>
      </c>
      <c r="I245" s="163"/>
      <c r="J245"/>
    </row>
    <row r="246" spans="1:12" ht="12.75">
      <c r="A246" s="156" t="s">
        <v>3548</v>
      </c>
      <c r="B246" s="157">
        <v>142</v>
      </c>
      <c r="C246" s="158" t="s">
        <v>4717</v>
      </c>
      <c r="D246" s="159" t="s">
        <v>625</v>
      </c>
      <c r="E246" s="160" t="s">
        <v>626</v>
      </c>
      <c r="F246" s="160" t="s">
        <v>3549</v>
      </c>
      <c r="G246" s="161"/>
      <c r="H246" s="162" t="s">
        <v>3550</v>
      </c>
      <c r="I246" s="163"/>
      <c r="J246" s="221"/>
      <c r="K246" s="111" t="str">
        <f>TRIM(LEFT(A246,FIND("/",A246,1)-1))</f>
        <v>120</v>
      </c>
      <c r="L246" s="111">
        <f>B246</f>
        <v>142</v>
      </c>
    </row>
    <row r="247" spans="1:10" ht="12.75">
      <c r="A247" s="165" t="s">
        <v>2830</v>
      </c>
      <c r="B247" s="166"/>
      <c r="C247" s="167" t="s">
        <v>1652</v>
      </c>
      <c r="D247" s="168" t="s">
        <v>806</v>
      </c>
      <c r="E247" s="169" t="s">
        <v>807</v>
      </c>
      <c r="F247" s="169" t="s">
        <v>3551</v>
      </c>
      <c r="G247" s="274"/>
      <c r="H247" s="275" t="s">
        <v>3552</v>
      </c>
      <c r="I247" s="163"/>
      <c r="J247"/>
    </row>
    <row r="248" spans="1:12" ht="12.75">
      <c r="A248" s="156" t="s">
        <v>3553</v>
      </c>
      <c r="B248" s="157">
        <v>151</v>
      </c>
      <c r="C248" s="158" t="s">
        <v>4726</v>
      </c>
      <c r="D248" s="159" t="s">
        <v>628</v>
      </c>
      <c r="E248" s="160" t="s">
        <v>629</v>
      </c>
      <c r="F248" s="160" t="s">
        <v>3554</v>
      </c>
      <c r="G248" s="161"/>
      <c r="H248" s="162" t="s">
        <v>3555</v>
      </c>
      <c r="I248" s="163"/>
      <c r="J248" s="221"/>
      <c r="K248" s="111" t="str">
        <f>TRIM(LEFT(A248,FIND("/",A248,1)-1))</f>
        <v>121</v>
      </c>
      <c r="L248" s="111">
        <f>B248</f>
        <v>151</v>
      </c>
    </row>
    <row r="249" spans="1:10" ht="12.75">
      <c r="A249" s="165" t="s">
        <v>2830</v>
      </c>
      <c r="B249" s="166"/>
      <c r="C249" s="167" t="s">
        <v>1480</v>
      </c>
      <c r="D249" s="168" t="s">
        <v>815</v>
      </c>
      <c r="E249" s="169" t="s">
        <v>652</v>
      </c>
      <c r="F249" s="169" t="s">
        <v>3556</v>
      </c>
      <c r="G249" s="274"/>
      <c r="H249" s="275" t="s">
        <v>3557</v>
      </c>
      <c r="I249" s="163"/>
      <c r="J249"/>
    </row>
    <row r="250" spans="1:12" ht="12.75">
      <c r="A250" s="156" t="s">
        <v>3558</v>
      </c>
      <c r="B250" s="157">
        <v>139</v>
      </c>
      <c r="C250" s="158" t="s">
        <v>4714</v>
      </c>
      <c r="D250" s="159" t="s">
        <v>582</v>
      </c>
      <c r="E250" s="160" t="s">
        <v>583</v>
      </c>
      <c r="F250" s="160" t="s">
        <v>3559</v>
      </c>
      <c r="G250" s="161"/>
      <c r="H250" s="162" t="s">
        <v>3560</v>
      </c>
      <c r="I250" s="163"/>
      <c r="J250" s="221"/>
      <c r="K250" s="111" t="str">
        <f>TRIM(LEFT(A250,FIND("/",A250,1)-1))</f>
        <v>122</v>
      </c>
      <c r="L250" s="111">
        <f>B250</f>
        <v>139</v>
      </c>
    </row>
    <row r="251" spans="1:10" ht="12.75">
      <c r="A251" s="165" t="s">
        <v>2830</v>
      </c>
      <c r="B251" s="166"/>
      <c r="C251" s="167" t="s">
        <v>1640</v>
      </c>
      <c r="D251" s="168" t="s">
        <v>812</v>
      </c>
      <c r="E251" s="169" t="s">
        <v>813</v>
      </c>
      <c r="F251" s="169" t="s">
        <v>3561</v>
      </c>
      <c r="G251" s="274"/>
      <c r="H251" s="275" t="s">
        <v>3562</v>
      </c>
      <c r="I251" s="163"/>
      <c r="J251"/>
    </row>
    <row r="252" spans="1:12" ht="12.75">
      <c r="A252" s="156" t="s">
        <v>3563</v>
      </c>
      <c r="B252" s="157">
        <v>99</v>
      </c>
      <c r="C252" s="158" t="s">
        <v>4676</v>
      </c>
      <c r="D252" s="159" t="s">
        <v>506</v>
      </c>
      <c r="E252" s="160" t="s">
        <v>507</v>
      </c>
      <c r="F252" s="160" t="s">
        <v>3451</v>
      </c>
      <c r="G252" s="161"/>
      <c r="H252" s="162" t="s">
        <v>3564</v>
      </c>
      <c r="I252" s="163"/>
      <c r="J252" s="221"/>
      <c r="K252" s="111" t="str">
        <f>TRIM(LEFT(A252,FIND("/",A252,1)-1))</f>
        <v>123</v>
      </c>
      <c r="L252" s="111">
        <f>B252</f>
        <v>99</v>
      </c>
    </row>
    <row r="253" spans="1:10" ht="12.75">
      <c r="A253" s="165" t="s">
        <v>2839</v>
      </c>
      <c r="B253" s="166"/>
      <c r="C253" s="167" t="s">
        <v>1535</v>
      </c>
      <c r="D253" s="168" t="s">
        <v>818</v>
      </c>
      <c r="E253" s="169" t="s">
        <v>819</v>
      </c>
      <c r="F253" s="169" t="s">
        <v>3565</v>
      </c>
      <c r="G253" s="274"/>
      <c r="H253" s="275" t="s">
        <v>3566</v>
      </c>
      <c r="I253" s="163"/>
      <c r="J253"/>
    </row>
    <row r="254" spans="1:12" ht="12.75">
      <c r="A254" s="156" t="s">
        <v>3567</v>
      </c>
      <c r="B254" s="157">
        <v>171</v>
      </c>
      <c r="C254" s="158" t="s">
        <v>4748</v>
      </c>
      <c r="D254" s="159" t="s">
        <v>647</v>
      </c>
      <c r="E254" s="160" t="s">
        <v>648</v>
      </c>
      <c r="F254" s="160" t="s">
        <v>3568</v>
      </c>
      <c r="G254" s="161"/>
      <c r="H254" s="162" t="s">
        <v>3569</v>
      </c>
      <c r="I254" s="163"/>
      <c r="J254" s="221"/>
      <c r="K254" s="111" t="str">
        <f>TRIM(LEFT(A254,FIND("/",A254,1)-1))</f>
        <v>124</v>
      </c>
      <c r="L254" s="111">
        <f>B254</f>
        <v>171</v>
      </c>
    </row>
    <row r="255" spans="1:10" ht="12.75">
      <c r="A255" s="165" t="s">
        <v>2781</v>
      </c>
      <c r="B255" s="166"/>
      <c r="C255" s="167" t="s">
        <v>2784</v>
      </c>
      <c r="D255" s="168" t="s">
        <v>810</v>
      </c>
      <c r="E255" s="169" t="s">
        <v>811</v>
      </c>
      <c r="F255" s="169" t="s">
        <v>3570</v>
      </c>
      <c r="G255" s="274"/>
      <c r="H255" s="275" t="s">
        <v>3571</v>
      </c>
      <c r="I255" s="163"/>
      <c r="J255"/>
    </row>
    <row r="256" spans="1:12" ht="12.75">
      <c r="A256" s="156" t="s">
        <v>3572</v>
      </c>
      <c r="B256" s="157">
        <v>80</v>
      </c>
      <c r="C256" s="158" t="s">
        <v>4657</v>
      </c>
      <c r="D256" s="159" t="s">
        <v>324</v>
      </c>
      <c r="E256" s="160" t="s">
        <v>432</v>
      </c>
      <c r="F256" s="160" t="s">
        <v>3573</v>
      </c>
      <c r="G256" s="161"/>
      <c r="H256" s="162" t="s">
        <v>3574</v>
      </c>
      <c r="I256" s="163"/>
      <c r="J256" s="221"/>
      <c r="K256" s="111" t="str">
        <f>TRIM(LEFT(A256,FIND("/",A256,1)-1))</f>
        <v>125</v>
      </c>
      <c r="L256" s="111">
        <f>B256</f>
        <v>80</v>
      </c>
    </row>
    <row r="257" spans="1:10" ht="12.75">
      <c r="A257" s="165" t="s">
        <v>2830</v>
      </c>
      <c r="B257" s="166"/>
      <c r="C257" s="167" t="s">
        <v>1480</v>
      </c>
      <c r="D257" s="168" t="s">
        <v>809</v>
      </c>
      <c r="E257" s="169" t="s">
        <v>723</v>
      </c>
      <c r="F257" s="169" t="s">
        <v>3575</v>
      </c>
      <c r="G257" s="274"/>
      <c r="H257" s="275" t="s">
        <v>673</v>
      </c>
      <c r="I257" s="163"/>
      <c r="J257"/>
    </row>
    <row r="258" spans="1:12" ht="12.75">
      <c r="A258" s="156" t="s">
        <v>3576</v>
      </c>
      <c r="B258" s="157">
        <v>125</v>
      </c>
      <c r="C258" s="158" t="s">
        <v>4702</v>
      </c>
      <c r="D258" s="159" t="s">
        <v>584</v>
      </c>
      <c r="E258" s="160" t="s">
        <v>585</v>
      </c>
      <c r="F258" s="160" t="s">
        <v>3577</v>
      </c>
      <c r="G258" s="161"/>
      <c r="H258" s="162" t="s">
        <v>3578</v>
      </c>
      <c r="I258" s="163"/>
      <c r="J258" s="221"/>
      <c r="K258" s="111" t="str">
        <f>TRIM(LEFT(A258,FIND("/",A258,1)-1))</f>
        <v>126</v>
      </c>
      <c r="L258" s="111">
        <f>B258</f>
        <v>125</v>
      </c>
    </row>
    <row r="259" spans="1:10" ht="12.75">
      <c r="A259" s="165" t="s">
        <v>2831</v>
      </c>
      <c r="B259" s="166"/>
      <c r="C259" s="167" t="s">
        <v>2868</v>
      </c>
      <c r="D259" s="168" t="s">
        <v>816</v>
      </c>
      <c r="E259" s="169" t="s">
        <v>817</v>
      </c>
      <c r="F259" s="169" t="s">
        <v>3579</v>
      </c>
      <c r="G259" s="274"/>
      <c r="H259" s="275" t="s">
        <v>3580</v>
      </c>
      <c r="I259" s="163"/>
      <c r="J259"/>
    </row>
    <row r="260" spans="1:12" ht="12.75">
      <c r="A260" s="156" t="s">
        <v>3581</v>
      </c>
      <c r="B260" s="157">
        <v>157</v>
      </c>
      <c r="C260" s="158" t="s">
        <v>4732</v>
      </c>
      <c r="D260" s="159" t="s">
        <v>631</v>
      </c>
      <c r="E260" s="160" t="s">
        <v>632</v>
      </c>
      <c r="F260" s="160" t="s">
        <v>3582</v>
      </c>
      <c r="G260" s="161"/>
      <c r="H260" s="162" t="s">
        <v>3583</v>
      </c>
      <c r="I260" s="163"/>
      <c r="J260" s="221"/>
      <c r="K260" s="111" t="str">
        <f>TRIM(LEFT(A260,FIND("/",A260,1)-1))</f>
        <v>127</v>
      </c>
      <c r="L260" s="111">
        <f>B260</f>
        <v>157</v>
      </c>
    </row>
    <row r="261" spans="1:10" ht="12.75">
      <c r="A261" s="165" t="s">
        <v>2767</v>
      </c>
      <c r="B261" s="166"/>
      <c r="C261" s="167" t="s">
        <v>1694</v>
      </c>
      <c r="D261" s="168" t="s">
        <v>821</v>
      </c>
      <c r="E261" s="169" t="s">
        <v>668</v>
      </c>
      <c r="F261" s="169" t="s">
        <v>3584</v>
      </c>
      <c r="G261" s="274"/>
      <c r="H261" s="275" t="s">
        <v>3585</v>
      </c>
      <c r="I261" s="163"/>
      <c r="J261"/>
    </row>
    <row r="262" spans="1:12" ht="12.75">
      <c r="A262" s="156" t="s">
        <v>3586</v>
      </c>
      <c r="B262" s="157">
        <v>166</v>
      </c>
      <c r="C262" s="158" t="s">
        <v>4743</v>
      </c>
      <c r="D262" s="159" t="s">
        <v>661</v>
      </c>
      <c r="E262" s="160" t="s">
        <v>662</v>
      </c>
      <c r="F262" s="160" t="s">
        <v>3446</v>
      </c>
      <c r="G262" s="161"/>
      <c r="H262" s="162" t="s">
        <v>3587</v>
      </c>
      <c r="I262" s="163"/>
      <c r="J262" s="221"/>
      <c r="K262" s="111" t="str">
        <f>TRIM(LEFT(A262,FIND("/",A262,1)-1))</f>
        <v>128</v>
      </c>
      <c r="L262" s="111">
        <f>B262</f>
        <v>166</v>
      </c>
    </row>
    <row r="263" spans="1:10" ht="12.75">
      <c r="A263" s="165" t="s">
        <v>2781</v>
      </c>
      <c r="B263" s="166"/>
      <c r="C263" s="167" t="s">
        <v>2784</v>
      </c>
      <c r="D263" s="168" t="s">
        <v>658</v>
      </c>
      <c r="E263" s="169" t="s">
        <v>827</v>
      </c>
      <c r="F263" s="169" t="s">
        <v>3588</v>
      </c>
      <c r="G263" s="274"/>
      <c r="H263" s="275" t="s">
        <v>3589</v>
      </c>
      <c r="I263" s="163"/>
      <c r="J263"/>
    </row>
    <row r="264" spans="1:12" ht="12.75">
      <c r="A264" s="156" t="s">
        <v>3590</v>
      </c>
      <c r="B264" s="157">
        <v>158</v>
      </c>
      <c r="C264" s="158" t="s">
        <v>4733</v>
      </c>
      <c r="D264" s="159" t="s">
        <v>653</v>
      </c>
      <c r="E264" s="160" t="s">
        <v>654</v>
      </c>
      <c r="F264" s="160" t="s">
        <v>3591</v>
      </c>
      <c r="G264" s="161"/>
      <c r="H264" s="162" t="s">
        <v>3592</v>
      </c>
      <c r="I264" s="163"/>
      <c r="J264" s="221"/>
      <c r="K264" s="111" t="str">
        <f>TRIM(LEFT(A264,FIND("/",A264,1)-1))</f>
        <v>129</v>
      </c>
      <c r="L264" s="111">
        <f>B264</f>
        <v>158</v>
      </c>
    </row>
    <row r="265" spans="1:10" ht="12.75">
      <c r="A265" s="165" t="s">
        <v>2839</v>
      </c>
      <c r="B265" s="166"/>
      <c r="C265" s="167" t="s">
        <v>1699</v>
      </c>
      <c r="D265" s="168" t="s">
        <v>820</v>
      </c>
      <c r="E265" s="169" t="s">
        <v>820</v>
      </c>
      <c r="F265" s="169" t="s">
        <v>818</v>
      </c>
      <c r="G265" s="274"/>
      <c r="H265" s="275" t="s">
        <v>3593</v>
      </c>
      <c r="I265" s="163"/>
      <c r="J265"/>
    </row>
    <row r="266" spans="1:12" ht="12.75">
      <c r="A266" s="156" t="s">
        <v>3594</v>
      </c>
      <c r="B266" s="157">
        <v>172</v>
      </c>
      <c r="C266" s="158" t="s">
        <v>4749</v>
      </c>
      <c r="D266" s="159" t="s">
        <v>659</v>
      </c>
      <c r="E266" s="160" t="s">
        <v>660</v>
      </c>
      <c r="F266" s="160" t="s">
        <v>3595</v>
      </c>
      <c r="G266" s="161"/>
      <c r="H266" s="162" t="s">
        <v>3596</v>
      </c>
      <c r="I266" s="163"/>
      <c r="J266" s="221"/>
      <c r="K266" s="111" t="str">
        <f>TRIM(LEFT(A266,FIND("/",A266,1)-1))</f>
        <v>130</v>
      </c>
      <c r="L266" s="111">
        <f>B266</f>
        <v>172</v>
      </c>
    </row>
    <row r="267" spans="1:10" ht="12.75">
      <c r="A267" s="165" t="s">
        <v>2781</v>
      </c>
      <c r="B267" s="166"/>
      <c r="C267" s="167" t="s">
        <v>2782</v>
      </c>
      <c r="D267" s="168" t="s">
        <v>825</v>
      </c>
      <c r="E267" s="169" t="s">
        <v>826</v>
      </c>
      <c r="F267" s="169" t="s">
        <v>3597</v>
      </c>
      <c r="G267" s="274"/>
      <c r="H267" s="275" t="s">
        <v>3598</v>
      </c>
      <c r="I267" s="163"/>
      <c r="J267"/>
    </row>
    <row r="268" spans="1:12" ht="12.75">
      <c r="A268" s="156" t="s">
        <v>3599</v>
      </c>
      <c r="B268" s="157">
        <v>167</v>
      </c>
      <c r="C268" s="158" t="s">
        <v>4744</v>
      </c>
      <c r="D268" s="159" t="s">
        <v>417</v>
      </c>
      <c r="E268" s="160" t="s">
        <v>657</v>
      </c>
      <c r="F268" s="160" t="s">
        <v>3600</v>
      </c>
      <c r="G268" s="161"/>
      <c r="H268" s="162" t="s">
        <v>3601</v>
      </c>
      <c r="I268" s="163"/>
      <c r="J268" s="221"/>
      <c r="K268" s="111" t="str">
        <f>TRIM(LEFT(A268,FIND("/",A268,1)-1))</f>
        <v>131</v>
      </c>
      <c r="L268" s="111">
        <f>B268</f>
        <v>167</v>
      </c>
    </row>
    <row r="269" spans="1:10" ht="12.75">
      <c r="A269" s="165" t="s">
        <v>2781</v>
      </c>
      <c r="B269" s="166"/>
      <c r="C269" s="167" t="s">
        <v>2782</v>
      </c>
      <c r="D269" s="168" t="s">
        <v>823</v>
      </c>
      <c r="E269" s="169" t="s">
        <v>824</v>
      </c>
      <c r="F269" s="169" t="s">
        <v>811</v>
      </c>
      <c r="G269" s="274"/>
      <c r="H269" s="275" t="s">
        <v>3602</v>
      </c>
      <c r="I269" s="163"/>
      <c r="J269"/>
    </row>
    <row r="270" spans="1:12" ht="12.75">
      <c r="A270" s="156" t="s">
        <v>3603</v>
      </c>
      <c r="B270" s="157">
        <v>169</v>
      </c>
      <c r="C270" s="158" t="s">
        <v>4746</v>
      </c>
      <c r="D270" s="159" t="s">
        <v>365</v>
      </c>
      <c r="E270" s="160" t="s">
        <v>655</v>
      </c>
      <c r="F270" s="160" t="s">
        <v>3604</v>
      </c>
      <c r="G270" s="161"/>
      <c r="H270" s="162" t="s">
        <v>3605</v>
      </c>
      <c r="I270" s="163"/>
      <c r="J270" s="221"/>
      <c r="K270" s="111" t="str">
        <f>TRIM(LEFT(A270,FIND("/",A270,1)-1))</f>
        <v>132</v>
      </c>
      <c r="L270" s="111">
        <f>B270</f>
        <v>169</v>
      </c>
    </row>
    <row r="271" spans="1:10" ht="12.75">
      <c r="A271" s="165" t="s">
        <v>2781</v>
      </c>
      <c r="B271" s="166"/>
      <c r="C271" s="167" t="s">
        <v>2784</v>
      </c>
      <c r="D271" s="168" t="s">
        <v>822</v>
      </c>
      <c r="E271" s="169" t="s">
        <v>810</v>
      </c>
      <c r="F271" s="169" t="s">
        <v>3606</v>
      </c>
      <c r="G271" s="274"/>
      <c r="H271" s="275" t="s">
        <v>3607</v>
      </c>
      <c r="I271" s="163"/>
      <c r="J271"/>
    </row>
    <row r="272" spans="1:12" ht="12.75">
      <c r="A272" s="156" t="s">
        <v>3608</v>
      </c>
      <c r="B272" s="157">
        <v>75</v>
      </c>
      <c r="C272" s="158" t="s">
        <v>4652</v>
      </c>
      <c r="D272" s="159" t="s">
        <v>426</v>
      </c>
      <c r="E272" s="160" t="s">
        <v>427</v>
      </c>
      <c r="F272" s="160" t="s">
        <v>3609</v>
      </c>
      <c r="G272" s="161" t="s">
        <v>3610</v>
      </c>
      <c r="H272" s="162" t="s">
        <v>3611</v>
      </c>
      <c r="I272" s="163"/>
      <c r="J272" s="221"/>
      <c r="K272" s="111" t="str">
        <f>TRIM(LEFT(A272,FIND("/",A272,1)-1))</f>
        <v>133</v>
      </c>
      <c r="L272" s="111">
        <f>B272</f>
        <v>75</v>
      </c>
    </row>
    <row r="273" spans="1:10" ht="12.75">
      <c r="A273" s="165" t="s">
        <v>2767</v>
      </c>
      <c r="B273" s="166"/>
      <c r="C273" s="167" t="s">
        <v>1473</v>
      </c>
      <c r="D273" s="168" t="s">
        <v>717</v>
      </c>
      <c r="E273" s="169" t="s">
        <v>420</v>
      </c>
      <c r="F273" s="169" t="s">
        <v>3612</v>
      </c>
      <c r="G273" s="274"/>
      <c r="H273" s="275" t="s">
        <v>3613</v>
      </c>
      <c r="I273" s="163"/>
      <c r="J273"/>
    </row>
    <row r="274" spans="1:12" ht="12.75">
      <c r="A274" s="156" t="s">
        <v>3614</v>
      </c>
      <c r="B274" s="157">
        <v>163</v>
      </c>
      <c r="C274" s="158" t="s">
        <v>4738</v>
      </c>
      <c r="D274" s="159" t="s">
        <v>671</v>
      </c>
      <c r="E274" s="160" t="s">
        <v>672</v>
      </c>
      <c r="F274" s="160" t="s">
        <v>3615</v>
      </c>
      <c r="G274" s="161"/>
      <c r="H274" s="162" t="s">
        <v>3616</v>
      </c>
      <c r="I274" s="163"/>
      <c r="J274" s="221"/>
      <c r="K274" s="111" t="str">
        <f>TRIM(LEFT(A274,FIND("/",A274,1)-1))</f>
        <v>134</v>
      </c>
      <c r="L274" s="111">
        <f>B274</f>
        <v>163</v>
      </c>
    </row>
    <row r="275" spans="1:10" ht="12.75">
      <c r="A275" s="165" t="s">
        <v>2767</v>
      </c>
      <c r="B275" s="166"/>
      <c r="C275" s="167" t="s">
        <v>1716</v>
      </c>
      <c r="D275" s="168" t="s">
        <v>667</v>
      </c>
      <c r="E275" s="169" t="s">
        <v>835</v>
      </c>
      <c r="F275" s="169" t="s">
        <v>3617</v>
      </c>
      <c r="G275" s="274"/>
      <c r="H275" s="275" t="s">
        <v>3618</v>
      </c>
      <c r="I275" s="163"/>
      <c r="J275"/>
    </row>
    <row r="276" spans="1:12" ht="12.75">
      <c r="A276" s="156" t="s">
        <v>3619</v>
      </c>
      <c r="B276" s="157">
        <v>117</v>
      </c>
      <c r="C276" s="158" t="s">
        <v>4694</v>
      </c>
      <c r="D276" s="159" t="s">
        <v>554</v>
      </c>
      <c r="E276" s="160" t="s">
        <v>555</v>
      </c>
      <c r="F276" s="160" t="s">
        <v>3620</v>
      </c>
      <c r="G276" s="161"/>
      <c r="H276" s="162" t="s">
        <v>3621</v>
      </c>
      <c r="I276" s="163"/>
      <c r="J276" s="221"/>
      <c r="K276" s="111" t="str">
        <f>TRIM(LEFT(A276,FIND("/",A276,1)-1))</f>
        <v>135</v>
      </c>
      <c r="L276" s="111">
        <f>B276</f>
        <v>117</v>
      </c>
    </row>
    <row r="277" spans="1:10" ht="12.75">
      <c r="A277" s="165" t="s">
        <v>2839</v>
      </c>
      <c r="B277" s="166"/>
      <c r="C277" s="167" t="s">
        <v>3734</v>
      </c>
      <c r="D277" s="168" t="s">
        <v>682</v>
      </c>
      <c r="E277" s="169" t="s">
        <v>832</v>
      </c>
      <c r="F277" s="169" t="s">
        <v>3622</v>
      </c>
      <c r="G277" s="274"/>
      <c r="H277" s="275" t="s">
        <v>3623</v>
      </c>
      <c r="I277" s="163"/>
      <c r="J277"/>
    </row>
    <row r="278" spans="1:12" ht="12.75">
      <c r="A278" s="156" t="s">
        <v>3624</v>
      </c>
      <c r="B278" s="157">
        <v>161</v>
      </c>
      <c r="C278" s="158" t="s">
        <v>4736</v>
      </c>
      <c r="D278" s="159" t="s">
        <v>665</v>
      </c>
      <c r="E278" s="160" t="s">
        <v>666</v>
      </c>
      <c r="F278" s="160" t="s">
        <v>3625</v>
      </c>
      <c r="G278" s="161"/>
      <c r="H278" s="162" t="s">
        <v>3626</v>
      </c>
      <c r="I278" s="163"/>
      <c r="J278" s="221"/>
      <c r="K278" s="111" t="str">
        <f>TRIM(LEFT(A278,FIND("/",A278,1)-1))</f>
        <v>136</v>
      </c>
      <c r="L278" s="111">
        <f>B278</f>
        <v>161</v>
      </c>
    </row>
    <row r="279" spans="1:10" ht="12.75">
      <c r="A279" s="165" t="s">
        <v>2767</v>
      </c>
      <c r="B279" s="166"/>
      <c r="C279" s="167" t="s">
        <v>3720</v>
      </c>
      <c r="D279" s="168" t="s">
        <v>830</v>
      </c>
      <c r="E279" s="169" t="s">
        <v>831</v>
      </c>
      <c r="F279" s="169" t="s">
        <v>3627</v>
      </c>
      <c r="G279" s="274"/>
      <c r="H279" s="275" t="s">
        <v>3628</v>
      </c>
      <c r="I279" s="163"/>
      <c r="J279"/>
    </row>
    <row r="280" spans="1:12" ht="12.75">
      <c r="A280" s="156" t="s">
        <v>3629</v>
      </c>
      <c r="B280" s="157">
        <v>170</v>
      </c>
      <c r="C280" s="158" t="s">
        <v>4747</v>
      </c>
      <c r="D280" s="159" t="s">
        <v>674</v>
      </c>
      <c r="E280" s="160" t="s">
        <v>675</v>
      </c>
      <c r="F280" s="160" t="s">
        <v>3630</v>
      </c>
      <c r="G280" s="161"/>
      <c r="H280" s="162" t="s">
        <v>3631</v>
      </c>
      <c r="I280" s="163"/>
      <c r="J280" s="221"/>
      <c r="K280" s="111" t="str">
        <f>TRIM(LEFT(A280,FIND("/",A280,1)-1))</f>
        <v>137</v>
      </c>
      <c r="L280" s="111">
        <f>B280</f>
        <v>170</v>
      </c>
    </row>
    <row r="281" spans="1:10" ht="12.75">
      <c r="A281" s="165" t="s">
        <v>2781</v>
      </c>
      <c r="B281" s="166"/>
      <c r="C281" s="167" t="s">
        <v>2784</v>
      </c>
      <c r="D281" s="168" t="s">
        <v>836</v>
      </c>
      <c r="E281" s="169" t="s">
        <v>679</v>
      </c>
      <c r="F281" s="169" t="s">
        <v>834</v>
      </c>
      <c r="G281" s="274"/>
      <c r="H281" s="275" t="s">
        <v>3632</v>
      </c>
      <c r="I281" s="163"/>
      <c r="J281"/>
    </row>
    <row r="282" spans="1:12" ht="12.75">
      <c r="A282" s="156" t="s">
        <v>3633</v>
      </c>
      <c r="B282" s="157">
        <v>180</v>
      </c>
      <c r="C282" s="158" t="s">
        <v>4706</v>
      </c>
      <c r="D282" s="159" t="s">
        <v>669</v>
      </c>
      <c r="E282" s="160" t="s">
        <v>670</v>
      </c>
      <c r="F282" s="160" t="s">
        <v>3634</v>
      </c>
      <c r="G282" s="161"/>
      <c r="H282" s="162" t="s">
        <v>3635</v>
      </c>
      <c r="I282" s="163"/>
      <c r="J282" s="221"/>
      <c r="K282" s="111" t="str">
        <f>TRIM(LEFT(A282,FIND("/",A282,1)-1))</f>
        <v>138</v>
      </c>
      <c r="L282" s="111">
        <f>B282</f>
        <v>180</v>
      </c>
    </row>
    <row r="283" spans="1:10" ht="12.75">
      <c r="A283" s="165" t="s">
        <v>2781</v>
      </c>
      <c r="B283" s="166"/>
      <c r="C283" s="167" t="s">
        <v>2784</v>
      </c>
      <c r="D283" s="168" t="s">
        <v>833</v>
      </c>
      <c r="E283" s="169" t="s">
        <v>834</v>
      </c>
      <c r="F283" s="169" t="s">
        <v>1886</v>
      </c>
      <c r="G283" s="274"/>
      <c r="H283" s="275" t="s">
        <v>3636</v>
      </c>
      <c r="I283" s="163"/>
      <c r="J283"/>
    </row>
    <row r="284" spans="1:12" ht="12.75">
      <c r="A284" s="156" t="s">
        <v>3637</v>
      </c>
      <c r="B284" s="157">
        <v>175</v>
      </c>
      <c r="C284" s="158" t="s">
        <v>4752</v>
      </c>
      <c r="D284" s="159" t="s">
        <v>680</v>
      </c>
      <c r="E284" s="160" t="s">
        <v>681</v>
      </c>
      <c r="F284" s="160" t="s">
        <v>3638</v>
      </c>
      <c r="G284" s="161"/>
      <c r="H284" s="162" t="s">
        <v>3639</v>
      </c>
      <c r="I284" s="163"/>
      <c r="J284" s="221"/>
      <c r="K284" s="111" t="str">
        <f>TRIM(LEFT(A284,FIND("/",A284,1)-1))</f>
        <v>139</v>
      </c>
      <c r="L284" s="111">
        <f>B284</f>
        <v>175</v>
      </c>
    </row>
    <row r="285" spans="1:10" ht="12.75">
      <c r="A285" s="165" t="s">
        <v>2781</v>
      </c>
      <c r="B285" s="166"/>
      <c r="C285" s="167" t="s">
        <v>2782</v>
      </c>
      <c r="D285" s="168" t="s">
        <v>838</v>
      </c>
      <c r="E285" s="169" t="s">
        <v>725</v>
      </c>
      <c r="F285" s="169" t="s">
        <v>3640</v>
      </c>
      <c r="G285" s="274"/>
      <c r="H285" s="275" t="s">
        <v>3641</v>
      </c>
      <c r="I285" s="163"/>
      <c r="J285"/>
    </row>
    <row r="286" spans="1:12" ht="12.75">
      <c r="A286" s="156" t="s">
        <v>3642</v>
      </c>
      <c r="B286" s="157">
        <v>177</v>
      </c>
      <c r="C286" s="158" t="s">
        <v>4754</v>
      </c>
      <c r="D286" s="159" t="s">
        <v>676</v>
      </c>
      <c r="E286" s="160" t="s">
        <v>677</v>
      </c>
      <c r="F286" s="160" t="s">
        <v>3643</v>
      </c>
      <c r="G286" s="161"/>
      <c r="H286" s="162" t="s">
        <v>3644</v>
      </c>
      <c r="I286" s="163"/>
      <c r="J286" s="221"/>
      <c r="K286" s="111" t="str">
        <f>TRIM(LEFT(A286,FIND("/",A286,1)-1))</f>
        <v>140</v>
      </c>
      <c r="L286" s="111">
        <f>B286</f>
        <v>177</v>
      </c>
    </row>
    <row r="287" spans="1:10" ht="12.75">
      <c r="A287" s="165" t="s">
        <v>2781</v>
      </c>
      <c r="B287" s="166"/>
      <c r="C287" s="167" t="s">
        <v>2784</v>
      </c>
      <c r="D287" s="168" t="s">
        <v>837</v>
      </c>
      <c r="E287" s="169" t="s">
        <v>724</v>
      </c>
      <c r="F287" s="169" t="s">
        <v>3645</v>
      </c>
      <c r="G287" s="274"/>
      <c r="H287" s="275" t="s">
        <v>3646</v>
      </c>
      <c r="I287" s="163"/>
      <c r="J287"/>
    </row>
    <row r="288" spans="1:12" ht="12.75">
      <c r="A288" s="156" t="s">
        <v>3647</v>
      </c>
      <c r="B288" s="157">
        <v>135</v>
      </c>
      <c r="C288" s="158" t="s">
        <v>4710</v>
      </c>
      <c r="D288" s="159" t="s">
        <v>587</v>
      </c>
      <c r="E288" s="160" t="s">
        <v>588</v>
      </c>
      <c r="F288" s="160" t="s">
        <v>3648</v>
      </c>
      <c r="G288" s="161" t="s">
        <v>332</v>
      </c>
      <c r="H288" s="162" t="s">
        <v>3649</v>
      </c>
      <c r="I288" s="163"/>
      <c r="J288" s="221"/>
      <c r="K288" s="111" t="str">
        <f>TRIM(LEFT(A288,FIND("/",A288,1)-1))</f>
        <v>141</v>
      </c>
      <c r="L288" s="111">
        <f>B288</f>
        <v>135</v>
      </c>
    </row>
    <row r="289" spans="1:10" ht="12.75">
      <c r="A289" s="165" t="s">
        <v>2830</v>
      </c>
      <c r="B289" s="166"/>
      <c r="C289" s="167" t="s">
        <v>1480</v>
      </c>
      <c r="D289" s="168" t="s">
        <v>839</v>
      </c>
      <c r="E289" s="169" t="s">
        <v>840</v>
      </c>
      <c r="F289" s="169" t="s">
        <v>3650</v>
      </c>
      <c r="G289" s="274"/>
      <c r="H289" s="275" t="s">
        <v>3651</v>
      </c>
      <c r="I289" s="163"/>
      <c r="J289"/>
    </row>
    <row r="290" spans="1:12" ht="12.75">
      <c r="A290" s="156" t="s">
        <v>3652</v>
      </c>
      <c r="B290" s="157">
        <v>176</v>
      </c>
      <c r="C290" s="158" t="s">
        <v>4753</v>
      </c>
      <c r="D290" s="159" t="s">
        <v>683</v>
      </c>
      <c r="E290" s="160" t="s">
        <v>509</v>
      </c>
      <c r="F290" s="160" t="s">
        <v>3653</v>
      </c>
      <c r="G290" s="161"/>
      <c r="H290" s="162" t="s">
        <v>3654</v>
      </c>
      <c r="I290" s="163"/>
      <c r="J290" s="221"/>
      <c r="K290" s="111" t="str">
        <f>TRIM(LEFT(A290,FIND("/",A290,1)-1))</f>
        <v>142</v>
      </c>
      <c r="L290" s="111">
        <f>B290</f>
        <v>176</v>
      </c>
    </row>
    <row r="291" spans="1:10" ht="12.75">
      <c r="A291" s="165" t="s">
        <v>2781</v>
      </c>
      <c r="B291" s="166"/>
      <c r="C291" s="167" t="s">
        <v>2782</v>
      </c>
      <c r="D291" s="168" t="s">
        <v>843</v>
      </c>
      <c r="E291" s="169" t="s">
        <v>844</v>
      </c>
      <c r="F291" s="169" t="s">
        <v>3655</v>
      </c>
      <c r="G291" s="274"/>
      <c r="H291" s="275" t="s">
        <v>3656</v>
      </c>
      <c r="I291" s="163"/>
      <c r="J291"/>
    </row>
    <row r="292" spans="1:12" ht="12.75">
      <c r="A292" s="156" t="s">
        <v>3657</v>
      </c>
      <c r="B292" s="157">
        <v>173</v>
      </c>
      <c r="C292" s="158" t="s">
        <v>4750</v>
      </c>
      <c r="D292" s="159" t="s">
        <v>684</v>
      </c>
      <c r="E292" s="160" t="s">
        <v>685</v>
      </c>
      <c r="F292" s="160" t="s">
        <v>3658</v>
      </c>
      <c r="G292" s="161"/>
      <c r="H292" s="162" t="s">
        <v>3659</v>
      </c>
      <c r="I292" s="163"/>
      <c r="J292" s="221"/>
      <c r="K292" s="111" t="str">
        <f>TRIM(LEFT(A292,FIND("/",A292,1)-1))</f>
        <v>143</v>
      </c>
      <c r="L292" s="111">
        <f>B292</f>
        <v>173</v>
      </c>
    </row>
    <row r="293" spans="1:10" ht="12.75">
      <c r="A293" s="165" t="s">
        <v>2781</v>
      </c>
      <c r="B293" s="166"/>
      <c r="C293" s="167" t="s">
        <v>1743</v>
      </c>
      <c r="D293" s="168" t="s">
        <v>845</v>
      </c>
      <c r="E293" s="169" t="s">
        <v>726</v>
      </c>
      <c r="F293" s="169" t="s">
        <v>679</v>
      </c>
      <c r="G293" s="274"/>
      <c r="H293" s="275" t="s">
        <v>3660</v>
      </c>
      <c r="I293" s="163"/>
      <c r="J293"/>
    </row>
    <row r="294" spans="1:12" ht="12.75">
      <c r="A294" s="156" t="s">
        <v>3661</v>
      </c>
      <c r="B294" s="157">
        <v>100</v>
      </c>
      <c r="C294" s="158" t="s">
        <v>4677</v>
      </c>
      <c r="D294" s="159" t="s">
        <v>508</v>
      </c>
      <c r="E294" s="160" t="s">
        <v>509</v>
      </c>
      <c r="F294" s="160" t="s">
        <v>3662</v>
      </c>
      <c r="G294" s="161"/>
      <c r="H294" s="162" t="s">
        <v>3663</v>
      </c>
      <c r="I294" s="163"/>
      <c r="J294" s="221"/>
      <c r="K294" s="111" t="str">
        <f>TRIM(LEFT(A294,FIND("/",A294,1)-1))</f>
        <v>144</v>
      </c>
      <c r="L294" s="111">
        <f>B294</f>
        <v>100</v>
      </c>
    </row>
    <row r="295" spans="1:10" ht="12.75">
      <c r="A295" s="165" t="s">
        <v>2839</v>
      </c>
      <c r="B295" s="166"/>
      <c r="C295" s="167" t="s">
        <v>1541</v>
      </c>
      <c r="D295" s="168" t="s">
        <v>841</v>
      </c>
      <c r="E295" s="169" t="s">
        <v>842</v>
      </c>
      <c r="F295" s="169" t="s">
        <v>3664</v>
      </c>
      <c r="G295" s="274" t="s">
        <v>332</v>
      </c>
      <c r="H295" s="275" t="s">
        <v>3665</v>
      </c>
      <c r="I295" s="163"/>
      <c r="J295"/>
    </row>
    <row r="296" spans="1:12" ht="12.75">
      <c r="A296" s="156" t="s">
        <v>3666</v>
      </c>
      <c r="B296" s="157">
        <v>183</v>
      </c>
      <c r="C296" s="158" t="s">
        <v>3866</v>
      </c>
      <c r="D296" s="159" t="s">
        <v>687</v>
      </c>
      <c r="E296" s="160" t="s">
        <v>688</v>
      </c>
      <c r="F296" s="160" t="s">
        <v>3667</v>
      </c>
      <c r="G296" s="161"/>
      <c r="H296" s="162" t="s">
        <v>3668</v>
      </c>
      <c r="I296" s="163"/>
      <c r="J296" s="221"/>
      <c r="K296" s="111" t="str">
        <f>TRIM(LEFT(A296,FIND("/",A296,1)-1))</f>
        <v>145</v>
      </c>
      <c r="L296" s="111">
        <f>B296</f>
        <v>183</v>
      </c>
    </row>
    <row r="297" spans="1:10" ht="12.75">
      <c r="A297" s="165" t="s">
        <v>2781</v>
      </c>
      <c r="B297" s="166"/>
      <c r="C297" s="167" t="s">
        <v>2784</v>
      </c>
      <c r="D297" s="168" t="s">
        <v>847</v>
      </c>
      <c r="E297" s="169" t="s">
        <v>693</v>
      </c>
      <c r="F297" s="169" t="s">
        <v>3669</v>
      </c>
      <c r="G297" s="274"/>
      <c r="H297" s="275" t="s">
        <v>3670</v>
      </c>
      <c r="I297" s="163"/>
      <c r="J297"/>
    </row>
    <row r="298" spans="1:12" ht="12.75">
      <c r="A298" s="156" t="s">
        <v>3671</v>
      </c>
      <c r="B298" s="157">
        <v>156</v>
      </c>
      <c r="C298" s="158" t="s">
        <v>4731</v>
      </c>
      <c r="D298" s="159" t="s">
        <v>633</v>
      </c>
      <c r="E298" s="160" t="s">
        <v>634</v>
      </c>
      <c r="F298" s="160" t="s">
        <v>3672</v>
      </c>
      <c r="G298" s="161"/>
      <c r="H298" s="162" t="s">
        <v>3673</v>
      </c>
      <c r="I298" s="163"/>
      <c r="J298" s="221"/>
      <c r="K298" s="111" t="str">
        <f>TRIM(LEFT(A298,FIND("/",A298,1)-1))</f>
        <v>146</v>
      </c>
      <c r="L298" s="111">
        <f>B298</f>
        <v>156</v>
      </c>
    </row>
    <row r="299" spans="1:10" ht="12.75">
      <c r="A299" s="165" t="s">
        <v>2839</v>
      </c>
      <c r="B299" s="166"/>
      <c r="C299" s="167" t="s">
        <v>1690</v>
      </c>
      <c r="D299" s="168" t="s">
        <v>848</v>
      </c>
      <c r="E299" s="169" t="s">
        <v>849</v>
      </c>
      <c r="F299" s="169" t="s">
        <v>3674</v>
      </c>
      <c r="G299" s="274"/>
      <c r="H299" s="275" t="s">
        <v>3675</v>
      </c>
      <c r="I299" s="163"/>
      <c r="J299"/>
    </row>
    <row r="300" spans="1:12" ht="12.75">
      <c r="A300" s="156" t="s">
        <v>3676</v>
      </c>
      <c r="B300" s="157">
        <v>140</v>
      </c>
      <c r="C300" s="158" t="s">
        <v>4715</v>
      </c>
      <c r="D300" s="159" t="s">
        <v>590</v>
      </c>
      <c r="E300" s="160" t="s">
        <v>591</v>
      </c>
      <c r="F300" s="160" t="s">
        <v>3677</v>
      </c>
      <c r="G300" s="161"/>
      <c r="H300" s="162" t="s">
        <v>3678</v>
      </c>
      <c r="I300" s="163"/>
      <c r="J300" s="221"/>
      <c r="K300" s="111" t="str">
        <f>TRIM(LEFT(A300,FIND("/",A300,1)-1))</f>
        <v>147</v>
      </c>
      <c r="L300" s="111">
        <f>B300</f>
        <v>140</v>
      </c>
    </row>
    <row r="301" spans="1:10" ht="12.75">
      <c r="A301" s="165" t="s">
        <v>2767</v>
      </c>
      <c r="B301" s="166"/>
      <c r="C301" s="167" t="s">
        <v>2894</v>
      </c>
      <c r="D301" s="168" t="s">
        <v>850</v>
      </c>
      <c r="E301" s="169" t="s">
        <v>727</v>
      </c>
      <c r="F301" s="169" t="s">
        <v>3679</v>
      </c>
      <c r="G301" s="274"/>
      <c r="H301" s="275" t="s">
        <v>3680</v>
      </c>
      <c r="I301" s="163"/>
      <c r="J301"/>
    </row>
    <row r="302" spans="1:12" ht="12.75">
      <c r="A302" s="156" t="s">
        <v>3681</v>
      </c>
      <c r="B302" s="157">
        <v>162</v>
      </c>
      <c r="C302" s="158" t="s">
        <v>4737</v>
      </c>
      <c r="D302" s="159" t="s">
        <v>689</v>
      </c>
      <c r="E302" s="160" t="s">
        <v>690</v>
      </c>
      <c r="F302" s="160" t="s">
        <v>3682</v>
      </c>
      <c r="G302" s="161"/>
      <c r="H302" s="162" t="s">
        <v>3683</v>
      </c>
      <c r="I302" s="163"/>
      <c r="J302" s="221"/>
      <c r="K302" s="111" t="str">
        <f>TRIM(LEFT(A302,FIND("/",A302,1)-1))</f>
        <v>148</v>
      </c>
      <c r="L302" s="111">
        <f>B302</f>
        <v>162</v>
      </c>
    </row>
    <row r="303" spans="1:10" ht="12.75">
      <c r="A303" s="165" t="s">
        <v>2767</v>
      </c>
      <c r="B303" s="166"/>
      <c r="C303" s="167" t="s">
        <v>1694</v>
      </c>
      <c r="D303" s="168" t="s">
        <v>853</v>
      </c>
      <c r="E303" s="169" t="s">
        <v>854</v>
      </c>
      <c r="F303" s="169" t="s">
        <v>3684</v>
      </c>
      <c r="G303" s="274"/>
      <c r="H303" s="275" t="s">
        <v>3685</v>
      </c>
      <c r="I303" s="163"/>
      <c r="J303"/>
    </row>
    <row r="304" spans="1:12" ht="12.75">
      <c r="A304" s="156" t="s">
        <v>1887</v>
      </c>
      <c r="B304" s="157">
        <v>78</v>
      </c>
      <c r="C304" s="158" t="s">
        <v>4655</v>
      </c>
      <c r="D304" s="159" t="s">
        <v>434</v>
      </c>
      <c r="E304" s="160" t="s">
        <v>435</v>
      </c>
      <c r="F304" s="160" t="s">
        <v>1888</v>
      </c>
      <c r="G304" s="161"/>
      <c r="H304" s="162" t="s">
        <v>1889</v>
      </c>
      <c r="I304" s="163"/>
      <c r="J304" s="221"/>
      <c r="K304" s="111" t="str">
        <f>TRIM(LEFT(A304,FIND("/",A304,1)-1))</f>
        <v>149</v>
      </c>
      <c r="L304" s="111">
        <f>B304</f>
        <v>78</v>
      </c>
    </row>
    <row r="305" spans="1:10" ht="12.75">
      <c r="A305" s="165" t="s">
        <v>2830</v>
      </c>
      <c r="B305" s="166"/>
      <c r="C305" s="167" t="s">
        <v>1480</v>
      </c>
      <c r="D305" s="168" t="s">
        <v>851</v>
      </c>
      <c r="E305" s="169" t="s">
        <v>852</v>
      </c>
      <c r="F305" s="169" t="s">
        <v>1890</v>
      </c>
      <c r="G305" s="274"/>
      <c r="H305" s="275" t="s">
        <v>1891</v>
      </c>
      <c r="I305" s="163"/>
      <c r="J305"/>
    </row>
    <row r="306" spans="1:12" ht="12.75">
      <c r="A306" s="156" t="s">
        <v>1892</v>
      </c>
      <c r="B306" s="157">
        <v>184</v>
      </c>
      <c r="C306" s="158" t="s">
        <v>3865</v>
      </c>
      <c r="D306" s="159" t="s">
        <v>691</v>
      </c>
      <c r="E306" s="160" t="s">
        <v>692</v>
      </c>
      <c r="F306" s="160" t="s">
        <v>3686</v>
      </c>
      <c r="G306" s="161"/>
      <c r="H306" s="162" t="s">
        <v>3687</v>
      </c>
      <c r="I306" s="163"/>
      <c r="J306" s="221"/>
      <c r="K306" s="111" t="str">
        <f>TRIM(LEFT(A306,FIND("/",A306,1)-1))</f>
        <v>150</v>
      </c>
      <c r="L306" s="111">
        <f>B306</f>
        <v>184</v>
      </c>
    </row>
    <row r="307" spans="1:10" ht="12.75">
      <c r="A307" s="165" t="s">
        <v>2781</v>
      </c>
      <c r="B307" s="166"/>
      <c r="C307" s="167" t="s">
        <v>2784</v>
      </c>
      <c r="D307" s="168" t="s">
        <v>855</v>
      </c>
      <c r="E307" s="169" t="s">
        <v>856</v>
      </c>
      <c r="F307" s="169" t="s">
        <v>1893</v>
      </c>
      <c r="G307" s="274"/>
      <c r="H307" s="275" t="s">
        <v>3688</v>
      </c>
      <c r="I307" s="163"/>
      <c r="J307"/>
    </row>
    <row r="308" spans="1:12" ht="12.75">
      <c r="A308" s="156" t="s">
        <v>846</v>
      </c>
      <c r="B308" s="157">
        <v>114</v>
      </c>
      <c r="C308" s="158" t="s">
        <v>4691</v>
      </c>
      <c r="D308" s="159" t="s">
        <v>525</v>
      </c>
      <c r="E308" s="160" t="s">
        <v>770</v>
      </c>
      <c r="F308" s="311" t="s">
        <v>1827</v>
      </c>
      <c r="G308" s="161"/>
      <c r="H308" s="162" t="s">
        <v>1828</v>
      </c>
      <c r="I308" s="163"/>
      <c r="J308" s="221" t="s">
        <v>1767</v>
      </c>
      <c r="K308" s="111" t="str">
        <f>TRIM(LEFT(A308,FIND("/",A308,1)-1))</f>
        <v>151</v>
      </c>
      <c r="L308" s="111">
        <f>B308</f>
        <v>114</v>
      </c>
    </row>
    <row r="309" spans="1:10" ht="12.75">
      <c r="A309" s="165" t="s">
        <v>2767</v>
      </c>
      <c r="B309" s="166"/>
      <c r="C309" s="167" t="s">
        <v>2879</v>
      </c>
      <c r="D309" s="168" t="s">
        <v>771</v>
      </c>
      <c r="E309" s="169" t="s">
        <v>575</v>
      </c>
      <c r="F309" s="313" t="s">
        <v>854</v>
      </c>
      <c r="G309" s="274"/>
      <c r="H309" s="275" t="s">
        <v>1829</v>
      </c>
      <c r="I309" s="163"/>
      <c r="J309"/>
    </row>
    <row r="310" spans="1:12" ht="12.75">
      <c r="A310" s="156" t="s">
        <v>1830</v>
      </c>
      <c r="B310" s="157">
        <v>146</v>
      </c>
      <c r="C310" s="158" t="s">
        <v>4721</v>
      </c>
      <c r="D310" s="159" t="s">
        <v>597</v>
      </c>
      <c r="E310" s="160" t="s">
        <v>603</v>
      </c>
      <c r="F310" s="311" t="s">
        <v>1831</v>
      </c>
      <c r="G310" s="161"/>
      <c r="H310" s="162" t="s">
        <v>1832</v>
      </c>
      <c r="I310" s="163"/>
      <c r="J310" s="221" t="s">
        <v>1767</v>
      </c>
      <c r="K310" s="111" t="str">
        <f>TRIM(LEFT(A310,FIND("/",A310,1)-1))</f>
        <v>152</v>
      </c>
      <c r="L310" s="111">
        <f>B310</f>
        <v>146</v>
      </c>
    </row>
    <row r="311" spans="1:10" ht="12.75">
      <c r="A311" s="165" t="s">
        <v>2830</v>
      </c>
      <c r="B311" s="166"/>
      <c r="C311" s="167" t="s">
        <v>2861</v>
      </c>
      <c r="D311" s="168" t="s">
        <v>783</v>
      </c>
      <c r="E311" s="169" t="s">
        <v>784</v>
      </c>
      <c r="F311" s="313" t="s">
        <v>1833</v>
      </c>
      <c r="G311" s="274"/>
      <c r="H311" s="275" t="s">
        <v>1834</v>
      </c>
      <c r="I311" s="163"/>
      <c r="J311"/>
    </row>
    <row r="312" spans="1:12" ht="12.75">
      <c r="A312" s="156" t="s">
        <v>1835</v>
      </c>
      <c r="B312" s="157">
        <v>174</v>
      </c>
      <c r="C312" s="158" t="s">
        <v>4751</v>
      </c>
      <c r="D312" s="159" t="s">
        <v>721</v>
      </c>
      <c r="E312" s="160" t="s">
        <v>722</v>
      </c>
      <c r="F312" s="311" t="s">
        <v>1836</v>
      </c>
      <c r="G312" s="161"/>
      <c r="H312" s="162" t="s">
        <v>1837</v>
      </c>
      <c r="I312" s="163"/>
      <c r="J312" s="221" t="s">
        <v>1767</v>
      </c>
      <c r="K312" s="111" t="str">
        <f>TRIM(LEFT(A312,FIND("/",A312,1)-1))</f>
        <v>153</v>
      </c>
      <c r="L312" s="111">
        <f>B312</f>
        <v>174</v>
      </c>
    </row>
    <row r="313" spans="1:10" ht="12.75">
      <c r="A313" s="165" t="s">
        <v>2781</v>
      </c>
      <c r="B313" s="166"/>
      <c r="C313" s="167" t="s">
        <v>2784</v>
      </c>
      <c r="D313" s="168" t="s">
        <v>656</v>
      </c>
      <c r="E313" s="169" t="s">
        <v>808</v>
      </c>
      <c r="F313" s="313" t="s">
        <v>1838</v>
      </c>
      <c r="G313" s="274"/>
      <c r="H313" s="275" t="s">
        <v>1839</v>
      </c>
      <c r="I313" s="163"/>
      <c r="J313"/>
    </row>
    <row r="314" spans="1:12" ht="12.75">
      <c r="A314" s="156" t="s">
        <v>1840</v>
      </c>
      <c r="B314" s="157">
        <v>160</v>
      </c>
      <c r="C314" s="158" t="s">
        <v>4735</v>
      </c>
      <c r="D314" s="159" t="s">
        <v>649</v>
      </c>
      <c r="E314" s="160" t="s">
        <v>650</v>
      </c>
      <c r="F314" s="160" t="s">
        <v>3677</v>
      </c>
      <c r="G314" s="161"/>
      <c r="H314" s="162" t="s">
        <v>3689</v>
      </c>
      <c r="I314" s="163"/>
      <c r="J314" s="221" t="s">
        <v>1767</v>
      </c>
      <c r="K314" s="111" t="str">
        <f>TRIM(LEFT(A314,FIND("/",A314,1)-1))</f>
        <v>154</v>
      </c>
      <c r="L314" s="111">
        <f>B314</f>
        <v>160</v>
      </c>
    </row>
    <row r="315" spans="1:10" ht="12.75">
      <c r="A315" s="165" t="s">
        <v>2767</v>
      </c>
      <c r="B315" s="166"/>
      <c r="C315" s="167" t="s">
        <v>1706</v>
      </c>
      <c r="D315" s="168" t="s">
        <v>635</v>
      </c>
      <c r="E315" s="169" t="s">
        <v>814</v>
      </c>
      <c r="F315" s="169" t="s">
        <v>3679</v>
      </c>
      <c r="G315" s="274" t="s">
        <v>3690</v>
      </c>
      <c r="H315" s="275" t="s">
        <v>3691</v>
      </c>
      <c r="I315" s="163"/>
      <c r="J315"/>
    </row>
    <row r="316" spans="1:12" ht="12.75">
      <c r="A316" s="156" t="s">
        <v>1841</v>
      </c>
      <c r="B316" s="157">
        <v>46</v>
      </c>
      <c r="C316" s="158" t="s">
        <v>3879</v>
      </c>
      <c r="D316" s="159" t="s">
        <v>406</v>
      </c>
      <c r="E316" s="160" t="s">
        <v>407</v>
      </c>
      <c r="F316" s="160" t="s">
        <v>3175</v>
      </c>
      <c r="G316" s="161" t="s">
        <v>3692</v>
      </c>
      <c r="H316" s="162" t="s">
        <v>3693</v>
      </c>
      <c r="I316" s="163"/>
      <c r="J316" s="221"/>
      <c r="K316" s="111" t="str">
        <f>TRIM(LEFT(A316,FIND("/",A316,1)-1))</f>
        <v>155</v>
      </c>
      <c r="L316" s="111">
        <f>B316</f>
        <v>46</v>
      </c>
    </row>
    <row r="317" spans="1:10" ht="12.75">
      <c r="A317" s="165" t="s">
        <v>1444</v>
      </c>
      <c r="B317" s="166"/>
      <c r="C317" s="167" t="s">
        <v>2968</v>
      </c>
      <c r="D317" s="168" t="s">
        <v>1842</v>
      </c>
      <c r="E317" s="169" t="s">
        <v>556</v>
      </c>
      <c r="F317" s="169" t="s">
        <v>349</v>
      </c>
      <c r="G317" s="274"/>
      <c r="H317" s="275" t="s">
        <v>3694</v>
      </c>
      <c r="I317" s="163"/>
      <c r="J317"/>
    </row>
    <row r="318" spans="1:12" ht="12.75">
      <c r="A318" s="156" t="s">
        <v>1843</v>
      </c>
      <c r="B318" s="157">
        <v>115</v>
      </c>
      <c r="C318" s="158" t="s">
        <v>4692</v>
      </c>
      <c r="D318" s="159" t="s">
        <v>557</v>
      </c>
      <c r="E318" s="160" t="s">
        <v>558</v>
      </c>
      <c r="F318" s="160" t="s">
        <v>3390</v>
      </c>
      <c r="G318" s="161"/>
      <c r="H318" s="162" t="s">
        <v>3695</v>
      </c>
      <c r="I318" s="163"/>
      <c r="J318" s="221"/>
      <c r="K318" s="111" t="str">
        <f>TRIM(LEFT(A318,FIND("/",A318,1)-1))</f>
        <v>156</v>
      </c>
      <c r="L318" s="111">
        <f>B318</f>
        <v>115</v>
      </c>
    </row>
    <row r="319" spans="1:10" ht="12.75">
      <c r="A319" s="165" t="s">
        <v>2767</v>
      </c>
      <c r="B319" s="166"/>
      <c r="C319" s="167" t="s">
        <v>1579</v>
      </c>
      <c r="D319" s="168" t="s">
        <v>1844</v>
      </c>
      <c r="E319" s="169" t="s">
        <v>623</v>
      </c>
      <c r="F319" s="169" t="s">
        <v>3696</v>
      </c>
      <c r="G319" s="274"/>
      <c r="H319" s="275" t="s">
        <v>3697</v>
      </c>
      <c r="I319" s="163"/>
      <c r="J319"/>
    </row>
    <row r="320" spans="1:12" ht="12.75">
      <c r="A320" s="156" t="s">
        <v>1845</v>
      </c>
      <c r="B320" s="157">
        <v>126</v>
      </c>
      <c r="C320" s="158" t="s">
        <v>4703</v>
      </c>
      <c r="D320" s="159" t="s">
        <v>694</v>
      </c>
      <c r="E320" s="160" t="s">
        <v>695</v>
      </c>
      <c r="F320" s="160" t="s">
        <v>3698</v>
      </c>
      <c r="G320" s="161" t="s">
        <v>696</v>
      </c>
      <c r="H320" s="162" t="s">
        <v>3699</v>
      </c>
      <c r="I320" s="163"/>
      <c r="J320" s="221"/>
      <c r="K320" s="111" t="str">
        <f>TRIM(LEFT(A320,FIND("/",A320,1)-1))</f>
        <v>157</v>
      </c>
      <c r="L320" s="111">
        <f>B320</f>
        <v>126</v>
      </c>
    </row>
    <row r="321" spans="1:10" ht="12.75">
      <c r="A321" s="165" t="s">
        <v>2767</v>
      </c>
      <c r="B321" s="166"/>
      <c r="C321" s="167" t="s">
        <v>1610</v>
      </c>
      <c r="D321" s="168" t="s">
        <v>1207</v>
      </c>
      <c r="E321" s="169" t="s">
        <v>651</v>
      </c>
      <c r="F321" s="169" t="s">
        <v>1894</v>
      </c>
      <c r="G321" s="274"/>
      <c r="H321" s="275" t="s">
        <v>3700</v>
      </c>
      <c r="I321" s="163"/>
      <c r="J321"/>
    </row>
    <row r="322" spans="1:12" ht="12.75">
      <c r="A322" s="156" t="s">
        <v>1846</v>
      </c>
      <c r="B322" s="157">
        <v>91</v>
      </c>
      <c r="C322" s="158" t="s">
        <v>4668</v>
      </c>
      <c r="D322" s="159" t="s">
        <v>355</v>
      </c>
      <c r="E322" s="311" t="s">
        <v>1847</v>
      </c>
      <c r="F322" s="311" t="s">
        <v>1831</v>
      </c>
      <c r="G322" s="161"/>
      <c r="H322" s="162" t="s">
        <v>1848</v>
      </c>
      <c r="I322" s="163"/>
      <c r="J322" s="221" t="s">
        <v>1767</v>
      </c>
      <c r="K322" s="111" t="str">
        <f>TRIM(LEFT(A322,FIND("/",A322,1)-1))</f>
        <v>158</v>
      </c>
      <c r="L322" s="111">
        <f>B322</f>
        <v>91</v>
      </c>
    </row>
    <row r="323" spans="1:10" ht="12.75">
      <c r="A323" s="165" t="s">
        <v>2830</v>
      </c>
      <c r="B323" s="166"/>
      <c r="C323" s="167" t="s">
        <v>2861</v>
      </c>
      <c r="D323" s="168" t="s">
        <v>1211</v>
      </c>
      <c r="E323" s="313" t="s">
        <v>1849</v>
      </c>
      <c r="F323" s="313" t="s">
        <v>1833</v>
      </c>
      <c r="G323" s="274"/>
      <c r="H323" s="275" t="s">
        <v>1850</v>
      </c>
      <c r="I323" s="163"/>
      <c r="J323"/>
    </row>
    <row r="324" spans="1:12" ht="12.75">
      <c r="A324" s="156" t="s">
        <v>1851</v>
      </c>
      <c r="B324" s="157">
        <v>71</v>
      </c>
      <c r="C324" s="158" t="s">
        <v>4648</v>
      </c>
      <c r="D324" s="159" t="s">
        <v>384</v>
      </c>
      <c r="E324" s="311" t="s">
        <v>1852</v>
      </c>
      <c r="F324" s="311" t="s">
        <v>1853</v>
      </c>
      <c r="G324" s="161"/>
      <c r="H324" s="162" t="s">
        <v>1854</v>
      </c>
      <c r="I324" s="163"/>
      <c r="J324" s="221" t="s">
        <v>1767</v>
      </c>
      <c r="K324" s="111" t="str">
        <f>TRIM(LEFT(A324,FIND("/",A324,1)-1))</f>
        <v>159</v>
      </c>
      <c r="L324" s="111">
        <f>B324</f>
        <v>71</v>
      </c>
    </row>
    <row r="325" spans="1:10" ht="12.75">
      <c r="A325" s="165" t="s">
        <v>2839</v>
      </c>
      <c r="B325" s="166"/>
      <c r="C325" s="167" t="s">
        <v>1464</v>
      </c>
      <c r="D325" s="168" t="s">
        <v>754</v>
      </c>
      <c r="E325" s="313" t="s">
        <v>1855</v>
      </c>
      <c r="F325" s="313" t="s">
        <v>1856</v>
      </c>
      <c r="G325" s="274"/>
      <c r="H325" s="275" t="s">
        <v>1857</v>
      </c>
      <c r="I325" s="163"/>
      <c r="J325"/>
    </row>
    <row r="326" spans="1:12" ht="12.75">
      <c r="A326" s="156" t="s">
        <v>1858</v>
      </c>
      <c r="B326" s="157">
        <v>178</v>
      </c>
      <c r="C326" s="158" t="s">
        <v>4755</v>
      </c>
      <c r="D326" s="159" t="s">
        <v>729</v>
      </c>
      <c r="E326" s="311" t="s">
        <v>1859</v>
      </c>
      <c r="F326" s="311" t="s">
        <v>1836</v>
      </c>
      <c r="G326" s="161"/>
      <c r="H326" s="162" t="s">
        <v>1860</v>
      </c>
      <c r="I326" s="163"/>
      <c r="J326" s="221" t="s">
        <v>1767</v>
      </c>
      <c r="K326" s="111" t="str">
        <f>TRIM(LEFT(A326,FIND("/",A326,1)-1))</f>
        <v>160</v>
      </c>
      <c r="L326" s="111">
        <f>B326</f>
        <v>178</v>
      </c>
    </row>
    <row r="327" spans="1:10" ht="12.75">
      <c r="A327" s="165" t="s">
        <v>2781</v>
      </c>
      <c r="B327" s="166"/>
      <c r="C327" s="167" t="s">
        <v>1743</v>
      </c>
      <c r="D327" s="168" t="s">
        <v>1212</v>
      </c>
      <c r="E327" s="313" t="s">
        <v>1208</v>
      </c>
      <c r="F327" s="313" t="s">
        <v>1838</v>
      </c>
      <c r="G327" s="274"/>
      <c r="H327" s="275" t="s">
        <v>1861</v>
      </c>
      <c r="I327" s="163"/>
      <c r="J327"/>
    </row>
    <row r="328" spans="1:12" ht="12.75">
      <c r="A328" s="156" t="s">
        <v>1862</v>
      </c>
      <c r="B328" s="157">
        <v>119</v>
      </c>
      <c r="C328" s="158" t="s">
        <v>4696</v>
      </c>
      <c r="D328" s="310" t="s">
        <v>1863</v>
      </c>
      <c r="E328" s="311" t="s">
        <v>1847</v>
      </c>
      <c r="F328" s="311" t="s">
        <v>1831</v>
      </c>
      <c r="G328" s="161"/>
      <c r="H328" s="162" t="s">
        <v>1864</v>
      </c>
      <c r="I328" s="163"/>
      <c r="J328" s="221" t="s">
        <v>1767</v>
      </c>
      <c r="K328" s="111" t="str">
        <f>TRIM(LEFT(A328,FIND("/",A328,1)-1))</f>
        <v>161</v>
      </c>
      <c r="L328" s="111">
        <f>B328</f>
        <v>119</v>
      </c>
    </row>
    <row r="329" spans="1:10" ht="12.75">
      <c r="A329" s="165" t="s">
        <v>2830</v>
      </c>
      <c r="B329" s="166"/>
      <c r="C329" s="167" t="s">
        <v>2861</v>
      </c>
      <c r="D329" s="312" t="s">
        <v>1865</v>
      </c>
      <c r="E329" s="313" t="s">
        <v>1849</v>
      </c>
      <c r="F329" s="313" t="s">
        <v>1833</v>
      </c>
      <c r="G329" s="274"/>
      <c r="H329" s="275" t="s">
        <v>1866</v>
      </c>
      <c r="I329" s="163"/>
      <c r="J329"/>
    </row>
    <row r="330" spans="1:12" ht="12.75">
      <c r="A330" s="156" t="s">
        <v>1867</v>
      </c>
      <c r="B330" s="157">
        <v>105</v>
      </c>
      <c r="C330" s="158" t="s">
        <v>4682</v>
      </c>
      <c r="D330" s="310" t="s">
        <v>1868</v>
      </c>
      <c r="E330" s="311" t="s">
        <v>1869</v>
      </c>
      <c r="F330" s="311" t="s">
        <v>1827</v>
      </c>
      <c r="G330" s="161"/>
      <c r="H330" s="162" t="s">
        <v>1870</v>
      </c>
      <c r="I330" s="163"/>
      <c r="J330" s="221" t="s">
        <v>1767</v>
      </c>
      <c r="K330" s="295" t="s">
        <v>1213</v>
      </c>
      <c r="L330" s="111">
        <f>B330</f>
        <v>105</v>
      </c>
    </row>
    <row r="331" spans="1:10" ht="12.75">
      <c r="A331" s="165" t="s">
        <v>2767</v>
      </c>
      <c r="B331" s="166"/>
      <c r="C331" s="167" t="s">
        <v>3715</v>
      </c>
      <c r="D331" s="312" t="s">
        <v>1871</v>
      </c>
      <c r="E331" s="313" t="s">
        <v>1872</v>
      </c>
      <c r="F331" s="313" t="s">
        <v>854</v>
      </c>
      <c r="G331" s="274"/>
      <c r="H331" s="275" t="s">
        <v>1873</v>
      </c>
      <c r="I331" s="163"/>
      <c r="J331"/>
    </row>
    <row r="332" spans="1:12" ht="12.75">
      <c r="A332" s="156" t="s">
        <v>1874</v>
      </c>
      <c r="B332" s="157">
        <v>144</v>
      </c>
      <c r="C332" s="158" t="s">
        <v>4719</v>
      </c>
      <c r="D332" s="310" t="s">
        <v>1868</v>
      </c>
      <c r="E332" s="311" t="s">
        <v>1869</v>
      </c>
      <c r="F332" s="311" t="s">
        <v>1827</v>
      </c>
      <c r="G332" s="161"/>
      <c r="H332" s="162" t="s">
        <v>1870</v>
      </c>
      <c r="I332" s="163"/>
      <c r="J332" s="221" t="s">
        <v>1767</v>
      </c>
      <c r="K332" s="295" t="s">
        <v>1214</v>
      </c>
      <c r="L332" s="111">
        <f>B332</f>
        <v>144</v>
      </c>
    </row>
    <row r="333" spans="1:10" ht="12.75">
      <c r="A333" s="165" t="s">
        <v>2767</v>
      </c>
      <c r="B333" s="166"/>
      <c r="C333" s="167" t="s">
        <v>2875</v>
      </c>
      <c r="D333" s="312" t="s">
        <v>1871</v>
      </c>
      <c r="E333" s="313" t="s">
        <v>1872</v>
      </c>
      <c r="F333" s="313" t="s">
        <v>854</v>
      </c>
      <c r="G333" s="274"/>
      <c r="H333" s="275" t="s">
        <v>1873</v>
      </c>
      <c r="I333" s="163"/>
      <c r="J333"/>
    </row>
    <row r="334" spans="1:12" ht="12.75">
      <c r="A334" s="156" t="s">
        <v>1875</v>
      </c>
      <c r="B334" s="157">
        <v>106</v>
      </c>
      <c r="C334" s="158" t="s">
        <v>4683</v>
      </c>
      <c r="D334" s="310" t="s">
        <v>1868</v>
      </c>
      <c r="E334" s="311" t="s">
        <v>1869</v>
      </c>
      <c r="F334" s="311" t="s">
        <v>1827</v>
      </c>
      <c r="G334" s="161"/>
      <c r="H334" s="162" t="s">
        <v>1870</v>
      </c>
      <c r="I334" s="163"/>
      <c r="J334" s="221" t="s">
        <v>1767</v>
      </c>
      <c r="K334" s="295" t="s">
        <v>1215</v>
      </c>
      <c r="L334" s="111">
        <f>B334</f>
        <v>106</v>
      </c>
    </row>
    <row r="335" spans="1:10" ht="12.75">
      <c r="A335" s="165" t="s">
        <v>2767</v>
      </c>
      <c r="B335" s="166"/>
      <c r="C335" s="167" t="s">
        <v>1473</v>
      </c>
      <c r="D335" s="312" t="s">
        <v>1871</v>
      </c>
      <c r="E335" s="313" t="s">
        <v>1872</v>
      </c>
      <c r="F335" s="313" t="s">
        <v>854</v>
      </c>
      <c r="G335" s="274"/>
      <c r="H335" s="275" t="s">
        <v>1873</v>
      </c>
      <c r="I335" s="163"/>
      <c r="J335"/>
    </row>
    <row r="336" spans="1:12" ht="12.75">
      <c r="A336" s="156" t="s">
        <v>1876</v>
      </c>
      <c r="B336" s="157">
        <v>182</v>
      </c>
      <c r="C336" s="158" t="s">
        <v>4643</v>
      </c>
      <c r="D336" s="310" t="s">
        <v>1877</v>
      </c>
      <c r="E336" s="311" t="s">
        <v>1859</v>
      </c>
      <c r="F336" s="311" t="s">
        <v>1836</v>
      </c>
      <c r="G336" s="161"/>
      <c r="H336" s="162" t="s">
        <v>1878</v>
      </c>
      <c r="I336" s="163"/>
      <c r="J336" s="221" t="s">
        <v>1767</v>
      </c>
      <c r="K336" s="295" t="s">
        <v>1216</v>
      </c>
      <c r="L336" s="111">
        <f>B336</f>
        <v>182</v>
      </c>
    </row>
    <row r="337" spans="1:10" ht="12.75">
      <c r="A337" s="165" t="s">
        <v>2781</v>
      </c>
      <c r="B337" s="166"/>
      <c r="C337" s="167" t="s">
        <v>1743</v>
      </c>
      <c r="D337" s="312" t="s">
        <v>1879</v>
      </c>
      <c r="E337" s="313" t="s">
        <v>1208</v>
      </c>
      <c r="F337" s="313" t="s">
        <v>1838</v>
      </c>
      <c r="G337" s="274"/>
      <c r="H337" s="275" t="s">
        <v>1880</v>
      </c>
      <c r="I337" s="163"/>
      <c r="J337"/>
    </row>
    <row r="338" spans="1:12" ht="12.75">
      <c r="A338" s="156" t="s">
        <v>1881</v>
      </c>
      <c r="B338" s="157">
        <v>181</v>
      </c>
      <c r="C338" s="158" t="s">
        <v>4651</v>
      </c>
      <c r="D338" s="310" t="s">
        <v>1877</v>
      </c>
      <c r="E338" s="311" t="s">
        <v>1859</v>
      </c>
      <c r="F338" s="311" t="s">
        <v>1836</v>
      </c>
      <c r="G338" s="161"/>
      <c r="H338" s="162" t="s">
        <v>1878</v>
      </c>
      <c r="I338" s="163"/>
      <c r="J338" s="221" t="s">
        <v>1767</v>
      </c>
      <c r="K338" s="295" t="s">
        <v>1217</v>
      </c>
      <c r="L338" s="111">
        <f>B338</f>
        <v>181</v>
      </c>
    </row>
    <row r="339" spans="1:10" ht="12.75">
      <c r="A339" s="165" t="s">
        <v>2781</v>
      </c>
      <c r="B339" s="166"/>
      <c r="C339" s="167" t="s">
        <v>2784</v>
      </c>
      <c r="D339" s="312" t="s">
        <v>1879</v>
      </c>
      <c r="E339" s="313" t="s">
        <v>1208</v>
      </c>
      <c r="F339" s="313" t="s">
        <v>1838</v>
      </c>
      <c r="G339" s="274"/>
      <c r="H339" s="275" t="s">
        <v>1880</v>
      </c>
      <c r="I339" s="163"/>
      <c r="J339"/>
    </row>
    <row r="340" spans="1:12" ht="12.75">
      <c r="A340" s="156" t="s">
        <v>1882</v>
      </c>
      <c r="B340" s="157">
        <v>109</v>
      </c>
      <c r="C340" s="158" t="s">
        <v>4686</v>
      </c>
      <c r="D340" s="159" t="s">
        <v>511</v>
      </c>
      <c r="E340" s="160" t="s">
        <v>512</v>
      </c>
      <c r="F340" s="160" t="s">
        <v>3701</v>
      </c>
      <c r="G340" s="161" t="s">
        <v>3702</v>
      </c>
      <c r="H340" s="162" t="s">
        <v>3703</v>
      </c>
      <c r="I340" s="163"/>
      <c r="J340" s="221"/>
      <c r="K340" s="295" t="s">
        <v>1218</v>
      </c>
      <c r="L340" s="111">
        <f>B340</f>
        <v>109</v>
      </c>
    </row>
    <row r="341" spans="1:10" ht="12.75">
      <c r="A341" s="165" t="s">
        <v>2839</v>
      </c>
      <c r="B341" s="166"/>
      <c r="C341" s="167" t="s">
        <v>2985</v>
      </c>
      <c r="D341" s="168" t="s">
        <v>1209</v>
      </c>
      <c r="E341" s="169" t="s">
        <v>1883</v>
      </c>
      <c r="F341" s="169" t="s">
        <v>3704</v>
      </c>
      <c r="G341" s="274"/>
      <c r="H341" s="275" t="s">
        <v>3705</v>
      </c>
      <c r="I341" s="163"/>
      <c r="J341"/>
    </row>
    <row r="342" spans="1:12" ht="12.75">
      <c r="A342" s="156"/>
      <c r="B342" s="157">
        <v>96</v>
      </c>
      <c r="C342" s="158" t="s">
        <v>4673</v>
      </c>
      <c r="D342" s="159" t="s">
        <v>766</v>
      </c>
      <c r="E342" s="160" t="s">
        <v>767</v>
      </c>
      <c r="F342" s="160"/>
      <c r="G342" s="276" t="s">
        <v>3706</v>
      </c>
      <c r="H342" s="277"/>
      <c r="I342" s="163"/>
      <c r="J342" s="221"/>
      <c r="K342" s="295" t="s">
        <v>1219</v>
      </c>
      <c r="L342" s="111">
        <f>B342</f>
        <v>96</v>
      </c>
    </row>
    <row r="343" spans="1:10" ht="12.75">
      <c r="A343" s="165" t="s">
        <v>2831</v>
      </c>
      <c r="B343" s="166"/>
      <c r="C343" s="167" t="s">
        <v>1525</v>
      </c>
      <c r="D343" s="168" t="s">
        <v>552</v>
      </c>
      <c r="E343" s="169" t="s">
        <v>571</v>
      </c>
      <c r="F343" s="169"/>
      <c r="G343" s="278"/>
      <c r="H343" s="279"/>
      <c r="I343" s="163"/>
      <c r="J343"/>
    </row>
    <row r="344" spans="1:12" ht="12.75">
      <c r="A344" s="156"/>
      <c r="B344" s="157">
        <v>179</v>
      </c>
      <c r="C344" s="158" t="s">
        <v>4745</v>
      </c>
      <c r="D344" s="159" t="s">
        <v>663</v>
      </c>
      <c r="E344" s="160" t="s">
        <v>664</v>
      </c>
      <c r="F344" s="160"/>
      <c r="G344" s="276" t="s">
        <v>3707</v>
      </c>
      <c r="H344" s="277"/>
      <c r="I344" s="163"/>
      <c r="J344" s="221"/>
      <c r="K344" s="295" t="s">
        <v>1220</v>
      </c>
      <c r="L344" s="111">
        <f>B344</f>
        <v>179</v>
      </c>
    </row>
    <row r="345" spans="1:10" ht="12.75">
      <c r="A345" s="165" t="s">
        <v>2781</v>
      </c>
      <c r="B345" s="166"/>
      <c r="C345" s="167" t="s">
        <v>1912</v>
      </c>
      <c r="D345" s="168" t="s">
        <v>828</v>
      </c>
      <c r="E345" s="169" t="s">
        <v>829</v>
      </c>
      <c r="F345" s="169"/>
      <c r="G345" s="278"/>
      <c r="H345" s="279"/>
      <c r="I345" s="163"/>
      <c r="J345"/>
    </row>
    <row r="346" spans="1:12" ht="12.75">
      <c r="A346" s="156"/>
      <c r="B346" s="157">
        <v>165</v>
      </c>
      <c r="C346" s="158" t="s">
        <v>4742</v>
      </c>
      <c r="D346" s="159" t="s">
        <v>698</v>
      </c>
      <c r="E346" s="160" t="s">
        <v>699</v>
      </c>
      <c r="F346" s="160"/>
      <c r="G346" s="276" t="s">
        <v>3706</v>
      </c>
      <c r="H346" s="277"/>
      <c r="I346" s="163"/>
      <c r="J346" s="221"/>
      <c r="K346" s="295" t="s">
        <v>1221</v>
      </c>
      <c r="L346" s="111">
        <f>B346</f>
        <v>165</v>
      </c>
    </row>
    <row r="347" spans="1:10" ht="12.75">
      <c r="A347" s="165" t="s">
        <v>2781</v>
      </c>
      <c r="B347" s="166"/>
      <c r="C347" s="167" t="s">
        <v>2784</v>
      </c>
      <c r="D347" s="168" t="s">
        <v>1884</v>
      </c>
      <c r="E347" s="169" t="s">
        <v>678</v>
      </c>
      <c r="F347" s="169"/>
      <c r="G347" s="278"/>
      <c r="H347" s="279"/>
      <c r="I347" s="163"/>
      <c r="J347"/>
    </row>
    <row r="348" spans="1:12" ht="12.75">
      <c r="A348" s="156"/>
      <c r="B348" s="157">
        <v>11</v>
      </c>
      <c r="C348" s="158" t="s">
        <v>3845</v>
      </c>
      <c r="D348" s="159" t="s">
        <v>728</v>
      </c>
      <c r="E348" s="160"/>
      <c r="F348" s="160"/>
      <c r="G348" s="276" t="s">
        <v>3708</v>
      </c>
      <c r="H348" s="277"/>
      <c r="I348" s="163"/>
      <c r="J348" s="221"/>
      <c r="K348" s="295" t="s">
        <v>1222</v>
      </c>
      <c r="L348" s="111">
        <f>B348</f>
        <v>11</v>
      </c>
    </row>
    <row r="349" spans="1:10" ht="12.75">
      <c r="A349" s="165" t="s">
        <v>2835</v>
      </c>
      <c r="B349" s="166"/>
      <c r="C349" s="167" t="s">
        <v>3000</v>
      </c>
      <c r="D349" s="168" t="s">
        <v>4772</v>
      </c>
      <c r="E349" s="169"/>
      <c r="F349" s="169"/>
      <c r="G349" s="278"/>
      <c r="H349" s="279"/>
      <c r="I349" s="163"/>
      <c r="J349"/>
    </row>
    <row r="350" spans="1:12" ht="12.75">
      <c r="A350" s="156"/>
      <c r="B350" s="157">
        <v>19</v>
      </c>
      <c r="C350" s="158" t="s">
        <v>3852</v>
      </c>
      <c r="D350" s="159" t="s">
        <v>1210</v>
      </c>
      <c r="E350" s="160"/>
      <c r="F350" s="160"/>
      <c r="G350" s="276" t="s">
        <v>3709</v>
      </c>
      <c r="H350" s="277"/>
      <c r="I350" s="163"/>
      <c r="J350" s="221"/>
      <c r="K350" s="295" t="s">
        <v>1223</v>
      </c>
      <c r="L350" s="111">
        <f>B350</f>
        <v>19</v>
      </c>
    </row>
    <row r="351" spans="1:10" ht="12.75">
      <c r="A351" s="165" t="s">
        <v>2829</v>
      </c>
      <c r="B351" s="166"/>
      <c r="C351" s="167" t="s">
        <v>2881</v>
      </c>
      <c r="D351" s="168" t="s">
        <v>447</v>
      </c>
      <c r="E351" s="169"/>
      <c r="F351" s="169"/>
      <c r="G351" s="278"/>
      <c r="H351" s="279"/>
      <c r="I351" s="163"/>
      <c r="J351"/>
    </row>
    <row r="352" spans="1:12" ht="12.75">
      <c r="A352" s="156"/>
      <c r="B352" s="157">
        <v>104</v>
      </c>
      <c r="C352" s="158" t="s">
        <v>4681</v>
      </c>
      <c r="D352" s="159" t="s">
        <v>3839</v>
      </c>
      <c r="E352" s="160"/>
      <c r="F352" s="160"/>
      <c r="G352" s="276" t="s">
        <v>3709</v>
      </c>
      <c r="H352" s="277"/>
      <c r="I352" s="163"/>
      <c r="J352" s="221"/>
      <c r="K352" s="295" t="s">
        <v>1224</v>
      </c>
      <c r="L352" s="111">
        <f>B352</f>
        <v>104</v>
      </c>
    </row>
    <row r="353" spans="1:10" ht="12.75">
      <c r="A353" s="165" t="s">
        <v>2830</v>
      </c>
      <c r="B353" s="166"/>
      <c r="C353" s="167" t="s">
        <v>1480</v>
      </c>
      <c r="D353" s="168" t="s">
        <v>624</v>
      </c>
      <c r="E353" s="169"/>
      <c r="F353" s="169"/>
      <c r="G353" s="278"/>
      <c r="H353" s="279"/>
      <c r="I353" s="163"/>
      <c r="J353"/>
    </row>
    <row r="354" spans="1:12" ht="12.75">
      <c r="A354" s="156"/>
      <c r="B354" s="157">
        <v>132</v>
      </c>
      <c r="C354" s="158" t="s">
        <v>4707</v>
      </c>
      <c r="D354" s="159"/>
      <c r="E354" s="160"/>
      <c r="F354" s="160"/>
      <c r="G354" s="276" t="s">
        <v>3710</v>
      </c>
      <c r="H354" s="277"/>
      <c r="I354" s="163"/>
      <c r="J354" s="221"/>
      <c r="K354" s="295" t="s">
        <v>1225</v>
      </c>
      <c r="L354" s="111">
        <f>B354</f>
        <v>132</v>
      </c>
    </row>
    <row r="355" spans="1:10" ht="12.75">
      <c r="A355" s="165" t="s">
        <v>2835</v>
      </c>
      <c r="B355" s="166"/>
      <c r="C355" s="167" t="s">
        <v>2881</v>
      </c>
      <c r="D355" s="168"/>
      <c r="E355" s="169"/>
      <c r="F355" s="169"/>
      <c r="G355" s="278"/>
      <c r="H355" s="279"/>
      <c r="I355" s="163"/>
      <c r="J355"/>
    </row>
  </sheetData>
  <sheetProtection/>
  <mergeCells count="4">
    <mergeCell ref="A2:H2"/>
    <mergeCell ref="A3:H3"/>
    <mergeCell ref="A4:H4"/>
    <mergeCell ref="D6:F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V355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7.140625" style="47" customWidth="1"/>
    <col min="2" max="2" width="4.28125" style="259" customWidth="1"/>
    <col min="3" max="3" width="23.421875" style="47" customWidth="1"/>
    <col min="4" max="14" width="6.7109375" style="127" customWidth="1"/>
    <col min="15" max="15" width="6.7109375" style="47" customWidth="1"/>
    <col min="16" max="16" width="14.57421875" style="47" customWidth="1"/>
    <col min="17" max="17" width="3.57421875" style="47" customWidth="1"/>
    <col min="18" max="18" width="10.28125" style="115" customWidth="1"/>
    <col min="19" max="19" width="10.28125" style="0" customWidth="1"/>
    <col min="20" max="20" width="11.00390625" style="0" bestFit="1" customWidth="1"/>
  </cols>
  <sheetData>
    <row r="1" spans="1:19" ht="4.5" customHeight="1">
      <c r="A1" s="59"/>
      <c r="B1" s="116"/>
      <c r="C1" s="58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58"/>
      <c r="P1" s="58"/>
      <c r="R1" s="174"/>
      <c r="S1" s="164"/>
    </row>
    <row r="2" spans="1:19" ht="15.75">
      <c r="A2" s="315" t="str">
        <f>Startlist!$F4</f>
        <v>Silveston 50th Saaremaa Rally 2017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R2" s="174"/>
      <c r="S2" s="164"/>
    </row>
    <row r="3" spans="1:19" ht="15">
      <c r="A3" s="316" t="str">
        <f>Startlist!$F5</f>
        <v>October 13-14, 2017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R3" s="174"/>
      <c r="S3" s="164"/>
    </row>
    <row r="4" spans="1:19" ht="15">
      <c r="A4" s="189" t="s">
        <v>2975</v>
      </c>
      <c r="B4" s="11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 t="s">
        <v>2976</v>
      </c>
      <c r="R4" s="174"/>
      <c r="S4" s="164"/>
    </row>
    <row r="5" spans="1:19" ht="15">
      <c r="A5" s="190" t="s">
        <v>2789</v>
      </c>
      <c r="B5" s="256"/>
      <c r="C5" s="46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46"/>
      <c r="P5" s="186"/>
      <c r="R5" s="174"/>
      <c r="S5" s="164"/>
    </row>
    <row r="6" spans="1:19" ht="12.75">
      <c r="A6" s="35" t="s">
        <v>2800</v>
      </c>
      <c r="B6" s="257" t="s">
        <v>2801</v>
      </c>
      <c r="C6" s="28" t="s">
        <v>2802</v>
      </c>
      <c r="D6" s="317" t="s">
        <v>2827</v>
      </c>
      <c r="E6" s="318"/>
      <c r="F6" s="318"/>
      <c r="G6" s="318"/>
      <c r="H6" s="318"/>
      <c r="I6" s="318"/>
      <c r="J6" s="318"/>
      <c r="K6" s="318"/>
      <c r="L6" s="318"/>
      <c r="M6" s="318"/>
      <c r="N6" s="319"/>
      <c r="O6" s="26" t="s">
        <v>2811</v>
      </c>
      <c r="P6" s="26" t="s">
        <v>2821</v>
      </c>
      <c r="R6" s="205"/>
      <c r="S6" s="205"/>
    </row>
    <row r="7" spans="1:19" ht="12.75">
      <c r="A7" s="34" t="s">
        <v>2823</v>
      </c>
      <c r="B7" s="258"/>
      <c r="C7" s="30" t="s">
        <v>2798</v>
      </c>
      <c r="D7" s="118" t="s">
        <v>2803</v>
      </c>
      <c r="E7" s="119" t="s">
        <v>2804</v>
      </c>
      <c r="F7" s="119" t="s">
        <v>2805</v>
      </c>
      <c r="G7" s="119" t="s">
        <v>2806</v>
      </c>
      <c r="H7" s="119" t="s">
        <v>2807</v>
      </c>
      <c r="I7" s="119" t="s">
        <v>2808</v>
      </c>
      <c r="J7" s="119" t="s">
        <v>2809</v>
      </c>
      <c r="K7" s="119" t="s">
        <v>2833</v>
      </c>
      <c r="L7" s="119" t="s">
        <v>2836</v>
      </c>
      <c r="M7" s="119" t="s">
        <v>3768</v>
      </c>
      <c r="N7" s="120">
        <v>11</v>
      </c>
      <c r="O7" s="33"/>
      <c r="P7" s="34" t="s">
        <v>2822</v>
      </c>
      <c r="R7" s="174"/>
      <c r="S7" s="164"/>
    </row>
    <row r="8" spans="1:22" ht="12.75">
      <c r="A8" s="66" t="s">
        <v>3800</v>
      </c>
      <c r="B8" s="72">
        <v>1</v>
      </c>
      <c r="C8" s="67" t="s">
        <v>3801</v>
      </c>
      <c r="D8" s="121" t="s">
        <v>3802</v>
      </c>
      <c r="E8" s="122" t="s">
        <v>3803</v>
      </c>
      <c r="F8" s="122" t="s">
        <v>3055</v>
      </c>
      <c r="G8" s="122" t="s">
        <v>911</v>
      </c>
      <c r="H8" s="122" t="s">
        <v>912</v>
      </c>
      <c r="I8" s="122" t="s">
        <v>913</v>
      </c>
      <c r="J8" s="122" t="s">
        <v>4270</v>
      </c>
      <c r="K8" s="122" t="s">
        <v>4271</v>
      </c>
      <c r="L8" s="122" t="s">
        <v>2210</v>
      </c>
      <c r="M8" s="122" t="s">
        <v>2211</v>
      </c>
      <c r="N8" s="123" t="s">
        <v>2212</v>
      </c>
      <c r="O8" s="61"/>
      <c r="P8" s="62" t="s">
        <v>2213</v>
      </c>
      <c r="Q8" s="53"/>
      <c r="R8" s="205"/>
      <c r="S8" s="205"/>
      <c r="V8" s="204"/>
    </row>
    <row r="9" spans="1:19" ht="12.75">
      <c r="A9" s="63" t="s">
        <v>2835</v>
      </c>
      <c r="B9" s="68"/>
      <c r="C9" s="69" t="s">
        <v>2744</v>
      </c>
      <c r="D9" s="124" t="s">
        <v>3804</v>
      </c>
      <c r="E9" s="125" t="s">
        <v>3804</v>
      </c>
      <c r="F9" s="125" t="s">
        <v>3804</v>
      </c>
      <c r="G9" s="125" t="s">
        <v>3804</v>
      </c>
      <c r="H9" s="125" t="s">
        <v>3804</v>
      </c>
      <c r="I9" s="125" t="s">
        <v>3804</v>
      </c>
      <c r="J9" s="125" t="s">
        <v>3804</v>
      </c>
      <c r="K9" s="125" t="s">
        <v>3804</v>
      </c>
      <c r="L9" s="125" t="s">
        <v>3804</v>
      </c>
      <c r="M9" s="125" t="s">
        <v>3804</v>
      </c>
      <c r="N9" s="126" t="s">
        <v>3804</v>
      </c>
      <c r="O9" s="70"/>
      <c r="P9" s="71" t="s">
        <v>3805</v>
      </c>
      <c r="Q9" s="53"/>
      <c r="R9"/>
      <c r="S9" s="204"/>
    </row>
    <row r="10" spans="1:19" ht="12.75">
      <c r="A10" s="66" t="s">
        <v>3806</v>
      </c>
      <c r="B10" s="72">
        <v>5</v>
      </c>
      <c r="C10" s="67" t="s">
        <v>3823</v>
      </c>
      <c r="D10" s="121" t="s">
        <v>3824</v>
      </c>
      <c r="E10" s="122" t="s">
        <v>3825</v>
      </c>
      <c r="F10" s="122" t="s">
        <v>3066</v>
      </c>
      <c r="G10" s="122" t="s">
        <v>914</v>
      </c>
      <c r="H10" s="122" t="s">
        <v>915</v>
      </c>
      <c r="I10" s="122" t="s">
        <v>916</v>
      </c>
      <c r="J10" s="122" t="s">
        <v>4272</v>
      </c>
      <c r="K10" s="122" t="s">
        <v>4273</v>
      </c>
      <c r="L10" s="122" t="s">
        <v>2214</v>
      </c>
      <c r="M10" s="122" t="s">
        <v>2215</v>
      </c>
      <c r="N10" s="123" t="s">
        <v>2216</v>
      </c>
      <c r="O10" s="61"/>
      <c r="P10" s="62" t="s">
        <v>2217</v>
      </c>
      <c r="Q10" s="53"/>
      <c r="R10" s="204"/>
      <c r="S10" s="204"/>
    </row>
    <row r="11" spans="1:18" ht="12.75">
      <c r="A11" s="63" t="s">
        <v>2835</v>
      </c>
      <c r="B11" s="68"/>
      <c r="C11" s="69" t="s">
        <v>3000</v>
      </c>
      <c r="D11" s="124" t="s">
        <v>3811</v>
      </c>
      <c r="E11" s="125" t="s">
        <v>3826</v>
      </c>
      <c r="F11" s="125" t="s">
        <v>3810</v>
      </c>
      <c r="G11" s="125" t="s">
        <v>3071</v>
      </c>
      <c r="H11" s="125" t="s">
        <v>897</v>
      </c>
      <c r="I11" s="125" t="s">
        <v>3811</v>
      </c>
      <c r="J11" s="125" t="s">
        <v>3811</v>
      </c>
      <c r="K11" s="125" t="s">
        <v>3810</v>
      </c>
      <c r="L11" s="125" t="s">
        <v>3811</v>
      </c>
      <c r="M11" s="125" t="s">
        <v>3811</v>
      </c>
      <c r="N11" s="126" t="s">
        <v>3811</v>
      </c>
      <c r="O11" s="70"/>
      <c r="P11" s="71" t="s">
        <v>2218</v>
      </c>
      <c r="Q11" s="53"/>
      <c r="R11"/>
    </row>
    <row r="12" spans="1:18" ht="12.75">
      <c r="A12" s="66" t="s">
        <v>3812</v>
      </c>
      <c r="B12" s="72">
        <v>4</v>
      </c>
      <c r="C12" s="67" t="s">
        <v>3828</v>
      </c>
      <c r="D12" s="121" t="s">
        <v>3829</v>
      </c>
      <c r="E12" s="122" t="s">
        <v>3830</v>
      </c>
      <c r="F12" s="122" t="s">
        <v>3069</v>
      </c>
      <c r="G12" s="122" t="s">
        <v>889</v>
      </c>
      <c r="H12" s="122" t="s">
        <v>1007</v>
      </c>
      <c r="I12" s="122" t="s">
        <v>967</v>
      </c>
      <c r="J12" s="122" t="s">
        <v>4274</v>
      </c>
      <c r="K12" s="122" t="s">
        <v>4275</v>
      </c>
      <c r="L12" s="122" t="s">
        <v>2219</v>
      </c>
      <c r="M12" s="122" t="s">
        <v>271</v>
      </c>
      <c r="N12" s="123" t="s">
        <v>2220</v>
      </c>
      <c r="O12" s="61"/>
      <c r="P12" s="62" t="s">
        <v>2221</v>
      </c>
      <c r="Q12" s="53"/>
      <c r="R12" s="203"/>
    </row>
    <row r="13" spans="1:20" ht="12.75">
      <c r="A13" s="63" t="s">
        <v>2835</v>
      </c>
      <c r="B13" s="68"/>
      <c r="C13" s="69" t="s">
        <v>3000</v>
      </c>
      <c r="D13" s="124" t="s">
        <v>3831</v>
      </c>
      <c r="E13" s="125" t="s">
        <v>4756</v>
      </c>
      <c r="F13" s="125" t="s">
        <v>3071</v>
      </c>
      <c r="G13" s="125" t="s">
        <v>3953</v>
      </c>
      <c r="H13" s="125" t="s">
        <v>917</v>
      </c>
      <c r="I13" s="125" t="s">
        <v>3810</v>
      </c>
      <c r="J13" s="125" t="s">
        <v>3810</v>
      </c>
      <c r="K13" s="125" t="s">
        <v>3816</v>
      </c>
      <c r="L13" s="125" t="s">
        <v>3953</v>
      </c>
      <c r="M13" s="125" t="s">
        <v>3065</v>
      </c>
      <c r="N13" s="126" t="s">
        <v>3826</v>
      </c>
      <c r="O13" s="70"/>
      <c r="P13" s="71" t="s">
        <v>2222</v>
      </c>
      <c r="Q13" s="53"/>
      <c r="R13" s="203"/>
      <c r="T13" s="199"/>
    </row>
    <row r="14" spans="1:20" ht="12.75">
      <c r="A14" s="66" t="s">
        <v>3817</v>
      </c>
      <c r="B14" s="72">
        <v>9</v>
      </c>
      <c r="C14" s="67" t="s">
        <v>3818</v>
      </c>
      <c r="D14" s="121" t="s">
        <v>3819</v>
      </c>
      <c r="E14" s="122" t="s">
        <v>3820</v>
      </c>
      <c r="F14" s="122" t="s">
        <v>3064</v>
      </c>
      <c r="G14" s="122" t="s">
        <v>918</v>
      </c>
      <c r="H14" s="122" t="s">
        <v>919</v>
      </c>
      <c r="I14" s="122" t="s">
        <v>920</v>
      </c>
      <c r="J14" s="122" t="s">
        <v>4276</v>
      </c>
      <c r="K14" s="122" t="s">
        <v>4277</v>
      </c>
      <c r="L14" s="122" t="s">
        <v>2223</v>
      </c>
      <c r="M14" s="122" t="s">
        <v>2224</v>
      </c>
      <c r="N14" s="123" t="s">
        <v>2225</v>
      </c>
      <c r="O14" s="61"/>
      <c r="P14" s="62" t="s">
        <v>2226</v>
      </c>
      <c r="Q14" s="53"/>
      <c r="R14"/>
      <c r="T14" s="199"/>
    </row>
    <row r="15" spans="1:18" ht="12.75">
      <c r="A15" s="63" t="s">
        <v>2835</v>
      </c>
      <c r="B15" s="68"/>
      <c r="C15" s="69" t="s">
        <v>3000</v>
      </c>
      <c r="D15" s="124" t="s">
        <v>3821</v>
      </c>
      <c r="E15" s="125" t="s">
        <v>3810</v>
      </c>
      <c r="F15" s="125" t="s">
        <v>3065</v>
      </c>
      <c r="G15" s="125" t="s">
        <v>3810</v>
      </c>
      <c r="H15" s="125" t="s">
        <v>3071</v>
      </c>
      <c r="I15" s="125" t="s">
        <v>3816</v>
      </c>
      <c r="J15" s="125" t="s">
        <v>3816</v>
      </c>
      <c r="K15" s="125" t="s">
        <v>917</v>
      </c>
      <c r="L15" s="125" t="s">
        <v>3816</v>
      </c>
      <c r="M15" s="125" t="s">
        <v>897</v>
      </c>
      <c r="N15" s="126" t="s">
        <v>3821</v>
      </c>
      <c r="O15" s="70" t="s">
        <v>861</v>
      </c>
      <c r="P15" s="71" t="s">
        <v>2227</v>
      </c>
      <c r="Q15" s="53"/>
      <c r="R15"/>
    </row>
    <row r="16" spans="1:22" ht="12.75">
      <c r="A16" s="66" t="s">
        <v>3822</v>
      </c>
      <c r="B16" s="72">
        <v>6</v>
      </c>
      <c r="C16" s="67" t="s">
        <v>3837</v>
      </c>
      <c r="D16" s="121" t="s">
        <v>3838</v>
      </c>
      <c r="E16" s="122" t="s">
        <v>3839</v>
      </c>
      <c r="F16" s="122" t="s">
        <v>3075</v>
      </c>
      <c r="G16" s="122" t="s">
        <v>890</v>
      </c>
      <c r="H16" s="122" t="s">
        <v>891</v>
      </c>
      <c r="I16" s="122" t="s">
        <v>3952</v>
      </c>
      <c r="J16" s="122" t="s">
        <v>4278</v>
      </c>
      <c r="K16" s="122" t="s">
        <v>4279</v>
      </c>
      <c r="L16" s="122" t="s">
        <v>2228</v>
      </c>
      <c r="M16" s="122" t="s">
        <v>4421</v>
      </c>
      <c r="N16" s="123" t="s">
        <v>2229</v>
      </c>
      <c r="O16" s="61"/>
      <c r="P16" s="62" t="s">
        <v>2230</v>
      </c>
      <c r="Q16" s="53"/>
      <c r="R16"/>
      <c r="T16" s="204"/>
      <c r="V16" s="204"/>
    </row>
    <row r="17" spans="1:22" ht="12.75">
      <c r="A17" s="63" t="s">
        <v>2835</v>
      </c>
      <c r="B17" s="68"/>
      <c r="C17" s="69" t="s">
        <v>2981</v>
      </c>
      <c r="D17" s="124" t="s">
        <v>3826</v>
      </c>
      <c r="E17" s="125" t="s">
        <v>274</v>
      </c>
      <c r="F17" s="125" t="s">
        <v>3077</v>
      </c>
      <c r="G17" s="125" t="s">
        <v>274</v>
      </c>
      <c r="H17" s="125" t="s">
        <v>921</v>
      </c>
      <c r="I17" s="125" t="s">
        <v>3077</v>
      </c>
      <c r="J17" s="125" t="s">
        <v>4130</v>
      </c>
      <c r="K17" s="125" t="s">
        <v>921</v>
      </c>
      <c r="L17" s="125" t="s">
        <v>4130</v>
      </c>
      <c r="M17" s="125" t="s">
        <v>3071</v>
      </c>
      <c r="N17" s="126" t="s">
        <v>3810</v>
      </c>
      <c r="O17" s="70"/>
      <c r="P17" s="71" t="s">
        <v>2231</v>
      </c>
      <c r="Q17" s="53"/>
      <c r="R17"/>
      <c r="T17" s="204"/>
      <c r="V17" s="204"/>
    </row>
    <row r="18" spans="1:22" ht="12.75">
      <c r="A18" s="66" t="s">
        <v>857</v>
      </c>
      <c r="B18" s="72">
        <v>8</v>
      </c>
      <c r="C18" s="67" t="s">
        <v>3833</v>
      </c>
      <c r="D18" s="121" t="s">
        <v>3834</v>
      </c>
      <c r="E18" s="122" t="s">
        <v>3835</v>
      </c>
      <c r="F18" s="122" t="s">
        <v>3073</v>
      </c>
      <c r="G18" s="122" t="s">
        <v>898</v>
      </c>
      <c r="H18" s="122" t="s">
        <v>899</v>
      </c>
      <c r="I18" s="122" t="s">
        <v>961</v>
      </c>
      <c r="J18" s="122" t="s">
        <v>4280</v>
      </c>
      <c r="K18" s="122" t="s">
        <v>4281</v>
      </c>
      <c r="L18" s="122" t="s">
        <v>2232</v>
      </c>
      <c r="M18" s="122" t="s">
        <v>2233</v>
      </c>
      <c r="N18" s="123" t="s">
        <v>2234</v>
      </c>
      <c r="O18" s="61"/>
      <c r="P18" s="62" t="s">
        <v>2235</v>
      </c>
      <c r="Q18" s="53"/>
      <c r="R18"/>
      <c r="T18" s="204"/>
      <c r="V18" s="204"/>
    </row>
    <row r="19" spans="1:18" ht="12.75">
      <c r="A19" s="63" t="s">
        <v>2829</v>
      </c>
      <c r="B19" s="68"/>
      <c r="C19" s="69" t="s">
        <v>2843</v>
      </c>
      <c r="D19" s="124" t="s">
        <v>3836</v>
      </c>
      <c r="E19" s="125" t="s">
        <v>4757</v>
      </c>
      <c r="F19" s="125" t="s">
        <v>3074</v>
      </c>
      <c r="G19" s="125" t="s">
        <v>3087</v>
      </c>
      <c r="H19" s="125" t="s">
        <v>922</v>
      </c>
      <c r="I19" s="125" t="s">
        <v>928</v>
      </c>
      <c r="J19" s="125" t="s">
        <v>3083</v>
      </c>
      <c r="K19" s="125" t="s">
        <v>928</v>
      </c>
      <c r="L19" s="125" t="s">
        <v>3083</v>
      </c>
      <c r="M19" s="125" t="s">
        <v>922</v>
      </c>
      <c r="N19" s="126" t="s">
        <v>2352</v>
      </c>
      <c r="O19" s="70" t="s">
        <v>861</v>
      </c>
      <c r="P19" s="71" t="s">
        <v>2236</v>
      </c>
      <c r="Q19" s="53"/>
      <c r="R19"/>
    </row>
    <row r="20" spans="1:18" ht="12.75">
      <c r="A20" s="66" t="s">
        <v>3832</v>
      </c>
      <c r="B20" s="72">
        <v>27</v>
      </c>
      <c r="C20" s="67" t="s">
        <v>3860</v>
      </c>
      <c r="D20" s="121" t="s">
        <v>275</v>
      </c>
      <c r="E20" s="122" t="s">
        <v>276</v>
      </c>
      <c r="F20" s="122" t="s">
        <v>3093</v>
      </c>
      <c r="G20" s="122" t="s">
        <v>502</v>
      </c>
      <c r="H20" s="122" t="s">
        <v>892</v>
      </c>
      <c r="I20" s="122" t="s">
        <v>893</v>
      </c>
      <c r="J20" s="122" t="s">
        <v>4282</v>
      </c>
      <c r="K20" s="122" t="s">
        <v>4283</v>
      </c>
      <c r="L20" s="122" t="s">
        <v>2237</v>
      </c>
      <c r="M20" s="122" t="s">
        <v>2238</v>
      </c>
      <c r="N20" s="123" t="s">
        <v>2239</v>
      </c>
      <c r="O20" s="61"/>
      <c r="P20" s="62" t="s">
        <v>2240</v>
      </c>
      <c r="Q20" s="53"/>
      <c r="R20"/>
    </row>
    <row r="21" spans="1:20" ht="12.75">
      <c r="A21" s="63" t="s">
        <v>2832</v>
      </c>
      <c r="B21" s="68"/>
      <c r="C21" s="69" t="s">
        <v>1362</v>
      </c>
      <c r="D21" s="124" t="s">
        <v>701</v>
      </c>
      <c r="E21" s="125" t="s">
        <v>277</v>
      </c>
      <c r="F21" s="125" t="s">
        <v>3095</v>
      </c>
      <c r="G21" s="125" t="s">
        <v>964</v>
      </c>
      <c r="H21" s="125" t="s">
        <v>3954</v>
      </c>
      <c r="I21" s="125" t="s">
        <v>3836</v>
      </c>
      <c r="J21" s="125" t="s">
        <v>3954</v>
      </c>
      <c r="K21" s="125" t="s">
        <v>964</v>
      </c>
      <c r="L21" s="125" t="s">
        <v>710</v>
      </c>
      <c r="M21" s="125" t="s">
        <v>3836</v>
      </c>
      <c r="N21" s="126" t="s">
        <v>3954</v>
      </c>
      <c r="O21" s="70"/>
      <c r="P21" s="71" t="s">
        <v>2241</v>
      </c>
      <c r="Q21" s="53"/>
      <c r="R21"/>
      <c r="T21" s="204"/>
    </row>
    <row r="22" spans="1:20" ht="12.75">
      <c r="A22" s="66" t="s">
        <v>962</v>
      </c>
      <c r="B22" s="72">
        <v>20</v>
      </c>
      <c r="C22" s="67" t="s">
        <v>3853</v>
      </c>
      <c r="D22" s="121" t="s">
        <v>4766</v>
      </c>
      <c r="E22" s="122" t="s">
        <v>4767</v>
      </c>
      <c r="F22" s="122" t="s">
        <v>3089</v>
      </c>
      <c r="G22" s="122" t="s">
        <v>894</v>
      </c>
      <c r="H22" s="122" t="s">
        <v>895</v>
      </c>
      <c r="I22" s="122" t="s">
        <v>896</v>
      </c>
      <c r="J22" s="122" t="s">
        <v>4284</v>
      </c>
      <c r="K22" s="122" t="s">
        <v>4285</v>
      </c>
      <c r="L22" s="122" t="s">
        <v>2242</v>
      </c>
      <c r="M22" s="122" t="s">
        <v>2243</v>
      </c>
      <c r="N22" s="123" t="s">
        <v>2244</v>
      </c>
      <c r="O22" s="61"/>
      <c r="P22" s="62" t="s">
        <v>2245</v>
      </c>
      <c r="Q22" s="53"/>
      <c r="R22"/>
      <c r="T22" s="204"/>
    </row>
    <row r="23" spans="1:20" ht="12.75">
      <c r="A23" s="63" t="s">
        <v>2835</v>
      </c>
      <c r="B23" s="68"/>
      <c r="C23" s="69" t="s">
        <v>1349</v>
      </c>
      <c r="D23" s="124" t="s">
        <v>702</v>
      </c>
      <c r="E23" s="125" t="s">
        <v>278</v>
      </c>
      <c r="F23" s="125" t="s">
        <v>3091</v>
      </c>
      <c r="G23" s="125" t="s">
        <v>3955</v>
      </c>
      <c r="H23" s="125" t="s">
        <v>3955</v>
      </c>
      <c r="I23" s="125" t="s">
        <v>963</v>
      </c>
      <c r="J23" s="125" t="s">
        <v>3953</v>
      </c>
      <c r="K23" s="125" t="s">
        <v>3955</v>
      </c>
      <c r="L23" s="125" t="s">
        <v>447</v>
      </c>
      <c r="M23" s="125" t="s">
        <v>3077</v>
      </c>
      <c r="N23" s="126" t="s">
        <v>4756</v>
      </c>
      <c r="O23" s="70"/>
      <c r="P23" s="71" t="s">
        <v>2246</v>
      </c>
      <c r="Q23" s="53"/>
      <c r="R23"/>
      <c r="T23" s="204"/>
    </row>
    <row r="24" spans="1:18" ht="12.75">
      <c r="A24" s="66" t="s">
        <v>858</v>
      </c>
      <c r="B24" s="72">
        <v>34</v>
      </c>
      <c r="C24" s="67" t="s">
        <v>3867</v>
      </c>
      <c r="D24" s="121" t="s">
        <v>303</v>
      </c>
      <c r="E24" s="122" t="s">
        <v>304</v>
      </c>
      <c r="F24" s="122" t="s">
        <v>3107</v>
      </c>
      <c r="G24" s="122" t="s">
        <v>925</v>
      </c>
      <c r="H24" s="122" t="s">
        <v>926</v>
      </c>
      <c r="I24" s="122" t="s">
        <v>927</v>
      </c>
      <c r="J24" s="122" t="s">
        <v>4286</v>
      </c>
      <c r="K24" s="122" t="s">
        <v>4287</v>
      </c>
      <c r="L24" s="122" t="s">
        <v>2256</v>
      </c>
      <c r="M24" s="122" t="s">
        <v>4438</v>
      </c>
      <c r="N24" s="123" t="s">
        <v>2257</v>
      </c>
      <c r="O24" s="61"/>
      <c r="P24" s="62" t="s">
        <v>2258</v>
      </c>
      <c r="Q24" s="53"/>
      <c r="R24"/>
    </row>
    <row r="25" spans="1:18" ht="12.75">
      <c r="A25" s="63" t="s">
        <v>2829</v>
      </c>
      <c r="B25" s="68"/>
      <c r="C25" s="69" t="s">
        <v>1378</v>
      </c>
      <c r="D25" s="124" t="s">
        <v>293</v>
      </c>
      <c r="E25" s="125" t="s">
        <v>268</v>
      </c>
      <c r="F25" s="125" t="s">
        <v>3109</v>
      </c>
      <c r="G25" s="125" t="s">
        <v>784</v>
      </c>
      <c r="H25" s="125" t="s">
        <v>4761</v>
      </c>
      <c r="I25" s="125" t="s">
        <v>3083</v>
      </c>
      <c r="J25" s="125" t="s">
        <v>4761</v>
      </c>
      <c r="K25" s="125" t="s">
        <v>4008</v>
      </c>
      <c r="L25" s="125" t="s">
        <v>4008</v>
      </c>
      <c r="M25" s="125" t="s">
        <v>4310</v>
      </c>
      <c r="N25" s="126" t="s">
        <v>4309</v>
      </c>
      <c r="O25" s="70"/>
      <c r="P25" s="71" t="s">
        <v>2259</v>
      </c>
      <c r="Q25" s="53"/>
      <c r="R25"/>
    </row>
    <row r="26" spans="1:18" ht="12.75">
      <c r="A26" s="66" t="s">
        <v>4288</v>
      </c>
      <c r="B26" s="72">
        <v>54</v>
      </c>
      <c r="C26" s="67" t="s">
        <v>3887</v>
      </c>
      <c r="D26" s="121" t="s">
        <v>323</v>
      </c>
      <c r="E26" s="122" t="s">
        <v>324</v>
      </c>
      <c r="F26" s="122" t="s">
        <v>3093</v>
      </c>
      <c r="G26" s="122" t="s">
        <v>970</v>
      </c>
      <c r="H26" s="122" t="s">
        <v>971</v>
      </c>
      <c r="I26" s="122" t="s">
        <v>972</v>
      </c>
      <c r="J26" s="122" t="s">
        <v>4294</v>
      </c>
      <c r="K26" s="122" t="s">
        <v>4295</v>
      </c>
      <c r="L26" s="122" t="s">
        <v>4330</v>
      </c>
      <c r="M26" s="122" t="s">
        <v>340</v>
      </c>
      <c r="N26" s="123" t="s">
        <v>2260</v>
      </c>
      <c r="O26" s="61"/>
      <c r="P26" s="62" t="s">
        <v>2261</v>
      </c>
      <c r="Q26" s="53"/>
      <c r="R26"/>
    </row>
    <row r="27" spans="1:18" ht="12.75">
      <c r="A27" s="63" t="s">
        <v>2828</v>
      </c>
      <c r="B27" s="68"/>
      <c r="C27" s="69" t="s">
        <v>2972</v>
      </c>
      <c r="D27" s="124" t="s">
        <v>322</v>
      </c>
      <c r="E27" s="125" t="s">
        <v>325</v>
      </c>
      <c r="F27" s="125" t="s">
        <v>3139</v>
      </c>
      <c r="G27" s="125" t="s">
        <v>960</v>
      </c>
      <c r="H27" s="125" t="s">
        <v>701</v>
      </c>
      <c r="I27" s="125" t="s">
        <v>1009</v>
      </c>
      <c r="J27" s="125" t="s">
        <v>3129</v>
      </c>
      <c r="K27" s="125" t="s">
        <v>705</v>
      </c>
      <c r="L27" s="125" t="s">
        <v>1014</v>
      </c>
      <c r="M27" s="125" t="s">
        <v>701</v>
      </c>
      <c r="N27" s="126" t="s">
        <v>3139</v>
      </c>
      <c r="O27" s="70"/>
      <c r="P27" s="71" t="s">
        <v>2262</v>
      </c>
      <c r="Q27" s="53"/>
      <c r="R27"/>
    </row>
    <row r="28" spans="1:18" ht="12.75">
      <c r="A28" s="66" t="s">
        <v>866</v>
      </c>
      <c r="B28" s="72">
        <v>77</v>
      </c>
      <c r="C28" s="67" t="s">
        <v>4654</v>
      </c>
      <c r="D28" s="121" t="s">
        <v>329</v>
      </c>
      <c r="E28" s="122" t="s">
        <v>330</v>
      </c>
      <c r="F28" s="122" t="s">
        <v>3154</v>
      </c>
      <c r="G28" s="122" t="s">
        <v>968</v>
      </c>
      <c r="H28" s="122" t="s">
        <v>969</v>
      </c>
      <c r="I28" s="122" t="s">
        <v>902</v>
      </c>
      <c r="J28" s="122" t="s">
        <v>4296</v>
      </c>
      <c r="K28" s="122" t="s">
        <v>4297</v>
      </c>
      <c r="L28" s="122" t="s">
        <v>4321</v>
      </c>
      <c r="M28" s="122" t="s">
        <v>2263</v>
      </c>
      <c r="N28" s="123" t="s">
        <v>2264</v>
      </c>
      <c r="O28" s="61"/>
      <c r="P28" s="62" t="s">
        <v>2265</v>
      </c>
      <c r="Q28" s="53"/>
      <c r="R28"/>
    </row>
    <row r="29" spans="1:18" ht="12.75">
      <c r="A29" s="63" t="s">
        <v>2830</v>
      </c>
      <c r="B29" s="68"/>
      <c r="C29" s="69" t="s">
        <v>1480</v>
      </c>
      <c r="D29" s="124" t="s">
        <v>714</v>
      </c>
      <c r="E29" s="125" t="s">
        <v>449</v>
      </c>
      <c r="F29" s="125" t="s">
        <v>3159</v>
      </c>
      <c r="G29" s="125" t="s">
        <v>3132</v>
      </c>
      <c r="H29" s="125" t="s">
        <v>3958</v>
      </c>
      <c r="I29" s="125" t="s">
        <v>3095</v>
      </c>
      <c r="J29" s="125" t="s">
        <v>4336</v>
      </c>
      <c r="K29" s="125" t="s">
        <v>973</v>
      </c>
      <c r="L29" s="125" t="s">
        <v>3172</v>
      </c>
      <c r="M29" s="125" t="s">
        <v>2266</v>
      </c>
      <c r="N29" s="126" t="s">
        <v>974</v>
      </c>
      <c r="O29" s="70"/>
      <c r="P29" s="71" t="s">
        <v>2267</v>
      </c>
      <c r="Q29" s="53"/>
      <c r="R29"/>
    </row>
    <row r="30" spans="1:18" ht="12.75">
      <c r="A30" s="66" t="s">
        <v>2268</v>
      </c>
      <c r="B30" s="72">
        <v>22</v>
      </c>
      <c r="C30" s="67" t="s">
        <v>3855</v>
      </c>
      <c r="D30" s="121" t="s">
        <v>284</v>
      </c>
      <c r="E30" s="122" t="s">
        <v>285</v>
      </c>
      <c r="F30" s="122" t="s">
        <v>3104</v>
      </c>
      <c r="G30" s="122" t="s">
        <v>945</v>
      </c>
      <c r="H30" s="122" t="s">
        <v>946</v>
      </c>
      <c r="I30" s="122" t="s">
        <v>947</v>
      </c>
      <c r="J30" s="122" t="s">
        <v>4292</v>
      </c>
      <c r="K30" s="122" t="s">
        <v>4293</v>
      </c>
      <c r="L30" s="122" t="s">
        <v>2269</v>
      </c>
      <c r="M30" s="122" t="s">
        <v>569</v>
      </c>
      <c r="N30" s="123" t="s">
        <v>2270</v>
      </c>
      <c r="O30" s="61"/>
      <c r="P30" s="62" t="s">
        <v>2271</v>
      </c>
      <c r="Q30" s="53"/>
      <c r="R30"/>
    </row>
    <row r="31" spans="1:18" ht="12.75">
      <c r="A31" s="63" t="s">
        <v>2832</v>
      </c>
      <c r="B31" s="68"/>
      <c r="C31" s="69" t="s">
        <v>2843</v>
      </c>
      <c r="D31" s="124" t="s">
        <v>708</v>
      </c>
      <c r="E31" s="125" t="s">
        <v>315</v>
      </c>
      <c r="F31" s="125" t="s">
        <v>3135</v>
      </c>
      <c r="G31" s="125" t="s">
        <v>3956</v>
      </c>
      <c r="H31" s="125" t="s">
        <v>3957</v>
      </c>
      <c r="I31" s="125" t="s">
        <v>933</v>
      </c>
      <c r="J31" s="125" t="s">
        <v>1009</v>
      </c>
      <c r="K31" s="125" t="s">
        <v>333</v>
      </c>
      <c r="L31" s="125" t="s">
        <v>309</v>
      </c>
      <c r="M31" s="125" t="s">
        <v>739</v>
      </c>
      <c r="N31" s="126" t="s">
        <v>2353</v>
      </c>
      <c r="O31" s="70"/>
      <c r="P31" s="71" t="s">
        <v>2272</v>
      </c>
      <c r="Q31" s="53"/>
      <c r="R31"/>
    </row>
    <row r="32" spans="1:18" ht="12.75">
      <c r="A32" s="66" t="s">
        <v>2273</v>
      </c>
      <c r="B32" s="72">
        <v>30</v>
      </c>
      <c r="C32" s="67" t="s">
        <v>3863</v>
      </c>
      <c r="D32" s="121" t="s">
        <v>301</v>
      </c>
      <c r="E32" s="122" t="s">
        <v>302</v>
      </c>
      <c r="F32" s="122" t="s">
        <v>3104</v>
      </c>
      <c r="G32" s="122" t="s">
        <v>903</v>
      </c>
      <c r="H32" s="122" t="s">
        <v>904</v>
      </c>
      <c r="I32" s="122" t="s">
        <v>905</v>
      </c>
      <c r="J32" s="122" t="s">
        <v>4307</v>
      </c>
      <c r="K32" s="122" t="s">
        <v>4308</v>
      </c>
      <c r="L32" s="122" t="s">
        <v>4510</v>
      </c>
      <c r="M32" s="122" t="s">
        <v>2247</v>
      </c>
      <c r="N32" s="123" t="s">
        <v>2248</v>
      </c>
      <c r="O32" s="61"/>
      <c r="P32" s="62" t="s">
        <v>2249</v>
      </c>
      <c r="Q32" s="53"/>
      <c r="R32"/>
    </row>
    <row r="33" spans="1:18" ht="12.75">
      <c r="A33" s="63" t="s">
        <v>2829</v>
      </c>
      <c r="B33" s="68"/>
      <c r="C33" s="69" t="s">
        <v>2849</v>
      </c>
      <c r="D33" s="124" t="s">
        <v>287</v>
      </c>
      <c r="E33" s="125" t="s">
        <v>273</v>
      </c>
      <c r="F33" s="125" t="s">
        <v>290</v>
      </c>
      <c r="G33" s="125" t="s">
        <v>1022</v>
      </c>
      <c r="H33" s="125" t="s">
        <v>3977</v>
      </c>
      <c r="I33" s="125" t="s">
        <v>1032</v>
      </c>
      <c r="J33" s="125" t="s">
        <v>4309</v>
      </c>
      <c r="K33" s="125" t="s">
        <v>4310</v>
      </c>
      <c r="L33" s="125" t="s">
        <v>966</v>
      </c>
      <c r="M33" s="125" t="s">
        <v>4761</v>
      </c>
      <c r="N33" s="126" t="s">
        <v>703</v>
      </c>
      <c r="O33" s="70"/>
      <c r="P33" s="71" t="s">
        <v>2250</v>
      </c>
      <c r="Q33" s="53"/>
      <c r="R33"/>
    </row>
    <row r="34" spans="1:18" ht="12.75">
      <c r="A34" s="66" t="s">
        <v>2274</v>
      </c>
      <c r="B34" s="72">
        <v>38</v>
      </c>
      <c r="C34" s="67" t="s">
        <v>3871</v>
      </c>
      <c r="D34" s="121" t="s">
        <v>307</v>
      </c>
      <c r="E34" s="122" t="s">
        <v>308</v>
      </c>
      <c r="F34" s="122" t="s">
        <v>3115</v>
      </c>
      <c r="G34" s="122" t="s">
        <v>503</v>
      </c>
      <c r="H34" s="122" t="s">
        <v>952</v>
      </c>
      <c r="I34" s="122" t="s">
        <v>953</v>
      </c>
      <c r="J34" s="122" t="s">
        <v>4298</v>
      </c>
      <c r="K34" s="122" t="s">
        <v>4299</v>
      </c>
      <c r="L34" s="122" t="s">
        <v>2275</v>
      </c>
      <c r="M34" s="122" t="s">
        <v>2276</v>
      </c>
      <c r="N34" s="123" t="s">
        <v>2277</v>
      </c>
      <c r="O34" s="61"/>
      <c r="P34" s="62" t="s">
        <v>2278</v>
      </c>
      <c r="Q34" s="53"/>
      <c r="R34"/>
    </row>
    <row r="35" spans="1:18" ht="12.75">
      <c r="A35" s="63" t="s">
        <v>2830</v>
      </c>
      <c r="B35" s="68"/>
      <c r="C35" s="69" t="s">
        <v>2861</v>
      </c>
      <c r="D35" s="124" t="s">
        <v>706</v>
      </c>
      <c r="E35" s="125" t="s">
        <v>310</v>
      </c>
      <c r="F35" s="125" t="s">
        <v>3117</v>
      </c>
      <c r="G35" s="125" t="s">
        <v>4177</v>
      </c>
      <c r="H35" s="125" t="s">
        <v>3966</v>
      </c>
      <c r="I35" s="125" t="s">
        <v>956</v>
      </c>
      <c r="J35" s="125" t="s">
        <v>4300</v>
      </c>
      <c r="K35" s="125" t="s">
        <v>3095</v>
      </c>
      <c r="L35" s="125" t="s">
        <v>3132</v>
      </c>
      <c r="M35" s="125" t="s">
        <v>277</v>
      </c>
      <c r="N35" s="126" t="s">
        <v>710</v>
      </c>
      <c r="O35" s="70"/>
      <c r="P35" s="71" t="s">
        <v>2279</v>
      </c>
      <c r="Q35" s="53"/>
      <c r="R35"/>
    </row>
    <row r="36" spans="1:18" ht="12.75">
      <c r="A36" s="66" t="s">
        <v>951</v>
      </c>
      <c r="B36" s="72">
        <v>52</v>
      </c>
      <c r="C36" s="67" t="s">
        <v>3885</v>
      </c>
      <c r="D36" s="121" t="s">
        <v>294</v>
      </c>
      <c r="E36" s="122" t="s">
        <v>342</v>
      </c>
      <c r="F36" s="122" t="s">
        <v>3079</v>
      </c>
      <c r="G36" s="122" t="s">
        <v>979</v>
      </c>
      <c r="H36" s="122" t="s">
        <v>980</v>
      </c>
      <c r="I36" s="122" t="s">
        <v>981</v>
      </c>
      <c r="J36" s="122" t="s">
        <v>4301</v>
      </c>
      <c r="K36" s="122" t="s">
        <v>4302</v>
      </c>
      <c r="L36" s="122" t="s">
        <v>2280</v>
      </c>
      <c r="M36" s="122" t="s">
        <v>347</v>
      </c>
      <c r="N36" s="123" t="s">
        <v>2281</v>
      </c>
      <c r="O36" s="61"/>
      <c r="P36" s="62" t="s">
        <v>2282</v>
      </c>
      <c r="Q36" s="53"/>
      <c r="R36"/>
    </row>
    <row r="37" spans="1:18" ht="12.75">
      <c r="A37" s="63" t="s">
        <v>2828</v>
      </c>
      <c r="B37" s="68"/>
      <c r="C37" s="69" t="s">
        <v>2968</v>
      </c>
      <c r="D37" s="124" t="s">
        <v>409</v>
      </c>
      <c r="E37" s="125" t="s">
        <v>452</v>
      </c>
      <c r="F37" s="125" t="s">
        <v>3172</v>
      </c>
      <c r="G37" s="125" t="s">
        <v>3164</v>
      </c>
      <c r="H37" s="125" t="s">
        <v>3963</v>
      </c>
      <c r="I37" s="125" t="s">
        <v>1010</v>
      </c>
      <c r="J37" s="125" t="s">
        <v>4513</v>
      </c>
      <c r="K37" s="125" t="s">
        <v>701</v>
      </c>
      <c r="L37" s="125" t="s">
        <v>3139</v>
      </c>
      <c r="M37" s="125" t="s">
        <v>975</v>
      </c>
      <c r="N37" s="126" t="s">
        <v>1022</v>
      </c>
      <c r="O37" s="70"/>
      <c r="P37" s="71" t="s">
        <v>2284</v>
      </c>
      <c r="Q37" s="53"/>
      <c r="R37"/>
    </row>
    <row r="38" spans="1:18" ht="12.75">
      <c r="A38" s="66" t="s">
        <v>2285</v>
      </c>
      <c r="B38" s="72">
        <v>49</v>
      </c>
      <c r="C38" s="67" t="s">
        <v>3882</v>
      </c>
      <c r="D38" s="121" t="s">
        <v>340</v>
      </c>
      <c r="E38" s="122" t="s">
        <v>341</v>
      </c>
      <c r="F38" s="122" t="s">
        <v>3175</v>
      </c>
      <c r="G38" s="122" t="s">
        <v>983</v>
      </c>
      <c r="H38" s="122" t="s">
        <v>984</v>
      </c>
      <c r="I38" s="122" t="s">
        <v>985</v>
      </c>
      <c r="J38" s="122" t="s">
        <v>4305</v>
      </c>
      <c r="K38" s="122" t="s">
        <v>4306</v>
      </c>
      <c r="L38" s="122" t="s">
        <v>2286</v>
      </c>
      <c r="M38" s="122" t="s">
        <v>2287</v>
      </c>
      <c r="N38" s="123" t="s">
        <v>2288</v>
      </c>
      <c r="O38" s="61"/>
      <c r="P38" s="62" t="s">
        <v>2289</v>
      </c>
      <c r="Q38" s="53"/>
      <c r="R38"/>
    </row>
    <row r="39" spans="1:18" ht="12.75">
      <c r="A39" s="63" t="s">
        <v>2828</v>
      </c>
      <c r="B39" s="68"/>
      <c r="C39" s="69" t="s">
        <v>2755</v>
      </c>
      <c r="D39" s="124" t="s">
        <v>349</v>
      </c>
      <c r="E39" s="125" t="s">
        <v>451</v>
      </c>
      <c r="F39" s="125" t="s">
        <v>3177</v>
      </c>
      <c r="G39" s="125" t="s">
        <v>1055</v>
      </c>
      <c r="H39" s="125" t="s">
        <v>1022</v>
      </c>
      <c r="I39" s="125" t="s">
        <v>3200</v>
      </c>
      <c r="J39" s="125" t="s">
        <v>708</v>
      </c>
      <c r="K39" s="125" t="s">
        <v>956</v>
      </c>
      <c r="L39" s="125" t="s">
        <v>2354</v>
      </c>
      <c r="M39" s="125" t="s">
        <v>960</v>
      </c>
      <c r="N39" s="126" t="s">
        <v>2355</v>
      </c>
      <c r="O39" s="70"/>
      <c r="P39" s="71" t="s">
        <v>2291</v>
      </c>
      <c r="Q39" s="53"/>
      <c r="R39"/>
    </row>
    <row r="40" spans="1:18" ht="12.75">
      <c r="A40" s="66" t="s">
        <v>2356</v>
      </c>
      <c r="B40" s="72">
        <v>29</v>
      </c>
      <c r="C40" s="67" t="s">
        <v>3862</v>
      </c>
      <c r="D40" s="121" t="s">
        <v>294</v>
      </c>
      <c r="E40" s="122" t="s">
        <v>295</v>
      </c>
      <c r="F40" s="122" t="s">
        <v>3115</v>
      </c>
      <c r="G40" s="122" t="s">
        <v>1027</v>
      </c>
      <c r="H40" s="122" t="s">
        <v>1028</v>
      </c>
      <c r="I40" s="122" t="s">
        <v>1029</v>
      </c>
      <c r="J40" s="122" t="s">
        <v>4321</v>
      </c>
      <c r="K40" s="122" t="s">
        <v>1006</v>
      </c>
      <c r="L40" s="122" t="s">
        <v>4298</v>
      </c>
      <c r="M40" s="122" t="s">
        <v>2357</v>
      </c>
      <c r="N40" s="123" t="s">
        <v>2358</v>
      </c>
      <c r="O40" s="61"/>
      <c r="P40" s="62" t="s">
        <v>2359</v>
      </c>
      <c r="Q40" s="53"/>
      <c r="R40"/>
    </row>
    <row r="41" spans="1:18" ht="12.75">
      <c r="A41" s="63" t="s">
        <v>2835</v>
      </c>
      <c r="B41" s="68"/>
      <c r="C41" s="69" t="s">
        <v>3000</v>
      </c>
      <c r="D41" s="124" t="s">
        <v>747</v>
      </c>
      <c r="E41" s="125" t="s">
        <v>492</v>
      </c>
      <c r="F41" s="125" t="s">
        <v>3261</v>
      </c>
      <c r="G41" s="125" t="s">
        <v>3975</v>
      </c>
      <c r="H41" s="125" t="s">
        <v>3976</v>
      </c>
      <c r="I41" s="125" t="s">
        <v>1031</v>
      </c>
      <c r="J41" s="125" t="s">
        <v>4516</v>
      </c>
      <c r="K41" s="125" t="s">
        <v>4322</v>
      </c>
      <c r="L41" s="125" t="s">
        <v>2360</v>
      </c>
      <c r="M41" s="125" t="s">
        <v>2361</v>
      </c>
      <c r="N41" s="126" t="s">
        <v>2360</v>
      </c>
      <c r="O41" s="70"/>
      <c r="P41" s="71" t="s">
        <v>2362</v>
      </c>
      <c r="Q41" s="53"/>
      <c r="R41"/>
    </row>
    <row r="42" spans="1:18" ht="12.75">
      <c r="A42" s="66" t="s">
        <v>2363</v>
      </c>
      <c r="B42" s="72">
        <v>51</v>
      </c>
      <c r="C42" s="67" t="s">
        <v>3884</v>
      </c>
      <c r="D42" s="121" t="s">
        <v>347</v>
      </c>
      <c r="E42" s="122" t="s">
        <v>348</v>
      </c>
      <c r="F42" s="122" t="s">
        <v>3208</v>
      </c>
      <c r="G42" s="122" t="s">
        <v>986</v>
      </c>
      <c r="H42" s="122" t="s">
        <v>987</v>
      </c>
      <c r="I42" s="122" t="s">
        <v>988</v>
      </c>
      <c r="J42" s="122" t="s">
        <v>4313</v>
      </c>
      <c r="K42" s="122" t="s">
        <v>1024</v>
      </c>
      <c r="L42" s="122" t="s">
        <v>4303</v>
      </c>
      <c r="M42" s="122" t="s">
        <v>2292</v>
      </c>
      <c r="N42" s="123" t="s">
        <v>2293</v>
      </c>
      <c r="O42" s="61"/>
      <c r="P42" s="62" t="s">
        <v>2294</v>
      </c>
      <c r="Q42" s="53"/>
      <c r="R42"/>
    </row>
    <row r="43" spans="1:18" ht="12.75">
      <c r="A43" s="63" t="s">
        <v>2828</v>
      </c>
      <c r="B43" s="68"/>
      <c r="C43" s="69" t="s">
        <v>2972</v>
      </c>
      <c r="D43" s="124" t="s">
        <v>736</v>
      </c>
      <c r="E43" s="125" t="s">
        <v>460</v>
      </c>
      <c r="F43" s="125" t="s">
        <v>3210</v>
      </c>
      <c r="G43" s="125" t="s">
        <v>3970</v>
      </c>
      <c r="H43" s="125" t="s">
        <v>3971</v>
      </c>
      <c r="I43" s="125" t="s">
        <v>454</v>
      </c>
      <c r="J43" s="125" t="s">
        <v>993</v>
      </c>
      <c r="K43" s="125" t="s">
        <v>4314</v>
      </c>
      <c r="L43" s="125" t="s">
        <v>3958</v>
      </c>
      <c r="M43" s="125" t="s">
        <v>0</v>
      </c>
      <c r="N43" s="126" t="s">
        <v>3963</v>
      </c>
      <c r="O43" s="70"/>
      <c r="P43" s="71" t="s">
        <v>2295</v>
      </c>
      <c r="Q43" s="53"/>
      <c r="R43"/>
    </row>
    <row r="44" spans="1:18" ht="12.75">
      <c r="A44" s="66" t="s">
        <v>2364</v>
      </c>
      <c r="B44" s="72">
        <v>16</v>
      </c>
      <c r="C44" s="67" t="s">
        <v>3849</v>
      </c>
      <c r="D44" s="121" t="s">
        <v>269</v>
      </c>
      <c r="E44" s="122" t="s">
        <v>270</v>
      </c>
      <c r="F44" s="122" t="s">
        <v>3154</v>
      </c>
      <c r="G44" s="122" t="s">
        <v>957</v>
      </c>
      <c r="H44" s="122" t="s">
        <v>958</v>
      </c>
      <c r="I44" s="122" t="s">
        <v>959</v>
      </c>
      <c r="J44" s="122" t="s">
        <v>4326</v>
      </c>
      <c r="K44" s="122" t="s">
        <v>4327</v>
      </c>
      <c r="L44" s="122" t="s">
        <v>2296</v>
      </c>
      <c r="M44" s="122" t="s">
        <v>2297</v>
      </c>
      <c r="N44" s="123" t="s">
        <v>2298</v>
      </c>
      <c r="O44" s="61"/>
      <c r="P44" s="62" t="s">
        <v>2299</v>
      </c>
      <c r="Q44" s="53"/>
      <c r="R44"/>
    </row>
    <row r="45" spans="1:18" ht="12.75">
      <c r="A45" s="63" t="s">
        <v>2835</v>
      </c>
      <c r="B45" s="68"/>
      <c r="C45" s="69" t="s">
        <v>1919</v>
      </c>
      <c r="D45" s="124" t="s">
        <v>712</v>
      </c>
      <c r="E45" s="125" t="s">
        <v>446</v>
      </c>
      <c r="F45" s="125" t="s">
        <v>3156</v>
      </c>
      <c r="G45" s="125" t="s">
        <v>1030</v>
      </c>
      <c r="H45" s="125" t="s">
        <v>1077</v>
      </c>
      <c r="I45" s="125" t="s">
        <v>1045</v>
      </c>
      <c r="J45" s="125" t="s">
        <v>3955</v>
      </c>
      <c r="K45" s="125" t="s">
        <v>319</v>
      </c>
      <c r="L45" s="125" t="s">
        <v>2365</v>
      </c>
      <c r="M45" s="125" t="s">
        <v>2366</v>
      </c>
      <c r="N45" s="126" t="s">
        <v>2367</v>
      </c>
      <c r="O45" s="70"/>
      <c r="P45" s="71" t="s">
        <v>2300</v>
      </c>
      <c r="Q45" s="53"/>
      <c r="R45"/>
    </row>
    <row r="46" spans="1:18" ht="12.75">
      <c r="A46" s="66" t="s">
        <v>2368</v>
      </c>
      <c r="B46" s="72">
        <v>56</v>
      </c>
      <c r="C46" s="67" t="s">
        <v>3889</v>
      </c>
      <c r="D46" s="121" t="s">
        <v>320</v>
      </c>
      <c r="E46" s="122" t="s">
        <v>321</v>
      </c>
      <c r="F46" s="122" t="s">
        <v>3115</v>
      </c>
      <c r="G46" s="122" t="s">
        <v>343</v>
      </c>
      <c r="H46" s="122" t="s">
        <v>954</v>
      </c>
      <c r="I46" s="122" t="s">
        <v>955</v>
      </c>
      <c r="J46" s="122" t="s">
        <v>4315</v>
      </c>
      <c r="K46" s="122" t="s">
        <v>4316</v>
      </c>
      <c r="L46" s="122" t="s">
        <v>2301</v>
      </c>
      <c r="M46" s="122" t="s">
        <v>2302</v>
      </c>
      <c r="N46" s="123" t="s">
        <v>2303</v>
      </c>
      <c r="O46" s="61"/>
      <c r="P46" s="62" t="s">
        <v>2304</v>
      </c>
      <c r="Q46" s="53"/>
      <c r="R46"/>
    </row>
    <row r="47" spans="1:18" ht="12.75">
      <c r="A47" s="63" t="s">
        <v>2831</v>
      </c>
      <c r="B47" s="68"/>
      <c r="C47" s="69" t="s">
        <v>2868</v>
      </c>
      <c r="D47" s="124" t="s">
        <v>730</v>
      </c>
      <c r="E47" s="125" t="s">
        <v>309</v>
      </c>
      <c r="F47" s="125" t="s">
        <v>3142</v>
      </c>
      <c r="G47" s="125" t="s">
        <v>3238</v>
      </c>
      <c r="H47" s="125" t="s">
        <v>3967</v>
      </c>
      <c r="I47" s="125" t="s">
        <v>451</v>
      </c>
      <c r="J47" s="125" t="s">
        <v>4514</v>
      </c>
      <c r="K47" s="125" t="s">
        <v>4317</v>
      </c>
      <c r="L47" s="125" t="s">
        <v>322</v>
      </c>
      <c r="M47" s="125" t="s">
        <v>4547</v>
      </c>
      <c r="N47" s="126" t="s">
        <v>2369</v>
      </c>
      <c r="O47" s="70"/>
      <c r="P47" s="71" t="s">
        <v>2305</v>
      </c>
      <c r="Q47" s="53"/>
      <c r="R47"/>
    </row>
    <row r="48" spans="1:18" ht="12.75">
      <c r="A48" s="66" t="s">
        <v>2370</v>
      </c>
      <c r="B48" s="72">
        <v>48</v>
      </c>
      <c r="C48" s="67" t="s">
        <v>3881</v>
      </c>
      <c r="D48" s="121" t="s">
        <v>380</v>
      </c>
      <c r="E48" s="122" t="s">
        <v>381</v>
      </c>
      <c r="F48" s="122" t="s">
        <v>3144</v>
      </c>
      <c r="G48" s="122" t="s">
        <v>680</v>
      </c>
      <c r="H48" s="122" t="s">
        <v>997</v>
      </c>
      <c r="I48" s="122" t="s">
        <v>1008</v>
      </c>
      <c r="J48" s="122" t="s">
        <v>4318</v>
      </c>
      <c r="K48" s="122" t="s">
        <v>4319</v>
      </c>
      <c r="L48" s="122" t="s">
        <v>4346</v>
      </c>
      <c r="M48" s="122" t="s">
        <v>2306</v>
      </c>
      <c r="N48" s="123" t="s">
        <v>2307</v>
      </c>
      <c r="O48" s="61"/>
      <c r="P48" s="62" t="s">
        <v>2308</v>
      </c>
      <c r="Q48" s="53"/>
      <c r="R48"/>
    </row>
    <row r="49" spans="1:18" ht="12.75">
      <c r="A49" s="63" t="s">
        <v>2828</v>
      </c>
      <c r="B49" s="68"/>
      <c r="C49" s="69" t="s">
        <v>2972</v>
      </c>
      <c r="D49" s="124" t="s">
        <v>751</v>
      </c>
      <c r="E49" s="125" t="s">
        <v>423</v>
      </c>
      <c r="F49" s="125" t="s">
        <v>3146</v>
      </c>
      <c r="G49" s="125" t="s">
        <v>1128</v>
      </c>
      <c r="H49" s="125" t="s">
        <v>1051</v>
      </c>
      <c r="I49" s="125" t="s">
        <v>1022</v>
      </c>
      <c r="J49" s="125" t="s">
        <v>4515</v>
      </c>
      <c r="K49" s="125" t="s">
        <v>4320</v>
      </c>
      <c r="L49" s="125" t="s">
        <v>2371</v>
      </c>
      <c r="M49" s="125" t="s">
        <v>450</v>
      </c>
      <c r="N49" s="126" t="s">
        <v>709</v>
      </c>
      <c r="O49" s="70"/>
      <c r="P49" s="71" t="s">
        <v>2309</v>
      </c>
      <c r="Q49" s="53"/>
      <c r="R49"/>
    </row>
    <row r="50" spans="1:18" ht="12.75">
      <c r="A50" s="66" t="s">
        <v>2372</v>
      </c>
      <c r="B50" s="72">
        <v>37</v>
      </c>
      <c r="C50" s="67" t="s">
        <v>3870</v>
      </c>
      <c r="D50" s="121" t="s">
        <v>360</v>
      </c>
      <c r="E50" s="122" t="s">
        <v>361</v>
      </c>
      <c r="F50" s="122" t="s">
        <v>3249</v>
      </c>
      <c r="G50" s="122" t="s">
        <v>1023</v>
      </c>
      <c r="H50" s="122" t="s">
        <v>1024</v>
      </c>
      <c r="I50" s="122" t="s">
        <v>677</v>
      </c>
      <c r="J50" s="122" t="s">
        <v>4294</v>
      </c>
      <c r="K50" s="122" t="s">
        <v>4332</v>
      </c>
      <c r="L50" s="122" t="s">
        <v>2373</v>
      </c>
      <c r="M50" s="122" t="s">
        <v>2374</v>
      </c>
      <c r="N50" s="123" t="s">
        <v>2375</v>
      </c>
      <c r="O50" s="61"/>
      <c r="P50" s="62" t="s">
        <v>2376</v>
      </c>
      <c r="Q50" s="53"/>
      <c r="R50"/>
    </row>
    <row r="51" spans="1:18" ht="12.75">
      <c r="A51" s="63" t="s">
        <v>2835</v>
      </c>
      <c r="B51" s="68"/>
      <c r="C51" s="69" t="s">
        <v>3000</v>
      </c>
      <c r="D51" s="124" t="s">
        <v>718</v>
      </c>
      <c r="E51" s="125" t="s">
        <v>480</v>
      </c>
      <c r="F51" s="125" t="s">
        <v>3250</v>
      </c>
      <c r="G51" s="125" t="s">
        <v>3972</v>
      </c>
      <c r="H51" s="125" t="s">
        <v>3973</v>
      </c>
      <c r="I51" s="125" t="s">
        <v>1025</v>
      </c>
      <c r="J51" s="125" t="s">
        <v>274</v>
      </c>
      <c r="K51" s="125" t="s">
        <v>4333</v>
      </c>
      <c r="L51" s="125" t="s">
        <v>3091</v>
      </c>
      <c r="M51" s="125" t="s">
        <v>965</v>
      </c>
      <c r="N51" s="126" t="s">
        <v>2361</v>
      </c>
      <c r="O51" s="70"/>
      <c r="P51" s="71" t="s">
        <v>2377</v>
      </c>
      <c r="Q51" s="53"/>
      <c r="R51"/>
    </row>
    <row r="52" spans="1:18" ht="12.75">
      <c r="A52" s="66" t="s">
        <v>2378</v>
      </c>
      <c r="B52" s="72">
        <v>26</v>
      </c>
      <c r="C52" s="67" t="s">
        <v>3859</v>
      </c>
      <c r="D52" s="121" t="s">
        <v>291</v>
      </c>
      <c r="E52" s="122" t="s">
        <v>292</v>
      </c>
      <c r="F52" s="122" t="s">
        <v>3167</v>
      </c>
      <c r="G52" s="122" t="s">
        <v>989</v>
      </c>
      <c r="H52" s="122" t="s">
        <v>990</v>
      </c>
      <c r="I52" s="122" t="s">
        <v>991</v>
      </c>
      <c r="J52" s="122" t="s">
        <v>4328</v>
      </c>
      <c r="K52" s="122" t="s">
        <v>4329</v>
      </c>
      <c r="L52" s="122" t="s">
        <v>2310</v>
      </c>
      <c r="M52" s="122" t="s">
        <v>2311</v>
      </c>
      <c r="N52" s="123" t="s">
        <v>2312</v>
      </c>
      <c r="O52" s="61"/>
      <c r="P52" s="62" t="s">
        <v>2313</v>
      </c>
      <c r="Q52" s="53"/>
      <c r="R52"/>
    </row>
    <row r="53" spans="1:18" ht="12.75">
      <c r="A53" s="63" t="s">
        <v>2832</v>
      </c>
      <c r="B53" s="68"/>
      <c r="C53" s="69" t="s">
        <v>2843</v>
      </c>
      <c r="D53" s="124" t="s">
        <v>732</v>
      </c>
      <c r="E53" s="125" t="s">
        <v>450</v>
      </c>
      <c r="F53" s="125" t="s">
        <v>3169</v>
      </c>
      <c r="G53" s="125" t="s">
        <v>3974</v>
      </c>
      <c r="H53" s="125" t="s">
        <v>3192</v>
      </c>
      <c r="I53" s="125" t="s">
        <v>982</v>
      </c>
      <c r="J53" s="125" t="s">
        <v>709</v>
      </c>
      <c r="K53" s="125" t="s">
        <v>3113</v>
      </c>
      <c r="L53" s="125" t="s">
        <v>449</v>
      </c>
      <c r="M53" s="125" t="s">
        <v>1</v>
      </c>
      <c r="N53" s="126" t="s">
        <v>3956</v>
      </c>
      <c r="O53" s="70"/>
      <c r="P53" s="71" t="s">
        <v>2314</v>
      </c>
      <c r="Q53" s="53"/>
      <c r="R53"/>
    </row>
    <row r="54" spans="1:18" ht="12.75">
      <c r="A54" s="66" t="s">
        <v>2379</v>
      </c>
      <c r="B54" s="72">
        <v>64</v>
      </c>
      <c r="C54" s="67" t="s">
        <v>4641</v>
      </c>
      <c r="D54" s="121" t="s">
        <v>288</v>
      </c>
      <c r="E54" s="122" t="s">
        <v>289</v>
      </c>
      <c r="F54" s="122" t="s">
        <v>3127</v>
      </c>
      <c r="G54" s="122" t="s">
        <v>948</v>
      </c>
      <c r="H54" s="122" t="s">
        <v>949</v>
      </c>
      <c r="I54" s="122" t="s">
        <v>950</v>
      </c>
      <c r="J54" s="122" t="s">
        <v>4311</v>
      </c>
      <c r="K54" s="122" t="s">
        <v>4312</v>
      </c>
      <c r="L54" s="122" t="s">
        <v>2315</v>
      </c>
      <c r="M54" s="122" t="s">
        <v>600</v>
      </c>
      <c r="N54" s="123" t="s">
        <v>2316</v>
      </c>
      <c r="O54" s="61"/>
      <c r="P54" s="62" t="s">
        <v>2317</v>
      </c>
      <c r="Q54" s="53"/>
      <c r="R54"/>
    </row>
    <row r="55" spans="1:18" ht="12.75">
      <c r="A55" s="63" t="s">
        <v>2832</v>
      </c>
      <c r="B55" s="68"/>
      <c r="C55" s="69" t="s">
        <v>2851</v>
      </c>
      <c r="D55" s="124" t="s">
        <v>709</v>
      </c>
      <c r="E55" s="125" t="s">
        <v>333</v>
      </c>
      <c r="F55" s="125" t="s">
        <v>3129</v>
      </c>
      <c r="G55" s="125" t="s">
        <v>3962</v>
      </c>
      <c r="H55" s="125" t="s">
        <v>1032</v>
      </c>
      <c r="I55" s="125" t="s">
        <v>966</v>
      </c>
      <c r="J55" s="125" t="s">
        <v>975</v>
      </c>
      <c r="K55" s="125" t="s">
        <v>3970</v>
      </c>
      <c r="L55" s="125" t="s">
        <v>2464</v>
      </c>
      <c r="M55" s="125" t="s">
        <v>736</v>
      </c>
      <c r="N55" s="126" t="s">
        <v>3177</v>
      </c>
      <c r="O55" s="70"/>
      <c r="P55" s="71" t="s">
        <v>2318</v>
      </c>
      <c r="Q55" s="53"/>
      <c r="R55"/>
    </row>
    <row r="56" spans="1:18" ht="12.75">
      <c r="A56" s="66" t="s">
        <v>2380</v>
      </c>
      <c r="B56" s="72">
        <v>53</v>
      </c>
      <c r="C56" s="67" t="s">
        <v>3886</v>
      </c>
      <c r="D56" s="121" t="s">
        <v>388</v>
      </c>
      <c r="E56" s="122" t="s">
        <v>389</v>
      </c>
      <c r="F56" s="122" t="s">
        <v>3079</v>
      </c>
      <c r="G56" s="122" t="s">
        <v>998</v>
      </c>
      <c r="H56" s="122" t="s">
        <v>999</v>
      </c>
      <c r="I56" s="122" t="s">
        <v>1000</v>
      </c>
      <c r="J56" s="122" t="s">
        <v>4330</v>
      </c>
      <c r="K56" s="122" t="s">
        <v>4331</v>
      </c>
      <c r="L56" s="122" t="s">
        <v>4346</v>
      </c>
      <c r="M56" s="122" t="s">
        <v>518</v>
      </c>
      <c r="N56" s="123" t="s">
        <v>2319</v>
      </c>
      <c r="O56" s="61"/>
      <c r="P56" s="62" t="s">
        <v>2320</v>
      </c>
      <c r="Q56" s="53"/>
      <c r="R56"/>
    </row>
    <row r="57" spans="1:18" ht="12.75">
      <c r="A57" s="63" t="s">
        <v>2828</v>
      </c>
      <c r="B57" s="68"/>
      <c r="C57" s="69" t="s">
        <v>2968</v>
      </c>
      <c r="D57" s="124" t="s">
        <v>527</v>
      </c>
      <c r="E57" s="125" t="s">
        <v>521</v>
      </c>
      <c r="F57" s="125" t="s">
        <v>3172</v>
      </c>
      <c r="G57" s="125" t="s">
        <v>3984</v>
      </c>
      <c r="H57" s="125" t="s">
        <v>3984</v>
      </c>
      <c r="I57" s="125" t="s">
        <v>1051</v>
      </c>
      <c r="J57" s="125" t="s">
        <v>4517</v>
      </c>
      <c r="K57" s="125" t="s">
        <v>4300</v>
      </c>
      <c r="L57" s="125" t="s">
        <v>2371</v>
      </c>
      <c r="M57" s="125" t="s">
        <v>2</v>
      </c>
      <c r="N57" s="126" t="s">
        <v>1009</v>
      </c>
      <c r="O57" s="70"/>
      <c r="P57" s="71" t="s">
        <v>2321</v>
      </c>
      <c r="Q57" s="53"/>
      <c r="R57"/>
    </row>
    <row r="58" spans="1:18" ht="12.75">
      <c r="A58" s="66" t="s">
        <v>2381</v>
      </c>
      <c r="B58" s="72">
        <v>3</v>
      </c>
      <c r="C58" s="67" t="s">
        <v>3807</v>
      </c>
      <c r="D58" s="121" t="s">
        <v>3808</v>
      </c>
      <c r="E58" s="122" t="s">
        <v>3809</v>
      </c>
      <c r="F58" s="122" t="s">
        <v>3060</v>
      </c>
      <c r="G58" s="122" t="s">
        <v>395</v>
      </c>
      <c r="H58" s="122" t="s">
        <v>929</v>
      </c>
      <c r="I58" s="122" t="s">
        <v>930</v>
      </c>
      <c r="J58" s="122" t="s">
        <v>4303</v>
      </c>
      <c r="K58" s="122" t="s">
        <v>4304</v>
      </c>
      <c r="L58" s="122" t="s">
        <v>2251</v>
      </c>
      <c r="M58" s="122" t="s">
        <v>2252</v>
      </c>
      <c r="N58" s="123" t="s">
        <v>2253</v>
      </c>
      <c r="O58" s="61"/>
      <c r="P58" s="62" t="s">
        <v>2254</v>
      </c>
      <c r="Q58" s="53"/>
      <c r="R58"/>
    </row>
    <row r="59" spans="1:18" ht="12.75">
      <c r="A59" s="63" t="s">
        <v>2835</v>
      </c>
      <c r="B59" s="68"/>
      <c r="C59" s="69" t="s">
        <v>3000</v>
      </c>
      <c r="D59" s="124" t="s">
        <v>3810</v>
      </c>
      <c r="E59" s="125" t="s">
        <v>3811</v>
      </c>
      <c r="F59" s="125" t="s">
        <v>3062</v>
      </c>
      <c r="G59" s="125" t="s">
        <v>3811</v>
      </c>
      <c r="H59" s="125" t="s">
        <v>3811</v>
      </c>
      <c r="I59" s="125" t="s">
        <v>3986</v>
      </c>
      <c r="J59" s="125" t="s">
        <v>1045</v>
      </c>
      <c r="K59" s="125" t="s">
        <v>3811</v>
      </c>
      <c r="L59" s="125" t="s">
        <v>3810</v>
      </c>
      <c r="M59" s="125" t="s">
        <v>112</v>
      </c>
      <c r="N59" s="126" t="s">
        <v>3816</v>
      </c>
      <c r="O59" s="70"/>
      <c r="P59" s="71" t="s">
        <v>2255</v>
      </c>
      <c r="Q59" s="53"/>
      <c r="R59"/>
    </row>
    <row r="60" spans="1:18" ht="12.75">
      <c r="A60" s="66" t="s">
        <v>879</v>
      </c>
      <c r="B60" s="72">
        <v>47</v>
      </c>
      <c r="C60" s="67" t="s">
        <v>3880</v>
      </c>
      <c r="D60" s="121" t="s">
        <v>357</v>
      </c>
      <c r="E60" s="122" t="s">
        <v>358</v>
      </c>
      <c r="F60" s="122" t="s">
        <v>3223</v>
      </c>
      <c r="G60" s="122" t="s">
        <v>976</v>
      </c>
      <c r="H60" s="122" t="s">
        <v>977</v>
      </c>
      <c r="I60" s="122" t="s">
        <v>978</v>
      </c>
      <c r="J60" s="122" t="s">
        <v>4337</v>
      </c>
      <c r="K60" s="122" t="s">
        <v>4338</v>
      </c>
      <c r="L60" s="122" t="s">
        <v>4546</v>
      </c>
      <c r="M60" s="122" t="s">
        <v>2322</v>
      </c>
      <c r="N60" s="123" t="s">
        <v>2323</v>
      </c>
      <c r="O60" s="61"/>
      <c r="P60" s="62" t="s">
        <v>2324</v>
      </c>
      <c r="Q60" s="53"/>
      <c r="R60"/>
    </row>
    <row r="61" spans="1:18" ht="12.75">
      <c r="A61" s="63" t="s">
        <v>2828</v>
      </c>
      <c r="B61" s="68"/>
      <c r="C61" s="69" t="s">
        <v>2968</v>
      </c>
      <c r="D61" s="124" t="s">
        <v>739</v>
      </c>
      <c r="E61" s="125" t="s">
        <v>376</v>
      </c>
      <c r="F61" s="125" t="s">
        <v>3225</v>
      </c>
      <c r="G61" s="125" t="s">
        <v>3113</v>
      </c>
      <c r="H61" s="125" t="s">
        <v>974</v>
      </c>
      <c r="I61" s="125" t="s">
        <v>3164</v>
      </c>
      <c r="J61" s="125" t="s">
        <v>3200</v>
      </c>
      <c r="K61" s="125" t="s">
        <v>4339</v>
      </c>
      <c r="L61" s="125" t="s">
        <v>2290</v>
      </c>
      <c r="M61" s="125" t="s">
        <v>993</v>
      </c>
      <c r="N61" s="126" t="s">
        <v>960</v>
      </c>
      <c r="O61" s="70"/>
      <c r="P61" s="71" t="s">
        <v>2325</v>
      </c>
      <c r="Q61" s="53"/>
      <c r="R61"/>
    </row>
    <row r="62" spans="1:18" ht="12.75">
      <c r="A62" s="66" t="s">
        <v>2382</v>
      </c>
      <c r="B62" s="72">
        <v>36</v>
      </c>
      <c r="C62" s="67" t="s">
        <v>3869</v>
      </c>
      <c r="D62" s="121" t="s">
        <v>326</v>
      </c>
      <c r="E62" s="122" t="s">
        <v>327</v>
      </c>
      <c r="F62" s="122" t="s">
        <v>3107</v>
      </c>
      <c r="G62" s="122" t="s">
        <v>1046</v>
      </c>
      <c r="H62" s="122" t="s">
        <v>1047</v>
      </c>
      <c r="I62" s="122" t="s">
        <v>1048</v>
      </c>
      <c r="J62" s="122" t="s">
        <v>4334</v>
      </c>
      <c r="K62" s="122" t="s">
        <v>4335</v>
      </c>
      <c r="L62" s="122" t="s">
        <v>4289</v>
      </c>
      <c r="M62" s="122" t="s">
        <v>2383</v>
      </c>
      <c r="N62" s="123" t="s">
        <v>2384</v>
      </c>
      <c r="O62" s="61"/>
      <c r="P62" s="62" t="s">
        <v>2385</v>
      </c>
      <c r="Q62" s="53"/>
      <c r="R62"/>
    </row>
    <row r="63" spans="1:18" ht="12.75">
      <c r="A63" s="63" t="s">
        <v>2829</v>
      </c>
      <c r="B63" s="68"/>
      <c r="C63" s="69" t="s">
        <v>3025</v>
      </c>
      <c r="D63" s="124" t="s">
        <v>731</v>
      </c>
      <c r="E63" s="125" t="s">
        <v>328</v>
      </c>
      <c r="F63" s="125" t="s">
        <v>3109</v>
      </c>
      <c r="G63" s="125" t="s">
        <v>3981</v>
      </c>
      <c r="H63" s="125" t="s">
        <v>3982</v>
      </c>
      <c r="I63" s="125" t="s">
        <v>1136</v>
      </c>
      <c r="J63" s="125" t="s">
        <v>450</v>
      </c>
      <c r="K63" s="125" t="s">
        <v>4336</v>
      </c>
      <c r="L63" s="125" t="s">
        <v>2283</v>
      </c>
      <c r="M63" s="125" t="s">
        <v>2386</v>
      </c>
      <c r="N63" s="126" t="s">
        <v>1014</v>
      </c>
      <c r="O63" s="70" t="s">
        <v>332</v>
      </c>
      <c r="P63" s="71" t="s">
        <v>2387</v>
      </c>
      <c r="Q63" s="53"/>
      <c r="R63"/>
    </row>
    <row r="64" spans="1:18" ht="12.75">
      <c r="A64" s="66" t="s">
        <v>2388</v>
      </c>
      <c r="B64" s="72">
        <v>21</v>
      </c>
      <c r="C64" s="67" t="s">
        <v>3854</v>
      </c>
      <c r="D64" s="121" t="s">
        <v>280</v>
      </c>
      <c r="E64" s="122" t="s">
        <v>281</v>
      </c>
      <c r="F64" s="122" t="s">
        <v>3111</v>
      </c>
      <c r="G64" s="122" t="s">
        <v>508</v>
      </c>
      <c r="H64" s="122" t="s">
        <v>931</v>
      </c>
      <c r="I64" s="122" t="s">
        <v>932</v>
      </c>
      <c r="J64" s="122" t="s">
        <v>4343</v>
      </c>
      <c r="K64" s="122" t="s">
        <v>4344</v>
      </c>
      <c r="L64" s="122" t="s">
        <v>2326</v>
      </c>
      <c r="M64" s="122" t="s">
        <v>367</v>
      </c>
      <c r="N64" s="123" t="s">
        <v>2327</v>
      </c>
      <c r="O64" s="61"/>
      <c r="P64" s="62" t="s">
        <v>2328</v>
      </c>
      <c r="Q64" s="53"/>
      <c r="R64"/>
    </row>
    <row r="65" spans="1:18" ht="12.75">
      <c r="A65" s="63" t="s">
        <v>2832</v>
      </c>
      <c r="B65" s="68"/>
      <c r="C65" s="69" t="s">
        <v>2843</v>
      </c>
      <c r="D65" s="124" t="s">
        <v>705</v>
      </c>
      <c r="E65" s="125" t="s">
        <v>305</v>
      </c>
      <c r="F65" s="125" t="s">
        <v>3113</v>
      </c>
      <c r="G65" s="125" t="s">
        <v>4178</v>
      </c>
      <c r="H65" s="125" t="s">
        <v>3994</v>
      </c>
      <c r="I65" s="125" t="s">
        <v>1138</v>
      </c>
      <c r="J65" s="125" t="s">
        <v>333</v>
      </c>
      <c r="K65" s="125" t="s">
        <v>3982</v>
      </c>
      <c r="L65" s="125" t="s">
        <v>444</v>
      </c>
      <c r="M65" s="125" t="s">
        <v>3957</v>
      </c>
      <c r="N65" s="126" t="s">
        <v>2389</v>
      </c>
      <c r="O65" s="70"/>
      <c r="P65" s="71" t="s">
        <v>2329</v>
      </c>
      <c r="Q65" s="53"/>
      <c r="R65"/>
    </row>
    <row r="66" spans="1:18" ht="12.75">
      <c r="A66" s="66" t="s">
        <v>2390</v>
      </c>
      <c r="B66" s="72">
        <v>35</v>
      </c>
      <c r="C66" s="67" t="s">
        <v>3868</v>
      </c>
      <c r="D66" s="121" t="s">
        <v>382</v>
      </c>
      <c r="E66" s="122" t="s">
        <v>383</v>
      </c>
      <c r="F66" s="122" t="s">
        <v>3280</v>
      </c>
      <c r="G66" s="122" t="s">
        <v>1065</v>
      </c>
      <c r="H66" s="122" t="s">
        <v>1066</v>
      </c>
      <c r="I66" s="122" t="s">
        <v>988</v>
      </c>
      <c r="J66" s="122" t="s">
        <v>4351</v>
      </c>
      <c r="K66" s="122" t="s">
        <v>4352</v>
      </c>
      <c r="L66" s="122" t="s">
        <v>2391</v>
      </c>
      <c r="M66" s="122" t="s">
        <v>2392</v>
      </c>
      <c r="N66" s="123" t="s">
        <v>2393</v>
      </c>
      <c r="O66" s="61"/>
      <c r="P66" s="62" t="s">
        <v>2394</v>
      </c>
      <c r="Q66" s="53"/>
      <c r="R66"/>
    </row>
    <row r="67" spans="1:18" ht="12.75">
      <c r="A67" s="63" t="s">
        <v>2829</v>
      </c>
      <c r="B67" s="68"/>
      <c r="C67" s="69" t="s">
        <v>2881</v>
      </c>
      <c r="D67" s="124" t="s">
        <v>753</v>
      </c>
      <c r="E67" s="125" t="s">
        <v>515</v>
      </c>
      <c r="F67" s="125" t="s">
        <v>711</v>
      </c>
      <c r="G67" s="125" t="s">
        <v>1049</v>
      </c>
      <c r="H67" s="125" t="s">
        <v>3990</v>
      </c>
      <c r="I67" s="125" t="s">
        <v>3192</v>
      </c>
      <c r="J67" s="125" t="s">
        <v>306</v>
      </c>
      <c r="K67" s="125" t="s">
        <v>4353</v>
      </c>
      <c r="L67" s="125" t="s">
        <v>982</v>
      </c>
      <c r="M67" s="125" t="s">
        <v>3964</v>
      </c>
      <c r="N67" s="126" t="s">
        <v>1001</v>
      </c>
      <c r="O67" s="70"/>
      <c r="P67" s="71" t="s">
        <v>2395</v>
      </c>
      <c r="Q67" s="53"/>
      <c r="R67"/>
    </row>
    <row r="68" spans="1:18" ht="12.75">
      <c r="A68" s="66" t="s">
        <v>2396</v>
      </c>
      <c r="B68" s="72">
        <v>60</v>
      </c>
      <c r="C68" s="67" t="s">
        <v>4638</v>
      </c>
      <c r="D68" s="121" t="s">
        <v>390</v>
      </c>
      <c r="E68" s="122" t="s">
        <v>391</v>
      </c>
      <c r="F68" s="122" t="s">
        <v>3258</v>
      </c>
      <c r="G68" s="122" t="s">
        <v>1067</v>
      </c>
      <c r="H68" s="122" t="s">
        <v>1068</v>
      </c>
      <c r="I68" s="122" t="s">
        <v>1069</v>
      </c>
      <c r="J68" s="122" t="s">
        <v>4346</v>
      </c>
      <c r="K68" s="122" t="s">
        <v>4347</v>
      </c>
      <c r="L68" s="122" t="s">
        <v>2397</v>
      </c>
      <c r="M68" s="122" t="s">
        <v>2398</v>
      </c>
      <c r="N68" s="123" t="s">
        <v>2399</v>
      </c>
      <c r="O68" s="61"/>
      <c r="P68" s="62" t="s">
        <v>2400</v>
      </c>
      <c r="Q68" s="53"/>
      <c r="R68"/>
    </row>
    <row r="69" spans="1:18" ht="12.75">
      <c r="A69" s="63" t="s">
        <v>2830</v>
      </c>
      <c r="B69" s="68"/>
      <c r="C69" s="69" t="s">
        <v>2861</v>
      </c>
      <c r="D69" s="124" t="s">
        <v>494</v>
      </c>
      <c r="E69" s="125" t="s">
        <v>522</v>
      </c>
      <c r="F69" s="125" t="s">
        <v>3320</v>
      </c>
      <c r="G69" s="125" t="s">
        <v>3991</v>
      </c>
      <c r="H69" s="125" t="s">
        <v>3981</v>
      </c>
      <c r="I69" s="125" t="s">
        <v>1070</v>
      </c>
      <c r="J69" s="125" t="s">
        <v>4342</v>
      </c>
      <c r="K69" s="125" t="s">
        <v>3121</v>
      </c>
      <c r="L69" s="125" t="s">
        <v>2401</v>
      </c>
      <c r="M69" s="125" t="s">
        <v>3135</v>
      </c>
      <c r="N69" s="126" t="s">
        <v>3961</v>
      </c>
      <c r="O69" s="70"/>
      <c r="P69" s="71" t="s">
        <v>2402</v>
      </c>
      <c r="Q69" s="53"/>
      <c r="R69"/>
    </row>
    <row r="70" spans="1:18" ht="12.75">
      <c r="A70" s="66" t="s">
        <v>2403</v>
      </c>
      <c r="B70" s="72">
        <v>44</v>
      </c>
      <c r="C70" s="67" t="s">
        <v>3877</v>
      </c>
      <c r="D70" s="121" t="s">
        <v>326</v>
      </c>
      <c r="E70" s="122" t="s">
        <v>351</v>
      </c>
      <c r="F70" s="122" t="s">
        <v>3203</v>
      </c>
      <c r="G70" s="122" t="s">
        <v>994</v>
      </c>
      <c r="H70" s="122" t="s">
        <v>995</v>
      </c>
      <c r="I70" s="122" t="s">
        <v>996</v>
      </c>
      <c r="J70" s="122" t="s">
        <v>4340</v>
      </c>
      <c r="K70" s="122" t="s">
        <v>4341</v>
      </c>
      <c r="L70" s="122" t="s">
        <v>2330</v>
      </c>
      <c r="M70" s="122" t="s">
        <v>2331</v>
      </c>
      <c r="N70" s="123" t="s">
        <v>2332</v>
      </c>
      <c r="O70" s="61"/>
      <c r="P70" s="62" t="s">
        <v>2333</v>
      </c>
      <c r="Q70" s="53"/>
      <c r="R70"/>
    </row>
    <row r="71" spans="1:18" ht="12.75">
      <c r="A71" s="63" t="s">
        <v>2828</v>
      </c>
      <c r="B71" s="68"/>
      <c r="C71" s="69" t="s">
        <v>1403</v>
      </c>
      <c r="D71" s="124" t="s">
        <v>452</v>
      </c>
      <c r="E71" s="125" t="s">
        <v>461</v>
      </c>
      <c r="F71" s="125" t="s">
        <v>3205</v>
      </c>
      <c r="G71" s="125" t="s">
        <v>455</v>
      </c>
      <c r="H71" s="125" t="s">
        <v>3983</v>
      </c>
      <c r="I71" s="125" t="s">
        <v>1050</v>
      </c>
      <c r="J71" s="125" t="s">
        <v>4339</v>
      </c>
      <c r="K71" s="125" t="s">
        <v>4342</v>
      </c>
      <c r="L71" s="125" t="s">
        <v>2404</v>
      </c>
      <c r="M71" s="125" t="s">
        <v>709</v>
      </c>
      <c r="N71" s="126" t="s">
        <v>2405</v>
      </c>
      <c r="O71" s="70"/>
      <c r="P71" s="71" t="s">
        <v>2334</v>
      </c>
      <c r="Q71" s="53"/>
      <c r="R71"/>
    </row>
    <row r="72" spans="1:18" ht="12.75">
      <c r="A72" s="66" t="s">
        <v>4345</v>
      </c>
      <c r="B72" s="72">
        <v>59</v>
      </c>
      <c r="C72" s="67" t="s">
        <v>4637</v>
      </c>
      <c r="D72" s="121" t="s">
        <v>312</v>
      </c>
      <c r="E72" s="122" t="s">
        <v>313</v>
      </c>
      <c r="F72" s="122" t="s">
        <v>3130</v>
      </c>
      <c r="G72" s="122" t="s">
        <v>942</v>
      </c>
      <c r="H72" s="122" t="s">
        <v>943</v>
      </c>
      <c r="I72" s="122" t="s">
        <v>944</v>
      </c>
      <c r="J72" s="122" t="s">
        <v>4289</v>
      </c>
      <c r="K72" s="122" t="s">
        <v>4290</v>
      </c>
      <c r="L72" s="122" t="s">
        <v>2335</v>
      </c>
      <c r="M72" s="122" t="s">
        <v>2336</v>
      </c>
      <c r="N72" s="123" t="s">
        <v>2337</v>
      </c>
      <c r="O72" s="61" t="s">
        <v>332</v>
      </c>
      <c r="P72" s="62" t="s">
        <v>2338</v>
      </c>
      <c r="Q72" s="53"/>
      <c r="R72"/>
    </row>
    <row r="73" spans="1:18" ht="12.75">
      <c r="A73" s="63" t="s">
        <v>2830</v>
      </c>
      <c r="B73" s="68"/>
      <c r="C73" s="69" t="s">
        <v>2861</v>
      </c>
      <c r="D73" s="124" t="s">
        <v>707</v>
      </c>
      <c r="E73" s="125" t="s">
        <v>314</v>
      </c>
      <c r="F73" s="125" t="s">
        <v>3132</v>
      </c>
      <c r="G73" s="125" t="s">
        <v>1010</v>
      </c>
      <c r="H73" s="125" t="s">
        <v>3956</v>
      </c>
      <c r="I73" s="125" t="s">
        <v>964</v>
      </c>
      <c r="J73" s="125" t="s">
        <v>4353</v>
      </c>
      <c r="K73" s="125" t="s">
        <v>4291</v>
      </c>
      <c r="L73" s="125" t="s">
        <v>113</v>
      </c>
      <c r="M73" s="125" t="s">
        <v>138</v>
      </c>
      <c r="N73" s="126" t="s">
        <v>964</v>
      </c>
      <c r="O73" s="70"/>
      <c r="P73" s="71" t="s">
        <v>2339</v>
      </c>
      <c r="Q73" s="53"/>
      <c r="R73"/>
    </row>
    <row r="74" spans="1:18" ht="12.75">
      <c r="A74" s="66" t="s">
        <v>2407</v>
      </c>
      <c r="B74" s="72">
        <v>83</v>
      </c>
      <c r="C74" s="67" t="s">
        <v>4660</v>
      </c>
      <c r="D74" s="121" t="s">
        <v>416</v>
      </c>
      <c r="E74" s="122" t="s">
        <v>417</v>
      </c>
      <c r="F74" s="122" t="s">
        <v>3284</v>
      </c>
      <c r="G74" s="122" t="s">
        <v>1082</v>
      </c>
      <c r="H74" s="122" t="s">
        <v>1083</v>
      </c>
      <c r="I74" s="122" t="s">
        <v>1084</v>
      </c>
      <c r="J74" s="122" t="s">
        <v>4357</v>
      </c>
      <c r="K74" s="122" t="s">
        <v>4358</v>
      </c>
      <c r="L74" s="122" t="s">
        <v>2408</v>
      </c>
      <c r="M74" s="122" t="s">
        <v>2292</v>
      </c>
      <c r="N74" s="123" t="s">
        <v>2409</v>
      </c>
      <c r="O74" s="61"/>
      <c r="P74" s="62" t="s">
        <v>2410</v>
      </c>
      <c r="Q74" s="53"/>
      <c r="R74"/>
    </row>
    <row r="75" spans="1:18" ht="12.75">
      <c r="A75" s="63" t="s">
        <v>1444</v>
      </c>
      <c r="B75" s="68"/>
      <c r="C75" s="69" t="s">
        <v>2968</v>
      </c>
      <c r="D75" s="124" t="s">
        <v>752</v>
      </c>
      <c r="E75" s="125" t="s">
        <v>487</v>
      </c>
      <c r="F75" s="125" t="s">
        <v>3286</v>
      </c>
      <c r="G75" s="125" t="s">
        <v>4179</v>
      </c>
      <c r="H75" s="125" t="s">
        <v>736</v>
      </c>
      <c r="I75" s="125" t="s">
        <v>1085</v>
      </c>
      <c r="J75" s="125" t="s">
        <v>960</v>
      </c>
      <c r="K75" s="125" t="s">
        <v>4359</v>
      </c>
      <c r="L75" s="125" t="s">
        <v>934</v>
      </c>
      <c r="M75" s="125" t="s">
        <v>449</v>
      </c>
      <c r="N75" s="126" t="s">
        <v>449</v>
      </c>
      <c r="O75" s="70"/>
      <c r="P75" s="71" t="s">
        <v>2411</v>
      </c>
      <c r="Q75" s="53"/>
      <c r="R75"/>
    </row>
    <row r="76" spans="1:18" ht="12.75">
      <c r="A76" s="66" t="s">
        <v>4350</v>
      </c>
      <c r="B76" s="72">
        <v>62</v>
      </c>
      <c r="C76" s="67" t="s">
        <v>4639</v>
      </c>
      <c r="D76" s="121" t="s">
        <v>326</v>
      </c>
      <c r="E76" s="122" t="s">
        <v>369</v>
      </c>
      <c r="F76" s="122" t="s">
        <v>3228</v>
      </c>
      <c r="G76" s="122" t="s">
        <v>1071</v>
      </c>
      <c r="H76" s="122" t="s">
        <v>1072</v>
      </c>
      <c r="I76" s="122" t="s">
        <v>1073</v>
      </c>
      <c r="J76" s="122" t="s">
        <v>4360</v>
      </c>
      <c r="K76" s="122" t="s">
        <v>4361</v>
      </c>
      <c r="L76" s="122" t="s">
        <v>2412</v>
      </c>
      <c r="M76" s="122" t="s">
        <v>2413</v>
      </c>
      <c r="N76" s="123" t="s">
        <v>2414</v>
      </c>
      <c r="O76" s="61" t="s">
        <v>428</v>
      </c>
      <c r="P76" s="62" t="s">
        <v>2415</v>
      </c>
      <c r="Q76" s="53"/>
      <c r="R76"/>
    </row>
    <row r="77" spans="1:18" ht="12.75">
      <c r="A77" s="63" t="s">
        <v>2830</v>
      </c>
      <c r="B77" s="68"/>
      <c r="C77" s="69" t="s">
        <v>2861</v>
      </c>
      <c r="D77" s="124" t="s">
        <v>745</v>
      </c>
      <c r="E77" s="125" t="s">
        <v>513</v>
      </c>
      <c r="F77" s="125" t="s">
        <v>3290</v>
      </c>
      <c r="G77" s="125" t="s">
        <v>405</v>
      </c>
      <c r="H77" s="125" t="s">
        <v>1056</v>
      </c>
      <c r="I77" s="125" t="s">
        <v>1049</v>
      </c>
      <c r="J77" s="125" t="s">
        <v>4505</v>
      </c>
      <c r="K77" s="125" t="s">
        <v>1055</v>
      </c>
      <c r="L77" s="125" t="s">
        <v>1108</v>
      </c>
      <c r="M77" s="125" t="s">
        <v>716</v>
      </c>
      <c r="N77" s="126" t="s">
        <v>2416</v>
      </c>
      <c r="O77" s="70"/>
      <c r="P77" s="71" t="s">
        <v>2417</v>
      </c>
      <c r="Q77" s="53"/>
      <c r="R77"/>
    </row>
    <row r="78" spans="1:18" ht="12.75">
      <c r="A78" s="66" t="s">
        <v>2418</v>
      </c>
      <c r="B78" s="72">
        <v>14</v>
      </c>
      <c r="C78" s="67" t="s">
        <v>3847</v>
      </c>
      <c r="D78" s="121" t="s">
        <v>4768</v>
      </c>
      <c r="E78" s="122" t="s">
        <v>4769</v>
      </c>
      <c r="F78" s="122" t="s">
        <v>3085</v>
      </c>
      <c r="G78" s="122" t="s">
        <v>906</v>
      </c>
      <c r="H78" s="122" t="s">
        <v>907</v>
      </c>
      <c r="I78" s="122" t="s">
        <v>908</v>
      </c>
      <c r="J78" s="122" t="s">
        <v>4377</v>
      </c>
      <c r="K78" s="122" t="s">
        <v>4378</v>
      </c>
      <c r="L78" s="122" t="s">
        <v>2340</v>
      </c>
      <c r="M78" s="122" t="s">
        <v>2341</v>
      </c>
      <c r="N78" s="123" t="s">
        <v>2342</v>
      </c>
      <c r="O78" s="61" t="s">
        <v>4379</v>
      </c>
      <c r="P78" s="62" t="s">
        <v>2343</v>
      </c>
      <c r="Q78" s="53"/>
      <c r="R78"/>
    </row>
    <row r="79" spans="1:18" ht="12.75">
      <c r="A79" s="63" t="s">
        <v>2829</v>
      </c>
      <c r="B79" s="68"/>
      <c r="C79" s="69" t="s">
        <v>2843</v>
      </c>
      <c r="D79" s="124" t="s">
        <v>703</v>
      </c>
      <c r="E79" s="125" t="s">
        <v>4764</v>
      </c>
      <c r="F79" s="125" t="s">
        <v>3087</v>
      </c>
      <c r="G79" s="125" t="s">
        <v>4008</v>
      </c>
      <c r="H79" s="125" t="s">
        <v>966</v>
      </c>
      <c r="I79" s="125" t="s">
        <v>4009</v>
      </c>
      <c r="J79" s="125" t="s">
        <v>928</v>
      </c>
      <c r="K79" s="125" t="s">
        <v>4127</v>
      </c>
      <c r="L79" s="125" t="s">
        <v>928</v>
      </c>
      <c r="M79" s="125" t="s">
        <v>3083</v>
      </c>
      <c r="N79" s="126" t="s">
        <v>4757</v>
      </c>
      <c r="O79" s="70"/>
      <c r="P79" s="71" t="s">
        <v>2344</v>
      </c>
      <c r="Q79" s="53"/>
      <c r="R79"/>
    </row>
    <row r="80" spans="1:18" ht="12.75">
      <c r="A80" s="66" t="s">
        <v>3179</v>
      </c>
      <c r="B80" s="72">
        <v>45</v>
      </c>
      <c r="C80" s="67" t="s">
        <v>3878</v>
      </c>
      <c r="D80" s="121" t="s">
        <v>334</v>
      </c>
      <c r="E80" s="122" t="s">
        <v>335</v>
      </c>
      <c r="F80" s="122" t="s">
        <v>3162</v>
      </c>
      <c r="G80" s="122" t="s">
        <v>1015</v>
      </c>
      <c r="H80" s="122" t="s">
        <v>999</v>
      </c>
      <c r="I80" s="122" t="s">
        <v>1016</v>
      </c>
      <c r="J80" s="122" t="s">
        <v>4367</v>
      </c>
      <c r="K80" s="122" t="s">
        <v>1034</v>
      </c>
      <c r="L80" s="122" t="s">
        <v>2237</v>
      </c>
      <c r="M80" s="122" t="s">
        <v>2419</v>
      </c>
      <c r="N80" s="123" t="s">
        <v>2420</v>
      </c>
      <c r="O80" s="61"/>
      <c r="P80" s="62" t="s">
        <v>2421</v>
      </c>
      <c r="Q80" s="53"/>
      <c r="R80"/>
    </row>
    <row r="81" spans="1:18" ht="12.75">
      <c r="A81" s="63" t="s">
        <v>1444</v>
      </c>
      <c r="B81" s="68"/>
      <c r="C81" s="69" t="s">
        <v>1409</v>
      </c>
      <c r="D81" s="124" t="s">
        <v>415</v>
      </c>
      <c r="E81" s="125" t="s">
        <v>445</v>
      </c>
      <c r="F81" s="125" t="s">
        <v>3164</v>
      </c>
      <c r="G81" s="125" t="s">
        <v>3965</v>
      </c>
      <c r="H81" s="125" t="s">
        <v>1026</v>
      </c>
      <c r="I81" s="125" t="s">
        <v>701</v>
      </c>
      <c r="J81" s="125" t="s">
        <v>4520</v>
      </c>
      <c r="K81" s="125" t="s">
        <v>4057</v>
      </c>
      <c r="L81" s="125" t="s">
        <v>993</v>
      </c>
      <c r="M81" s="125" t="s">
        <v>3164</v>
      </c>
      <c r="N81" s="126" t="s">
        <v>3164</v>
      </c>
      <c r="O81" s="70"/>
      <c r="P81" s="71" t="s">
        <v>2422</v>
      </c>
      <c r="Q81" s="53"/>
      <c r="R81"/>
    </row>
    <row r="82" spans="1:18" ht="12.75">
      <c r="A82" s="66" t="s">
        <v>2423</v>
      </c>
      <c r="B82" s="72">
        <v>50</v>
      </c>
      <c r="C82" s="67" t="s">
        <v>3883</v>
      </c>
      <c r="D82" s="121" t="s">
        <v>359</v>
      </c>
      <c r="E82" s="122" t="s">
        <v>358</v>
      </c>
      <c r="F82" s="122" t="s">
        <v>3228</v>
      </c>
      <c r="G82" s="122" t="s">
        <v>369</v>
      </c>
      <c r="H82" s="122" t="s">
        <v>1062</v>
      </c>
      <c r="I82" s="122" t="s">
        <v>1063</v>
      </c>
      <c r="J82" s="122" t="s">
        <v>4362</v>
      </c>
      <c r="K82" s="122" t="s">
        <v>4363</v>
      </c>
      <c r="L82" s="122" t="s">
        <v>2424</v>
      </c>
      <c r="M82" s="122" t="s">
        <v>397</v>
      </c>
      <c r="N82" s="123" t="s">
        <v>2425</v>
      </c>
      <c r="O82" s="61"/>
      <c r="P82" s="62" t="s">
        <v>2426</v>
      </c>
      <c r="Q82" s="53"/>
      <c r="R82"/>
    </row>
    <row r="83" spans="1:18" ht="12.75">
      <c r="A83" s="63" t="s">
        <v>2839</v>
      </c>
      <c r="B83" s="68"/>
      <c r="C83" s="69" t="s">
        <v>2879</v>
      </c>
      <c r="D83" s="124" t="s">
        <v>741</v>
      </c>
      <c r="E83" s="125" t="s">
        <v>479</v>
      </c>
      <c r="F83" s="125" t="s">
        <v>717</v>
      </c>
      <c r="G83" s="125" t="s">
        <v>3989</v>
      </c>
      <c r="H83" s="125" t="s">
        <v>1061</v>
      </c>
      <c r="I83" s="125" t="s">
        <v>1064</v>
      </c>
      <c r="J83" s="125" t="s">
        <v>4519</v>
      </c>
      <c r="K83" s="125" t="s">
        <v>4364</v>
      </c>
      <c r="L83" s="125" t="s">
        <v>2553</v>
      </c>
      <c r="M83" s="125" t="s">
        <v>2529</v>
      </c>
      <c r="N83" s="126" t="s">
        <v>4135</v>
      </c>
      <c r="O83" s="70"/>
      <c r="P83" s="71" t="s">
        <v>2428</v>
      </c>
      <c r="Q83" s="53"/>
      <c r="R83"/>
    </row>
    <row r="84" spans="1:18" ht="12.75">
      <c r="A84" s="66" t="s">
        <v>2460</v>
      </c>
      <c r="B84" s="72">
        <v>23</v>
      </c>
      <c r="C84" s="67" t="s">
        <v>3856</v>
      </c>
      <c r="D84" s="121" t="s">
        <v>396</v>
      </c>
      <c r="E84" s="122" t="s">
        <v>387</v>
      </c>
      <c r="F84" s="122" t="s">
        <v>3268</v>
      </c>
      <c r="G84" s="122" t="s">
        <v>1088</v>
      </c>
      <c r="H84" s="122" t="s">
        <v>1089</v>
      </c>
      <c r="I84" s="122" t="s">
        <v>1090</v>
      </c>
      <c r="J84" s="122" t="s">
        <v>4365</v>
      </c>
      <c r="K84" s="122" t="s">
        <v>4366</v>
      </c>
      <c r="L84" s="122" t="s">
        <v>2429</v>
      </c>
      <c r="M84" s="122" t="s">
        <v>2461</v>
      </c>
      <c r="N84" s="123" t="s">
        <v>2462</v>
      </c>
      <c r="O84" s="61"/>
      <c r="P84" s="62" t="s">
        <v>2463</v>
      </c>
      <c r="Q84" s="53"/>
      <c r="R84"/>
    </row>
    <row r="85" spans="1:18" ht="12.75">
      <c r="A85" s="63" t="s">
        <v>2832</v>
      </c>
      <c r="B85" s="68"/>
      <c r="C85" s="69" t="s">
        <v>2851</v>
      </c>
      <c r="D85" s="124" t="s">
        <v>493</v>
      </c>
      <c r="E85" s="125" t="s">
        <v>529</v>
      </c>
      <c r="F85" s="125" t="s">
        <v>3356</v>
      </c>
      <c r="G85" s="125" t="s">
        <v>3914</v>
      </c>
      <c r="H85" s="125" t="s">
        <v>3894</v>
      </c>
      <c r="I85" s="125" t="s">
        <v>1091</v>
      </c>
      <c r="J85" s="125" t="s">
        <v>3993</v>
      </c>
      <c r="K85" s="125" t="s">
        <v>1043</v>
      </c>
      <c r="L85" s="125" t="s">
        <v>3177</v>
      </c>
      <c r="M85" s="125" t="s">
        <v>139</v>
      </c>
      <c r="N85" s="126" t="s">
        <v>2464</v>
      </c>
      <c r="O85" s="70"/>
      <c r="P85" s="71" t="s">
        <v>2465</v>
      </c>
      <c r="Q85" s="53"/>
      <c r="R85"/>
    </row>
    <row r="86" spans="1:18" ht="12.75">
      <c r="A86" s="66" t="s">
        <v>2466</v>
      </c>
      <c r="B86" s="72">
        <v>43</v>
      </c>
      <c r="C86" s="67" t="s">
        <v>3876</v>
      </c>
      <c r="D86" s="121" t="s">
        <v>355</v>
      </c>
      <c r="E86" s="122" t="s">
        <v>356</v>
      </c>
      <c r="F86" s="122" t="s">
        <v>3241</v>
      </c>
      <c r="G86" s="122" t="s">
        <v>1002</v>
      </c>
      <c r="H86" s="122" t="s">
        <v>1003</v>
      </c>
      <c r="I86" s="122" t="s">
        <v>1004</v>
      </c>
      <c r="J86" s="122" t="s">
        <v>4380</v>
      </c>
      <c r="K86" s="122" t="s">
        <v>4381</v>
      </c>
      <c r="L86" s="122" t="s">
        <v>2345</v>
      </c>
      <c r="M86" s="122" t="s">
        <v>2346</v>
      </c>
      <c r="N86" s="123" t="s">
        <v>2347</v>
      </c>
      <c r="O86" s="61" t="s">
        <v>332</v>
      </c>
      <c r="P86" s="62" t="s">
        <v>2348</v>
      </c>
      <c r="Q86" s="53"/>
      <c r="R86"/>
    </row>
    <row r="87" spans="1:18" ht="12.75">
      <c r="A87" s="63" t="s">
        <v>2828</v>
      </c>
      <c r="B87" s="68"/>
      <c r="C87" s="69" t="s">
        <v>2755</v>
      </c>
      <c r="D87" s="124" t="s">
        <v>375</v>
      </c>
      <c r="E87" s="125" t="s">
        <v>372</v>
      </c>
      <c r="F87" s="125" t="s">
        <v>3246</v>
      </c>
      <c r="G87" s="125" t="s">
        <v>1044</v>
      </c>
      <c r="H87" s="125" t="s">
        <v>1010</v>
      </c>
      <c r="I87" s="125" t="s">
        <v>4015</v>
      </c>
      <c r="J87" s="125" t="s">
        <v>3982</v>
      </c>
      <c r="K87" s="125" t="s">
        <v>3969</v>
      </c>
      <c r="L87" s="125" t="s">
        <v>4134</v>
      </c>
      <c r="M87" s="125" t="s">
        <v>140</v>
      </c>
      <c r="N87" s="126" t="s">
        <v>4517</v>
      </c>
      <c r="O87" s="70"/>
      <c r="P87" s="71" t="s">
        <v>2349</v>
      </c>
      <c r="Q87" s="53"/>
      <c r="R87"/>
    </row>
    <row r="88" spans="1:18" ht="12.75">
      <c r="A88" s="66" t="s">
        <v>457</v>
      </c>
      <c r="B88" s="72">
        <v>94</v>
      </c>
      <c r="C88" s="67" t="s">
        <v>4671</v>
      </c>
      <c r="D88" s="121" t="s">
        <v>496</v>
      </c>
      <c r="E88" s="122" t="s">
        <v>497</v>
      </c>
      <c r="F88" s="122" t="s">
        <v>3405</v>
      </c>
      <c r="G88" s="122" t="s">
        <v>1141</v>
      </c>
      <c r="H88" s="122" t="s">
        <v>1142</v>
      </c>
      <c r="I88" s="122" t="s">
        <v>1143</v>
      </c>
      <c r="J88" s="122" t="s">
        <v>4382</v>
      </c>
      <c r="K88" s="122" t="s">
        <v>2455</v>
      </c>
      <c r="L88" s="122" t="s">
        <v>2451</v>
      </c>
      <c r="M88" s="122" t="s">
        <v>914</v>
      </c>
      <c r="N88" s="123" t="s">
        <v>899</v>
      </c>
      <c r="O88" s="61"/>
      <c r="P88" s="62" t="s">
        <v>2467</v>
      </c>
      <c r="Q88" s="53"/>
      <c r="R88"/>
    </row>
    <row r="89" spans="1:18" ht="12.75">
      <c r="A89" s="63" t="s">
        <v>2829</v>
      </c>
      <c r="B89" s="68"/>
      <c r="C89" s="69" t="s">
        <v>2881</v>
      </c>
      <c r="D89" s="124" t="s">
        <v>773</v>
      </c>
      <c r="E89" s="125" t="s">
        <v>553</v>
      </c>
      <c r="F89" s="125" t="s">
        <v>3407</v>
      </c>
      <c r="G89" s="125" t="s">
        <v>1137</v>
      </c>
      <c r="H89" s="125" t="s">
        <v>3910</v>
      </c>
      <c r="I89" s="125" t="s">
        <v>739</v>
      </c>
      <c r="J89" s="125" t="s">
        <v>513</v>
      </c>
      <c r="K89" s="125" t="s">
        <v>3977</v>
      </c>
      <c r="L89" s="125" t="s">
        <v>2468</v>
      </c>
      <c r="M89" s="125" t="s">
        <v>2469</v>
      </c>
      <c r="N89" s="126" t="s">
        <v>4409</v>
      </c>
      <c r="O89" s="70"/>
      <c r="P89" s="71" t="s">
        <v>2470</v>
      </c>
      <c r="Q89" s="53"/>
      <c r="R89"/>
    </row>
    <row r="90" spans="1:18" ht="12.75">
      <c r="A90" s="66" t="s">
        <v>2440</v>
      </c>
      <c r="B90" s="72">
        <v>121</v>
      </c>
      <c r="C90" s="67" t="s">
        <v>4698</v>
      </c>
      <c r="D90" s="121" t="s">
        <v>530</v>
      </c>
      <c r="E90" s="122" t="s">
        <v>531</v>
      </c>
      <c r="F90" s="122" t="s">
        <v>3351</v>
      </c>
      <c r="G90" s="122" t="s">
        <v>1102</v>
      </c>
      <c r="H90" s="122" t="s">
        <v>1103</v>
      </c>
      <c r="I90" s="122" t="s">
        <v>1104</v>
      </c>
      <c r="J90" s="122" t="s">
        <v>3824</v>
      </c>
      <c r="K90" s="122" t="s">
        <v>4383</v>
      </c>
      <c r="L90" s="122" t="s">
        <v>2471</v>
      </c>
      <c r="M90" s="122" t="s">
        <v>399</v>
      </c>
      <c r="N90" s="123" t="s">
        <v>2472</v>
      </c>
      <c r="O90" s="61"/>
      <c r="P90" s="62" t="s">
        <v>2473</v>
      </c>
      <c r="Q90" s="53"/>
      <c r="R90"/>
    </row>
    <row r="91" spans="1:18" ht="12.75">
      <c r="A91" s="63" t="s">
        <v>2839</v>
      </c>
      <c r="B91" s="68"/>
      <c r="C91" s="69" t="s">
        <v>2896</v>
      </c>
      <c r="D91" s="124" t="s">
        <v>510</v>
      </c>
      <c r="E91" s="125" t="s">
        <v>514</v>
      </c>
      <c r="F91" s="125" t="s">
        <v>761</v>
      </c>
      <c r="G91" s="125" t="s">
        <v>4183</v>
      </c>
      <c r="H91" s="125" t="s">
        <v>3932</v>
      </c>
      <c r="I91" s="125" t="s">
        <v>463</v>
      </c>
      <c r="J91" s="125" t="s">
        <v>4400</v>
      </c>
      <c r="K91" s="125" t="s">
        <v>4384</v>
      </c>
      <c r="L91" s="125" t="s">
        <v>2528</v>
      </c>
      <c r="M91" s="125" t="s">
        <v>3989</v>
      </c>
      <c r="N91" s="126" t="s">
        <v>3974</v>
      </c>
      <c r="O91" s="70"/>
      <c r="P91" s="71" t="s">
        <v>2474</v>
      </c>
      <c r="Q91" s="53"/>
      <c r="R91"/>
    </row>
    <row r="92" spans="1:18" ht="12.75">
      <c r="A92" s="66" t="s">
        <v>4372</v>
      </c>
      <c r="B92" s="72">
        <v>116</v>
      </c>
      <c r="C92" s="67" t="s">
        <v>4693</v>
      </c>
      <c r="D92" s="121" t="s">
        <v>550</v>
      </c>
      <c r="E92" s="122" t="s">
        <v>551</v>
      </c>
      <c r="F92" s="122" t="s">
        <v>3461</v>
      </c>
      <c r="G92" s="122" t="s">
        <v>614</v>
      </c>
      <c r="H92" s="122" t="s">
        <v>1147</v>
      </c>
      <c r="I92" s="122" t="s">
        <v>1148</v>
      </c>
      <c r="J92" s="122" t="s">
        <v>4387</v>
      </c>
      <c r="K92" s="122" t="s">
        <v>4388</v>
      </c>
      <c r="L92" s="122" t="s">
        <v>2475</v>
      </c>
      <c r="M92" s="122" t="s">
        <v>608</v>
      </c>
      <c r="N92" s="123" t="s">
        <v>2476</v>
      </c>
      <c r="O92" s="61"/>
      <c r="P92" s="62" t="s">
        <v>2477</v>
      </c>
      <c r="Q92" s="53"/>
      <c r="R92"/>
    </row>
    <row r="93" spans="1:18" ht="12.75">
      <c r="A93" s="63" t="s">
        <v>2831</v>
      </c>
      <c r="B93" s="68"/>
      <c r="C93" s="69" t="s">
        <v>2868</v>
      </c>
      <c r="D93" s="124" t="s">
        <v>602</v>
      </c>
      <c r="E93" s="125" t="s">
        <v>791</v>
      </c>
      <c r="F93" s="125" t="s">
        <v>3463</v>
      </c>
      <c r="G93" s="125" t="s">
        <v>1182</v>
      </c>
      <c r="H93" s="125" t="s">
        <v>4000</v>
      </c>
      <c r="I93" s="125" t="s">
        <v>1149</v>
      </c>
      <c r="J93" s="125" t="s">
        <v>4522</v>
      </c>
      <c r="K93" s="125" t="s">
        <v>474</v>
      </c>
      <c r="L93" s="125" t="s">
        <v>2529</v>
      </c>
      <c r="M93" s="125" t="s">
        <v>463</v>
      </c>
      <c r="N93" s="126" t="s">
        <v>2554</v>
      </c>
      <c r="O93" s="70"/>
      <c r="P93" s="71" t="s">
        <v>2478</v>
      </c>
      <c r="Q93" s="53"/>
      <c r="R93"/>
    </row>
    <row r="94" spans="1:18" ht="12.75">
      <c r="A94" s="66" t="s">
        <v>4376</v>
      </c>
      <c r="B94" s="72">
        <v>72</v>
      </c>
      <c r="C94" s="67" t="s">
        <v>4649</v>
      </c>
      <c r="D94" s="121" t="s">
        <v>395</v>
      </c>
      <c r="E94" s="122" t="s">
        <v>391</v>
      </c>
      <c r="F94" s="122" t="s">
        <v>3228</v>
      </c>
      <c r="G94" s="122" t="s">
        <v>1095</v>
      </c>
      <c r="H94" s="122" t="s">
        <v>1096</v>
      </c>
      <c r="I94" s="122" t="s">
        <v>1097</v>
      </c>
      <c r="J94" s="122" t="s">
        <v>4385</v>
      </c>
      <c r="K94" s="122" t="s">
        <v>4386</v>
      </c>
      <c r="L94" s="122" t="s">
        <v>2479</v>
      </c>
      <c r="M94" s="122" t="s">
        <v>541</v>
      </c>
      <c r="N94" s="123" t="s">
        <v>2480</v>
      </c>
      <c r="O94" s="61" t="s">
        <v>4104</v>
      </c>
      <c r="P94" s="62" t="s">
        <v>2481</v>
      </c>
      <c r="Q94" s="53"/>
      <c r="R94"/>
    </row>
    <row r="95" spans="1:18" ht="12.75">
      <c r="A95" s="63" t="s">
        <v>2830</v>
      </c>
      <c r="B95" s="68"/>
      <c r="C95" s="69" t="s">
        <v>2861</v>
      </c>
      <c r="D95" s="124" t="s">
        <v>565</v>
      </c>
      <c r="E95" s="125" t="s">
        <v>522</v>
      </c>
      <c r="F95" s="125" t="s">
        <v>3290</v>
      </c>
      <c r="G95" s="125" t="s">
        <v>4182</v>
      </c>
      <c r="H95" s="125" t="s">
        <v>3992</v>
      </c>
      <c r="I95" s="125" t="s">
        <v>1098</v>
      </c>
      <c r="J95" s="125" t="s">
        <v>1055</v>
      </c>
      <c r="K95" s="125" t="s">
        <v>1050</v>
      </c>
      <c r="L95" s="125" t="s">
        <v>2557</v>
      </c>
      <c r="M95" s="125" t="s">
        <v>469</v>
      </c>
      <c r="N95" s="126" t="s">
        <v>3210</v>
      </c>
      <c r="O95" s="70"/>
      <c r="P95" s="71" t="s">
        <v>2482</v>
      </c>
      <c r="Q95" s="53"/>
      <c r="R95"/>
    </row>
    <row r="96" spans="1:18" ht="12.75">
      <c r="A96" s="66" t="s">
        <v>3217</v>
      </c>
      <c r="B96" s="72">
        <v>137</v>
      </c>
      <c r="C96" s="67" t="s">
        <v>4712</v>
      </c>
      <c r="D96" s="121" t="s">
        <v>563</v>
      </c>
      <c r="E96" s="122" t="s">
        <v>564</v>
      </c>
      <c r="F96" s="122" t="s">
        <v>3381</v>
      </c>
      <c r="G96" s="122" t="s">
        <v>1150</v>
      </c>
      <c r="H96" s="122" t="s">
        <v>1151</v>
      </c>
      <c r="I96" s="122" t="s">
        <v>1152</v>
      </c>
      <c r="J96" s="122" t="s">
        <v>4390</v>
      </c>
      <c r="K96" s="122" t="s">
        <v>4391</v>
      </c>
      <c r="L96" s="122" t="s">
        <v>2483</v>
      </c>
      <c r="M96" s="122" t="s">
        <v>4501</v>
      </c>
      <c r="N96" s="123" t="s">
        <v>2484</v>
      </c>
      <c r="O96" s="61"/>
      <c r="P96" s="62" t="s">
        <v>2485</v>
      </c>
      <c r="Q96" s="53"/>
      <c r="R96"/>
    </row>
    <row r="97" spans="1:18" ht="12.75">
      <c r="A97" s="63" t="s">
        <v>2829</v>
      </c>
      <c r="B97" s="68"/>
      <c r="C97" s="69" t="s">
        <v>2857</v>
      </c>
      <c r="D97" s="124" t="s">
        <v>768</v>
      </c>
      <c r="E97" s="125" t="s">
        <v>549</v>
      </c>
      <c r="F97" s="125" t="s">
        <v>3383</v>
      </c>
      <c r="G97" s="125" t="s">
        <v>431</v>
      </c>
      <c r="H97" s="125" t="s">
        <v>3308</v>
      </c>
      <c r="I97" s="125" t="s">
        <v>1154</v>
      </c>
      <c r="J97" s="125" t="s">
        <v>4523</v>
      </c>
      <c r="K97" s="125" t="s">
        <v>2456</v>
      </c>
      <c r="L97" s="125" t="s">
        <v>2456</v>
      </c>
      <c r="M97" s="125" t="s">
        <v>2567</v>
      </c>
      <c r="N97" s="126" t="s">
        <v>2500</v>
      </c>
      <c r="O97" s="70"/>
      <c r="P97" s="71" t="s">
        <v>2488</v>
      </c>
      <c r="Q97" s="53"/>
      <c r="R97"/>
    </row>
    <row r="98" spans="1:18" ht="12.75">
      <c r="A98" s="66" t="s">
        <v>2489</v>
      </c>
      <c r="B98" s="72">
        <v>133</v>
      </c>
      <c r="C98" s="67" t="s">
        <v>4708</v>
      </c>
      <c r="D98" s="121" t="s">
        <v>567</v>
      </c>
      <c r="E98" s="122" t="s">
        <v>568</v>
      </c>
      <c r="F98" s="122" t="s">
        <v>3400</v>
      </c>
      <c r="G98" s="122" t="s">
        <v>1173</v>
      </c>
      <c r="H98" s="122" t="s">
        <v>1174</v>
      </c>
      <c r="I98" s="122" t="s">
        <v>1175</v>
      </c>
      <c r="J98" s="122" t="s">
        <v>4398</v>
      </c>
      <c r="K98" s="122" t="s">
        <v>4399</v>
      </c>
      <c r="L98" s="122" t="s">
        <v>2490</v>
      </c>
      <c r="M98" s="122" t="s">
        <v>2491</v>
      </c>
      <c r="N98" s="123" t="s">
        <v>2492</v>
      </c>
      <c r="O98" s="61"/>
      <c r="P98" s="62" t="s">
        <v>2493</v>
      </c>
      <c r="Q98" s="53"/>
      <c r="R98"/>
    </row>
    <row r="99" spans="1:18" ht="12.75">
      <c r="A99" s="63" t="s">
        <v>2831</v>
      </c>
      <c r="B99" s="68"/>
      <c r="C99" s="69" t="s">
        <v>2868</v>
      </c>
      <c r="D99" s="124" t="s">
        <v>639</v>
      </c>
      <c r="E99" s="125" t="s">
        <v>594</v>
      </c>
      <c r="F99" s="125" t="s">
        <v>3402</v>
      </c>
      <c r="G99" s="125" t="s">
        <v>762</v>
      </c>
      <c r="H99" s="125" t="s">
        <v>769</v>
      </c>
      <c r="I99" s="125" t="s">
        <v>1176</v>
      </c>
      <c r="J99" s="125" t="s">
        <v>3265</v>
      </c>
      <c r="K99" s="125" t="s">
        <v>483</v>
      </c>
      <c r="L99" s="125" t="s">
        <v>3962</v>
      </c>
      <c r="M99" s="125" t="s">
        <v>114</v>
      </c>
      <c r="N99" s="126" t="s">
        <v>4536</v>
      </c>
      <c r="O99" s="70"/>
      <c r="P99" s="71" t="s">
        <v>2494</v>
      </c>
      <c r="Q99" s="53"/>
      <c r="R99"/>
    </row>
    <row r="100" spans="1:18" ht="12.75">
      <c r="A100" s="66" t="s">
        <v>2495</v>
      </c>
      <c r="B100" s="72">
        <v>124</v>
      </c>
      <c r="C100" s="67" t="s">
        <v>4701</v>
      </c>
      <c r="D100" s="121" t="s">
        <v>547</v>
      </c>
      <c r="E100" s="122" t="s">
        <v>548</v>
      </c>
      <c r="F100" s="122" t="s">
        <v>3480</v>
      </c>
      <c r="G100" s="122" t="s">
        <v>1166</v>
      </c>
      <c r="H100" s="122" t="s">
        <v>1167</v>
      </c>
      <c r="I100" s="122" t="s">
        <v>1168</v>
      </c>
      <c r="J100" s="122" t="s">
        <v>4395</v>
      </c>
      <c r="K100" s="122" t="s">
        <v>3382</v>
      </c>
      <c r="L100" s="122" t="s">
        <v>2496</v>
      </c>
      <c r="M100" s="122" t="s">
        <v>2497</v>
      </c>
      <c r="N100" s="123" t="s">
        <v>2498</v>
      </c>
      <c r="O100" s="61"/>
      <c r="P100" s="62" t="s">
        <v>2499</v>
      </c>
      <c r="Q100" s="53"/>
      <c r="R100"/>
    </row>
    <row r="101" spans="1:18" ht="12.75">
      <c r="A101" s="63" t="s">
        <v>2829</v>
      </c>
      <c r="B101" s="68"/>
      <c r="C101" s="69" t="s">
        <v>3016</v>
      </c>
      <c r="D101" s="124" t="s">
        <v>789</v>
      </c>
      <c r="E101" s="125" t="s">
        <v>790</v>
      </c>
      <c r="F101" s="125" t="s">
        <v>3486</v>
      </c>
      <c r="G101" s="125" t="s">
        <v>1135</v>
      </c>
      <c r="H101" s="125" t="s">
        <v>4004</v>
      </c>
      <c r="I101" s="125" t="s">
        <v>4005</v>
      </c>
      <c r="J101" s="125" t="s">
        <v>3169</v>
      </c>
      <c r="K101" s="125" t="s">
        <v>4396</v>
      </c>
      <c r="L101" s="125" t="s">
        <v>1050</v>
      </c>
      <c r="M101" s="125" t="s">
        <v>2459</v>
      </c>
      <c r="N101" s="126" t="s">
        <v>2459</v>
      </c>
      <c r="O101" s="70"/>
      <c r="P101" s="71" t="s">
        <v>2501</v>
      </c>
      <c r="Q101" s="53"/>
      <c r="R101"/>
    </row>
    <row r="102" spans="1:18" ht="12.75">
      <c r="A102" s="66" t="s">
        <v>2502</v>
      </c>
      <c r="B102" s="72">
        <v>84</v>
      </c>
      <c r="C102" s="67" t="s">
        <v>4661</v>
      </c>
      <c r="D102" s="121" t="s">
        <v>424</v>
      </c>
      <c r="E102" s="122" t="s">
        <v>425</v>
      </c>
      <c r="F102" s="122" t="s">
        <v>3366</v>
      </c>
      <c r="G102" s="122" t="s">
        <v>1158</v>
      </c>
      <c r="H102" s="122" t="s">
        <v>1159</v>
      </c>
      <c r="I102" s="122" t="s">
        <v>1126</v>
      </c>
      <c r="J102" s="122" t="s">
        <v>323</v>
      </c>
      <c r="K102" s="122" t="s">
        <v>4408</v>
      </c>
      <c r="L102" s="122" t="s">
        <v>2503</v>
      </c>
      <c r="M102" s="122" t="s">
        <v>2504</v>
      </c>
      <c r="N102" s="123" t="s">
        <v>929</v>
      </c>
      <c r="O102" s="61" t="s">
        <v>1762</v>
      </c>
      <c r="P102" s="62" t="s">
        <v>2505</v>
      </c>
      <c r="Q102" s="53"/>
      <c r="R102"/>
    </row>
    <row r="103" spans="1:18" ht="12.75">
      <c r="A103" s="63" t="s">
        <v>1444</v>
      </c>
      <c r="B103" s="68"/>
      <c r="C103" s="69" t="s">
        <v>2908</v>
      </c>
      <c r="D103" s="124" t="s">
        <v>566</v>
      </c>
      <c r="E103" s="125" t="s">
        <v>535</v>
      </c>
      <c r="F103" s="125" t="s">
        <v>3368</v>
      </c>
      <c r="G103" s="125" t="s">
        <v>4184</v>
      </c>
      <c r="H103" s="125" t="s">
        <v>4002</v>
      </c>
      <c r="I103" s="125" t="s">
        <v>1160</v>
      </c>
      <c r="J103" s="125" t="s">
        <v>562</v>
      </c>
      <c r="K103" s="125" t="s">
        <v>4409</v>
      </c>
      <c r="L103" s="125" t="s">
        <v>2416</v>
      </c>
      <c r="M103" s="125" t="s">
        <v>3159</v>
      </c>
      <c r="N103" s="126" t="s">
        <v>2557</v>
      </c>
      <c r="O103" s="70"/>
      <c r="P103" s="71" t="s">
        <v>2506</v>
      </c>
      <c r="Q103" s="53"/>
      <c r="R103"/>
    </row>
    <row r="104" spans="1:18" ht="12.75">
      <c r="A104" s="66" t="s">
        <v>2507</v>
      </c>
      <c r="B104" s="72">
        <v>46</v>
      </c>
      <c r="C104" s="67" t="s">
        <v>3879</v>
      </c>
      <c r="D104" s="121" t="s">
        <v>406</v>
      </c>
      <c r="E104" s="122" t="s">
        <v>407</v>
      </c>
      <c r="F104" s="122" t="s">
        <v>3175</v>
      </c>
      <c r="G104" s="122" t="s">
        <v>1105</v>
      </c>
      <c r="H104" s="122" t="s">
        <v>1106</v>
      </c>
      <c r="I104" s="122" t="s">
        <v>1107</v>
      </c>
      <c r="J104" s="122" t="s">
        <v>4419</v>
      </c>
      <c r="K104" s="122" t="s">
        <v>4420</v>
      </c>
      <c r="L104" s="122" t="s">
        <v>2429</v>
      </c>
      <c r="M104" s="122" t="s">
        <v>2430</v>
      </c>
      <c r="N104" s="123" t="s">
        <v>2431</v>
      </c>
      <c r="O104" s="61" t="s">
        <v>3692</v>
      </c>
      <c r="P104" s="62" t="s">
        <v>2432</v>
      </c>
      <c r="Q104" s="53"/>
      <c r="R104"/>
    </row>
    <row r="105" spans="1:18" ht="12.75">
      <c r="A105" s="63" t="s">
        <v>1444</v>
      </c>
      <c r="B105" s="68"/>
      <c r="C105" s="69" t="s">
        <v>2968</v>
      </c>
      <c r="D105" s="124" t="s">
        <v>1842</v>
      </c>
      <c r="E105" s="125" t="s">
        <v>556</v>
      </c>
      <c r="F105" s="125" t="s">
        <v>349</v>
      </c>
      <c r="G105" s="125" t="s">
        <v>3270</v>
      </c>
      <c r="H105" s="125" t="s">
        <v>4057</v>
      </c>
      <c r="I105" s="125" t="s">
        <v>1108</v>
      </c>
      <c r="J105" s="125" t="s">
        <v>3139</v>
      </c>
      <c r="K105" s="125" t="s">
        <v>1091</v>
      </c>
      <c r="L105" s="125" t="s">
        <v>2433</v>
      </c>
      <c r="M105" s="125" t="s">
        <v>2389</v>
      </c>
      <c r="N105" s="126" t="s">
        <v>707</v>
      </c>
      <c r="O105" s="70"/>
      <c r="P105" s="71" t="s">
        <v>2434</v>
      </c>
      <c r="Q105" s="53"/>
      <c r="R105"/>
    </row>
    <row r="106" spans="1:18" ht="12.75">
      <c r="A106" s="66" t="s">
        <v>2508</v>
      </c>
      <c r="B106" s="72">
        <v>155</v>
      </c>
      <c r="C106" s="67" t="s">
        <v>4730</v>
      </c>
      <c r="D106" s="121" t="s">
        <v>541</v>
      </c>
      <c r="E106" s="122" t="s">
        <v>595</v>
      </c>
      <c r="F106" s="122" t="s">
        <v>3386</v>
      </c>
      <c r="G106" s="122" t="s">
        <v>1183</v>
      </c>
      <c r="H106" s="122" t="s">
        <v>1184</v>
      </c>
      <c r="I106" s="122" t="s">
        <v>1185</v>
      </c>
      <c r="J106" s="122" t="s">
        <v>4401</v>
      </c>
      <c r="K106" s="122" t="s">
        <v>4402</v>
      </c>
      <c r="L106" s="122" t="s">
        <v>2509</v>
      </c>
      <c r="M106" s="122" t="s">
        <v>2510</v>
      </c>
      <c r="N106" s="123" t="s">
        <v>2511</v>
      </c>
      <c r="O106" s="61"/>
      <c r="P106" s="62" t="s">
        <v>2512</v>
      </c>
      <c r="Q106" s="53"/>
      <c r="R106"/>
    </row>
    <row r="107" spans="1:18" ht="12.75">
      <c r="A107" s="63" t="s">
        <v>2830</v>
      </c>
      <c r="B107" s="68"/>
      <c r="C107" s="69" t="s">
        <v>2861</v>
      </c>
      <c r="D107" s="124" t="s">
        <v>611</v>
      </c>
      <c r="E107" s="125" t="s">
        <v>774</v>
      </c>
      <c r="F107" s="125" t="s">
        <v>494</v>
      </c>
      <c r="G107" s="125" t="s">
        <v>494</v>
      </c>
      <c r="H107" s="125" t="s">
        <v>4013</v>
      </c>
      <c r="I107" s="125" t="s">
        <v>4014</v>
      </c>
      <c r="J107" s="125" t="s">
        <v>4524</v>
      </c>
      <c r="K107" s="125" t="s">
        <v>2458</v>
      </c>
      <c r="L107" s="125" t="s">
        <v>3169</v>
      </c>
      <c r="M107" s="125" t="s">
        <v>735</v>
      </c>
      <c r="N107" s="126" t="s">
        <v>3328</v>
      </c>
      <c r="O107" s="70"/>
      <c r="P107" s="71" t="s">
        <v>2513</v>
      </c>
      <c r="Q107" s="53"/>
      <c r="R107"/>
    </row>
    <row r="108" spans="1:18" ht="12.75">
      <c r="A108" s="66" t="s">
        <v>2514</v>
      </c>
      <c r="B108" s="72">
        <v>128</v>
      </c>
      <c r="C108" s="67" t="s">
        <v>4704</v>
      </c>
      <c r="D108" s="121" t="s">
        <v>560</v>
      </c>
      <c r="E108" s="122" t="s">
        <v>561</v>
      </c>
      <c r="F108" s="122" t="s">
        <v>3376</v>
      </c>
      <c r="G108" s="122" t="s">
        <v>1161</v>
      </c>
      <c r="H108" s="122" t="s">
        <v>1162</v>
      </c>
      <c r="I108" s="122" t="s">
        <v>1163</v>
      </c>
      <c r="J108" s="122" t="s">
        <v>4382</v>
      </c>
      <c r="K108" s="122" t="s">
        <v>4397</v>
      </c>
      <c r="L108" s="122" t="s">
        <v>2515</v>
      </c>
      <c r="M108" s="122" t="s">
        <v>2516</v>
      </c>
      <c r="N108" s="123" t="s">
        <v>406</v>
      </c>
      <c r="O108" s="61" t="s">
        <v>408</v>
      </c>
      <c r="P108" s="62" t="s">
        <v>2517</v>
      </c>
      <c r="Q108" s="53"/>
      <c r="R108"/>
    </row>
    <row r="109" spans="1:18" ht="12.75">
      <c r="A109" s="63" t="s">
        <v>2767</v>
      </c>
      <c r="B109" s="68"/>
      <c r="C109" s="69" t="s">
        <v>3727</v>
      </c>
      <c r="D109" s="124" t="s">
        <v>505</v>
      </c>
      <c r="E109" s="125" t="s">
        <v>562</v>
      </c>
      <c r="F109" s="125" t="s">
        <v>3378</v>
      </c>
      <c r="G109" s="125" t="s">
        <v>4185</v>
      </c>
      <c r="H109" s="125" t="s">
        <v>3270</v>
      </c>
      <c r="I109" s="125" t="s">
        <v>1165</v>
      </c>
      <c r="J109" s="125" t="s">
        <v>3895</v>
      </c>
      <c r="K109" s="125" t="s">
        <v>2457</v>
      </c>
      <c r="L109" s="125" t="s">
        <v>2570</v>
      </c>
      <c r="M109" s="125" t="s">
        <v>4181</v>
      </c>
      <c r="N109" s="126" t="s">
        <v>5</v>
      </c>
      <c r="O109" s="70"/>
      <c r="P109" s="71" t="s">
        <v>2518</v>
      </c>
      <c r="Q109" s="53"/>
      <c r="R109"/>
    </row>
    <row r="110" spans="1:18" ht="12.75">
      <c r="A110" s="66" t="s">
        <v>2519</v>
      </c>
      <c r="B110" s="72">
        <v>67</v>
      </c>
      <c r="C110" s="67" t="s">
        <v>4644</v>
      </c>
      <c r="D110" s="121" t="s">
        <v>364</v>
      </c>
      <c r="E110" s="122" t="s">
        <v>365</v>
      </c>
      <c r="F110" s="122" t="s">
        <v>3263</v>
      </c>
      <c r="G110" s="122" t="s">
        <v>1036</v>
      </c>
      <c r="H110" s="122" t="s">
        <v>1037</v>
      </c>
      <c r="I110" s="122" t="s">
        <v>1038</v>
      </c>
      <c r="J110" s="122" t="s">
        <v>3128</v>
      </c>
      <c r="K110" s="122" t="s">
        <v>4424</v>
      </c>
      <c r="L110" s="122" t="s">
        <v>2435</v>
      </c>
      <c r="M110" s="122" t="s">
        <v>2436</v>
      </c>
      <c r="N110" s="123" t="s">
        <v>2437</v>
      </c>
      <c r="O110" s="61"/>
      <c r="P110" s="62" t="s">
        <v>2438</v>
      </c>
      <c r="Q110" s="53"/>
      <c r="R110"/>
    </row>
    <row r="111" spans="1:18" ht="12.75">
      <c r="A111" s="63" t="s">
        <v>1444</v>
      </c>
      <c r="B111" s="68"/>
      <c r="C111" s="69" t="s">
        <v>1409</v>
      </c>
      <c r="D111" s="124" t="s">
        <v>743</v>
      </c>
      <c r="E111" s="125" t="s">
        <v>379</v>
      </c>
      <c r="F111" s="125" t="s">
        <v>3265</v>
      </c>
      <c r="G111" s="125" t="s">
        <v>1017</v>
      </c>
      <c r="H111" s="125" t="s">
        <v>3979</v>
      </c>
      <c r="I111" s="125" t="s">
        <v>1039</v>
      </c>
      <c r="J111" s="125" t="s">
        <v>4531</v>
      </c>
      <c r="K111" s="125" t="s">
        <v>3225</v>
      </c>
      <c r="L111" s="125" t="s">
        <v>960</v>
      </c>
      <c r="M111" s="125" t="s">
        <v>3200</v>
      </c>
      <c r="N111" s="126" t="s">
        <v>3200</v>
      </c>
      <c r="O111" s="70"/>
      <c r="P111" s="71" t="s">
        <v>2439</v>
      </c>
      <c r="Q111" s="53"/>
      <c r="R111"/>
    </row>
    <row r="112" spans="1:18" ht="12.75">
      <c r="A112" s="66" t="s">
        <v>2558</v>
      </c>
      <c r="B112" s="72">
        <v>98</v>
      </c>
      <c r="C112" s="67" t="s">
        <v>4675</v>
      </c>
      <c r="D112" s="121" t="s">
        <v>498</v>
      </c>
      <c r="E112" s="122" t="s">
        <v>499</v>
      </c>
      <c r="F112" s="122" t="s">
        <v>3471</v>
      </c>
      <c r="G112" s="122" t="s">
        <v>1169</v>
      </c>
      <c r="H112" s="122" t="s">
        <v>1170</v>
      </c>
      <c r="I112" s="122" t="s">
        <v>1171</v>
      </c>
      <c r="J112" s="122" t="s">
        <v>4403</v>
      </c>
      <c r="K112" s="122" t="s">
        <v>4404</v>
      </c>
      <c r="L112" s="122" t="s">
        <v>2559</v>
      </c>
      <c r="M112" s="122" t="s">
        <v>2560</v>
      </c>
      <c r="N112" s="123" t="s">
        <v>2561</v>
      </c>
      <c r="O112" s="61" t="s">
        <v>428</v>
      </c>
      <c r="P112" s="62" t="s">
        <v>2562</v>
      </c>
      <c r="Q112" s="53"/>
      <c r="R112"/>
    </row>
    <row r="113" spans="1:18" ht="12.75">
      <c r="A113" s="63" t="s">
        <v>2839</v>
      </c>
      <c r="B113" s="68"/>
      <c r="C113" s="69" t="s">
        <v>1535</v>
      </c>
      <c r="D113" s="124" t="s">
        <v>620</v>
      </c>
      <c r="E113" s="125" t="s">
        <v>786</v>
      </c>
      <c r="F113" s="125" t="s">
        <v>3473</v>
      </c>
      <c r="G113" s="125" t="s">
        <v>4186</v>
      </c>
      <c r="H113" s="125" t="s">
        <v>4007</v>
      </c>
      <c r="I113" s="125" t="s">
        <v>1172</v>
      </c>
      <c r="J113" s="125" t="s">
        <v>3987</v>
      </c>
      <c r="K113" s="125" t="s">
        <v>764</v>
      </c>
      <c r="L113" s="125" t="s">
        <v>3896</v>
      </c>
      <c r="M113" s="125" t="s">
        <v>487</v>
      </c>
      <c r="N113" s="126" t="s">
        <v>3989</v>
      </c>
      <c r="O113" s="70"/>
      <c r="P113" s="71" t="s">
        <v>2563</v>
      </c>
      <c r="Q113" s="53"/>
      <c r="R113"/>
    </row>
    <row r="114" spans="1:18" ht="12.75">
      <c r="A114" s="66" t="s">
        <v>2564</v>
      </c>
      <c r="B114" s="72">
        <v>85</v>
      </c>
      <c r="C114" s="67" t="s">
        <v>4662</v>
      </c>
      <c r="D114" s="121" t="s">
        <v>429</v>
      </c>
      <c r="E114" s="122" t="s">
        <v>430</v>
      </c>
      <c r="F114" s="122" t="s">
        <v>3508</v>
      </c>
      <c r="G114" s="122" t="s">
        <v>3907</v>
      </c>
      <c r="H114" s="122" t="s">
        <v>3908</v>
      </c>
      <c r="I114" s="122" t="s">
        <v>3909</v>
      </c>
      <c r="J114" s="122" t="s">
        <v>4405</v>
      </c>
      <c r="K114" s="122" t="s">
        <v>4406</v>
      </c>
      <c r="L114" s="122" t="s">
        <v>2559</v>
      </c>
      <c r="M114" s="122" t="s">
        <v>543</v>
      </c>
      <c r="N114" s="123" t="s">
        <v>2565</v>
      </c>
      <c r="O114" s="61"/>
      <c r="P114" s="62" t="s">
        <v>2566</v>
      </c>
      <c r="Q114" s="53"/>
      <c r="R114"/>
    </row>
    <row r="115" spans="1:18" ht="12.75">
      <c r="A115" s="63" t="s">
        <v>2829</v>
      </c>
      <c r="B115" s="68"/>
      <c r="C115" s="69" t="s">
        <v>2881</v>
      </c>
      <c r="D115" s="124" t="s">
        <v>796</v>
      </c>
      <c r="E115" s="125" t="s">
        <v>610</v>
      </c>
      <c r="F115" s="125" t="s">
        <v>3510</v>
      </c>
      <c r="G115" s="125" t="s">
        <v>4188</v>
      </c>
      <c r="H115" s="125" t="s">
        <v>4016</v>
      </c>
      <c r="I115" s="125" t="s">
        <v>4017</v>
      </c>
      <c r="J115" s="125" t="s">
        <v>3900</v>
      </c>
      <c r="K115" s="125" t="s">
        <v>4407</v>
      </c>
      <c r="L115" s="125" t="s">
        <v>115</v>
      </c>
      <c r="M115" s="125" t="s">
        <v>392</v>
      </c>
      <c r="N115" s="126" t="s">
        <v>6</v>
      </c>
      <c r="O115" s="70"/>
      <c r="P115" s="71" t="s">
        <v>2568</v>
      </c>
      <c r="Q115" s="53"/>
      <c r="R115"/>
    </row>
    <row r="116" spans="1:18" ht="12.75">
      <c r="A116" s="66" t="s">
        <v>2569</v>
      </c>
      <c r="B116" s="72">
        <v>123</v>
      </c>
      <c r="C116" s="67" t="s">
        <v>4700</v>
      </c>
      <c r="D116" s="121" t="s">
        <v>543</v>
      </c>
      <c r="E116" s="122" t="s">
        <v>544</v>
      </c>
      <c r="F116" s="122" t="s">
        <v>3451</v>
      </c>
      <c r="G116" s="122" t="s">
        <v>1186</v>
      </c>
      <c r="H116" s="122" t="s">
        <v>1187</v>
      </c>
      <c r="I116" s="122" t="s">
        <v>1188</v>
      </c>
      <c r="J116" s="122" t="s">
        <v>4413</v>
      </c>
      <c r="K116" s="122" t="s">
        <v>4414</v>
      </c>
      <c r="L116" s="122" t="s">
        <v>2520</v>
      </c>
      <c r="M116" s="122" t="s">
        <v>2521</v>
      </c>
      <c r="N116" s="123" t="s">
        <v>2522</v>
      </c>
      <c r="O116" s="61"/>
      <c r="P116" s="62" t="s">
        <v>2523</v>
      </c>
      <c r="Q116" s="53"/>
      <c r="R116"/>
    </row>
    <row r="117" spans="1:18" ht="12.75">
      <c r="A117" s="63" t="s">
        <v>2767</v>
      </c>
      <c r="B117" s="68"/>
      <c r="C117" s="69" t="s">
        <v>2925</v>
      </c>
      <c r="D117" s="124" t="s">
        <v>615</v>
      </c>
      <c r="E117" s="125" t="s">
        <v>574</v>
      </c>
      <c r="F117" s="125" t="s">
        <v>3453</v>
      </c>
      <c r="G117" s="125" t="s">
        <v>3439</v>
      </c>
      <c r="H117" s="125" t="s">
        <v>505</v>
      </c>
      <c r="I117" s="125" t="s">
        <v>4022</v>
      </c>
      <c r="J117" s="125" t="s">
        <v>764</v>
      </c>
      <c r="K117" s="125" t="s">
        <v>534</v>
      </c>
      <c r="L117" s="125" t="s">
        <v>420</v>
      </c>
      <c r="M117" s="125" t="s">
        <v>141</v>
      </c>
      <c r="N117" s="126" t="s">
        <v>2570</v>
      </c>
      <c r="O117" s="70"/>
      <c r="P117" s="71" t="s">
        <v>2524</v>
      </c>
      <c r="Q117" s="53"/>
      <c r="R117"/>
    </row>
    <row r="118" spans="1:18" ht="12.75">
      <c r="A118" s="66" t="s">
        <v>2571</v>
      </c>
      <c r="B118" s="72">
        <v>118</v>
      </c>
      <c r="C118" s="67" t="s">
        <v>4695</v>
      </c>
      <c r="D118" s="121" t="s">
        <v>538</v>
      </c>
      <c r="E118" s="122" t="s">
        <v>539</v>
      </c>
      <c r="F118" s="122" t="s">
        <v>3395</v>
      </c>
      <c r="G118" s="122" t="s">
        <v>1180</v>
      </c>
      <c r="H118" s="122" t="s">
        <v>4011</v>
      </c>
      <c r="I118" s="122" t="s">
        <v>1181</v>
      </c>
      <c r="J118" s="122" t="s">
        <v>4415</v>
      </c>
      <c r="K118" s="122" t="s">
        <v>4416</v>
      </c>
      <c r="L118" s="122" t="s">
        <v>2525</v>
      </c>
      <c r="M118" s="122" t="s">
        <v>906</v>
      </c>
      <c r="N118" s="123" t="s">
        <v>2526</v>
      </c>
      <c r="O118" s="61"/>
      <c r="P118" s="62" t="s">
        <v>2527</v>
      </c>
      <c r="Q118" s="53"/>
      <c r="R118"/>
    </row>
    <row r="119" spans="1:18" ht="12.75">
      <c r="A119" s="63" t="s">
        <v>2839</v>
      </c>
      <c r="B119" s="68"/>
      <c r="C119" s="69" t="s">
        <v>1589</v>
      </c>
      <c r="D119" s="124" t="s">
        <v>769</v>
      </c>
      <c r="E119" s="125" t="s">
        <v>505</v>
      </c>
      <c r="F119" s="125" t="s">
        <v>3397</v>
      </c>
      <c r="G119" s="125" t="s">
        <v>1101</v>
      </c>
      <c r="H119" s="125" t="s">
        <v>4003</v>
      </c>
      <c r="I119" s="125" t="s">
        <v>3368</v>
      </c>
      <c r="J119" s="125" t="s">
        <v>742</v>
      </c>
      <c r="K119" s="125" t="s">
        <v>1205</v>
      </c>
      <c r="L119" s="125" t="s">
        <v>2540</v>
      </c>
      <c r="M119" s="125" t="s">
        <v>483</v>
      </c>
      <c r="N119" s="126" t="s">
        <v>3962</v>
      </c>
      <c r="O119" s="70"/>
      <c r="P119" s="71" t="s">
        <v>2530</v>
      </c>
      <c r="Q119" s="53"/>
      <c r="R119"/>
    </row>
    <row r="120" spans="1:18" ht="12.75">
      <c r="A120" s="66" t="s">
        <v>2572</v>
      </c>
      <c r="B120" s="72">
        <v>141</v>
      </c>
      <c r="C120" s="67" t="s">
        <v>4716</v>
      </c>
      <c r="D120" s="121" t="s">
        <v>569</v>
      </c>
      <c r="E120" s="122" t="s">
        <v>570</v>
      </c>
      <c r="F120" s="122" t="s">
        <v>3432</v>
      </c>
      <c r="G120" s="122" t="s">
        <v>1189</v>
      </c>
      <c r="H120" s="122" t="s">
        <v>1190</v>
      </c>
      <c r="I120" s="122" t="s">
        <v>1191</v>
      </c>
      <c r="J120" s="122" t="s">
        <v>4410</v>
      </c>
      <c r="K120" s="122" t="s">
        <v>4411</v>
      </c>
      <c r="L120" s="122" t="s">
        <v>2531</v>
      </c>
      <c r="M120" s="122" t="s">
        <v>2532</v>
      </c>
      <c r="N120" s="123" t="s">
        <v>2533</v>
      </c>
      <c r="O120" s="61"/>
      <c r="P120" s="62" t="s">
        <v>2534</v>
      </c>
      <c r="Q120" s="53"/>
      <c r="R120"/>
    </row>
    <row r="121" spans="1:18" ht="12.75">
      <c r="A121" s="63" t="s">
        <v>2831</v>
      </c>
      <c r="B121" s="68"/>
      <c r="C121" s="69" t="s">
        <v>2985</v>
      </c>
      <c r="D121" s="124" t="s">
        <v>612</v>
      </c>
      <c r="E121" s="125" t="s">
        <v>777</v>
      </c>
      <c r="F121" s="125" t="s">
        <v>3434</v>
      </c>
      <c r="G121" s="125" t="s">
        <v>3897</v>
      </c>
      <c r="H121" s="125" t="s">
        <v>4015</v>
      </c>
      <c r="I121" s="125" t="s">
        <v>529</v>
      </c>
      <c r="J121" s="125" t="s">
        <v>4389</v>
      </c>
      <c r="K121" s="125" t="s">
        <v>4412</v>
      </c>
      <c r="L121" s="125" t="s">
        <v>3993</v>
      </c>
      <c r="M121" s="125" t="s">
        <v>2585</v>
      </c>
      <c r="N121" s="126" t="s">
        <v>2573</v>
      </c>
      <c r="O121" s="70"/>
      <c r="P121" s="71" t="s">
        <v>2535</v>
      </c>
      <c r="Q121" s="53"/>
      <c r="R121"/>
    </row>
    <row r="122" spans="1:18" ht="12.75">
      <c r="A122" s="66" t="s">
        <v>142</v>
      </c>
      <c r="B122" s="72">
        <v>142</v>
      </c>
      <c r="C122" s="67" t="s">
        <v>4717</v>
      </c>
      <c r="D122" s="121" t="s">
        <v>625</v>
      </c>
      <c r="E122" s="122" t="s">
        <v>626</v>
      </c>
      <c r="F122" s="122" t="s">
        <v>3549</v>
      </c>
      <c r="G122" s="122" t="s">
        <v>3903</v>
      </c>
      <c r="H122" s="122" t="s">
        <v>3904</v>
      </c>
      <c r="I122" s="122" t="s">
        <v>3905</v>
      </c>
      <c r="J122" s="122" t="s">
        <v>4443</v>
      </c>
      <c r="K122" s="122" t="s">
        <v>4444</v>
      </c>
      <c r="L122" s="122" t="s">
        <v>2559</v>
      </c>
      <c r="M122" s="122" t="s">
        <v>143</v>
      </c>
      <c r="N122" s="123" t="s">
        <v>3</v>
      </c>
      <c r="O122" s="61"/>
      <c r="P122" s="62" t="s">
        <v>144</v>
      </c>
      <c r="Q122" s="53"/>
      <c r="R122"/>
    </row>
    <row r="123" spans="1:18" ht="12.75">
      <c r="A123" s="63" t="s">
        <v>2830</v>
      </c>
      <c r="B123" s="68"/>
      <c r="C123" s="69" t="s">
        <v>1652</v>
      </c>
      <c r="D123" s="124" t="s">
        <v>806</v>
      </c>
      <c r="E123" s="125" t="s">
        <v>807</v>
      </c>
      <c r="F123" s="125" t="s">
        <v>3551</v>
      </c>
      <c r="G123" s="125" t="s">
        <v>4187</v>
      </c>
      <c r="H123" s="125" t="s">
        <v>3099</v>
      </c>
      <c r="I123" s="125" t="s">
        <v>3906</v>
      </c>
      <c r="J123" s="125" t="s">
        <v>4525</v>
      </c>
      <c r="K123" s="125" t="s">
        <v>3910</v>
      </c>
      <c r="L123" s="125" t="s">
        <v>1154</v>
      </c>
      <c r="M123" s="125" t="s">
        <v>2556</v>
      </c>
      <c r="N123" s="126" t="s">
        <v>4</v>
      </c>
      <c r="O123" s="70"/>
      <c r="P123" s="71" t="s">
        <v>145</v>
      </c>
      <c r="Q123" s="53"/>
      <c r="R123"/>
    </row>
    <row r="124" spans="1:18" ht="12.75">
      <c r="A124" s="66" t="s">
        <v>7</v>
      </c>
      <c r="B124" s="72">
        <v>145</v>
      </c>
      <c r="C124" s="67" t="s">
        <v>4720</v>
      </c>
      <c r="D124" s="121" t="s">
        <v>613</v>
      </c>
      <c r="E124" s="122" t="s">
        <v>614</v>
      </c>
      <c r="F124" s="122" t="s">
        <v>3498</v>
      </c>
      <c r="G124" s="122" t="s">
        <v>1193</v>
      </c>
      <c r="H124" s="122" t="s">
        <v>1194</v>
      </c>
      <c r="I124" s="122" t="s">
        <v>1195</v>
      </c>
      <c r="J124" s="122" t="s">
        <v>4421</v>
      </c>
      <c r="K124" s="122" t="s">
        <v>4422</v>
      </c>
      <c r="L124" s="122" t="s">
        <v>2536</v>
      </c>
      <c r="M124" s="122" t="s">
        <v>4159</v>
      </c>
      <c r="N124" s="123" t="s">
        <v>2537</v>
      </c>
      <c r="O124" s="61"/>
      <c r="P124" s="62" t="s">
        <v>2538</v>
      </c>
      <c r="Q124" s="53"/>
      <c r="R124"/>
    </row>
    <row r="125" spans="1:18" ht="12.75">
      <c r="A125" s="63" t="s">
        <v>2767</v>
      </c>
      <c r="B125" s="68"/>
      <c r="C125" s="69" t="s">
        <v>2925</v>
      </c>
      <c r="D125" s="124" t="s">
        <v>592</v>
      </c>
      <c r="E125" s="125" t="s">
        <v>697</v>
      </c>
      <c r="F125" s="125" t="s">
        <v>3500</v>
      </c>
      <c r="G125" s="125" t="s">
        <v>3333</v>
      </c>
      <c r="H125" s="125" t="s">
        <v>4025</v>
      </c>
      <c r="I125" s="125" t="s">
        <v>4026</v>
      </c>
      <c r="J125" s="125" t="s">
        <v>4527</v>
      </c>
      <c r="K125" s="125" t="s">
        <v>740</v>
      </c>
      <c r="L125" s="125" t="s">
        <v>3978</v>
      </c>
      <c r="M125" s="125" t="s">
        <v>116</v>
      </c>
      <c r="N125" s="126" t="s">
        <v>1139</v>
      </c>
      <c r="O125" s="70"/>
      <c r="P125" s="71" t="s">
        <v>2539</v>
      </c>
      <c r="Q125" s="53"/>
      <c r="R125"/>
    </row>
    <row r="126" spans="1:18" ht="12.75">
      <c r="A126" s="66" t="s">
        <v>9</v>
      </c>
      <c r="B126" s="72">
        <v>88</v>
      </c>
      <c r="C126" s="67" t="s">
        <v>4665</v>
      </c>
      <c r="D126" s="121" t="s">
        <v>502</v>
      </c>
      <c r="E126" s="122" t="s">
        <v>503</v>
      </c>
      <c r="F126" s="122" t="s">
        <v>3503</v>
      </c>
      <c r="G126" s="122" t="s">
        <v>1197</v>
      </c>
      <c r="H126" s="122" t="s">
        <v>1198</v>
      </c>
      <c r="I126" s="122" t="s">
        <v>1199</v>
      </c>
      <c r="J126" s="122" t="s">
        <v>4423</v>
      </c>
      <c r="K126" s="122" t="s">
        <v>1198</v>
      </c>
      <c r="L126" s="122" t="s">
        <v>4766</v>
      </c>
      <c r="M126" s="122" t="s">
        <v>2545</v>
      </c>
      <c r="N126" s="123" t="s">
        <v>2546</v>
      </c>
      <c r="O126" s="61"/>
      <c r="P126" s="62" t="s">
        <v>2547</v>
      </c>
      <c r="Q126" s="53"/>
      <c r="R126"/>
    </row>
    <row r="127" spans="1:18" ht="12.75">
      <c r="A127" s="63" t="s">
        <v>2829</v>
      </c>
      <c r="B127" s="68"/>
      <c r="C127" s="69" t="s">
        <v>2849</v>
      </c>
      <c r="D127" s="124" t="s">
        <v>797</v>
      </c>
      <c r="E127" s="125" t="s">
        <v>643</v>
      </c>
      <c r="F127" s="125" t="s">
        <v>3505</v>
      </c>
      <c r="G127" s="125" t="s">
        <v>4193</v>
      </c>
      <c r="H127" s="125" t="s">
        <v>792</v>
      </c>
      <c r="I127" s="125" t="s">
        <v>4034</v>
      </c>
      <c r="J127" s="125" t="s">
        <v>4529</v>
      </c>
      <c r="K127" s="125" t="s">
        <v>4450</v>
      </c>
      <c r="L127" s="125" t="s">
        <v>3977</v>
      </c>
      <c r="M127" s="125" t="s">
        <v>117</v>
      </c>
      <c r="N127" s="126" t="s">
        <v>2487</v>
      </c>
      <c r="O127" s="70"/>
      <c r="P127" s="71" t="s">
        <v>2548</v>
      </c>
      <c r="Q127" s="53"/>
      <c r="R127"/>
    </row>
    <row r="128" spans="1:18" ht="12.75">
      <c r="A128" s="66" t="s">
        <v>10</v>
      </c>
      <c r="B128" s="72">
        <v>164</v>
      </c>
      <c r="C128" s="67" t="s">
        <v>4739</v>
      </c>
      <c r="D128" s="121" t="s">
        <v>644</v>
      </c>
      <c r="E128" s="122" t="s">
        <v>645</v>
      </c>
      <c r="F128" s="122" t="s">
        <v>3539</v>
      </c>
      <c r="G128" s="122" t="s">
        <v>4018</v>
      </c>
      <c r="H128" s="122" t="s">
        <v>1142</v>
      </c>
      <c r="I128" s="122" t="s">
        <v>4019</v>
      </c>
      <c r="J128" s="122" t="s">
        <v>4445</v>
      </c>
      <c r="K128" s="122" t="s">
        <v>4102</v>
      </c>
      <c r="L128" s="122" t="s">
        <v>2559</v>
      </c>
      <c r="M128" s="122" t="s">
        <v>2587</v>
      </c>
      <c r="N128" s="123" t="s">
        <v>2588</v>
      </c>
      <c r="O128" s="61"/>
      <c r="P128" s="62" t="s">
        <v>2589</v>
      </c>
      <c r="Q128" s="53"/>
      <c r="R128"/>
    </row>
    <row r="129" spans="1:18" ht="12.75">
      <c r="A129" s="63" t="s">
        <v>2781</v>
      </c>
      <c r="B129" s="68"/>
      <c r="C129" s="69" t="s">
        <v>2782</v>
      </c>
      <c r="D129" s="124" t="s">
        <v>802</v>
      </c>
      <c r="E129" s="125" t="s">
        <v>720</v>
      </c>
      <c r="F129" s="125" t="s">
        <v>3541</v>
      </c>
      <c r="G129" s="125" t="s">
        <v>4189</v>
      </c>
      <c r="H129" s="125" t="s">
        <v>4020</v>
      </c>
      <c r="I129" s="125" t="s">
        <v>4021</v>
      </c>
      <c r="J129" s="125" t="s">
        <v>4526</v>
      </c>
      <c r="K129" s="125" t="s">
        <v>4446</v>
      </c>
      <c r="L129" s="125" t="s">
        <v>3416</v>
      </c>
      <c r="M129" s="125" t="s">
        <v>118</v>
      </c>
      <c r="N129" s="126" t="s">
        <v>11</v>
      </c>
      <c r="O129" s="70"/>
      <c r="P129" s="71" t="s">
        <v>2590</v>
      </c>
      <c r="Q129" s="53"/>
      <c r="R129"/>
    </row>
    <row r="130" spans="1:18" ht="12.75">
      <c r="A130" s="66" t="s">
        <v>12</v>
      </c>
      <c r="B130" s="72">
        <v>139</v>
      </c>
      <c r="C130" s="67" t="s">
        <v>4714</v>
      </c>
      <c r="D130" s="121" t="s">
        <v>582</v>
      </c>
      <c r="E130" s="122" t="s">
        <v>583</v>
      </c>
      <c r="F130" s="122" t="s">
        <v>3559</v>
      </c>
      <c r="G130" s="122" t="s">
        <v>504</v>
      </c>
      <c r="H130" s="122" t="s">
        <v>3916</v>
      </c>
      <c r="I130" s="122" t="s">
        <v>3917</v>
      </c>
      <c r="J130" s="122" t="s">
        <v>4768</v>
      </c>
      <c r="K130" s="122" t="s">
        <v>4448</v>
      </c>
      <c r="L130" s="122" t="s">
        <v>2559</v>
      </c>
      <c r="M130" s="122" t="s">
        <v>13</v>
      </c>
      <c r="N130" s="123" t="s">
        <v>14</v>
      </c>
      <c r="O130" s="61"/>
      <c r="P130" s="62" t="s">
        <v>15</v>
      </c>
      <c r="Q130" s="53"/>
      <c r="R130"/>
    </row>
    <row r="131" spans="1:18" ht="12.75">
      <c r="A131" s="63" t="s">
        <v>2830</v>
      </c>
      <c r="B131" s="68"/>
      <c r="C131" s="69" t="s">
        <v>1640</v>
      </c>
      <c r="D131" s="124" t="s">
        <v>812</v>
      </c>
      <c r="E131" s="125" t="s">
        <v>813</v>
      </c>
      <c r="F131" s="125" t="s">
        <v>3561</v>
      </c>
      <c r="G131" s="125" t="s">
        <v>4190</v>
      </c>
      <c r="H131" s="125" t="s">
        <v>4027</v>
      </c>
      <c r="I131" s="125" t="s">
        <v>756</v>
      </c>
      <c r="J131" s="125" t="s">
        <v>4528</v>
      </c>
      <c r="K131" s="125" t="s">
        <v>4449</v>
      </c>
      <c r="L131" s="125" t="s">
        <v>1154</v>
      </c>
      <c r="M131" s="125" t="s">
        <v>119</v>
      </c>
      <c r="N131" s="126" t="s">
        <v>3900</v>
      </c>
      <c r="O131" s="70"/>
      <c r="P131" s="71" t="s">
        <v>16</v>
      </c>
      <c r="Q131" s="53"/>
      <c r="R131"/>
    </row>
    <row r="132" spans="1:18" ht="12.75">
      <c r="A132" s="66" t="s">
        <v>17</v>
      </c>
      <c r="B132" s="72">
        <v>138</v>
      </c>
      <c r="C132" s="67" t="s">
        <v>4713</v>
      </c>
      <c r="D132" s="121" t="s">
        <v>579</v>
      </c>
      <c r="E132" s="122" t="s">
        <v>580</v>
      </c>
      <c r="F132" s="122" t="s">
        <v>3518</v>
      </c>
      <c r="G132" s="122" t="s">
        <v>3926</v>
      </c>
      <c r="H132" s="122" t="s">
        <v>3927</v>
      </c>
      <c r="I132" s="122" t="s">
        <v>3928</v>
      </c>
      <c r="J132" s="122" t="s">
        <v>303</v>
      </c>
      <c r="K132" s="122" t="s">
        <v>4425</v>
      </c>
      <c r="L132" s="122" t="s">
        <v>2559</v>
      </c>
      <c r="M132" s="122" t="s">
        <v>2574</v>
      </c>
      <c r="N132" s="123" t="s">
        <v>2575</v>
      </c>
      <c r="O132" s="61"/>
      <c r="P132" s="62" t="s">
        <v>2576</v>
      </c>
      <c r="Q132" s="53"/>
      <c r="R132"/>
    </row>
    <row r="133" spans="1:18" ht="12.75">
      <c r="A133" s="63" t="s">
        <v>2830</v>
      </c>
      <c r="B133" s="68"/>
      <c r="C133" s="69" t="s">
        <v>2861</v>
      </c>
      <c r="D133" s="124" t="s">
        <v>642</v>
      </c>
      <c r="E133" s="125" t="s">
        <v>789</v>
      </c>
      <c r="F133" s="125" t="s">
        <v>3520</v>
      </c>
      <c r="G133" s="125" t="s">
        <v>4097</v>
      </c>
      <c r="H133" s="125" t="s">
        <v>4046</v>
      </c>
      <c r="I133" s="125" t="s">
        <v>4047</v>
      </c>
      <c r="J133" s="125" t="s">
        <v>4533</v>
      </c>
      <c r="K133" s="125" t="s">
        <v>4457</v>
      </c>
      <c r="L133" s="125" t="s">
        <v>1154</v>
      </c>
      <c r="M133" s="125" t="s">
        <v>115</v>
      </c>
      <c r="N133" s="126" t="s">
        <v>1153</v>
      </c>
      <c r="O133" s="70"/>
      <c r="P133" s="71" t="s">
        <v>2577</v>
      </c>
      <c r="Q133" s="53"/>
      <c r="R133"/>
    </row>
    <row r="134" spans="1:18" ht="12.75">
      <c r="A134" s="66" t="s">
        <v>2595</v>
      </c>
      <c r="B134" s="72">
        <v>99</v>
      </c>
      <c r="C134" s="67" t="s">
        <v>4676</v>
      </c>
      <c r="D134" s="121" t="s">
        <v>506</v>
      </c>
      <c r="E134" s="122" t="s">
        <v>507</v>
      </c>
      <c r="F134" s="122" t="s">
        <v>3451</v>
      </c>
      <c r="G134" s="122" t="s">
        <v>3921</v>
      </c>
      <c r="H134" s="122" t="s">
        <v>3922</v>
      </c>
      <c r="I134" s="122" t="s">
        <v>3923</v>
      </c>
      <c r="J134" s="122" t="s">
        <v>4454</v>
      </c>
      <c r="K134" s="122" t="s">
        <v>4455</v>
      </c>
      <c r="L134" s="122" t="s">
        <v>2559</v>
      </c>
      <c r="M134" s="122" t="s">
        <v>19</v>
      </c>
      <c r="N134" s="123" t="s">
        <v>20</v>
      </c>
      <c r="O134" s="61"/>
      <c r="P134" s="62" t="s">
        <v>21</v>
      </c>
      <c r="Q134" s="53"/>
      <c r="R134"/>
    </row>
    <row r="135" spans="1:18" ht="12.75">
      <c r="A135" s="63" t="s">
        <v>2839</v>
      </c>
      <c r="B135" s="68"/>
      <c r="C135" s="69" t="s">
        <v>1535</v>
      </c>
      <c r="D135" s="124" t="s">
        <v>818</v>
      </c>
      <c r="E135" s="125" t="s">
        <v>819</v>
      </c>
      <c r="F135" s="125" t="s">
        <v>3565</v>
      </c>
      <c r="G135" s="125" t="s">
        <v>4194</v>
      </c>
      <c r="H135" s="125" t="s">
        <v>4036</v>
      </c>
      <c r="I135" s="125" t="s">
        <v>762</v>
      </c>
      <c r="J135" s="125" t="s">
        <v>4532</v>
      </c>
      <c r="K135" s="125" t="s">
        <v>4456</v>
      </c>
      <c r="L135" s="125" t="s">
        <v>3896</v>
      </c>
      <c r="M135" s="125" t="s">
        <v>120</v>
      </c>
      <c r="N135" s="126" t="s">
        <v>22</v>
      </c>
      <c r="O135" s="70"/>
      <c r="P135" s="71" t="s">
        <v>23</v>
      </c>
      <c r="Q135" s="53"/>
      <c r="R135"/>
    </row>
    <row r="136" spans="1:18" ht="12.75">
      <c r="A136" s="66" t="s">
        <v>4447</v>
      </c>
      <c r="B136" s="72">
        <v>112</v>
      </c>
      <c r="C136" s="67" t="s">
        <v>4689</v>
      </c>
      <c r="D136" s="121" t="s">
        <v>518</v>
      </c>
      <c r="E136" s="122" t="s">
        <v>519</v>
      </c>
      <c r="F136" s="122" t="s">
        <v>3340</v>
      </c>
      <c r="G136" s="122" t="s">
        <v>1113</v>
      </c>
      <c r="H136" s="122" t="s">
        <v>1114</v>
      </c>
      <c r="I136" s="122" t="s">
        <v>1115</v>
      </c>
      <c r="J136" s="122" t="s">
        <v>4318</v>
      </c>
      <c r="K136" s="122" t="s">
        <v>4428</v>
      </c>
      <c r="L136" s="122" t="s">
        <v>2441</v>
      </c>
      <c r="M136" s="122" t="s">
        <v>2442</v>
      </c>
      <c r="N136" s="123" t="s">
        <v>2443</v>
      </c>
      <c r="O136" s="61"/>
      <c r="P136" s="62" t="s">
        <v>2444</v>
      </c>
      <c r="Q136" s="53"/>
      <c r="R136"/>
    </row>
    <row r="137" spans="1:18" ht="12.75">
      <c r="A137" s="63" t="s">
        <v>2831</v>
      </c>
      <c r="B137" s="68"/>
      <c r="C137" s="69" t="s">
        <v>2985</v>
      </c>
      <c r="D137" s="124" t="s">
        <v>757</v>
      </c>
      <c r="E137" s="125" t="s">
        <v>520</v>
      </c>
      <c r="F137" s="125" t="s">
        <v>3342</v>
      </c>
      <c r="G137" s="125" t="s">
        <v>1886</v>
      </c>
      <c r="H137" s="125" t="s">
        <v>4074</v>
      </c>
      <c r="I137" s="125" t="s">
        <v>3914</v>
      </c>
      <c r="J137" s="125" t="s">
        <v>4535</v>
      </c>
      <c r="K137" s="125" t="s">
        <v>1060</v>
      </c>
      <c r="L137" s="125" t="s">
        <v>4375</v>
      </c>
      <c r="M137" s="125" t="s">
        <v>409</v>
      </c>
      <c r="N137" s="126" t="s">
        <v>2427</v>
      </c>
      <c r="O137" s="70"/>
      <c r="P137" s="71" t="s">
        <v>2445</v>
      </c>
      <c r="Q137" s="53"/>
      <c r="R137"/>
    </row>
    <row r="138" spans="1:18" ht="12.75">
      <c r="A138" s="66" t="s">
        <v>24</v>
      </c>
      <c r="B138" s="72">
        <v>169</v>
      </c>
      <c r="C138" s="67" t="s">
        <v>4746</v>
      </c>
      <c r="D138" s="121" t="s">
        <v>365</v>
      </c>
      <c r="E138" s="122" t="s">
        <v>655</v>
      </c>
      <c r="F138" s="122" t="s">
        <v>3604</v>
      </c>
      <c r="G138" s="122" t="s">
        <v>4042</v>
      </c>
      <c r="H138" s="122" t="s">
        <v>4043</v>
      </c>
      <c r="I138" s="122" t="s">
        <v>4044</v>
      </c>
      <c r="J138" s="122" t="s">
        <v>4451</v>
      </c>
      <c r="K138" s="122" t="s">
        <v>3481</v>
      </c>
      <c r="L138" s="122" t="s">
        <v>2559</v>
      </c>
      <c r="M138" s="122" t="s">
        <v>2591</v>
      </c>
      <c r="N138" s="123" t="s">
        <v>2592</v>
      </c>
      <c r="O138" s="61"/>
      <c r="P138" s="62" t="s">
        <v>2593</v>
      </c>
      <c r="Q138" s="53"/>
      <c r="R138"/>
    </row>
    <row r="139" spans="1:18" ht="12.75">
      <c r="A139" s="63" t="s">
        <v>2781</v>
      </c>
      <c r="B139" s="68"/>
      <c r="C139" s="69" t="s">
        <v>2784</v>
      </c>
      <c r="D139" s="124" t="s">
        <v>822</v>
      </c>
      <c r="E139" s="125" t="s">
        <v>810</v>
      </c>
      <c r="F139" s="125" t="s">
        <v>3606</v>
      </c>
      <c r="G139" s="125" t="s">
        <v>4196</v>
      </c>
      <c r="H139" s="125" t="s">
        <v>771</v>
      </c>
      <c r="I139" s="125" t="s">
        <v>4045</v>
      </c>
      <c r="J139" s="125" t="s">
        <v>4530</v>
      </c>
      <c r="K139" s="125" t="s">
        <v>4452</v>
      </c>
      <c r="L139" s="125" t="s">
        <v>3416</v>
      </c>
      <c r="M139" s="125" t="s">
        <v>121</v>
      </c>
      <c r="N139" s="126" t="s">
        <v>70</v>
      </c>
      <c r="O139" s="70"/>
      <c r="P139" s="71" t="s">
        <v>2594</v>
      </c>
      <c r="Q139" s="53"/>
      <c r="R139"/>
    </row>
    <row r="140" spans="1:18" ht="12.75">
      <c r="A140" s="66" t="s">
        <v>26</v>
      </c>
      <c r="B140" s="72">
        <v>97</v>
      </c>
      <c r="C140" s="67" t="s">
        <v>4674</v>
      </c>
      <c r="D140" s="121" t="s">
        <v>330</v>
      </c>
      <c r="E140" s="122" t="s">
        <v>504</v>
      </c>
      <c r="F140" s="122" t="s">
        <v>3544</v>
      </c>
      <c r="G140" s="122" t="s">
        <v>660</v>
      </c>
      <c r="H140" s="122" t="s">
        <v>3930</v>
      </c>
      <c r="I140" s="122" t="s">
        <v>3931</v>
      </c>
      <c r="J140" s="122" t="s">
        <v>4462</v>
      </c>
      <c r="K140" s="122" t="s">
        <v>4463</v>
      </c>
      <c r="L140" s="122" t="s">
        <v>2559</v>
      </c>
      <c r="M140" s="122" t="s">
        <v>2578</v>
      </c>
      <c r="N140" s="123" t="s">
        <v>2579</v>
      </c>
      <c r="O140" s="61"/>
      <c r="P140" s="62" t="s">
        <v>2580</v>
      </c>
      <c r="Q140" s="53"/>
      <c r="R140"/>
    </row>
    <row r="141" spans="1:18" ht="12.75">
      <c r="A141" s="63" t="s">
        <v>2839</v>
      </c>
      <c r="B141" s="68"/>
      <c r="C141" s="69" t="s">
        <v>1530</v>
      </c>
      <c r="D141" s="124" t="s">
        <v>804</v>
      </c>
      <c r="E141" s="125" t="s">
        <v>805</v>
      </c>
      <c r="F141" s="125" t="s">
        <v>3546</v>
      </c>
      <c r="G141" s="125" t="s">
        <v>777</v>
      </c>
      <c r="H141" s="125" t="s">
        <v>3303</v>
      </c>
      <c r="I141" s="125" t="s">
        <v>4053</v>
      </c>
      <c r="J141" s="125" t="s">
        <v>3924</v>
      </c>
      <c r="K141" s="125" t="s">
        <v>3925</v>
      </c>
      <c r="L141" s="125" t="s">
        <v>3896</v>
      </c>
      <c r="M141" s="125" t="s">
        <v>2603</v>
      </c>
      <c r="N141" s="126" t="s">
        <v>423</v>
      </c>
      <c r="O141" s="70"/>
      <c r="P141" s="71" t="s">
        <v>2581</v>
      </c>
      <c r="Q141" s="53"/>
      <c r="R141"/>
    </row>
    <row r="142" spans="1:18" ht="12.75">
      <c r="A142" s="66" t="s">
        <v>27</v>
      </c>
      <c r="B142" s="72">
        <v>171</v>
      </c>
      <c r="C142" s="67" t="s">
        <v>4748</v>
      </c>
      <c r="D142" s="121" t="s">
        <v>647</v>
      </c>
      <c r="E142" s="122" t="s">
        <v>648</v>
      </c>
      <c r="F142" s="122" t="s">
        <v>3568</v>
      </c>
      <c r="G142" s="122" t="s">
        <v>4037</v>
      </c>
      <c r="H142" s="122" t="s">
        <v>4038</v>
      </c>
      <c r="I142" s="122" t="s">
        <v>4039</v>
      </c>
      <c r="J142" s="122" t="s">
        <v>4453</v>
      </c>
      <c r="K142" s="122" t="s">
        <v>4241</v>
      </c>
      <c r="L142" s="122" t="s">
        <v>2559</v>
      </c>
      <c r="M142" s="122" t="s">
        <v>411</v>
      </c>
      <c r="N142" s="123" t="s">
        <v>1110</v>
      </c>
      <c r="O142" s="61" t="s">
        <v>3692</v>
      </c>
      <c r="P142" s="62" t="s">
        <v>2596</v>
      </c>
      <c r="Q142" s="53"/>
      <c r="R142"/>
    </row>
    <row r="143" spans="1:18" ht="12.75">
      <c r="A143" s="63" t="s">
        <v>2781</v>
      </c>
      <c r="B143" s="68"/>
      <c r="C143" s="69" t="s">
        <v>2784</v>
      </c>
      <c r="D143" s="124" t="s">
        <v>810</v>
      </c>
      <c r="E143" s="125" t="s">
        <v>811</v>
      </c>
      <c r="F143" s="125" t="s">
        <v>3570</v>
      </c>
      <c r="G143" s="125" t="s">
        <v>4195</v>
      </c>
      <c r="H143" s="125" t="s">
        <v>4040</v>
      </c>
      <c r="I143" s="125" t="s">
        <v>4041</v>
      </c>
      <c r="J143" s="125" t="s">
        <v>3378</v>
      </c>
      <c r="K143" s="125" t="s">
        <v>3943</v>
      </c>
      <c r="L143" s="125" t="s">
        <v>3416</v>
      </c>
      <c r="M143" s="125" t="s">
        <v>4040</v>
      </c>
      <c r="N143" s="126" t="s">
        <v>28</v>
      </c>
      <c r="O143" s="70"/>
      <c r="P143" s="71" t="s">
        <v>2597</v>
      </c>
      <c r="Q143" s="53"/>
      <c r="R143"/>
    </row>
    <row r="144" spans="1:18" ht="12.75">
      <c r="A144" s="66" t="s">
        <v>2602</v>
      </c>
      <c r="B144" s="72">
        <v>157</v>
      </c>
      <c r="C144" s="67" t="s">
        <v>4732</v>
      </c>
      <c r="D144" s="121" t="s">
        <v>631</v>
      </c>
      <c r="E144" s="122" t="s">
        <v>632</v>
      </c>
      <c r="F144" s="122" t="s">
        <v>3582</v>
      </c>
      <c r="G144" s="122" t="s">
        <v>4048</v>
      </c>
      <c r="H144" s="122" t="s">
        <v>4049</v>
      </c>
      <c r="I144" s="122" t="s">
        <v>4050</v>
      </c>
      <c r="J144" s="122" t="s">
        <v>280</v>
      </c>
      <c r="K144" s="122" t="s">
        <v>4460</v>
      </c>
      <c r="L144" s="122" t="s">
        <v>2559</v>
      </c>
      <c r="M144" s="122" t="s">
        <v>721</v>
      </c>
      <c r="N144" s="123" t="s">
        <v>29</v>
      </c>
      <c r="O144" s="61"/>
      <c r="P144" s="62" t="s">
        <v>30</v>
      </c>
      <c r="Q144" s="53"/>
      <c r="R144"/>
    </row>
    <row r="145" spans="1:18" ht="12.75">
      <c r="A145" s="63" t="s">
        <v>2767</v>
      </c>
      <c r="B145" s="68"/>
      <c r="C145" s="69" t="s">
        <v>1694</v>
      </c>
      <c r="D145" s="124" t="s">
        <v>821</v>
      </c>
      <c r="E145" s="125" t="s">
        <v>668</v>
      </c>
      <c r="F145" s="125" t="s">
        <v>3584</v>
      </c>
      <c r="G145" s="125" t="s">
        <v>4197</v>
      </c>
      <c r="H145" s="125" t="s">
        <v>4198</v>
      </c>
      <c r="I145" s="125" t="s">
        <v>4007</v>
      </c>
      <c r="J145" s="125" t="s">
        <v>3424</v>
      </c>
      <c r="K145" s="125" t="s">
        <v>4461</v>
      </c>
      <c r="L145" s="125" t="s">
        <v>514</v>
      </c>
      <c r="M145" s="125" t="s">
        <v>39</v>
      </c>
      <c r="N145" s="126" t="s">
        <v>31</v>
      </c>
      <c r="O145" s="70"/>
      <c r="P145" s="71" t="s">
        <v>32</v>
      </c>
      <c r="Q145" s="53"/>
      <c r="R145"/>
    </row>
    <row r="146" spans="1:18" ht="12.75">
      <c r="A146" s="66" t="s">
        <v>33</v>
      </c>
      <c r="B146" s="72">
        <v>68</v>
      </c>
      <c r="C146" s="67" t="s">
        <v>4645</v>
      </c>
      <c r="D146" s="121" t="s">
        <v>377</v>
      </c>
      <c r="E146" s="122" t="s">
        <v>378</v>
      </c>
      <c r="F146" s="122" t="s">
        <v>3336</v>
      </c>
      <c r="G146" s="122" t="s">
        <v>1122</v>
      </c>
      <c r="H146" s="122" t="s">
        <v>1123</v>
      </c>
      <c r="I146" s="122" t="s">
        <v>1852</v>
      </c>
      <c r="J146" s="122" t="s">
        <v>4431</v>
      </c>
      <c r="K146" s="122" t="s">
        <v>4432</v>
      </c>
      <c r="L146" s="122" t="s">
        <v>2446</v>
      </c>
      <c r="M146" s="122" t="s">
        <v>2447</v>
      </c>
      <c r="N146" s="123" t="s">
        <v>2448</v>
      </c>
      <c r="O146" s="61" t="s">
        <v>4433</v>
      </c>
      <c r="P146" s="62" t="s">
        <v>2449</v>
      </c>
      <c r="Q146" s="53"/>
      <c r="R146"/>
    </row>
    <row r="147" spans="1:18" ht="12.75">
      <c r="A147" s="63" t="s">
        <v>1444</v>
      </c>
      <c r="B147" s="68"/>
      <c r="C147" s="69" t="s">
        <v>2972</v>
      </c>
      <c r="D147" s="124" t="s">
        <v>750</v>
      </c>
      <c r="E147" s="125" t="s">
        <v>486</v>
      </c>
      <c r="F147" s="125" t="s">
        <v>3338</v>
      </c>
      <c r="G147" s="125" t="s">
        <v>4208</v>
      </c>
      <c r="H147" s="125" t="s">
        <v>3338</v>
      </c>
      <c r="I147" s="125" t="s">
        <v>4077</v>
      </c>
      <c r="J147" s="125" t="s">
        <v>4536</v>
      </c>
      <c r="K147" s="125" t="s">
        <v>444</v>
      </c>
      <c r="L147" s="125" t="s">
        <v>2555</v>
      </c>
      <c r="M147" s="125" t="s">
        <v>3220</v>
      </c>
      <c r="N147" s="126" t="s">
        <v>2406</v>
      </c>
      <c r="O147" s="70"/>
      <c r="P147" s="71" t="s">
        <v>2450</v>
      </c>
      <c r="Q147" s="53"/>
      <c r="R147"/>
    </row>
    <row r="148" spans="1:18" ht="12.75">
      <c r="A148" s="66" t="s">
        <v>34</v>
      </c>
      <c r="B148" s="72">
        <v>170</v>
      </c>
      <c r="C148" s="67" t="s">
        <v>4747</v>
      </c>
      <c r="D148" s="121" t="s">
        <v>674</v>
      </c>
      <c r="E148" s="122" t="s">
        <v>675</v>
      </c>
      <c r="F148" s="122" t="s">
        <v>3630</v>
      </c>
      <c r="G148" s="122" t="s">
        <v>675</v>
      </c>
      <c r="H148" s="122" t="s">
        <v>4054</v>
      </c>
      <c r="I148" s="122" t="s">
        <v>4055</v>
      </c>
      <c r="J148" s="122" t="s">
        <v>4458</v>
      </c>
      <c r="K148" s="122" t="s">
        <v>4241</v>
      </c>
      <c r="L148" s="122" t="s">
        <v>2559</v>
      </c>
      <c r="M148" s="122" t="s">
        <v>2598</v>
      </c>
      <c r="N148" s="123" t="s">
        <v>2599</v>
      </c>
      <c r="O148" s="61"/>
      <c r="P148" s="62" t="s">
        <v>2600</v>
      </c>
      <c r="Q148" s="53"/>
      <c r="R148"/>
    </row>
    <row r="149" spans="1:18" ht="12.75">
      <c r="A149" s="63" t="s">
        <v>2781</v>
      </c>
      <c r="B149" s="68"/>
      <c r="C149" s="69" t="s">
        <v>2784</v>
      </c>
      <c r="D149" s="124" t="s">
        <v>836</v>
      </c>
      <c r="E149" s="125" t="s">
        <v>679</v>
      </c>
      <c r="F149" s="125" t="s">
        <v>834</v>
      </c>
      <c r="G149" s="125" t="s">
        <v>4199</v>
      </c>
      <c r="H149" s="125" t="s">
        <v>760</v>
      </c>
      <c r="I149" s="125" t="s">
        <v>4056</v>
      </c>
      <c r="J149" s="125" t="s">
        <v>4534</v>
      </c>
      <c r="K149" s="125" t="s">
        <v>3943</v>
      </c>
      <c r="L149" s="125" t="s">
        <v>3416</v>
      </c>
      <c r="M149" s="125" t="s">
        <v>122</v>
      </c>
      <c r="N149" s="126" t="s">
        <v>35</v>
      </c>
      <c r="O149" s="70"/>
      <c r="P149" s="71" t="s">
        <v>2601</v>
      </c>
      <c r="Q149" s="53"/>
      <c r="R149"/>
    </row>
    <row r="150" spans="1:18" ht="12.75">
      <c r="A150" s="66" t="s">
        <v>36</v>
      </c>
      <c r="B150" s="72">
        <v>71</v>
      </c>
      <c r="C150" s="67" t="s">
        <v>4648</v>
      </c>
      <c r="D150" s="121" t="s">
        <v>384</v>
      </c>
      <c r="E150" s="122" t="s">
        <v>1852</v>
      </c>
      <c r="F150" s="122" t="s">
        <v>1853</v>
      </c>
      <c r="G150" s="122" t="s">
        <v>767</v>
      </c>
      <c r="H150" s="122" t="s">
        <v>1117</v>
      </c>
      <c r="I150" s="122" t="s">
        <v>1118</v>
      </c>
      <c r="J150" s="122" t="s">
        <v>4434</v>
      </c>
      <c r="K150" s="122" t="s">
        <v>4435</v>
      </c>
      <c r="L150" s="122" t="s">
        <v>2451</v>
      </c>
      <c r="M150" s="122" t="s">
        <v>2336</v>
      </c>
      <c r="N150" s="123" t="s">
        <v>2452</v>
      </c>
      <c r="O150" s="61"/>
      <c r="P150" s="62" t="s">
        <v>2453</v>
      </c>
      <c r="Q150" s="53"/>
      <c r="R150"/>
    </row>
    <row r="151" spans="1:18" ht="12.75">
      <c r="A151" s="63" t="s">
        <v>2839</v>
      </c>
      <c r="B151" s="68"/>
      <c r="C151" s="69" t="s">
        <v>1464</v>
      </c>
      <c r="D151" s="124" t="s">
        <v>754</v>
      </c>
      <c r="E151" s="125" t="s">
        <v>1855</v>
      </c>
      <c r="F151" s="125" t="s">
        <v>1856</v>
      </c>
      <c r="G151" s="125" t="s">
        <v>483</v>
      </c>
      <c r="H151" s="125" t="s">
        <v>3978</v>
      </c>
      <c r="I151" s="125" t="s">
        <v>3182</v>
      </c>
      <c r="J151" s="125" t="s">
        <v>1061</v>
      </c>
      <c r="K151" s="125" t="s">
        <v>4370</v>
      </c>
      <c r="L151" s="125" t="s">
        <v>123</v>
      </c>
      <c r="M151" s="125" t="s">
        <v>462</v>
      </c>
      <c r="N151" s="126" t="s">
        <v>4375</v>
      </c>
      <c r="O151" s="70"/>
      <c r="P151" s="71" t="s">
        <v>2454</v>
      </c>
      <c r="Q151" s="53"/>
      <c r="R151"/>
    </row>
    <row r="152" spans="1:18" ht="12.75">
      <c r="A152" s="66" t="s">
        <v>37</v>
      </c>
      <c r="B152" s="72">
        <v>125</v>
      </c>
      <c r="C152" s="67" t="s">
        <v>4702</v>
      </c>
      <c r="D152" s="121" t="s">
        <v>584</v>
      </c>
      <c r="E152" s="122" t="s">
        <v>585</v>
      </c>
      <c r="F152" s="122" t="s">
        <v>3577</v>
      </c>
      <c r="G152" s="122" t="s">
        <v>3936</v>
      </c>
      <c r="H152" s="122" t="s">
        <v>3937</v>
      </c>
      <c r="I152" s="122" t="s">
        <v>3938</v>
      </c>
      <c r="J152" s="122" t="s">
        <v>4466</v>
      </c>
      <c r="K152" s="122" t="s">
        <v>4467</v>
      </c>
      <c r="L152" s="122" t="s">
        <v>2559</v>
      </c>
      <c r="M152" s="122" t="s">
        <v>362</v>
      </c>
      <c r="N152" s="123" t="s">
        <v>4381</v>
      </c>
      <c r="O152" s="61"/>
      <c r="P152" s="62" t="s">
        <v>38</v>
      </c>
      <c r="Q152" s="53"/>
      <c r="R152"/>
    </row>
    <row r="153" spans="1:18" ht="12.75">
      <c r="A153" s="63" t="s">
        <v>2831</v>
      </c>
      <c r="B153" s="68"/>
      <c r="C153" s="69" t="s">
        <v>2868</v>
      </c>
      <c r="D153" s="124" t="s">
        <v>816</v>
      </c>
      <c r="E153" s="125" t="s">
        <v>817</v>
      </c>
      <c r="F153" s="125" t="s">
        <v>3579</v>
      </c>
      <c r="G153" s="125" t="s">
        <v>4200</v>
      </c>
      <c r="H153" s="125" t="s">
        <v>4201</v>
      </c>
      <c r="I153" s="125" t="s">
        <v>4067</v>
      </c>
      <c r="J153" s="125" t="s">
        <v>4109</v>
      </c>
      <c r="K153" s="125" t="s">
        <v>4468</v>
      </c>
      <c r="L153" s="125" t="s">
        <v>4006</v>
      </c>
      <c r="M153" s="125" t="s">
        <v>3898</v>
      </c>
      <c r="N153" s="126" t="s">
        <v>39</v>
      </c>
      <c r="O153" s="70"/>
      <c r="P153" s="71" t="s">
        <v>40</v>
      </c>
      <c r="Q153" s="53"/>
      <c r="R153"/>
    </row>
    <row r="154" spans="1:18" ht="12.75">
      <c r="A154" s="66" t="s">
        <v>41</v>
      </c>
      <c r="B154" s="72">
        <v>126</v>
      </c>
      <c r="C154" s="67" t="s">
        <v>4703</v>
      </c>
      <c r="D154" s="121" t="s">
        <v>694</v>
      </c>
      <c r="E154" s="122" t="s">
        <v>695</v>
      </c>
      <c r="F154" s="122" t="s">
        <v>3698</v>
      </c>
      <c r="G154" s="122" t="s">
        <v>3939</v>
      </c>
      <c r="H154" s="122" t="s">
        <v>3940</v>
      </c>
      <c r="I154" s="122" t="s">
        <v>3941</v>
      </c>
      <c r="J154" s="122" t="s">
        <v>4436</v>
      </c>
      <c r="K154" s="122" t="s">
        <v>4437</v>
      </c>
      <c r="L154" s="122" t="s">
        <v>2559</v>
      </c>
      <c r="M154" s="122" t="s">
        <v>2582</v>
      </c>
      <c r="N154" s="123" t="s">
        <v>2583</v>
      </c>
      <c r="O154" s="61" t="s">
        <v>696</v>
      </c>
      <c r="P154" s="62" t="s">
        <v>2584</v>
      </c>
      <c r="Q154" s="53"/>
      <c r="R154"/>
    </row>
    <row r="155" spans="1:18" ht="12.75">
      <c r="A155" s="63" t="s">
        <v>2767</v>
      </c>
      <c r="B155" s="68"/>
      <c r="C155" s="69" t="s">
        <v>1610</v>
      </c>
      <c r="D155" s="124" t="s">
        <v>1207</v>
      </c>
      <c r="E155" s="125" t="s">
        <v>651</v>
      </c>
      <c r="F155" s="125" t="s">
        <v>1894</v>
      </c>
      <c r="G155" s="125" t="s">
        <v>3458</v>
      </c>
      <c r="H155" s="125" t="s">
        <v>4078</v>
      </c>
      <c r="I155" s="125" t="s">
        <v>754</v>
      </c>
      <c r="J155" s="125" t="s">
        <v>3943</v>
      </c>
      <c r="K155" s="125" t="s">
        <v>1196</v>
      </c>
      <c r="L155" s="125" t="s">
        <v>514</v>
      </c>
      <c r="M155" s="125" t="s">
        <v>124</v>
      </c>
      <c r="N155" s="126" t="s">
        <v>514</v>
      </c>
      <c r="O155" s="70"/>
      <c r="P155" s="71" t="s">
        <v>2586</v>
      </c>
      <c r="Q155" s="53"/>
      <c r="R155"/>
    </row>
    <row r="156" spans="1:18" ht="12.75">
      <c r="A156" s="66" t="s">
        <v>4459</v>
      </c>
      <c r="B156" s="72">
        <v>176</v>
      </c>
      <c r="C156" s="67" t="s">
        <v>4753</v>
      </c>
      <c r="D156" s="121" t="s">
        <v>683</v>
      </c>
      <c r="E156" s="122" t="s">
        <v>509</v>
      </c>
      <c r="F156" s="122" t="s">
        <v>3653</v>
      </c>
      <c r="G156" s="122" t="s">
        <v>681</v>
      </c>
      <c r="H156" s="122" t="s">
        <v>4068</v>
      </c>
      <c r="I156" s="122" t="s">
        <v>4069</v>
      </c>
      <c r="J156" s="122" t="s">
        <v>4469</v>
      </c>
      <c r="K156" s="122" t="s">
        <v>4470</v>
      </c>
      <c r="L156" s="122" t="s">
        <v>2559</v>
      </c>
      <c r="M156" s="122" t="s">
        <v>1040</v>
      </c>
      <c r="N156" s="123" t="s">
        <v>71</v>
      </c>
      <c r="O156" s="61"/>
      <c r="P156" s="62" t="s">
        <v>72</v>
      </c>
      <c r="Q156" s="53"/>
      <c r="R156"/>
    </row>
    <row r="157" spans="1:18" ht="12.75">
      <c r="A157" s="63" t="s">
        <v>2781</v>
      </c>
      <c r="B157" s="68"/>
      <c r="C157" s="69" t="s">
        <v>2782</v>
      </c>
      <c r="D157" s="124" t="s">
        <v>843</v>
      </c>
      <c r="E157" s="125" t="s">
        <v>844</v>
      </c>
      <c r="F157" s="125" t="s">
        <v>3655</v>
      </c>
      <c r="G157" s="125" t="s">
        <v>4203</v>
      </c>
      <c r="H157" s="125" t="s">
        <v>4204</v>
      </c>
      <c r="I157" s="125" t="s">
        <v>4070</v>
      </c>
      <c r="J157" s="125" t="s">
        <v>4537</v>
      </c>
      <c r="K157" s="125" t="s">
        <v>535</v>
      </c>
      <c r="L157" s="125" t="s">
        <v>3416</v>
      </c>
      <c r="M157" s="125" t="s">
        <v>4022</v>
      </c>
      <c r="N157" s="126" t="s">
        <v>3424</v>
      </c>
      <c r="O157" s="70"/>
      <c r="P157" s="71" t="s">
        <v>73</v>
      </c>
      <c r="Q157" s="53"/>
      <c r="R157"/>
    </row>
    <row r="158" spans="1:18" ht="12.75">
      <c r="A158" s="66" t="s">
        <v>74</v>
      </c>
      <c r="B158" s="72">
        <v>174</v>
      </c>
      <c r="C158" s="67" t="s">
        <v>4751</v>
      </c>
      <c r="D158" s="121" t="s">
        <v>721</v>
      </c>
      <c r="E158" s="122" t="s">
        <v>722</v>
      </c>
      <c r="F158" s="122" t="s">
        <v>1836</v>
      </c>
      <c r="G158" s="122" t="s">
        <v>4075</v>
      </c>
      <c r="H158" s="122" t="s">
        <v>3447</v>
      </c>
      <c r="I158" s="122" t="s">
        <v>1179</v>
      </c>
      <c r="J158" s="122" t="s">
        <v>4471</v>
      </c>
      <c r="K158" s="122" t="s">
        <v>4472</v>
      </c>
      <c r="L158" s="122" t="s">
        <v>2559</v>
      </c>
      <c r="M158" s="122" t="s">
        <v>506</v>
      </c>
      <c r="N158" s="123" t="s">
        <v>75</v>
      </c>
      <c r="O158" s="61"/>
      <c r="P158" s="62" t="s">
        <v>76</v>
      </c>
      <c r="Q158" s="53"/>
      <c r="R158"/>
    </row>
    <row r="159" spans="1:18" ht="12.75">
      <c r="A159" s="63" t="s">
        <v>2781</v>
      </c>
      <c r="B159" s="68"/>
      <c r="C159" s="69" t="s">
        <v>2784</v>
      </c>
      <c r="D159" s="124" t="s">
        <v>656</v>
      </c>
      <c r="E159" s="125" t="s">
        <v>808</v>
      </c>
      <c r="F159" s="125" t="s">
        <v>1838</v>
      </c>
      <c r="G159" s="125" t="s">
        <v>4207</v>
      </c>
      <c r="H159" s="125" t="s">
        <v>3892</v>
      </c>
      <c r="I159" s="125" t="s">
        <v>4076</v>
      </c>
      <c r="J159" s="125" t="s">
        <v>765</v>
      </c>
      <c r="K159" s="125" t="s">
        <v>4117</v>
      </c>
      <c r="L159" s="125" t="s">
        <v>3416</v>
      </c>
      <c r="M159" s="125" t="s">
        <v>4032</v>
      </c>
      <c r="N159" s="126" t="s">
        <v>25</v>
      </c>
      <c r="O159" s="70"/>
      <c r="P159" s="71" t="s">
        <v>77</v>
      </c>
      <c r="Q159" s="53"/>
      <c r="R159"/>
    </row>
    <row r="160" spans="1:18" ht="12.75">
      <c r="A160" s="66" t="s">
        <v>4464</v>
      </c>
      <c r="B160" s="72">
        <v>115</v>
      </c>
      <c r="C160" s="67" t="s">
        <v>4692</v>
      </c>
      <c r="D160" s="121" t="s">
        <v>557</v>
      </c>
      <c r="E160" s="122" t="s">
        <v>558</v>
      </c>
      <c r="F160" s="122" t="s">
        <v>3390</v>
      </c>
      <c r="G160" s="122" t="s">
        <v>3944</v>
      </c>
      <c r="H160" s="122" t="s">
        <v>3485</v>
      </c>
      <c r="I160" s="122" t="s">
        <v>3945</v>
      </c>
      <c r="J160" s="122" t="s">
        <v>4476</v>
      </c>
      <c r="K160" s="122" t="s">
        <v>4477</v>
      </c>
      <c r="L160" s="122" t="s">
        <v>2559</v>
      </c>
      <c r="M160" s="122" t="s">
        <v>42</v>
      </c>
      <c r="N160" s="123" t="s">
        <v>43</v>
      </c>
      <c r="O160" s="61"/>
      <c r="P160" s="62" t="s">
        <v>44</v>
      </c>
      <c r="Q160" s="53"/>
      <c r="R160"/>
    </row>
    <row r="161" spans="1:18" ht="12.75">
      <c r="A161" s="63" t="s">
        <v>2767</v>
      </c>
      <c r="B161" s="68"/>
      <c r="C161" s="69" t="s">
        <v>1579</v>
      </c>
      <c r="D161" s="124" t="s">
        <v>1844</v>
      </c>
      <c r="E161" s="125" t="s">
        <v>623</v>
      </c>
      <c r="F161" s="125" t="s">
        <v>3696</v>
      </c>
      <c r="G161" s="125" t="s">
        <v>3473</v>
      </c>
      <c r="H161" s="125" t="s">
        <v>4084</v>
      </c>
      <c r="I161" s="125" t="s">
        <v>786</v>
      </c>
      <c r="J161" s="125" t="s">
        <v>436</v>
      </c>
      <c r="K161" s="125" t="s">
        <v>1164</v>
      </c>
      <c r="L161" s="125" t="s">
        <v>514</v>
      </c>
      <c r="M161" s="125" t="s">
        <v>125</v>
      </c>
      <c r="N161" s="126" t="s">
        <v>8</v>
      </c>
      <c r="O161" s="70"/>
      <c r="P161" s="71" t="s">
        <v>45</v>
      </c>
      <c r="Q161" s="53"/>
      <c r="R161"/>
    </row>
    <row r="162" spans="1:18" ht="12.75">
      <c r="A162" s="66" t="s">
        <v>3354</v>
      </c>
      <c r="B162" s="72">
        <v>150</v>
      </c>
      <c r="C162" s="67" t="s">
        <v>4725</v>
      </c>
      <c r="D162" s="121" t="s">
        <v>604</v>
      </c>
      <c r="E162" s="122" t="s">
        <v>605</v>
      </c>
      <c r="F162" s="122" t="s">
        <v>3476</v>
      </c>
      <c r="G162" s="122" t="s">
        <v>1200</v>
      </c>
      <c r="H162" s="122" t="s">
        <v>1201</v>
      </c>
      <c r="I162" s="122" t="s">
        <v>1202</v>
      </c>
      <c r="J162" s="122" t="s">
        <v>4438</v>
      </c>
      <c r="K162" s="122" t="s">
        <v>4439</v>
      </c>
      <c r="L162" s="122" t="s">
        <v>2541</v>
      </c>
      <c r="M162" s="122" t="s">
        <v>276</v>
      </c>
      <c r="N162" s="123" t="s">
        <v>2542</v>
      </c>
      <c r="O162" s="61"/>
      <c r="P162" s="62" t="s">
        <v>2543</v>
      </c>
      <c r="Q162" s="53"/>
      <c r="R162"/>
    </row>
    <row r="163" spans="1:18" ht="12.75">
      <c r="A163" s="63" t="s">
        <v>2839</v>
      </c>
      <c r="B163" s="68"/>
      <c r="C163" s="69" t="s">
        <v>1672</v>
      </c>
      <c r="D163" s="124" t="s">
        <v>586</v>
      </c>
      <c r="E163" s="125" t="s">
        <v>785</v>
      </c>
      <c r="F163" s="125" t="s">
        <v>800</v>
      </c>
      <c r="G163" s="125" t="s">
        <v>4202</v>
      </c>
      <c r="H163" s="125" t="s">
        <v>4155</v>
      </c>
      <c r="I163" s="125" t="s">
        <v>576</v>
      </c>
      <c r="J163" s="125" t="s">
        <v>4538</v>
      </c>
      <c r="K163" s="125" t="s">
        <v>3902</v>
      </c>
      <c r="L163" s="125" t="s">
        <v>3902</v>
      </c>
      <c r="M163" s="125" t="s">
        <v>4412</v>
      </c>
      <c r="N163" s="126" t="s">
        <v>2603</v>
      </c>
      <c r="O163" s="70"/>
      <c r="P163" s="71" t="s">
        <v>2544</v>
      </c>
      <c r="Q163" s="53"/>
      <c r="R163"/>
    </row>
    <row r="164" spans="1:18" ht="12.75">
      <c r="A164" s="66" t="s">
        <v>4465</v>
      </c>
      <c r="B164" s="72">
        <v>173</v>
      </c>
      <c r="C164" s="67" t="s">
        <v>4750</v>
      </c>
      <c r="D164" s="121" t="s">
        <v>684</v>
      </c>
      <c r="E164" s="122" t="s">
        <v>685</v>
      </c>
      <c r="F164" s="122" t="s">
        <v>3658</v>
      </c>
      <c r="G164" s="122" t="s">
        <v>4071</v>
      </c>
      <c r="H164" s="122" t="s">
        <v>4072</v>
      </c>
      <c r="I164" s="122" t="s">
        <v>4073</v>
      </c>
      <c r="J164" s="122" t="s">
        <v>4473</v>
      </c>
      <c r="K164" s="122" t="s">
        <v>4474</v>
      </c>
      <c r="L164" s="122" t="s">
        <v>2559</v>
      </c>
      <c r="M164" s="122" t="s">
        <v>78</v>
      </c>
      <c r="N164" s="123" t="s">
        <v>3269</v>
      </c>
      <c r="O164" s="61" t="s">
        <v>408</v>
      </c>
      <c r="P164" s="62" t="s">
        <v>79</v>
      </c>
      <c r="Q164" s="53"/>
      <c r="R164"/>
    </row>
    <row r="165" spans="1:18" ht="12.75">
      <c r="A165" s="63" t="s">
        <v>2781</v>
      </c>
      <c r="B165" s="68"/>
      <c r="C165" s="69" t="s">
        <v>1743</v>
      </c>
      <c r="D165" s="124" t="s">
        <v>845</v>
      </c>
      <c r="E165" s="125" t="s">
        <v>726</v>
      </c>
      <c r="F165" s="125" t="s">
        <v>679</v>
      </c>
      <c r="G165" s="125" t="s">
        <v>4205</v>
      </c>
      <c r="H165" s="125" t="s">
        <v>4206</v>
      </c>
      <c r="I165" s="125" t="s">
        <v>607</v>
      </c>
      <c r="J165" s="125" t="s">
        <v>3893</v>
      </c>
      <c r="K165" s="125" t="s">
        <v>4010</v>
      </c>
      <c r="L165" s="125" t="s">
        <v>3416</v>
      </c>
      <c r="M165" s="125" t="s">
        <v>126</v>
      </c>
      <c r="N165" s="126" t="s">
        <v>80</v>
      </c>
      <c r="O165" s="70"/>
      <c r="P165" s="71" t="s">
        <v>81</v>
      </c>
      <c r="Q165" s="53"/>
      <c r="R165"/>
    </row>
    <row r="166" spans="1:18" ht="12.75">
      <c r="A166" s="66" t="s">
        <v>1204</v>
      </c>
      <c r="B166" s="72">
        <v>161</v>
      </c>
      <c r="C166" s="67" t="s">
        <v>4736</v>
      </c>
      <c r="D166" s="121" t="s">
        <v>665</v>
      </c>
      <c r="E166" s="122" t="s">
        <v>666</v>
      </c>
      <c r="F166" s="122" t="s">
        <v>3625</v>
      </c>
      <c r="G166" s="122" t="s">
        <v>4064</v>
      </c>
      <c r="H166" s="122" t="s">
        <v>4065</v>
      </c>
      <c r="I166" s="122" t="s">
        <v>4066</v>
      </c>
      <c r="J166" s="122" t="s">
        <v>4478</v>
      </c>
      <c r="K166" s="122" t="s">
        <v>4479</v>
      </c>
      <c r="L166" s="122" t="s">
        <v>2559</v>
      </c>
      <c r="M166" s="122" t="s">
        <v>998</v>
      </c>
      <c r="N166" s="123" t="s">
        <v>46</v>
      </c>
      <c r="O166" s="61"/>
      <c r="P166" s="62" t="s">
        <v>47</v>
      </c>
      <c r="Q166" s="53"/>
      <c r="R166"/>
    </row>
    <row r="167" spans="1:18" ht="12.75">
      <c r="A167" s="63" t="s">
        <v>2767</v>
      </c>
      <c r="B167" s="68"/>
      <c r="C167" s="69" t="s">
        <v>3720</v>
      </c>
      <c r="D167" s="124" t="s">
        <v>830</v>
      </c>
      <c r="E167" s="125" t="s">
        <v>831</v>
      </c>
      <c r="F167" s="125" t="s">
        <v>3627</v>
      </c>
      <c r="G167" s="125" t="s">
        <v>4155</v>
      </c>
      <c r="H167" s="125" t="s">
        <v>4083</v>
      </c>
      <c r="I167" s="125" t="s">
        <v>3951</v>
      </c>
      <c r="J167" s="125" t="s">
        <v>594</v>
      </c>
      <c r="K167" s="125" t="s">
        <v>4506</v>
      </c>
      <c r="L167" s="125" t="s">
        <v>514</v>
      </c>
      <c r="M167" s="125" t="s">
        <v>106</v>
      </c>
      <c r="N167" s="126" t="s">
        <v>82</v>
      </c>
      <c r="O167" s="70"/>
      <c r="P167" s="71" t="s">
        <v>48</v>
      </c>
      <c r="Q167" s="53"/>
      <c r="R167"/>
    </row>
    <row r="168" spans="1:18" ht="12.75">
      <c r="A168" s="66" t="s">
        <v>83</v>
      </c>
      <c r="B168" s="72">
        <v>119</v>
      </c>
      <c r="C168" s="67" t="s">
        <v>4696</v>
      </c>
      <c r="D168" s="121" t="s">
        <v>1863</v>
      </c>
      <c r="E168" s="122" t="s">
        <v>1847</v>
      </c>
      <c r="F168" s="122" t="s">
        <v>1831</v>
      </c>
      <c r="G168" s="122" t="s">
        <v>666</v>
      </c>
      <c r="H168" s="122" t="s">
        <v>3946</v>
      </c>
      <c r="I168" s="122" t="s">
        <v>3947</v>
      </c>
      <c r="J168" s="122" t="s">
        <v>4484</v>
      </c>
      <c r="K168" s="122" t="s">
        <v>4485</v>
      </c>
      <c r="L168" s="122" t="s">
        <v>2559</v>
      </c>
      <c r="M168" s="122" t="s">
        <v>49</v>
      </c>
      <c r="N168" s="123" t="s">
        <v>50</v>
      </c>
      <c r="O168" s="61"/>
      <c r="P168" s="62" t="s">
        <v>51</v>
      </c>
      <c r="Q168" s="53"/>
      <c r="R168"/>
    </row>
    <row r="169" spans="1:18" ht="12.75">
      <c r="A169" s="63" t="s">
        <v>2830</v>
      </c>
      <c r="B169" s="68"/>
      <c r="C169" s="69" t="s">
        <v>2861</v>
      </c>
      <c r="D169" s="124" t="s">
        <v>1865</v>
      </c>
      <c r="E169" s="125" t="s">
        <v>1849</v>
      </c>
      <c r="F169" s="125" t="s">
        <v>1833</v>
      </c>
      <c r="G169" s="125" t="s">
        <v>4120</v>
      </c>
      <c r="H169" s="125" t="s">
        <v>4096</v>
      </c>
      <c r="I169" s="125" t="s">
        <v>4097</v>
      </c>
      <c r="J169" s="125" t="s">
        <v>4540</v>
      </c>
      <c r="K169" s="125" t="s">
        <v>4486</v>
      </c>
      <c r="L169" s="125" t="s">
        <v>1154</v>
      </c>
      <c r="M169" s="125" t="s">
        <v>2486</v>
      </c>
      <c r="N169" s="126" t="s">
        <v>513</v>
      </c>
      <c r="O169" s="70"/>
      <c r="P169" s="71" t="s">
        <v>52</v>
      </c>
      <c r="Q169" s="53"/>
      <c r="R169"/>
    </row>
    <row r="170" spans="1:18" ht="12.75">
      <c r="A170" s="66" t="s">
        <v>84</v>
      </c>
      <c r="B170" s="72">
        <v>184</v>
      </c>
      <c r="C170" s="67" t="s">
        <v>3865</v>
      </c>
      <c r="D170" s="121" t="s">
        <v>691</v>
      </c>
      <c r="E170" s="122" t="s">
        <v>692</v>
      </c>
      <c r="F170" s="122" t="s">
        <v>3686</v>
      </c>
      <c r="G170" s="122" t="s">
        <v>4089</v>
      </c>
      <c r="H170" s="122" t="s">
        <v>4090</v>
      </c>
      <c r="I170" s="122" t="s">
        <v>4091</v>
      </c>
      <c r="J170" s="122" t="s">
        <v>4480</v>
      </c>
      <c r="K170" s="122" t="s">
        <v>4481</v>
      </c>
      <c r="L170" s="122" t="s">
        <v>2559</v>
      </c>
      <c r="M170" s="122" t="s">
        <v>85</v>
      </c>
      <c r="N170" s="123" t="s">
        <v>86</v>
      </c>
      <c r="O170" s="61"/>
      <c r="P170" s="62" t="s">
        <v>87</v>
      </c>
      <c r="Q170" s="53"/>
      <c r="R170"/>
    </row>
    <row r="171" spans="1:18" ht="12.75">
      <c r="A171" s="63" t="s">
        <v>2781</v>
      </c>
      <c r="B171" s="68"/>
      <c r="C171" s="69" t="s">
        <v>2784</v>
      </c>
      <c r="D171" s="124" t="s">
        <v>855</v>
      </c>
      <c r="E171" s="125" t="s">
        <v>856</v>
      </c>
      <c r="F171" s="125" t="s">
        <v>1893</v>
      </c>
      <c r="G171" s="125" t="s">
        <v>4212</v>
      </c>
      <c r="H171" s="125" t="s">
        <v>4213</v>
      </c>
      <c r="I171" s="125" t="s">
        <v>4092</v>
      </c>
      <c r="J171" s="125" t="s">
        <v>4539</v>
      </c>
      <c r="K171" s="125" t="s">
        <v>3899</v>
      </c>
      <c r="L171" s="125" t="s">
        <v>3416</v>
      </c>
      <c r="M171" s="125" t="s">
        <v>4497</v>
      </c>
      <c r="N171" s="126" t="s">
        <v>520</v>
      </c>
      <c r="O171" s="70"/>
      <c r="P171" s="71" t="s">
        <v>89</v>
      </c>
      <c r="Q171" s="53"/>
      <c r="R171"/>
    </row>
    <row r="172" spans="1:18" ht="12.75">
      <c r="A172" s="66" t="s">
        <v>90</v>
      </c>
      <c r="B172" s="72">
        <v>162</v>
      </c>
      <c r="C172" s="67" t="s">
        <v>4737</v>
      </c>
      <c r="D172" s="121" t="s">
        <v>689</v>
      </c>
      <c r="E172" s="122" t="s">
        <v>690</v>
      </c>
      <c r="F172" s="122" t="s">
        <v>3682</v>
      </c>
      <c r="G172" s="122" t="s">
        <v>4093</v>
      </c>
      <c r="H172" s="122" t="s">
        <v>4094</v>
      </c>
      <c r="I172" s="122" t="s">
        <v>4095</v>
      </c>
      <c r="J172" s="122" t="s">
        <v>4482</v>
      </c>
      <c r="K172" s="122" t="s">
        <v>4483</v>
      </c>
      <c r="L172" s="122" t="s">
        <v>2559</v>
      </c>
      <c r="M172" s="122" t="s">
        <v>551</v>
      </c>
      <c r="N172" s="123" t="s">
        <v>53</v>
      </c>
      <c r="O172" s="61"/>
      <c r="P172" s="62" t="s">
        <v>54</v>
      </c>
      <c r="Q172" s="53"/>
      <c r="R172"/>
    </row>
    <row r="173" spans="1:18" ht="12.75">
      <c r="A173" s="63" t="s">
        <v>2767</v>
      </c>
      <c r="B173" s="68"/>
      <c r="C173" s="69" t="s">
        <v>1694</v>
      </c>
      <c r="D173" s="124" t="s">
        <v>853</v>
      </c>
      <c r="E173" s="125" t="s">
        <v>854</v>
      </c>
      <c r="F173" s="125" t="s">
        <v>3684</v>
      </c>
      <c r="G173" s="125" t="s">
        <v>4214</v>
      </c>
      <c r="H173" s="125" t="s">
        <v>4215</v>
      </c>
      <c r="I173" s="125" t="s">
        <v>4051</v>
      </c>
      <c r="J173" s="125" t="s">
        <v>4060</v>
      </c>
      <c r="K173" s="125" t="s">
        <v>4489</v>
      </c>
      <c r="L173" s="125" t="s">
        <v>514</v>
      </c>
      <c r="M173" s="125" t="s">
        <v>69</v>
      </c>
      <c r="N173" s="126" t="s">
        <v>762</v>
      </c>
      <c r="O173" s="70"/>
      <c r="P173" s="71" t="s">
        <v>55</v>
      </c>
      <c r="Q173" s="53"/>
      <c r="R173"/>
    </row>
    <row r="174" spans="1:18" ht="12.75">
      <c r="A174" s="66" t="s">
        <v>92</v>
      </c>
      <c r="B174" s="72">
        <v>140</v>
      </c>
      <c r="C174" s="67" t="s">
        <v>4715</v>
      </c>
      <c r="D174" s="121" t="s">
        <v>590</v>
      </c>
      <c r="E174" s="122" t="s">
        <v>591</v>
      </c>
      <c r="F174" s="122" t="s">
        <v>3677</v>
      </c>
      <c r="G174" s="122" t="s">
        <v>4085</v>
      </c>
      <c r="H174" s="122" t="s">
        <v>4086</v>
      </c>
      <c r="I174" s="122" t="s">
        <v>4087</v>
      </c>
      <c r="J174" s="122" t="s">
        <v>4487</v>
      </c>
      <c r="K174" s="122" t="s">
        <v>4488</v>
      </c>
      <c r="L174" s="122" t="s">
        <v>2559</v>
      </c>
      <c r="M174" s="122" t="s">
        <v>56</v>
      </c>
      <c r="N174" s="123" t="s">
        <v>57</v>
      </c>
      <c r="O174" s="61" t="s">
        <v>408</v>
      </c>
      <c r="P174" s="62" t="s">
        <v>58</v>
      </c>
      <c r="Q174" s="53"/>
      <c r="R174"/>
    </row>
    <row r="175" spans="1:18" ht="12.75">
      <c r="A175" s="63" t="s">
        <v>2767</v>
      </c>
      <c r="B175" s="68"/>
      <c r="C175" s="69" t="s">
        <v>2894</v>
      </c>
      <c r="D175" s="124" t="s">
        <v>850</v>
      </c>
      <c r="E175" s="125" t="s">
        <v>727</v>
      </c>
      <c r="F175" s="125" t="s">
        <v>3679</v>
      </c>
      <c r="G175" s="125" t="s">
        <v>4210</v>
      </c>
      <c r="H175" s="125" t="s">
        <v>4211</v>
      </c>
      <c r="I175" s="125" t="s">
        <v>4088</v>
      </c>
      <c r="J175" s="125" t="s">
        <v>3490</v>
      </c>
      <c r="K175" s="125" t="s">
        <v>4035</v>
      </c>
      <c r="L175" s="125" t="s">
        <v>514</v>
      </c>
      <c r="M175" s="125" t="s">
        <v>88</v>
      </c>
      <c r="N175" s="126" t="s">
        <v>4247</v>
      </c>
      <c r="O175" s="70"/>
      <c r="P175" s="71" t="s">
        <v>59</v>
      </c>
      <c r="Q175" s="53"/>
      <c r="R175"/>
    </row>
    <row r="176" spans="1:18" ht="12.75">
      <c r="A176" s="66" t="s">
        <v>93</v>
      </c>
      <c r="B176" s="72">
        <v>144</v>
      </c>
      <c r="C176" s="67" t="s">
        <v>4719</v>
      </c>
      <c r="D176" s="121" t="s">
        <v>1868</v>
      </c>
      <c r="E176" s="122" t="s">
        <v>1869</v>
      </c>
      <c r="F176" s="122" t="s">
        <v>1827</v>
      </c>
      <c r="G176" s="122" t="s">
        <v>3948</v>
      </c>
      <c r="H176" s="122" t="s">
        <v>3949</v>
      </c>
      <c r="I176" s="122" t="s">
        <v>3950</v>
      </c>
      <c r="J176" s="122" t="s">
        <v>4495</v>
      </c>
      <c r="K176" s="122" t="s">
        <v>4496</v>
      </c>
      <c r="L176" s="122" t="s">
        <v>2559</v>
      </c>
      <c r="M176" s="122" t="s">
        <v>60</v>
      </c>
      <c r="N176" s="123" t="s">
        <v>61</v>
      </c>
      <c r="O176" s="61"/>
      <c r="P176" s="62" t="s">
        <v>62</v>
      </c>
      <c r="Q176" s="53"/>
      <c r="R176"/>
    </row>
    <row r="177" spans="1:18" ht="12.75">
      <c r="A177" s="63" t="s">
        <v>2767</v>
      </c>
      <c r="B177" s="68"/>
      <c r="C177" s="69" t="s">
        <v>2875</v>
      </c>
      <c r="D177" s="124" t="s">
        <v>1871</v>
      </c>
      <c r="E177" s="125" t="s">
        <v>1872</v>
      </c>
      <c r="F177" s="125" t="s">
        <v>854</v>
      </c>
      <c r="G177" s="125" t="s">
        <v>4218</v>
      </c>
      <c r="H177" s="125" t="s">
        <v>4219</v>
      </c>
      <c r="I177" s="125" t="s">
        <v>4105</v>
      </c>
      <c r="J177" s="125" t="s">
        <v>602</v>
      </c>
      <c r="K177" s="125" t="s">
        <v>4497</v>
      </c>
      <c r="L177" s="125" t="s">
        <v>514</v>
      </c>
      <c r="M177" s="125" t="s">
        <v>63</v>
      </c>
      <c r="N177" s="126" t="s">
        <v>436</v>
      </c>
      <c r="O177" s="70"/>
      <c r="P177" s="71" t="s">
        <v>64</v>
      </c>
      <c r="Q177" s="53"/>
      <c r="R177"/>
    </row>
    <row r="178" spans="1:18" ht="12.75">
      <c r="A178" s="66" t="s">
        <v>4475</v>
      </c>
      <c r="B178" s="72">
        <v>178</v>
      </c>
      <c r="C178" s="67" t="s">
        <v>4755</v>
      </c>
      <c r="D178" s="121" t="s">
        <v>729</v>
      </c>
      <c r="E178" s="122" t="s">
        <v>1859</v>
      </c>
      <c r="F178" s="122" t="s">
        <v>1836</v>
      </c>
      <c r="G178" s="122" t="s">
        <v>4098</v>
      </c>
      <c r="H178" s="122" t="s">
        <v>4099</v>
      </c>
      <c r="I178" s="122" t="s">
        <v>4100</v>
      </c>
      <c r="J178" s="122" t="s">
        <v>4490</v>
      </c>
      <c r="K178" s="122" t="s">
        <v>4491</v>
      </c>
      <c r="L178" s="122" t="s">
        <v>2559</v>
      </c>
      <c r="M178" s="122" t="s">
        <v>94</v>
      </c>
      <c r="N178" s="123" t="s">
        <v>95</v>
      </c>
      <c r="O178" s="61" t="s">
        <v>3692</v>
      </c>
      <c r="P178" s="62" t="s">
        <v>96</v>
      </c>
      <c r="Q178" s="53"/>
      <c r="R178"/>
    </row>
    <row r="179" spans="1:18" ht="12.75">
      <c r="A179" s="63" t="s">
        <v>2781</v>
      </c>
      <c r="B179" s="68"/>
      <c r="C179" s="69" t="s">
        <v>1743</v>
      </c>
      <c r="D179" s="124" t="s">
        <v>1212</v>
      </c>
      <c r="E179" s="125" t="s">
        <v>1208</v>
      </c>
      <c r="F179" s="125" t="s">
        <v>1838</v>
      </c>
      <c r="G179" s="125" t="s">
        <v>4216</v>
      </c>
      <c r="H179" s="125" t="s">
        <v>4217</v>
      </c>
      <c r="I179" s="125" t="s">
        <v>4001</v>
      </c>
      <c r="J179" s="125" t="s">
        <v>4541</v>
      </c>
      <c r="K179" s="125" t="s">
        <v>4492</v>
      </c>
      <c r="L179" s="125" t="s">
        <v>3416</v>
      </c>
      <c r="M179" s="125" t="s">
        <v>594</v>
      </c>
      <c r="N179" s="126" t="s">
        <v>91</v>
      </c>
      <c r="O179" s="70"/>
      <c r="P179" s="71" t="s">
        <v>97</v>
      </c>
      <c r="Q179" s="53"/>
      <c r="R179"/>
    </row>
    <row r="180" spans="1:18" ht="12.75">
      <c r="A180" s="66" t="s">
        <v>98</v>
      </c>
      <c r="B180" s="72">
        <v>91</v>
      </c>
      <c r="C180" s="67" t="s">
        <v>4668</v>
      </c>
      <c r="D180" s="121" t="s">
        <v>355</v>
      </c>
      <c r="E180" s="122" t="s">
        <v>1847</v>
      </c>
      <c r="F180" s="122" t="s">
        <v>1831</v>
      </c>
      <c r="G180" s="122" t="s">
        <v>1109</v>
      </c>
      <c r="H180" s="122" t="s">
        <v>1110</v>
      </c>
      <c r="I180" s="122" t="s">
        <v>1111</v>
      </c>
      <c r="J180" s="122" t="s">
        <v>4429</v>
      </c>
      <c r="K180" s="122" t="s">
        <v>4430</v>
      </c>
      <c r="L180" s="122" t="s">
        <v>269</v>
      </c>
      <c r="M180" s="122" t="s">
        <v>2549</v>
      </c>
      <c r="N180" s="123" t="s">
        <v>2550</v>
      </c>
      <c r="O180" s="61" t="s">
        <v>1127</v>
      </c>
      <c r="P180" s="62" t="s">
        <v>2551</v>
      </c>
      <c r="Q180" s="53"/>
      <c r="R180"/>
    </row>
    <row r="181" spans="1:18" ht="12.75">
      <c r="A181" s="63" t="s">
        <v>2830</v>
      </c>
      <c r="B181" s="68"/>
      <c r="C181" s="69" t="s">
        <v>2861</v>
      </c>
      <c r="D181" s="124" t="s">
        <v>1211</v>
      </c>
      <c r="E181" s="125" t="s">
        <v>1849</v>
      </c>
      <c r="F181" s="125" t="s">
        <v>1833</v>
      </c>
      <c r="G181" s="125" t="s">
        <v>3998</v>
      </c>
      <c r="H181" s="125" t="s">
        <v>1050</v>
      </c>
      <c r="I181" s="125" t="s">
        <v>1112</v>
      </c>
      <c r="J181" s="125" t="s">
        <v>1070</v>
      </c>
      <c r="K181" s="125" t="s">
        <v>1153</v>
      </c>
      <c r="L181" s="125" t="s">
        <v>127</v>
      </c>
      <c r="M181" s="125" t="s">
        <v>4336</v>
      </c>
      <c r="N181" s="126" t="s">
        <v>99</v>
      </c>
      <c r="O181" s="70"/>
      <c r="P181" s="71" t="s">
        <v>2552</v>
      </c>
      <c r="Q181" s="53"/>
      <c r="R181"/>
    </row>
    <row r="182" spans="1:18" ht="12.75">
      <c r="A182" s="66" t="s">
        <v>100</v>
      </c>
      <c r="B182" s="72">
        <v>135</v>
      </c>
      <c r="C182" s="67" t="s">
        <v>4710</v>
      </c>
      <c r="D182" s="121" t="s">
        <v>587</v>
      </c>
      <c r="E182" s="122" t="s">
        <v>588</v>
      </c>
      <c r="F182" s="122" t="s">
        <v>3648</v>
      </c>
      <c r="G182" s="122" t="s">
        <v>4110</v>
      </c>
      <c r="H182" s="122" t="s">
        <v>4111</v>
      </c>
      <c r="I182" s="122" t="s">
        <v>4112</v>
      </c>
      <c r="J182" s="122" t="s">
        <v>4498</v>
      </c>
      <c r="K182" s="122" t="s">
        <v>4499</v>
      </c>
      <c r="L182" s="122" t="s">
        <v>2559</v>
      </c>
      <c r="M182" s="122" t="s">
        <v>65</v>
      </c>
      <c r="N182" s="123" t="s">
        <v>66</v>
      </c>
      <c r="O182" s="61" t="s">
        <v>3692</v>
      </c>
      <c r="P182" s="62" t="s">
        <v>67</v>
      </c>
      <c r="Q182" s="53"/>
      <c r="R182"/>
    </row>
    <row r="183" spans="1:18" ht="12.75">
      <c r="A183" s="63" t="s">
        <v>2830</v>
      </c>
      <c r="B183" s="68"/>
      <c r="C183" s="69" t="s">
        <v>1480</v>
      </c>
      <c r="D183" s="124" t="s">
        <v>839</v>
      </c>
      <c r="E183" s="125" t="s">
        <v>840</v>
      </c>
      <c r="F183" s="125" t="s">
        <v>3650</v>
      </c>
      <c r="G183" s="125" t="s">
        <v>4222</v>
      </c>
      <c r="H183" s="125" t="s">
        <v>3515</v>
      </c>
      <c r="I183" s="125" t="s">
        <v>4062</v>
      </c>
      <c r="J183" s="125" t="s">
        <v>4542</v>
      </c>
      <c r="K183" s="125" t="s">
        <v>4500</v>
      </c>
      <c r="L183" s="125" t="s">
        <v>1154</v>
      </c>
      <c r="M183" s="125" t="s">
        <v>128</v>
      </c>
      <c r="N183" s="126" t="s">
        <v>101</v>
      </c>
      <c r="O183" s="70"/>
      <c r="P183" s="71" t="s">
        <v>68</v>
      </c>
      <c r="Q183" s="53"/>
      <c r="R183"/>
    </row>
    <row r="184" spans="1:18" ht="12.75">
      <c r="A184" s="66" t="s">
        <v>102</v>
      </c>
      <c r="B184" s="72">
        <v>177</v>
      </c>
      <c r="C184" s="67" t="s">
        <v>4754</v>
      </c>
      <c r="D184" s="121" t="s">
        <v>676</v>
      </c>
      <c r="E184" s="122" t="s">
        <v>677</v>
      </c>
      <c r="F184" s="122" t="s">
        <v>3643</v>
      </c>
      <c r="G184" s="122" t="s">
        <v>4106</v>
      </c>
      <c r="H184" s="122" t="s">
        <v>4107</v>
      </c>
      <c r="I184" s="122" t="s">
        <v>4108</v>
      </c>
      <c r="J184" s="122" t="s">
        <v>4501</v>
      </c>
      <c r="K184" s="122" t="s">
        <v>4502</v>
      </c>
      <c r="L184" s="122" t="s">
        <v>2559</v>
      </c>
      <c r="M184" s="122" t="s">
        <v>103</v>
      </c>
      <c r="N184" s="123" t="s">
        <v>104</v>
      </c>
      <c r="O184" s="61" t="s">
        <v>861</v>
      </c>
      <c r="P184" s="62" t="s">
        <v>105</v>
      </c>
      <c r="Q184" s="53"/>
      <c r="R184"/>
    </row>
    <row r="185" spans="1:18" ht="12.75">
      <c r="A185" s="63" t="s">
        <v>2781</v>
      </c>
      <c r="B185" s="68"/>
      <c r="C185" s="69" t="s">
        <v>2784</v>
      </c>
      <c r="D185" s="124" t="s">
        <v>837</v>
      </c>
      <c r="E185" s="125" t="s">
        <v>724</v>
      </c>
      <c r="F185" s="125" t="s">
        <v>3645</v>
      </c>
      <c r="G185" s="125" t="s">
        <v>4220</v>
      </c>
      <c r="H185" s="125" t="s">
        <v>4221</v>
      </c>
      <c r="I185" s="125" t="s">
        <v>4109</v>
      </c>
      <c r="J185" s="125" t="s">
        <v>4197</v>
      </c>
      <c r="K185" s="125" t="s">
        <v>779</v>
      </c>
      <c r="L185" s="125" t="s">
        <v>3416</v>
      </c>
      <c r="M185" s="125" t="s">
        <v>129</v>
      </c>
      <c r="N185" s="126" t="s">
        <v>106</v>
      </c>
      <c r="O185" s="70"/>
      <c r="P185" s="71" t="s">
        <v>107</v>
      </c>
      <c r="Q185" s="53"/>
      <c r="R185"/>
    </row>
    <row r="186" spans="1:18" ht="12.75" customHeight="1">
      <c r="A186" s="66"/>
      <c r="B186" s="72">
        <v>65</v>
      </c>
      <c r="C186" s="67" t="s">
        <v>4642</v>
      </c>
      <c r="D186" s="121" t="s">
        <v>337</v>
      </c>
      <c r="E186" s="122" t="s">
        <v>338</v>
      </c>
      <c r="F186" s="122" t="s">
        <v>3180</v>
      </c>
      <c r="G186" s="122" t="s">
        <v>1033</v>
      </c>
      <c r="H186" s="122" t="s">
        <v>1034</v>
      </c>
      <c r="I186" s="122" t="s">
        <v>1035</v>
      </c>
      <c r="J186" s="122" t="s">
        <v>4323</v>
      </c>
      <c r="K186" s="122" t="s">
        <v>4324</v>
      </c>
      <c r="L186" s="122" t="s">
        <v>130</v>
      </c>
      <c r="M186" s="122" t="s">
        <v>131</v>
      </c>
      <c r="N186" s="123"/>
      <c r="O186" s="73" t="s">
        <v>1132</v>
      </c>
      <c r="P186" s="74"/>
      <c r="Q186" s="53"/>
      <c r="R186"/>
    </row>
    <row r="187" spans="1:18" ht="12.75" customHeight="1">
      <c r="A187" s="63" t="s">
        <v>1444</v>
      </c>
      <c r="B187" s="68"/>
      <c r="C187" s="69" t="s">
        <v>1403</v>
      </c>
      <c r="D187" s="124" t="s">
        <v>715</v>
      </c>
      <c r="E187" s="125" t="s">
        <v>339</v>
      </c>
      <c r="F187" s="125" t="s">
        <v>3182</v>
      </c>
      <c r="G187" s="125" t="s">
        <v>4023</v>
      </c>
      <c r="H187" s="125" t="s">
        <v>3172</v>
      </c>
      <c r="I187" s="125" t="s">
        <v>3286</v>
      </c>
      <c r="J187" s="125" t="s">
        <v>3117</v>
      </c>
      <c r="K187" s="125" t="s">
        <v>4325</v>
      </c>
      <c r="L187" s="125" t="s">
        <v>1043</v>
      </c>
      <c r="M187" s="125" t="s">
        <v>4359</v>
      </c>
      <c r="N187" s="126"/>
      <c r="O187" s="75"/>
      <c r="P187" s="76"/>
      <c r="Q187" s="53"/>
      <c r="R187"/>
    </row>
    <row r="188" spans="1:18" ht="12.75" customHeight="1">
      <c r="A188" s="66"/>
      <c r="B188" s="72">
        <v>134</v>
      </c>
      <c r="C188" s="67" t="s">
        <v>4709</v>
      </c>
      <c r="D188" s="121" t="s">
        <v>572</v>
      </c>
      <c r="E188" s="122" t="s">
        <v>573</v>
      </c>
      <c r="F188" s="122" t="s">
        <v>3386</v>
      </c>
      <c r="G188" s="122" t="s">
        <v>641</v>
      </c>
      <c r="H188" s="122" t="s">
        <v>1142</v>
      </c>
      <c r="I188" s="122" t="s">
        <v>1145</v>
      </c>
      <c r="J188" s="122" t="s">
        <v>4392</v>
      </c>
      <c r="K188" s="122" t="s">
        <v>4393</v>
      </c>
      <c r="L188" s="122" t="s">
        <v>132</v>
      </c>
      <c r="M188" s="122" t="s">
        <v>133</v>
      </c>
      <c r="N188" s="123"/>
      <c r="O188" s="73" t="s">
        <v>3709</v>
      </c>
      <c r="P188" s="74"/>
      <c r="Q188" s="53"/>
      <c r="R188"/>
    </row>
    <row r="189" spans="1:18" ht="12.75" customHeight="1">
      <c r="A189" s="63" t="s">
        <v>2829</v>
      </c>
      <c r="B189" s="68"/>
      <c r="C189" s="69" t="s">
        <v>1469</v>
      </c>
      <c r="D189" s="124" t="s">
        <v>781</v>
      </c>
      <c r="E189" s="125" t="s">
        <v>540</v>
      </c>
      <c r="F189" s="125" t="s">
        <v>3443</v>
      </c>
      <c r="G189" s="125" t="s">
        <v>3891</v>
      </c>
      <c r="H189" s="125" t="s">
        <v>3910</v>
      </c>
      <c r="I189" s="125" t="s">
        <v>1146</v>
      </c>
      <c r="J189" s="125" t="s">
        <v>3210</v>
      </c>
      <c r="K189" s="125" t="s">
        <v>4394</v>
      </c>
      <c r="L189" s="125" t="s">
        <v>18</v>
      </c>
      <c r="M189" s="125" t="s">
        <v>405</v>
      </c>
      <c r="N189" s="126"/>
      <c r="O189" s="75"/>
      <c r="P189" s="76"/>
      <c r="Q189" s="53"/>
      <c r="R189"/>
    </row>
    <row r="190" spans="1:18" ht="12.75" customHeight="1">
      <c r="A190" s="66"/>
      <c r="B190" s="72">
        <v>153</v>
      </c>
      <c r="C190" s="67" t="s">
        <v>4728</v>
      </c>
      <c r="D190" s="121" t="s">
        <v>616</v>
      </c>
      <c r="E190" s="122" t="s">
        <v>617</v>
      </c>
      <c r="F190" s="122" t="s">
        <v>3526</v>
      </c>
      <c r="G190" s="122" t="s">
        <v>3912</v>
      </c>
      <c r="H190" s="122" t="s">
        <v>3908</v>
      </c>
      <c r="I190" s="122" t="s">
        <v>3913</v>
      </c>
      <c r="J190" s="122" t="s">
        <v>4417</v>
      </c>
      <c r="K190" s="122" t="s">
        <v>4418</v>
      </c>
      <c r="L190" s="122" t="s">
        <v>108</v>
      </c>
      <c r="M190" s="122" t="s">
        <v>109</v>
      </c>
      <c r="N190" s="123"/>
      <c r="O190" s="73" t="s">
        <v>3706</v>
      </c>
      <c r="P190" s="74"/>
      <c r="Q190" s="53"/>
      <c r="R190"/>
    </row>
    <row r="191" spans="1:18" ht="12.75" customHeight="1">
      <c r="A191" s="63" t="s">
        <v>2839</v>
      </c>
      <c r="B191" s="68"/>
      <c r="C191" s="69" t="s">
        <v>2946</v>
      </c>
      <c r="D191" s="124" t="s">
        <v>799</v>
      </c>
      <c r="E191" s="125" t="s">
        <v>800</v>
      </c>
      <c r="F191" s="125" t="s">
        <v>3528</v>
      </c>
      <c r="G191" s="125" t="s">
        <v>1203</v>
      </c>
      <c r="H191" s="125" t="s">
        <v>3898</v>
      </c>
      <c r="I191" s="125" t="s">
        <v>4024</v>
      </c>
      <c r="J191" s="125" t="s">
        <v>759</v>
      </c>
      <c r="K191" s="125" t="s">
        <v>514</v>
      </c>
      <c r="L191" s="125" t="s">
        <v>134</v>
      </c>
      <c r="M191" s="125" t="s">
        <v>135</v>
      </c>
      <c r="N191" s="126"/>
      <c r="O191" s="75"/>
      <c r="P191" s="76"/>
      <c r="Q191" s="53"/>
      <c r="R191"/>
    </row>
    <row r="192" spans="1:18" ht="12.75" customHeight="1">
      <c r="A192" s="66"/>
      <c r="B192" s="72">
        <v>76</v>
      </c>
      <c r="C192" s="67" t="s">
        <v>4653</v>
      </c>
      <c r="D192" s="121" t="s">
        <v>3803</v>
      </c>
      <c r="E192" s="122" t="s">
        <v>343</v>
      </c>
      <c r="F192" s="122" t="s">
        <v>3190</v>
      </c>
      <c r="G192" s="122" t="s">
        <v>1124</v>
      </c>
      <c r="H192" s="122" t="s">
        <v>1125</v>
      </c>
      <c r="I192" s="122" t="s">
        <v>1126</v>
      </c>
      <c r="J192" s="122" t="s">
        <v>4440</v>
      </c>
      <c r="K192" s="122" t="s">
        <v>4441</v>
      </c>
      <c r="L192" s="122" t="s">
        <v>136</v>
      </c>
      <c r="M192" s="122" t="s">
        <v>2392</v>
      </c>
      <c r="N192" s="123"/>
      <c r="O192" s="73"/>
      <c r="P192" s="74"/>
      <c r="Q192" s="53"/>
      <c r="R192"/>
    </row>
    <row r="193" spans="1:18" ht="12.75" customHeight="1">
      <c r="A193" s="63" t="s">
        <v>2830</v>
      </c>
      <c r="B193" s="68"/>
      <c r="C193" s="69" t="s">
        <v>2861</v>
      </c>
      <c r="D193" s="124" t="s">
        <v>733</v>
      </c>
      <c r="E193" s="125" t="s">
        <v>455</v>
      </c>
      <c r="F193" s="125" t="s">
        <v>3192</v>
      </c>
      <c r="G193" s="125" t="s">
        <v>4119</v>
      </c>
      <c r="H193" s="125" t="s">
        <v>4113</v>
      </c>
      <c r="I193" s="125" t="s">
        <v>1206</v>
      </c>
      <c r="J193" s="125" t="s">
        <v>1112</v>
      </c>
      <c r="K193" s="125" t="s">
        <v>4134</v>
      </c>
      <c r="L193" s="125" t="s">
        <v>1039</v>
      </c>
      <c r="M193" s="125" t="s">
        <v>146</v>
      </c>
      <c r="N193" s="126"/>
      <c r="O193" s="75"/>
      <c r="P193" s="76"/>
      <c r="Q193" s="53"/>
      <c r="R193"/>
    </row>
    <row r="194" spans="1:18" ht="12.75" customHeight="1">
      <c r="A194" s="66"/>
      <c r="B194" s="72">
        <v>87</v>
      </c>
      <c r="C194" s="67" t="s">
        <v>4664</v>
      </c>
      <c r="D194" s="121" t="s">
        <v>419</v>
      </c>
      <c r="E194" s="122" t="s">
        <v>378</v>
      </c>
      <c r="F194" s="122" t="s">
        <v>3306</v>
      </c>
      <c r="G194" s="122" t="s">
        <v>1074</v>
      </c>
      <c r="H194" s="122" t="s">
        <v>1075</v>
      </c>
      <c r="I194" s="122" t="s">
        <v>1076</v>
      </c>
      <c r="J194" s="122" t="s">
        <v>4354</v>
      </c>
      <c r="K194" s="122" t="s">
        <v>4355</v>
      </c>
      <c r="L194" s="122" t="s">
        <v>110</v>
      </c>
      <c r="M194" s="122"/>
      <c r="N194" s="123"/>
      <c r="O194" s="73" t="s">
        <v>1132</v>
      </c>
      <c r="P194" s="74"/>
      <c r="Q194" s="53"/>
      <c r="R194"/>
    </row>
    <row r="195" spans="1:18" ht="12.75" customHeight="1">
      <c r="A195" s="63" t="s">
        <v>2835</v>
      </c>
      <c r="B195" s="68"/>
      <c r="C195" s="69" t="s">
        <v>3003</v>
      </c>
      <c r="D195" s="124" t="s">
        <v>431</v>
      </c>
      <c r="E195" s="125" t="s">
        <v>488</v>
      </c>
      <c r="F195" s="125" t="s">
        <v>3308</v>
      </c>
      <c r="G195" s="125" t="s">
        <v>3995</v>
      </c>
      <c r="H195" s="125" t="s">
        <v>3996</v>
      </c>
      <c r="I195" s="125" t="s">
        <v>446</v>
      </c>
      <c r="J195" s="125" t="s">
        <v>4518</v>
      </c>
      <c r="K195" s="125" t="s">
        <v>4356</v>
      </c>
      <c r="L195" s="125" t="s">
        <v>3150</v>
      </c>
      <c r="M195" s="125"/>
      <c r="N195" s="126"/>
      <c r="O195" s="75"/>
      <c r="P195" s="76"/>
      <c r="Q195" s="53"/>
      <c r="R195"/>
    </row>
    <row r="196" spans="1:18" ht="12.75" customHeight="1">
      <c r="A196" s="66"/>
      <c r="B196" s="72">
        <v>82</v>
      </c>
      <c r="C196" s="67" t="s">
        <v>4659</v>
      </c>
      <c r="D196" s="121" t="s">
        <v>296</v>
      </c>
      <c r="E196" s="122" t="s">
        <v>421</v>
      </c>
      <c r="F196" s="122" t="s">
        <v>3314</v>
      </c>
      <c r="G196" s="122" t="s">
        <v>1140</v>
      </c>
      <c r="H196" s="122" t="s">
        <v>1099</v>
      </c>
      <c r="I196" s="122" t="s">
        <v>1100</v>
      </c>
      <c r="J196" s="122" t="s">
        <v>4373</v>
      </c>
      <c r="K196" s="122" t="s">
        <v>4374</v>
      </c>
      <c r="L196" s="122" t="s">
        <v>111</v>
      </c>
      <c r="M196" s="122"/>
      <c r="N196" s="123"/>
      <c r="O196" s="73" t="s">
        <v>3710</v>
      </c>
      <c r="P196" s="74"/>
      <c r="Q196" s="53"/>
      <c r="R196"/>
    </row>
    <row r="197" spans="1:18" ht="12.75" customHeight="1">
      <c r="A197" s="63" t="s">
        <v>2831</v>
      </c>
      <c r="B197" s="68"/>
      <c r="C197" s="69" t="s">
        <v>1456</v>
      </c>
      <c r="D197" s="124" t="s">
        <v>755</v>
      </c>
      <c r="E197" s="125" t="s">
        <v>516</v>
      </c>
      <c r="F197" s="125" t="s">
        <v>3316</v>
      </c>
      <c r="G197" s="125" t="s">
        <v>1192</v>
      </c>
      <c r="H197" s="125" t="s">
        <v>3896</v>
      </c>
      <c r="I197" s="125" t="s">
        <v>1101</v>
      </c>
      <c r="J197" s="125" t="s">
        <v>4521</v>
      </c>
      <c r="K197" s="125" t="s">
        <v>4375</v>
      </c>
      <c r="L197" s="125" t="s">
        <v>137</v>
      </c>
      <c r="M197" s="125"/>
      <c r="N197" s="126"/>
      <c r="O197" s="75"/>
      <c r="P197" s="76"/>
      <c r="Q197" s="53"/>
      <c r="R197"/>
    </row>
    <row r="198" spans="1:18" ht="12.75" customHeight="1">
      <c r="A198" s="66"/>
      <c r="B198" s="72">
        <v>106</v>
      </c>
      <c r="C198" s="67" t="s">
        <v>4683</v>
      </c>
      <c r="D198" s="121" t="s">
        <v>1868</v>
      </c>
      <c r="E198" s="122" t="s">
        <v>1869</v>
      </c>
      <c r="F198" s="122" t="s">
        <v>1827</v>
      </c>
      <c r="G198" s="122" t="s">
        <v>4101</v>
      </c>
      <c r="H198" s="122" t="s">
        <v>4102</v>
      </c>
      <c r="I198" s="122" t="s">
        <v>4103</v>
      </c>
      <c r="J198" s="122" t="s">
        <v>4493</v>
      </c>
      <c r="K198" s="122" t="s">
        <v>4494</v>
      </c>
      <c r="L198" s="122" t="s">
        <v>2559</v>
      </c>
      <c r="M198" s="122"/>
      <c r="N198" s="123"/>
      <c r="O198" s="73" t="s">
        <v>3706</v>
      </c>
      <c r="P198" s="74"/>
      <c r="Q198" s="53"/>
      <c r="R198"/>
    </row>
    <row r="199" spans="1:18" ht="12.75" customHeight="1">
      <c r="A199" s="63" t="s">
        <v>2767</v>
      </c>
      <c r="B199" s="68"/>
      <c r="C199" s="69" t="s">
        <v>1473</v>
      </c>
      <c r="D199" s="124" t="s">
        <v>1871</v>
      </c>
      <c r="E199" s="125" t="s">
        <v>1872</v>
      </c>
      <c r="F199" s="125" t="s">
        <v>854</v>
      </c>
      <c r="G199" s="125" t="s">
        <v>4152</v>
      </c>
      <c r="H199" s="125" t="s">
        <v>4105</v>
      </c>
      <c r="I199" s="125" t="s">
        <v>3270</v>
      </c>
      <c r="J199" s="125" t="s">
        <v>3925</v>
      </c>
      <c r="K199" s="125" t="s">
        <v>3942</v>
      </c>
      <c r="L199" s="125" t="s">
        <v>514</v>
      </c>
      <c r="M199" s="125"/>
      <c r="N199" s="126"/>
      <c r="O199" s="75"/>
      <c r="P199" s="76"/>
      <c r="Q199" s="53"/>
      <c r="R199"/>
    </row>
    <row r="200" spans="1:18" ht="12.75" customHeight="1">
      <c r="A200" s="66"/>
      <c r="B200" s="72">
        <v>40</v>
      </c>
      <c r="C200" s="67" t="s">
        <v>3873</v>
      </c>
      <c r="D200" s="121" t="s">
        <v>386</v>
      </c>
      <c r="E200" s="122" t="s">
        <v>387</v>
      </c>
      <c r="F200" s="122" t="s">
        <v>3180</v>
      </c>
      <c r="G200" s="122" t="s">
        <v>1052</v>
      </c>
      <c r="H200" s="122" t="s">
        <v>1053</v>
      </c>
      <c r="I200" s="122" t="s">
        <v>1054</v>
      </c>
      <c r="J200" s="122" t="s">
        <v>4348</v>
      </c>
      <c r="K200" s="122" t="s">
        <v>4349</v>
      </c>
      <c r="L200" s="122"/>
      <c r="M200" s="122"/>
      <c r="N200" s="123"/>
      <c r="O200" s="73" t="s">
        <v>3708</v>
      </c>
      <c r="P200" s="74"/>
      <c r="Q200" s="53"/>
      <c r="R200"/>
    </row>
    <row r="201" spans="1:18" ht="12.75" customHeight="1">
      <c r="A201" s="63" t="s">
        <v>2830</v>
      </c>
      <c r="B201" s="68"/>
      <c r="C201" s="69" t="s">
        <v>2861</v>
      </c>
      <c r="D201" s="124" t="s">
        <v>756</v>
      </c>
      <c r="E201" s="125" t="s">
        <v>517</v>
      </c>
      <c r="F201" s="125" t="s">
        <v>3324</v>
      </c>
      <c r="G201" s="125" t="s">
        <v>1050</v>
      </c>
      <c r="H201" s="125" t="s">
        <v>3985</v>
      </c>
      <c r="I201" s="125" t="s">
        <v>941</v>
      </c>
      <c r="J201" s="125" t="s">
        <v>718</v>
      </c>
      <c r="K201" s="125" t="s">
        <v>732</v>
      </c>
      <c r="L201" s="125"/>
      <c r="M201" s="125"/>
      <c r="N201" s="126"/>
      <c r="O201" s="75"/>
      <c r="P201" s="76"/>
      <c r="Q201" s="53"/>
      <c r="R201"/>
    </row>
    <row r="202" spans="1:18" ht="12.75" customHeight="1">
      <c r="A202" s="66"/>
      <c r="B202" s="72">
        <v>108</v>
      </c>
      <c r="C202" s="67" t="s">
        <v>4685</v>
      </c>
      <c r="D202" s="121" t="s">
        <v>491</v>
      </c>
      <c r="E202" s="122" t="s">
        <v>425</v>
      </c>
      <c r="F202" s="122" t="s">
        <v>3345</v>
      </c>
      <c r="G202" s="122" t="s">
        <v>1092</v>
      </c>
      <c r="H202" s="122" t="s">
        <v>1093</v>
      </c>
      <c r="I202" s="122" t="s">
        <v>1094</v>
      </c>
      <c r="J202" s="122" t="s">
        <v>4368</v>
      </c>
      <c r="K202" s="122" t="s">
        <v>4369</v>
      </c>
      <c r="L202" s="122"/>
      <c r="M202" s="122"/>
      <c r="N202" s="123"/>
      <c r="O202" s="73"/>
      <c r="P202" s="74"/>
      <c r="Q202" s="53"/>
      <c r="R202"/>
    </row>
    <row r="203" spans="1:18" ht="12.75" customHeight="1">
      <c r="A203" s="63" t="s">
        <v>2767</v>
      </c>
      <c r="B203" s="68"/>
      <c r="C203" s="69" t="s">
        <v>2879</v>
      </c>
      <c r="D203" s="124" t="s">
        <v>761</v>
      </c>
      <c r="E203" s="125" t="s">
        <v>500</v>
      </c>
      <c r="F203" s="125" t="s">
        <v>3346</v>
      </c>
      <c r="G203" s="125" t="s">
        <v>4181</v>
      </c>
      <c r="H203" s="125" t="s">
        <v>3997</v>
      </c>
      <c r="I203" s="125" t="s">
        <v>3895</v>
      </c>
      <c r="J203" s="125" t="s">
        <v>4371</v>
      </c>
      <c r="K203" s="125" t="s">
        <v>4371</v>
      </c>
      <c r="L203" s="125"/>
      <c r="M203" s="125"/>
      <c r="N203" s="126"/>
      <c r="O203" s="75"/>
      <c r="P203" s="76"/>
      <c r="Q203" s="53"/>
      <c r="R203"/>
    </row>
    <row r="204" spans="1:18" ht="12.75" customHeight="1">
      <c r="A204" s="66"/>
      <c r="B204" s="72">
        <v>81</v>
      </c>
      <c r="C204" s="67" t="s">
        <v>4658</v>
      </c>
      <c r="D204" s="121" t="s">
        <v>412</v>
      </c>
      <c r="E204" s="122" t="s">
        <v>413</v>
      </c>
      <c r="F204" s="122" t="s">
        <v>3253</v>
      </c>
      <c r="G204" s="122" t="s">
        <v>365</v>
      </c>
      <c r="H204" s="122" t="s">
        <v>1020</v>
      </c>
      <c r="I204" s="122" t="s">
        <v>1008</v>
      </c>
      <c r="J204" s="122" t="s">
        <v>4426</v>
      </c>
      <c r="K204" s="122" t="s">
        <v>4427</v>
      </c>
      <c r="L204" s="122"/>
      <c r="M204" s="122"/>
      <c r="N204" s="123"/>
      <c r="O204" s="73" t="s">
        <v>3709</v>
      </c>
      <c r="P204" s="74"/>
      <c r="Q204" s="53"/>
      <c r="R204"/>
    </row>
    <row r="205" spans="1:18" ht="12.75" customHeight="1">
      <c r="A205" s="63" t="s">
        <v>2830</v>
      </c>
      <c r="B205" s="68"/>
      <c r="C205" s="69" t="s">
        <v>2861</v>
      </c>
      <c r="D205" s="124" t="s">
        <v>735</v>
      </c>
      <c r="E205" s="125" t="s">
        <v>458</v>
      </c>
      <c r="F205" s="125" t="s">
        <v>3255</v>
      </c>
      <c r="G205" s="125" t="s">
        <v>1001</v>
      </c>
      <c r="H205" s="125" t="s">
        <v>3969</v>
      </c>
      <c r="I205" s="125" t="s">
        <v>1022</v>
      </c>
      <c r="J205" s="125" t="s">
        <v>934</v>
      </c>
      <c r="K205" s="125" t="s">
        <v>4507</v>
      </c>
      <c r="L205" s="125"/>
      <c r="M205" s="125"/>
      <c r="N205" s="126"/>
      <c r="O205" s="75"/>
      <c r="P205" s="76"/>
      <c r="Q205" s="53"/>
      <c r="R205"/>
    </row>
    <row r="206" spans="1:18" ht="12.75" customHeight="1">
      <c r="A206" s="66"/>
      <c r="B206" s="72">
        <v>175</v>
      </c>
      <c r="C206" s="67" t="s">
        <v>4752</v>
      </c>
      <c r="D206" s="121" t="s">
        <v>680</v>
      </c>
      <c r="E206" s="122" t="s">
        <v>681</v>
      </c>
      <c r="F206" s="122" t="s">
        <v>3638</v>
      </c>
      <c r="G206" s="122" t="s">
        <v>4079</v>
      </c>
      <c r="H206" s="122" t="s">
        <v>4080</v>
      </c>
      <c r="I206" s="122" t="s">
        <v>4081</v>
      </c>
      <c r="J206" s="122" t="s">
        <v>373</v>
      </c>
      <c r="K206" s="122" t="s">
        <v>4508</v>
      </c>
      <c r="L206" s="122"/>
      <c r="M206" s="122"/>
      <c r="N206" s="123"/>
      <c r="O206" s="73" t="s">
        <v>1131</v>
      </c>
      <c r="P206" s="74"/>
      <c r="Q206" s="53"/>
      <c r="R206"/>
    </row>
    <row r="207" spans="1:18" ht="12.75" customHeight="1">
      <c r="A207" s="63" t="s">
        <v>2781</v>
      </c>
      <c r="B207" s="68"/>
      <c r="C207" s="69" t="s">
        <v>2782</v>
      </c>
      <c r="D207" s="124" t="s">
        <v>838</v>
      </c>
      <c r="E207" s="125" t="s">
        <v>725</v>
      </c>
      <c r="F207" s="125" t="s">
        <v>3640</v>
      </c>
      <c r="G207" s="125" t="s">
        <v>4209</v>
      </c>
      <c r="H207" s="125" t="s">
        <v>4082</v>
      </c>
      <c r="I207" s="125" t="s">
        <v>4083</v>
      </c>
      <c r="J207" s="125" t="s">
        <v>4543</v>
      </c>
      <c r="K207" s="125" t="s">
        <v>602</v>
      </c>
      <c r="L207" s="125"/>
      <c r="M207" s="125"/>
      <c r="N207" s="126"/>
      <c r="O207" s="75"/>
      <c r="P207" s="76"/>
      <c r="Q207" s="53"/>
      <c r="R207"/>
    </row>
    <row r="208" spans="1:18" ht="12.75" customHeight="1">
      <c r="A208" s="66"/>
      <c r="B208" s="72">
        <v>114</v>
      </c>
      <c r="C208" s="67" t="s">
        <v>4691</v>
      </c>
      <c r="D208" s="121" t="s">
        <v>525</v>
      </c>
      <c r="E208" s="122" t="s">
        <v>770</v>
      </c>
      <c r="F208" s="122" t="s">
        <v>1827</v>
      </c>
      <c r="G208" s="122" t="s">
        <v>4114</v>
      </c>
      <c r="H208" s="122" t="s">
        <v>4115</v>
      </c>
      <c r="I208" s="122" t="s">
        <v>1021</v>
      </c>
      <c r="J208" s="122" t="s">
        <v>4544</v>
      </c>
      <c r="K208" s="122" t="s">
        <v>4509</v>
      </c>
      <c r="L208" s="122"/>
      <c r="M208" s="122"/>
      <c r="N208" s="123"/>
      <c r="O208" s="73" t="s">
        <v>1132</v>
      </c>
      <c r="P208" s="74"/>
      <c r="Q208" s="53"/>
      <c r="R208"/>
    </row>
    <row r="209" spans="1:18" ht="12.75" customHeight="1">
      <c r="A209" s="63" t="s">
        <v>2767</v>
      </c>
      <c r="B209" s="68"/>
      <c r="C209" s="69" t="s">
        <v>2879</v>
      </c>
      <c r="D209" s="124" t="s">
        <v>771</v>
      </c>
      <c r="E209" s="125" t="s">
        <v>575</v>
      </c>
      <c r="F209" s="125" t="s">
        <v>854</v>
      </c>
      <c r="G209" s="125" t="s">
        <v>3915</v>
      </c>
      <c r="H209" s="125" t="s">
        <v>510</v>
      </c>
      <c r="I209" s="125" t="s">
        <v>4118</v>
      </c>
      <c r="J209" s="125" t="s">
        <v>4545</v>
      </c>
      <c r="K209" s="125" t="s">
        <v>775</v>
      </c>
      <c r="L209" s="125"/>
      <c r="M209" s="125"/>
      <c r="N209" s="126"/>
      <c r="O209" s="75"/>
      <c r="P209" s="76"/>
      <c r="Q209" s="53"/>
      <c r="R209"/>
    </row>
    <row r="210" spans="1:18" ht="12.75" customHeight="1">
      <c r="A210" s="66"/>
      <c r="B210" s="72">
        <v>89</v>
      </c>
      <c r="C210" s="67" t="s">
        <v>4666</v>
      </c>
      <c r="D210" s="121" t="s">
        <v>464</v>
      </c>
      <c r="E210" s="122" t="s">
        <v>468</v>
      </c>
      <c r="F210" s="122" t="s">
        <v>3218</v>
      </c>
      <c r="G210" s="122" t="s">
        <v>411</v>
      </c>
      <c r="H210" s="122" t="s">
        <v>1012</v>
      </c>
      <c r="I210" s="122" t="s">
        <v>1013</v>
      </c>
      <c r="J210" s="122" t="s">
        <v>4510</v>
      </c>
      <c r="K210" s="122"/>
      <c r="L210" s="122"/>
      <c r="M210" s="122"/>
      <c r="N210" s="123"/>
      <c r="O210" s="73" t="s">
        <v>3709</v>
      </c>
      <c r="P210" s="74"/>
      <c r="Q210" s="53"/>
      <c r="R210"/>
    </row>
    <row r="211" spans="1:18" ht="12.75" customHeight="1">
      <c r="A211" s="63" t="s">
        <v>2830</v>
      </c>
      <c r="B211" s="68"/>
      <c r="C211" s="69" t="s">
        <v>2861</v>
      </c>
      <c r="D211" s="124" t="s">
        <v>469</v>
      </c>
      <c r="E211" s="125" t="s">
        <v>469</v>
      </c>
      <c r="F211" s="125" t="s">
        <v>3220</v>
      </c>
      <c r="G211" s="125" t="s">
        <v>710</v>
      </c>
      <c r="H211" s="125" t="s">
        <v>3964</v>
      </c>
      <c r="I211" s="125" t="s">
        <v>1014</v>
      </c>
      <c r="J211" s="125" t="s">
        <v>3135</v>
      </c>
      <c r="K211" s="125"/>
      <c r="L211" s="125"/>
      <c r="M211" s="125"/>
      <c r="N211" s="126"/>
      <c r="O211" s="75"/>
      <c r="P211" s="76"/>
      <c r="Q211" s="53"/>
      <c r="R211"/>
    </row>
    <row r="212" spans="1:18" ht="12.75" customHeight="1">
      <c r="A212" s="66"/>
      <c r="B212" s="72">
        <v>93</v>
      </c>
      <c r="C212" s="67" t="s">
        <v>4670</v>
      </c>
      <c r="D212" s="121" t="s">
        <v>453</v>
      </c>
      <c r="E212" s="122" t="s">
        <v>361</v>
      </c>
      <c r="F212" s="122" t="s">
        <v>3195</v>
      </c>
      <c r="G212" s="122" t="s">
        <v>471</v>
      </c>
      <c r="H212" s="122" t="s">
        <v>1018</v>
      </c>
      <c r="I212" s="122" t="s">
        <v>1019</v>
      </c>
      <c r="J212" s="122" t="s">
        <v>4511</v>
      </c>
      <c r="K212" s="122"/>
      <c r="L212" s="122"/>
      <c r="M212" s="122"/>
      <c r="N212" s="123"/>
      <c r="O212" s="73" t="s">
        <v>4164</v>
      </c>
      <c r="P212" s="74"/>
      <c r="Q212" s="53"/>
      <c r="R212"/>
    </row>
    <row r="213" spans="1:18" ht="12.75" customHeight="1">
      <c r="A213" s="63" t="s">
        <v>2830</v>
      </c>
      <c r="B213" s="68"/>
      <c r="C213" s="69" t="s">
        <v>1518</v>
      </c>
      <c r="D213" s="124" t="s">
        <v>455</v>
      </c>
      <c r="E213" s="125" t="s">
        <v>454</v>
      </c>
      <c r="F213" s="125" t="s">
        <v>3197</v>
      </c>
      <c r="G213" s="125" t="s">
        <v>3220</v>
      </c>
      <c r="H213" s="125" t="s">
        <v>3968</v>
      </c>
      <c r="I213" s="125" t="s">
        <v>1011</v>
      </c>
      <c r="J213" s="125" t="s">
        <v>4134</v>
      </c>
      <c r="K213" s="125"/>
      <c r="L213" s="125"/>
      <c r="M213" s="125"/>
      <c r="N213" s="126"/>
      <c r="O213" s="75"/>
      <c r="P213" s="76"/>
      <c r="Q213" s="53"/>
      <c r="R213"/>
    </row>
    <row r="214" spans="1:18" ht="12.75" customHeight="1">
      <c r="A214" s="66"/>
      <c r="B214" s="72">
        <v>103</v>
      </c>
      <c r="C214" s="67" t="s">
        <v>4680</v>
      </c>
      <c r="D214" s="121" t="s">
        <v>476</v>
      </c>
      <c r="E214" s="122" t="s">
        <v>477</v>
      </c>
      <c r="F214" s="122" t="s">
        <v>3268</v>
      </c>
      <c r="G214" s="122" t="s">
        <v>1057</v>
      </c>
      <c r="H214" s="122" t="s">
        <v>1058</v>
      </c>
      <c r="I214" s="122" t="s">
        <v>1059</v>
      </c>
      <c r="J214" s="122" t="s">
        <v>4503</v>
      </c>
      <c r="K214" s="122"/>
      <c r="L214" s="122"/>
      <c r="M214" s="122"/>
      <c r="N214" s="123"/>
      <c r="O214" s="73" t="s">
        <v>3710</v>
      </c>
      <c r="P214" s="74"/>
      <c r="Q214" s="53"/>
      <c r="R214"/>
    </row>
    <row r="215" spans="1:18" ht="12.75" customHeight="1">
      <c r="A215" s="63" t="s">
        <v>2839</v>
      </c>
      <c r="B215" s="68"/>
      <c r="C215" s="69" t="s">
        <v>2952</v>
      </c>
      <c r="D215" s="124" t="s">
        <v>740</v>
      </c>
      <c r="E215" s="125" t="s">
        <v>478</v>
      </c>
      <c r="F215" s="125" t="s">
        <v>3270</v>
      </c>
      <c r="G215" s="125" t="s">
        <v>3987</v>
      </c>
      <c r="H215" s="125" t="s">
        <v>3988</v>
      </c>
      <c r="I215" s="125" t="s">
        <v>1061</v>
      </c>
      <c r="J215" s="125" t="s">
        <v>3368</v>
      </c>
      <c r="K215" s="125"/>
      <c r="L215" s="125"/>
      <c r="M215" s="125"/>
      <c r="N215" s="126"/>
      <c r="O215" s="75"/>
      <c r="P215" s="76"/>
      <c r="Q215" s="53"/>
      <c r="R215"/>
    </row>
    <row r="216" spans="1:18" ht="12.75" customHeight="1">
      <c r="A216" s="66"/>
      <c r="B216" s="72">
        <v>55</v>
      </c>
      <c r="C216" s="67" t="s">
        <v>3888</v>
      </c>
      <c r="D216" s="121" t="s">
        <v>367</v>
      </c>
      <c r="E216" s="122" t="s">
        <v>368</v>
      </c>
      <c r="F216" s="122" t="s">
        <v>3236</v>
      </c>
      <c r="G216" s="122" t="s">
        <v>1086</v>
      </c>
      <c r="H216" s="122" t="s">
        <v>1087</v>
      </c>
      <c r="I216" s="122" t="s">
        <v>991</v>
      </c>
      <c r="J216" s="122" t="s">
        <v>4546</v>
      </c>
      <c r="K216" s="122"/>
      <c r="L216" s="122"/>
      <c r="M216" s="122"/>
      <c r="N216" s="123"/>
      <c r="O216" s="73"/>
      <c r="P216" s="74"/>
      <c r="Q216" s="53"/>
      <c r="R216"/>
    </row>
    <row r="217" spans="1:18" ht="12.75" customHeight="1">
      <c r="A217" s="63" t="s">
        <v>2831</v>
      </c>
      <c r="B217" s="68"/>
      <c r="C217" s="69" t="s">
        <v>2868</v>
      </c>
      <c r="D217" s="124" t="s">
        <v>744</v>
      </c>
      <c r="E217" s="125" t="s">
        <v>483</v>
      </c>
      <c r="F217" s="125" t="s">
        <v>3238</v>
      </c>
      <c r="G217" s="125" t="s">
        <v>4180</v>
      </c>
      <c r="H217" s="125" t="s">
        <v>3132</v>
      </c>
      <c r="I217" s="125" t="s">
        <v>310</v>
      </c>
      <c r="J217" s="125" t="s">
        <v>4547</v>
      </c>
      <c r="K217" s="125"/>
      <c r="L217" s="125"/>
      <c r="M217" s="125"/>
      <c r="N217" s="126"/>
      <c r="O217" s="75"/>
      <c r="P217" s="76"/>
      <c r="Q217" s="53"/>
      <c r="R217"/>
    </row>
    <row r="218" spans="1:18" ht="12.75" customHeight="1">
      <c r="A218" s="66"/>
      <c r="B218" s="72">
        <v>102</v>
      </c>
      <c r="C218" s="67" t="s">
        <v>4679</v>
      </c>
      <c r="D218" s="121" t="s">
        <v>470</v>
      </c>
      <c r="E218" s="122" t="s">
        <v>471</v>
      </c>
      <c r="F218" s="122" t="s">
        <v>3107</v>
      </c>
      <c r="G218" s="122" t="s">
        <v>1078</v>
      </c>
      <c r="H218" s="122" t="s">
        <v>1079</v>
      </c>
      <c r="I218" s="122" t="s">
        <v>1080</v>
      </c>
      <c r="J218" s="122" t="s">
        <v>4442</v>
      </c>
      <c r="K218" s="122"/>
      <c r="L218" s="122"/>
      <c r="M218" s="122"/>
      <c r="N218" s="123"/>
      <c r="O218" s="73" t="s">
        <v>3709</v>
      </c>
      <c r="P218" s="74"/>
      <c r="Q218" s="53"/>
      <c r="R218"/>
    </row>
    <row r="219" spans="1:18" ht="12.75" customHeight="1">
      <c r="A219" s="63" t="s">
        <v>2830</v>
      </c>
      <c r="B219" s="68"/>
      <c r="C219" s="69" t="s">
        <v>2861</v>
      </c>
      <c r="D219" s="124" t="s">
        <v>716</v>
      </c>
      <c r="E219" s="125" t="s">
        <v>405</v>
      </c>
      <c r="F219" s="125" t="s">
        <v>3200</v>
      </c>
      <c r="G219" s="125" t="s">
        <v>974</v>
      </c>
      <c r="H219" s="125" t="s">
        <v>1144</v>
      </c>
      <c r="I219" s="125" t="s">
        <v>1081</v>
      </c>
      <c r="J219" s="125" t="s">
        <v>4548</v>
      </c>
      <c r="K219" s="125"/>
      <c r="L219" s="125"/>
      <c r="M219" s="125"/>
      <c r="N219" s="126"/>
      <c r="O219" s="75"/>
      <c r="P219" s="76"/>
      <c r="Q219" s="53"/>
      <c r="R219"/>
    </row>
    <row r="220" spans="1:18" ht="12.75" customHeight="1">
      <c r="A220" s="66"/>
      <c r="B220" s="72">
        <v>110</v>
      </c>
      <c r="C220" s="67" t="s">
        <v>4687</v>
      </c>
      <c r="D220" s="121" t="s">
        <v>541</v>
      </c>
      <c r="E220" s="122" t="s">
        <v>542</v>
      </c>
      <c r="F220" s="122" t="s">
        <v>3422</v>
      </c>
      <c r="G220" s="122" t="s">
        <v>1177</v>
      </c>
      <c r="H220" s="122" t="s">
        <v>1178</v>
      </c>
      <c r="I220" s="122" t="s">
        <v>1179</v>
      </c>
      <c r="J220" s="122" t="s">
        <v>4512</v>
      </c>
      <c r="K220" s="122"/>
      <c r="L220" s="122"/>
      <c r="M220" s="122"/>
      <c r="N220" s="123"/>
      <c r="O220" s="73" t="s">
        <v>3710</v>
      </c>
      <c r="P220" s="74"/>
      <c r="Q220" s="53"/>
      <c r="R220"/>
    </row>
    <row r="221" spans="1:18" ht="12.75" customHeight="1">
      <c r="A221" s="63" t="s">
        <v>2839</v>
      </c>
      <c r="B221" s="68"/>
      <c r="C221" s="69" t="s">
        <v>2780</v>
      </c>
      <c r="D221" s="124" t="s">
        <v>779</v>
      </c>
      <c r="E221" s="125" t="s">
        <v>780</v>
      </c>
      <c r="F221" s="125" t="s">
        <v>3424</v>
      </c>
      <c r="G221" s="125" t="s">
        <v>4006</v>
      </c>
      <c r="H221" s="125" t="s">
        <v>4010</v>
      </c>
      <c r="I221" s="125" t="s">
        <v>552</v>
      </c>
      <c r="J221" s="125" t="s">
        <v>4549</v>
      </c>
      <c r="K221" s="125"/>
      <c r="L221" s="125"/>
      <c r="M221" s="125"/>
      <c r="N221" s="126"/>
      <c r="O221" s="75"/>
      <c r="P221" s="76"/>
      <c r="Q221" s="53"/>
      <c r="R221"/>
    </row>
    <row r="222" spans="1:18" ht="12.75" customHeight="1">
      <c r="A222" s="66"/>
      <c r="B222" s="72">
        <v>167</v>
      </c>
      <c r="C222" s="67" t="s">
        <v>4744</v>
      </c>
      <c r="D222" s="121" t="s">
        <v>417</v>
      </c>
      <c r="E222" s="122" t="s">
        <v>657</v>
      </c>
      <c r="F222" s="122" t="s">
        <v>3600</v>
      </c>
      <c r="G222" s="122" t="s">
        <v>4029</v>
      </c>
      <c r="H222" s="122" t="s">
        <v>4030</v>
      </c>
      <c r="I222" s="122" t="s">
        <v>4031</v>
      </c>
      <c r="J222" s="122" t="s">
        <v>347</v>
      </c>
      <c r="K222" s="122"/>
      <c r="L222" s="122"/>
      <c r="M222" s="122"/>
      <c r="N222" s="123"/>
      <c r="O222" s="73" t="s">
        <v>3707</v>
      </c>
      <c r="P222" s="74"/>
      <c r="Q222" s="53"/>
      <c r="R222"/>
    </row>
    <row r="223" spans="1:18" ht="12.75" customHeight="1">
      <c r="A223" s="63" t="s">
        <v>2781</v>
      </c>
      <c r="B223" s="68"/>
      <c r="C223" s="69" t="s">
        <v>2782</v>
      </c>
      <c r="D223" s="124" t="s">
        <v>823</v>
      </c>
      <c r="E223" s="125" t="s">
        <v>824</v>
      </c>
      <c r="F223" s="125" t="s">
        <v>811</v>
      </c>
      <c r="G223" s="125" t="s">
        <v>4192</v>
      </c>
      <c r="H223" s="125" t="s">
        <v>4032</v>
      </c>
      <c r="I223" s="125" t="s">
        <v>4033</v>
      </c>
      <c r="J223" s="125" t="s">
        <v>4550</v>
      </c>
      <c r="K223" s="125"/>
      <c r="L223" s="125"/>
      <c r="M223" s="125"/>
      <c r="N223" s="126"/>
      <c r="O223" s="75"/>
      <c r="P223" s="76"/>
      <c r="Q223" s="53"/>
      <c r="R223"/>
    </row>
    <row r="224" spans="1:18" ht="12.75" customHeight="1">
      <c r="A224" s="66"/>
      <c r="B224" s="72">
        <v>12</v>
      </c>
      <c r="C224" s="67" t="s">
        <v>3846</v>
      </c>
      <c r="D224" s="121" t="s">
        <v>4770</v>
      </c>
      <c r="E224" s="122" t="s">
        <v>4771</v>
      </c>
      <c r="F224" s="122" t="s">
        <v>3101</v>
      </c>
      <c r="G224" s="122" t="s">
        <v>900</v>
      </c>
      <c r="H224" s="122" t="s">
        <v>901</v>
      </c>
      <c r="I224" s="122" t="s">
        <v>902</v>
      </c>
      <c r="J224" s="122"/>
      <c r="K224" s="122"/>
      <c r="L224" s="122"/>
      <c r="M224" s="122"/>
      <c r="N224" s="123"/>
      <c r="O224" s="73" t="s">
        <v>3707</v>
      </c>
      <c r="P224" s="74"/>
      <c r="Q224" s="53"/>
      <c r="R224"/>
    </row>
    <row r="225" spans="1:18" ht="12.75" customHeight="1">
      <c r="A225" s="63" t="s">
        <v>2835</v>
      </c>
      <c r="B225" s="68"/>
      <c r="C225" s="69" t="s">
        <v>2755</v>
      </c>
      <c r="D225" s="124" t="s">
        <v>704</v>
      </c>
      <c r="E225" s="125" t="s">
        <v>300</v>
      </c>
      <c r="F225" s="125" t="s">
        <v>3103</v>
      </c>
      <c r="G225" s="125" t="s">
        <v>3959</v>
      </c>
      <c r="H225" s="125" t="s">
        <v>3960</v>
      </c>
      <c r="I225" s="125" t="s">
        <v>965</v>
      </c>
      <c r="J225" s="125"/>
      <c r="K225" s="125"/>
      <c r="L225" s="125"/>
      <c r="M225" s="125"/>
      <c r="N225" s="126"/>
      <c r="O225" s="75"/>
      <c r="P225" s="76"/>
      <c r="Q225" s="53"/>
      <c r="R225"/>
    </row>
    <row r="226" spans="1:18" ht="12.75" customHeight="1">
      <c r="A226" s="66"/>
      <c r="B226" s="72">
        <v>25</v>
      </c>
      <c r="C226" s="67" t="s">
        <v>3858</v>
      </c>
      <c r="D226" s="121" t="s">
        <v>282</v>
      </c>
      <c r="E226" s="122" t="s">
        <v>283</v>
      </c>
      <c r="F226" s="122" t="s">
        <v>3119</v>
      </c>
      <c r="G226" s="122" t="s">
        <v>554</v>
      </c>
      <c r="H226" s="122" t="s">
        <v>923</v>
      </c>
      <c r="I226" s="122" t="s">
        <v>924</v>
      </c>
      <c r="J226" s="122"/>
      <c r="K226" s="122"/>
      <c r="L226" s="122"/>
      <c r="M226" s="122"/>
      <c r="N226" s="123"/>
      <c r="O226" s="73" t="s">
        <v>3707</v>
      </c>
      <c r="P226" s="74"/>
      <c r="Q226" s="53"/>
      <c r="R226"/>
    </row>
    <row r="227" spans="1:18" ht="12.75" customHeight="1">
      <c r="A227" s="63" t="s">
        <v>2832</v>
      </c>
      <c r="B227" s="68"/>
      <c r="C227" s="69" t="s">
        <v>2851</v>
      </c>
      <c r="D227" s="124" t="s">
        <v>333</v>
      </c>
      <c r="E227" s="125" t="s">
        <v>306</v>
      </c>
      <c r="F227" s="125" t="s">
        <v>3121</v>
      </c>
      <c r="G227" s="125" t="s">
        <v>349</v>
      </c>
      <c r="H227" s="125" t="s">
        <v>3961</v>
      </c>
      <c r="I227" s="125" t="s">
        <v>3843</v>
      </c>
      <c r="J227" s="125"/>
      <c r="K227" s="125"/>
      <c r="L227" s="125"/>
      <c r="M227" s="125"/>
      <c r="N227" s="126"/>
      <c r="O227" s="75"/>
      <c r="P227" s="76"/>
      <c r="Q227" s="53"/>
      <c r="R227"/>
    </row>
    <row r="228" spans="1:18" ht="12.75" customHeight="1">
      <c r="A228" s="66"/>
      <c r="B228" s="72">
        <v>73</v>
      </c>
      <c r="C228" s="67" t="s">
        <v>4650</v>
      </c>
      <c r="D228" s="121" t="s">
        <v>344</v>
      </c>
      <c r="E228" s="122" t="s">
        <v>345</v>
      </c>
      <c r="F228" s="122" t="s">
        <v>3228</v>
      </c>
      <c r="G228" s="122" t="s">
        <v>1040</v>
      </c>
      <c r="H228" s="122" t="s">
        <v>1041</v>
      </c>
      <c r="I228" s="122" t="s">
        <v>1042</v>
      </c>
      <c r="J228" s="122"/>
      <c r="K228" s="122"/>
      <c r="L228" s="122"/>
      <c r="M228" s="122"/>
      <c r="N228" s="123"/>
      <c r="O228" s="73"/>
      <c r="P228" s="74"/>
      <c r="Q228" s="53"/>
      <c r="R228"/>
    </row>
    <row r="229" spans="1:18" ht="12.75" customHeight="1">
      <c r="A229" s="63" t="s">
        <v>2829</v>
      </c>
      <c r="B229" s="68"/>
      <c r="C229" s="69" t="s">
        <v>3016</v>
      </c>
      <c r="D229" s="124" t="s">
        <v>448</v>
      </c>
      <c r="E229" s="125" t="s">
        <v>459</v>
      </c>
      <c r="F229" s="125" t="s">
        <v>3230</v>
      </c>
      <c r="G229" s="125" t="s">
        <v>3980</v>
      </c>
      <c r="H229" s="125" t="s">
        <v>455</v>
      </c>
      <c r="I229" s="125" t="s">
        <v>992</v>
      </c>
      <c r="J229" s="125"/>
      <c r="K229" s="125"/>
      <c r="L229" s="125"/>
      <c r="M229" s="125"/>
      <c r="N229" s="126"/>
      <c r="O229" s="75"/>
      <c r="P229" s="76"/>
      <c r="Q229" s="53"/>
      <c r="R229"/>
    </row>
    <row r="230" spans="1:18" ht="12.75" customHeight="1">
      <c r="A230" s="66"/>
      <c r="B230" s="72">
        <v>147</v>
      </c>
      <c r="C230" s="67" t="s">
        <v>4722</v>
      </c>
      <c r="D230" s="121" t="s">
        <v>597</v>
      </c>
      <c r="E230" s="122" t="s">
        <v>598</v>
      </c>
      <c r="F230" s="122" t="s">
        <v>3446</v>
      </c>
      <c r="G230" s="122" t="s">
        <v>1155</v>
      </c>
      <c r="H230" s="122" t="s">
        <v>1156</v>
      </c>
      <c r="I230" s="122" t="s">
        <v>1157</v>
      </c>
      <c r="J230" s="122"/>
      <c r="K230" s="122"/>
      <c r="L230" s="122"/>
      <c r="M230" s="122"/>
      <c r="N230" s="123"/>
      <c r="O230" s="73" t="s">
        <v>4166</v>
      </c>
      <c r="P230" s="74"/>
      <c r="Q230" s="53"/>
      <c r="R230"/>
    </row>
    <row r="231" spans="1:18" ht="12.75" customHeight="1">
      <c r="A231" s="63" t="s">
        <v>2831</v>
      </c>
      <c r="B231" s="68"/>
      <c r="C231" s="69" t="s">
        <v>2868</v>
      </c>
      <c r="D231" s="124" t="s">
        <v>606</v>
      </c>
      <c r="E231" s="125" t="s">
        <v>778</v>
      </c>
      <c r="F231" s="125" t="s">
        <v>3448</v>
      </c>
      <c r="G231" s="125" t="s">
        <v>740</v>
      </c>
      <c r="H231" s="125" t="s">
        <v>4001</v>
      </c>
      <c r="I231" s="125" t="s">
        <v>1116</v>
      </c>
      <c r="J231" s="125"/>
      <c r="K231" s="125"/>
      <c r="L231" s="125"/>
      <c r="M231" s="125"/>
      <c r="N231" s="126"/>
      <c r="O231" s="75"/>
      <c r="P231" s="76"/>
      <c r="Q231" s="53"/>
      <c r="R231"/>
    </row>
    <row r="232" spans="1:18" ht="12.75" customHeight="1">
      <c r="A232" s="66"/>
      <c r="B232" s="72">
        <v>151</v>
      </c>
      <c r="C232" s="67" t="s">
        <v>4726</v>
      </c>
      <c r="D232" s="121" t="s">
        <v>628</v>
      </c>
      <c r="E232" s="122" t="s">
        <v>629</v>
      </c>
      <c r="F232" s="122" t="s">
        <v>3554</v>
      </c>
      <c r="G232" s="122" t="s">
        <v>3918</v>
      </c>
      <c r="H232" s="122" t="s">
        <v>3919</v>
      </c>
      <c r="I232" s="122" t="s">
        <v>3920</v>
      </c>
      <c r="J232" s="122"/>
      <c r="K232" s="122"/>
      <c r="L232" s="122"/>
      <c r="M232" s="122"/>
      <c r="N232" s="123"/>
      <c r="O232" s="73" t="s">
        <v>4504</v>
      </c>
      <c r="P232" s="74"/>
      <c r="Q232" s="53"/>
      <c r="R232"/>
    </row>
    <row r="233" spans="1:18" ht="12.75" customHeight="1">
      <c r="A233" s="63" t="s">
        <v>2830</v>
      </c>
      <c r="B233" s="68"/>
      <c r="C233" s="69" t="s">
        <v>1480</v>
      </c>
      <c r="D233" s="124" t="s">
        <v>815</v>
      </c>
      <c r="E233" s="125" t="s">
        <v>652</v>
      </c>
      <c r="F233" s="125" t="s">
        <v>3556</v>
      </c>
      <c r="G233" s="125" t="s">
        <v>4191</v>
      </c>
      <c r="H233" s="125" t="s">
        <v>3929</v>
      </c>
      <c r="I233" s="125" t="s">
        <v>4028</v>
      </c>
      <c r="J233" s="125"/>
      <c r="K233" s="125"/>
      <c r="L233" s="125"/>
      <c r="M233" s="125"/>
      <c r="N233" s="126"/>
      <c r="O233" s="75"/>
      <c r="P233" s="76"/>
      <c r="Q233" s="53"/>
      <c r="R233"/>
    </row>
    <row r="234" spans="1:18" ht="12.75" customHeight="1">
      <c r="A234" s="66"/>
      <c r="B234" s="72">
        <v>100</v>
      </c>
      <c r="C234" s="67" t="s">
        <v>4677</v>
      </c>
      <c r="D234" s="121" t="s">
        <v>508</v>
      </c>
      <c r="E234" s="122" t="s">
        <v>509</v>
      </c>
      <c r="F234" s="122" t="s">
        <v>3662</v>
      </c>
      <c r="G234" s="122" t="s">
        <v>4058</v>
      </c>
      <c r="H234" s="122" t="s">
        <v>4059</v>
      </c>
      <c r="I234" s="122" t="s">
        <v>3920</v>
      </c>
      <c r="J234" s="122"/>
      <c r="K234" s="122"/>
      <c r="L234" s="122"/>
      <c r="M234" s="122"/>
      <c r="N234" s="123"/>
      <c r="O234" s="73" t="s">
        <v>3709</v>
      </c>
      <c r="P234" s="74"/>
      <c r="Q234" s="53"/>
      <c r="R234"/>
    </row>
    <row r="235" spans="1:18" ht="12.75" customHeight="1">
      <c r="A235" s="63" t="s">
        <v>2839</v>
      </c>
      <c r="B235" s="68"/>
      <c r="C235" s="69" t="s">
        <v>1541</v>
      </c>
      <c r="D235" s="124" t="s">
        <v>841</v>
      </c>
      <c r="E235" s="125" t="s">
        <v>842</v>
      </c>
      <c r="F235" s="125" t="s">
        <v>3664</v>
      </c>
      <c r="G235" s="125" t="s">
        <v>4223</v>
      </c>
      <c r="H235" s="125" t="s">
        <v>4061</v>
      </c>
      <c r="I235" s="125" t="s">
        <v>3901</v>
      </c>
      <c r="J235" s="125"/>
      <c r="K235" s="125"/>
      <c r="L235" s="125"/>
      <c r="M235" s="125"/>
      <c r="N235" s="126"/>
      <c r="O235" s="75"/>
      <c r="P235" s="76"/>
      <c r="Q235" s="53"/>
      <c r="R235"/>
    </row>
    <row r="236" spans="1:18" ht="12.75" customHeight="1">
      <c r="A236" s="66"/>
      <c r="B236" s="72">
        <v>80</v>
      </c>
      <c r="C236" s="67" t="s">
        <v>4657</v>
      </c>
      <c r="D236" s="121" t="s">
        <v>324</v>
      </c>
      <c r="E236" s="122" t="s">
        <v>432</v>
      </c>
      <c r="F236" s="122" t="s">
        <v>3573</v>
      </c>
      <c r="G236" s="122" t="s">
        <v>3933</v>
      </c>
      <c r="H236" s="122" t="s">
        <v>3934</v>
      </c>
      <c r="I236" s="122" t="s">
        <v>3935</v>
      </c>
      <c r="J236" s="122"/>
      <c r="K236" s="122"/>
      <c r="L236" s="122"/>
      <c r="M236" s="122"/>
      <c r="N236" s="123"/>
      <c r="O236" s="73" t="s">
        <v>3709</v>
      </c>
      <c r="P236" s="74"/>
      <c r="Q236" s="53"/>
      <c r="R236"/>
    </row>
    <row r="237" spans="1:18" ht="12.75" customHeight="1">
      <c r="A237" s="63" t="s">
        <v>2830</v>
      </c>
      <c r="B237" s="68"/>
      <c r="C237" s="69" t="s">
        <v>1480</v>
      </c>
      <c r="D237" s="124" t="s">
        <v>809</v>
      </c>
      <c r="E237" s="125" t="s">
        <v>723</v>
      </c>
      <c r="F237" s="125" t="s">
        <v>3575</v>
      </c>
      <c r="G237" s="125" t="s">
        <v>4224</v>
      </c>
      <c r="H237" s="125" t="s">
        <v>4225</v>
      </c>
      <c r="I237" s="125" t="s">
        <v>4063</v>
      </c>
      <c r="J237" s="125"/>
      <c r="K237" s="125"/>
      <c r="L237" s="125"/>
      <c r="M237" s="125"/>
      <c r="N237" s="126"/>
      <c r="O237" s="75"/>
      <c r="P237" s="76"/>
      <c r="Q237" s="53"/>
      <c r="R237"/>
    </row>
    <row r="238" spans="1:18" ht="12.75" customHeight="1">
      <c r="A238" s="66"/>
      <c r="B238" s="72">
        <v>163</v>
      </c>
      <c r="C238" s="67" t="s">
        <v>4738</v>
      </c>
      <c r="D238" s="121" t="s">
        <v>671</v>
      </c>
      <c r="E238" s="122" t="s">
        <v>672</v>
      </c>
      <c r="F238" s="122" t="s">
        <v>3615</v>
      </c>
      <c r="G238" s="122" t="s">
        <v>4121</v>
      </c>
      <c r="H238" s="122" t="s">
        <v>4122</v>
      </c>
      <c r="I238" s="122" t="s">
        <v>4123</v>
      </c>
      <c r="J238" s="122"/>
      <c r="K238" s="122"/>
      <c r="L238" s="122"/>
      <c r="M238" s="122"/>
      <c r="N238" s="123"/>
      <c r="O238" s="73" t="s">
        <v>3710</v>
      </c>
      <c r="P238" s="74"/>
      <c r="Q238" s="53"/>
      <c r="R238"/>
    </row>
    <row r="239" spans="1:18" ht="12.75" customHeight="1">
      <c r="A239" s="63" t="s">
        <v>2767</v>
      </c>
      <c r="B239" s="68"/>
      <c r="C239" s="69" t="s">
        <v>1716</v>
      </c>
      <c r="D239" s="124" t="s">
        <v>667</v>
      </c>
      <c r="E239" s="125" t="s">
        <v>835</v>
      </c>
      <c r="F239" s="125" t="s">
        <v>3617</v>
      </c>
      <c r="G239" s="125" t="s">
        <v>4228</v>
      </c>
      <c r="H239" s="125" t="s">
        <v>4229</v>
      </c>
      <c r="I239" s="125" t="s">
        <v>4124</v>
      </c>
      <c r="J239" s="125"/>
      <c r="K239" s="125"/>
      <c r="L239" s="125"/>
      <c r="M239" s="125"/>
      <c r="N239" s="126"/>
      <c r="O239" s="75"/>
      <c r="P239" s="76"/>
      <c r="Q239" s="53"/>
      <c r="R239"/>
    </row>
    <row r="240" spans="1:18" ht="12.75" customHeight="1">
      <c r="A240" s="66"/>
      <c r="B240" s="72">
        <v>70</v>
      </c>
      <c r="C240" s="67" t="s">
        <v>4647</v>
      </c>
      <c r="D240" s="121" t="s">
        <v>373</v>
      </c>
      <c r="E240" s="122" t="s">
        <v>374</v>
      </c>
      <c r="F240" s="122" t="s">
        <v>3296</v>
      </c>
      <c r="G240" s="122" t="s">
        <v>1119</v>
      </c>
      <c r="H240" s="122" t="s">
        <v>1120</v>
      </c>
      <c r="I240" s="122" t="s">
        <v>1121</v>
      </c>
      <c r="J240" s="122"/>
      <c r="K240" s="122"/>
      <c r="L240" s="122"/>
      <c r="M240" s="122"/>
      <c r="N240" s="123"/>
      <c r="O240" s="73" t="s">
        <v>3709</v>
      </c>
      <c r="P240" s="74"/>
      <c r="Q240" s="53"/>
      <c r="R240"/>
    </row>
    <row r="241" spans="1:18" ht="12.75" customHeight="1">
      <c r="A241" s="63" t="s">
        <v>2830</v>
      </c>
      <c r="B241" s="68"/>
      <c r="C241" s="69" t="s">
        <v>1459</v>
      </c>
      <c r="D241" s="124" t="s">
        <v>749</v>
      </c>
      <c r="E241" s="125" t="s">
        <v>485</v>
      </c>
      <c r="F241" s="125" t="s">
        <v>3298</v>
      </c>
      <c r="G241" s="125" t="s">
        <v>4226</v>
      </c>
      <c r="H241" s="125" t="s">
        <v>4227</v>
      </c>
      <c r="I241" s="125" t="s">
        <v>4013</v>
      </c>
      <c r="J241" s="125"/>
      <c r="K241" s="125"/>
      <c r="L241" s="125"/>
      <c r="M241" s="125"/>
      <c r="N241" s="126"/>
      <c r="O241" s="75"/>
      <c r="P241" s="76"/>
      <c r="Q241" s="53"/>
      <c r="R241"/>
    </row>
    <row r="242" spans="1:18" ht="12.75" customHeight="1">
      <c r="A242" s="66"/>
      <c r="B242" s="72">
        <v>7</v>
      </c>
      <c r="C242" s="67" t="s">
        <v>3840</v>
      </c>
      <c r="D242" s="121" t="s">
        <v>3841</v>
      </c>
      <c r="E242" s="122" t="s">
        <v>3842</v>
      </c>
      <c r="F242" s="122" t="s">
        <v>3081</v>
      </c>
      <c r="G242" s="122" t="s">
        <v>4125</v>
      </c>
      <c r="H242" s="122" t="s">
        <v>4126</v>
      </c>
      <c r="I242" s="122"/>
      <c r="J242" s="122"/>
      <c r="K242" s="122"/>
      <c r="L242" s="122"/>
      <c r="M242" s="122"/>
      <c r="N242" s="123"/>
      <c r="O242" s="73" t="s">
        <v>3707</v>
      </c>
      <c r="P242" s="74"/>
      <c r="Q242" s="53"/>
      <c r="R242"/>
    </row>
    <row r="243" spans="1:18" ht="12.75" customHeight="1">
      <c r="A243" s="63" t="s">
        <v>2829</v>
      </c>
      <c r="B243" s="68"/>
      <c r="C243" s="69" t="s">
        <v>2849</v>
      </c>
      <c r="D243" s="124" t="s">
        <v>3843</v>
      </c>
      <c r="E243" s="125" t="s">
        <v>4761</v>
      </c>
      <c r="F243" s="125" t="s">
        <v>3083</v>
      </c>
      <c r="G243" s="125" t="s">
        <v>3083</v>
      </c>
      <c r="H243" s="125" t="s">
        <v>4127</v>
      </c>
      <c r="I243" s="125"/>
      <c r="J243" s="125"/>
      <c r="K243" s="125"/>
      <c r="L243" s="125"/>
      <c r="M243" s="125"/>
      <c r="N243" s="126"/>
      <c r="O243" s="75"/>
      <c r="P243" s="76"/>
      <c r="Q243" s="53"/>
      <c r="R243"/>
    </row>
    <row r="244" spans="1:18" ht="12.75" customHeight="1">
      <c r="A244" s="66"/>
      <c r="B244" s="72">
        <v>10</v>
      </c>
      <c r="C244" s="67" t="s">
        <v>3844</v>
      </c>
      <c r="D244" s="121" t="s">
        <v>4758</v>
      </c>
      <c r="E244" s="122" t="s">
        <v>4759</v>
      </c>
      <c r="F244" s="122" t="s">
        <v>3079</v>
      </c>
      <c r="G244" s="122" t="s">
        <v>4128</v>
      </c>
      <c r="H244" s="122" t="s">
        <v>4129</v>
      </c>
      <c r="I244" s="122"/>
      <c r="J244" s="122"/>
      <c r="K244" s="122"/>
      <c r="L244" s="122"/>
      <c r="M244" s="122"/>
      <c r="N244" s="123"/>
      <c r="O244" s="73" t="s">
        <v>4133</v>
      </c>
      <c r="P244" s="74"/>
      <c r="Q244" s="53"/>
      <c r="R244"/>
    </row>
    <row r="245" spans="1:18" ht="12.75" customHeight="1">
      <c r="A245" s="63" t="s">
        <v>2835</v>
      </c>
      <c r="B245" s="68"/>
      <c r="C245" s="69" t="s">
        <v>3000</v>
      </c>
      <c r="D245" s="124" t="s">
        <v>4760</v>
      </c>
      <c r="E245" s="125" t="s">
        <v>3821</v>
      </c>
      <c r="F245" s="125" t="s">
        <v>3080</v>
      </c>
      <c r="G245" s="125" t="s">
        <v>4130</v>
      </c>
      <c r="H245" s="125" t="s">
        <v>274</v>
      </c>
      <c r="I245" s="125"/>
      <c r="J245" s="125"/>
      <c r="K245" s="125"/>
      <c r="L245" s="125"/>
      <c r="M245" s="125"/>
      <c r="N245" s="126"/>
      <c r="O245" s="75"/>
      <c r="P245" s="76"/>
      <c r="Q245" s="53"/>
      <c r="R245"/>
    </row>
    <row r="246" spans="1:18" ht="12.75" customHeight="1">
      <c r="A246" s="66"/>
      <c r="B246" s="72">
        <v>39</v>
      </c>
      <c r="C246" s="67" t="s">
        <v>3872</v>
      </c>
      <c r="D246" s="121" t="s">
        <v>317</v>
      </c>
      <c r="E246" s="122" t="s">
        <v>318</v>
      </c>
      <c r="F246" s="122" t="s">
        <v>3144</v>
      </c>
      <c r="G246" s="122" t="s">
        <v>4131</v>
      </c>
      <c r="H246" s="122" t="s">
        <v>4132</v>
      </c>
      <c r="I246" s="122"/>
      <c r="J246" s="122"/>
      <c r="K246" s="122"/>
      <c r="L246" s="122"/>
      <c r="M246" s="122"/>
      <c r="N246" s="123"/>
      <c r="O246" s="73" t="s">
        <v>4133</v>
      </c>
      <c r="P246" s="74"/>
      <c r="Q246" s="53"/>
      <c r="R246"/>
    </row>
    <row r="247" spans="1:18" ht="12.75" customHeight="1">
      <c r="A247" s="63" t="s">
        <v>2830</v>
      </c>
      <c r="B247" s="68"/>
      <c r="C247" s="69" t="s">
        <v>2861</v>
      </c>
      <c r="D247" s="124" t="s">
        <v>710</v>
      </c>
      <c r="E247" s="125" t="s">
        <v>444</v>
      </c>
      <c r="F247" s="125" t="s">
        <v>3146</v>
      </c>
      <c r="G247" s="125" t="s">
        <v>4134</v>
      </c>
      <c r="H247" s="125" t="s">
        <v>3139</v>
      </c>
      <c r="I247" s="125"/>
      <c r="J247" s="125"/>
      <c r="K247" s="125"/>
      <c r="L247" s="125"/>
      <c r="M247" s="125"/>
      <c r="N247" s="126"/>
      <c r="O247" s="75"/>
      <c r="P247" s="76"/>
      <c r="Q247" s="53"/>
      <c r="R247"/>
    </row>
    <row r="248" spans="1:18" ht="12.75" customHeight="1">
      <c r="A248" s="66"/>
      <c r="B248" s="72">
        <v>90</v>
      </c>
      <c r="C248" s="67" t="s">
        <v>4667</v>
      </c>
      <c r="D248" s="121" t="s">
        <v>352</v>
      </c>
      <c r="E248" s="122" t="s">
        <v>348</v>
      </c>
      <c r="F248" s="122" t="s">
        <v>3213</v>
      </c>
      <c r="G248" s="122" t="s">
        <v>1005</v>
      </c>
      <c r="H248" s="122" t="s">
        <v>1006</v>
      </c>
      <c r="I248" s="122"/>
      <c r="J248" s="122"/>
      <c r="K248" s="122"/>
      <c r="L248" s="122"/>
      <c r="M248" s="122"/>
      <c r="N248" s="123"/>
      <c r="O248" s="73" t="s">
        <v>3709</v>
      </c>
      <c r="P248" s="74"/>
      <c r="Q248" s="53"/>
      <c r="R248"/>
    </row>
    <row r="249" spans="1:18" ht="12.75" customHeight="1">
      <c r="A249" s="63" t="s">
        <v>2767</v>
      </c>
      <c r="B249" s="68"/>
      <c r="C249" s="69" t="s">
        <v>1513</v>
      </c>
      <c r="D249" s="124" t="s">
        <v>737</v>
      </c>
      <c r="E249" s="125" t="s">
        <v>462</v>
      </c>
      <c r="F249" s="125" t="s">
        <v>3215</v>
      </c>
      <c r="G249" s="125" t="s">
        <v>730</v>
      </c>
      <c r="H249" s="125" t="s">
        <v>4135</v>
      </c>
      <c r="I249" s="125"/>
      <c r="J249" s="125"/>
      <c r="K249" s="125"/>
      <c r="L249" s="125"/>
      <c r="M249" s="125"/>
      <c r="N249" s="126"/>
      <c r="O249" s="75"/>
      <c r="P249" s="76"/>
      <c r="Q249" s="53"/>
      <c r="R249"/>
    </row>
    <row r="250" spans="1:18" ht="12.75" customHeight="1">
      <c r="A250" s="66"/>
      <c r="B250" s="72">
        <v>86</v>
      </c>
      <c r="C250" s="67" t="s">
        <v>4663</v>
      </c>
      <c r="D250" s="121" t="s">
        <v>410</v>
      </c>
      <c r="E250" s="122" t="s">
        <v>411</v>
      </c>
      <c r="F250" s="122" t="s">
        <v>3185</v>
      </c>
      <c r="G250" s="122" t="s">
        <v>3939</v>
      </c>
      <c r="H250" s="122" t="s">
        <v>4136</v>
      </c>
      <c r="I250" s="122"/>
      <c r="J250" s="122"/>
      <c r="K250" s="122"/>
      <c r="L250" s="122"/>
      <c r="M250" s="122"/>
      <c r="N250" s="123"/>
      <c r="O250" s="73" t="s">
        <v>4137</v>
      </c>
      <c r="P250" s="74"/>
      <c r="Q250" s="53"/>
      <c r="R250"/>
    </row>
    <row r="251" spans="1:18" ht="12.75" customHeight="1">
      <c r="A251" s="63" t="s">
        <v>2829</v>
      </c>
      <c r="B251" s="68"/>
      <c r="C251" s="69" t="s">
        <v>2849</v>
      </c>
      <c r="D251" s="124" t="s">
        <v>734</v>
      </c>
      <c r="E251" s="125" t="s">
        <v>456</v>
      </c>
      <c r="F251" s="125" t="s">
        <v>3187</v>
      </c>
      <c r="G251" s="125" t="s">
        <v>773</v>
      </c>
      <c r="H251" s="125" t="s">
        <v>4138</v>
      </c>
      <c r="I251" s="125"/>
      <c r="J251" s="125"/>
      <c r="K251" s="125"/>
      <c r="L251" s="125"/>
      <c r="M251" s="125"/>
      <c r="N251" s="126"/>
      <c r="O251" s="75"/>
      <c r="P251" s="76"/>
      <c r="Q251" s="53"/>
      <c r="R251"/>
    </row>
    <row r="252" spans="1:18" ht="12.75" customHeight="1">
      <c r="A252" s="66"/>
      <c r="B252" s="72">
        <v>69</v>
      </c>
      <c r="C252" s="67" t="s">
        <v>4646</v>
      </c>
      <c r="D252" s="121" t="s">
        <v>352</v>
      </c>
      <c r="E252" s="122" t="s">
        <v>362</v>
      </c>
      <c r="F252" s="122" t="s">
        <v>3258</v>
      </c>
      <c r="G252" s="122" t="s">
        <v>4139</v>
      </c>
      <c r="H252" s="122" t="s">
        <v>4140</v>
      </c>
      <c r="I252" s="122"/>
      <c r="J252" s="122"/>
      <c r="K252" s="122"/>
      <c r="L252" s="122"/>
      <c r="M252" s="122"/>
      <c r="N252" s="123"/>
      <c r="O252" s="73" t="s">
        <v>4141</v>
      </c>
      <c r="P252" s="74"/>
      <c r="Q252" s="53"/>
      <c r="R252"/>
    </row>
    <row r="253" spans="1:18" ht="12.75" customHeight="1">
      <c r="A253" s="63" t="s">
        <v>2831</v>
      </c>
      <c r="B253" s="68"/>
      <c r="C253" s="69" t="s">
        <v>1456</v>
      </c>
      <c r="D253" s="124" t="s">
        <v>742</v>
      </c>
      <c r="E253" s="125" t="s">
        <v>481</v>
      </c>
      <c r="F253" s="125" t="s">
        <v>460</v>
      </c>
      <c r="G253" s="125" t="s">
        <v>4230</v>
      </c>
      <c r="H253" s="125" t="s">
        <v>3987</v>
      </c>
      <c r="I253" s="125"/>
      <c r="J253" s="125"/>
      <c r="K253" s="125"/>
      <c r="L253" s="125"/>
      <c r="M253" s="125"/>
      <c r="N253" s="126"/>
      <c r="O253" s="75"/>
      <c r="P253" s="76"/>
      <c r="Q253" s="53"/>
      <c r="R253"/>
    </row>
    <row r="254" spans="1:18" ht="12.75" customHeight="1">
      <c r="A254" s="66"/>
      <c r="B254" s="72">
        <v>136</v>
      </c>
      <c r="C254" s="67" t="s">
        <v>4711</v>
      </c>
      <c r="D254" s="121" t="s">
        <v>4774</v>
      </c>
      <c r="E254" s="122" t="s">
        <v>581</v>
      </c>
      <c r="F254" s="122" t="s">
        <v>3451</v>
      </c>
      <c r="G254" s="122" t="s">
        <v>660</v>
      </c>
      <c r="H254" s="122" t="s">
        <v>4142</v>
      </c>
      <c r="I254" s="122"/>
      <c r="J254" s="122"/>
      <c r="K254" s="122"/>
      <c r="L254" s="122"/>
      <c r="M254" s="122"/>
      <c r="N254" s="123"/>
      <c r="O254" s="73" t="s">
        <v>3706</v>
      </c>
      <c r="P254" s="74"/>
      <c r="Q254" s="53"/>
      <c r="R254"/>
    </row>
    <row r="255" spans="1:18" ht="12.75" customHeight="1">
      <c r="A255" s="63" t="s">
        <v>2830</v>
      </c>
      <c r="B255" s="68"/>
      <c r="C255" s="69" t="s">
        <v>1480</v>
      </c>
      <c r="D255" s="124" t="s">
        <v>723</v>
      </c>
      <c r="E255" s="125" t="s">
        <v>646</v>
      </c>
      <c r="F255" s="125" t="s">
        <v>3536</v>
      </c>
      <c r="G255" s="125" t="s">
        <v>4231</v>
      </c>
      <c r="H255" s="125" t="s">
        <v>431</v>
      </c>
      <c r="I255" s="125"/>
      <c r="J255" s="125"/>
      <c r="K255" s="125"/>
      <c r="L255" s="125"/>
      <c r="M255" s="125"/>
      <c r="N255" s="126"/>
      <c r="O255" s="75"/>
      <c r="P255" s="76"/>
      <c r="Q255" s="53"/>
      <c r="R255"/>
    </row>
    <row r="256" spans="1:18" ht="12.75" customHeight="1">
      <c r="A256" s="66"/>
      <c r="B256" s="72">
        <v>159</v>
      </c>
      <c r="C256" s="67" t="s">
        <v>4734</v>
      </c>
      <c r="D256" s="121" t="s">
        <v>640</v>
      </c>
      <c r="E256" s="122" t="s">
        <v>641</v>
      </c>
      <c r="F256" s="122" t="s">
        <v>3437</v>
      </c>
      <c r="G256" s="122" t="s">
        <v>4143</v>
      </c>
      <c r="H256" s="122" t="s">
        <v>4144</v>
      </c>
      <c r="I256" s="122"/>
      <c r="J256" s="122"/>
      <c r="K256" s="122"/>
      <c r="L256" s="122"/>
      <c r="M256" s="122"/>
      <c r="N256" s="123"/>
      <c r="O256" s="73" t="s">
        <v>4133</v>
      </c>
      <c r="P256" s="74"/>
      <c r="Q256" s="53"/>
      <c r="R256"/>
    </row>
    <row r="257" spans="1:18" ht="12.75" customHeight="1">
      <c r="A257" s="63" t="s">
        <v>2839</v>
      </c>
      <c r="B257" s="68"/>
      <c r="C257" s="69" t="s">
        <v>1589</v>
      </c>
      <c r="D257" s="124" t="s">
        <v>793</v>
      </c>
      <c r="E257" s="125" t="s">
        <v>794</v>
      </c>
      <c r="F257" s="125" t="s">
        <v>3490</v>
      </c>
      <c r="G257" s="125" t="s">
        <v>4232</v>
      </c>
      <c r="H257" s="125" t="s">
        <v>1196</v>
      </c>
      <c r="I257" s="125"/>
      <c r="J257" s="125"/>
      <c r="K257" s="125"/>
      <c r="L257" s="125"/>
      <c r="M257" s="125"/>
      <c r="N257" s="126"/>
      <c r="O257" s="75"/>
      <c r="P257" s="76"/>
      <c r="Q257" s="53"/>
      <c r="R257"/>
    </row>
    <row r="258" spans="1:18" ht="12.75" customHeight="1">
      <c r="A258" s="66"/>
      <c r="B258" s="72">
        <v>154</v>
      </c>
      <c r="C258" s="67" t="s">
        <v>4729</v>
      </c>
      <c r="D258" s="121" t="s">
        <v>608</v>
      </c>
      <c r="E258" s="122" t="s">
        <v>609</v>
      </c>
      <c r="F258" s="122" t="s">
        <v>3480</v>
      </c>
      <c r="G258" s="122" t="s">
        <v>1129</v>
      </c>
      <c r="H258" s="122" t="s">
        <v>1130</v>
      </c>
      <c r="I258" s="122"/>
      <c r="J258" s="122"/>
      <c r="K258" s="122"/>
      <c r="L258" s="122"/>
      <c r="M258" s="122"/>
      <c r="N258" s="123"/>
      <c r="O258" s="73" t="s">
        <v>1131</v>
      </c>
      <c r="P258" s="74"/>
      <c r="Q258" s="53"/>
      <c r="R258"/>
    </row>
    <row r="259" spans="1:18" ht="12.75" customHeight="1">
      <c r="A259" s="63" t="s">
        <v>2839</v>
      </c>
      <c r="B259" s="68"/>
      <c r="C259" s="69" t="s">
        <v>2925</v>
      </c>
      <c r="D259" s="124" t="s">
        <v>787</v>
      </c>
      <c r="E259" s="125" t="s">
        <v>788</v>
      </c>
      <c r="F259" s="125" t="s">
        <v>3482</v>
      </c>
      <c r="G259" s="125" t="s">
        <v>4233</v>
      </c>
      <c r="H259" s="125" t="s">
        <v>4168</v>
      </c>
      <c r="I259" s="125"/>
      <c r="J259" s="125"/>
      <c r="K259" s="125"/>
      <c r="L259" s="125"/>
      <c r="M259" s="125"/>
      <c r="N259" s="126"/>
      <c r="O259" s="75"/>
      <c r="P259" s="76"/>
      <c r="Q259" s="53"/>
      <c r="R259"/>
    </row>
    <row r="260" spans="1:18" ht="12.75" customHeight="1">
      <c r="A260" s="66"/>
      <c r="B260" s="72">
        <v>172</v>
      </c>
      <c r="C260" s="67" t="s">
        <v>4749</v>
      </c>
      <c r="D260" s="121" t="s">
        <v>659</v>
      </c>
      <c r="E260" s="122" t="s">
        <v>660</v>
      </c>
      <c r="F260" s="122" t="s">
        <v>3595</v>
      </c>
      <c r="G260" s="122" t="s">
        <v>4145</v>
      </c>
      <c r="H260" s="122" t="s">
        <v>3477</v>
      </c>
      <c r="I260" s="122"/>
      <c r="J260" s="122"/>
      <c r="K260" s="122"/>
      <c r="L260" s="122"/>
      <c r="M260" s="122"/>
      <c r="N260" s="123"/>
      <c r="O260" s="73" t="s">
        <v>4146</v>
      </c>
      <c r="P260" s="74"/>
      <c r="Q260" s="53"/>
      <c r="R260"/>
    </row>
    <row r="261" spans="1:18" ht="12.75" customHeight="1">
      <c r="A261" s="63" t="s">
        <v>2781</v>
      </c>
      <c r="B261" s="68"/>
      <c r="C261" s="69" t="s">
        <v>2782</v>
      </c>
      <c r="D261" s="124" t="s">
        <v>825</v>
      </c>
      <c r="E261" s="125" t="s">
        <v>826</v>
      </c>
      <c r="F261" s="125" t="s">
        <v>3597</v>
      </c>
      <c r="G261" s="125" t="s">
        <v>4234</v>
      </c>
      <c r="H261" s="125" t="s">
        <v>4147</v>
      </c>
      <c r="I261" s="125"/>
      <c r="J261" s="125"/>
      <c r="K261" s="125"/>
      <c r="L261" s="125"/>
      <c r="M261" s="125"/>
      <c r="N261" s="126"/>
      <c r="O261" s="75"/>
      <c r="P261" s="76"/>
      <c r="Q261" s="53"/>
      <c r="R261"/>
    </row>
    <row r="262" spans="1:18" ht="12.75" customHeight="1">
      <c r="A262" s="66"/>
      <c r="B262" s="72">
        <v>166</v>
      </c>
      <c r="C262" s="67" t="s">
        <v>4743</v>
      </c>
      <c r="D262" s="121" t="s">
        <v>661</v>
      </c>
      <c r="E262" s="122" t="s">
        <v>662</v>
      </c>
      <c r="F262" s="122" t="s">
        <v>3446</v>
      </c>
      <c r="G262" s="122" t="s">
        <v>4148</v>
      </c>
      <c r="H262" s="122" t="s">
        <v>4149</v>
      </c>
      <c r="I262" s="122"/>
      <c r="J262" s="122"/>
      <c r="K262" s="122"/>
      <c r="L262" s="122"/>
      <c r="M262" s="122"/>
      <c r="N262" s="123"/>
      <c r="O262" s="73" t="s">
        <v>3709</v>
      </c>
      <c r="P262" s="74"/>
      <c r="Q262" s="53"/>
      <c r="R262"/>
    </row>
    <row r="263" spans="1:18" ht="12.75" customHeight="1">
      <c r="A263" s="63" t="s">
        <v>2781</v>
      </c>
      <c r="B263" s="68"/>
      <c r="C263" s="69" t="s">
        <v>2784</v>
      </c>
      <c r="D263" s="124" t="s">
        <v>658</v>
      </c>
      <c r="E263" s="125" t="s">
        <v>827</v>
      </c>
      <c r="F263" s="125" t="s">
        <v>3588</v>
      </c>
      <c r="G263" s="125" t="s">
        <v>4235</v>
      </c>
      <c r="H263" s="125" t="s">
        <v>4076</v>
      </c>
      <c r="I263" s="125"/>
      <c r="J263" s="125"/>
      <c r="K263" s="125"/>
      <c r="L263" s="125"/>
      <c r="M263" s="125"/>
      <c r="N263" s="126"/>
      <c r="O263" s="75"/>
      <c r="P263" s="76"/>
      <c r="Q263" s="53"/>
      <c r="R263"/>
    </row>
    <row r="264" spans="1:18" ht="12.75" customHeight="1">
      <c r="A264" s="66"/>
      <c r="B264" s="72">
        <v>158</v>
      </c>
      <c r="C264" s="67" t="s">
        <v>4733</v>
      </c>
      <c r="D264" s="121" t="s">
        <v>653</v>
      </c>
      <c r="E264" s="122" t="s">
        <v>654</v>
      </c>
      <c r="F264" s="122" t="s">
        <v>3591</v>
      </c>
      <c r="G264" s="122" t="s">
        <v>4150</v>
      </c>
      <c r="H264" s="122" t="s">
        <v>4151</v>
      </c>
      <c r="I264" s="122"/>
      <c r="J264" s="122"/>
      <c r="K264" s="122"/>
      <c r="L264" s="122"/>
      <c r="M264" s="122"/>
      <c r="N264" s="123"/>
      <c r="O264" s="73" t="s">
        <v>3706</v>
      </c>
      <c r="P264" s="74"/>
      <c r="Q264" s="53"/>
      <c r="R264"/>
    </row>
    <row r="265" spans="1:18" ht="12.75" customHeight="1">
      <c r="A265" s="63" t="s">
        <v>2839</v>
      </c>
      <c r="B265" s="68"/>
      <c r="C265" s="69" t="s">
        <v>1699</v>
      </c>
      <c r="D265" s="124" t="s">
        <v>820</v>
      </c>
      <c r="E265" s="125" t="s">
        <v>820</v>
      </c>
      <c r="F265" s="125" t="s">
        <v>818</v>
      </c>
      <c r="G265" s="125" t="s">
        <v>4236</v>
      </c>
      <c r="H265" s="125" t="s">
        <v>4237</v>
      </c>
      <c r="I265" s="125"/>
      <c r="J265" s="125"/>
      <c r="K265" s="125"/>
      <c r="L265" s="125"/>
      <c r="M265" s="125"/>
      <c r="N265" s="126"/>
      <c r="O265" s="75"/>
      <c r="P265" s="76"/>
      <c r="Q265" s="53"/>
      <c r="R265"/>
    </row>
    <row r="266" spans="1:18" ht="12.75" customHeight="1">
      <c r="A266" s="66"/>
      <c r="B266" s="72">
        <v>156</v>
      </c>
      <c r="C266" s="67" t="s">
        <v>4731</v>
      </c>
      <c r="D266" s="121" t="s">
        <v>633</v>
      </c>
      <c r="E266" s="122" t="s">
        <v>634</v>
      </c>
      <c r="F266" s="122" t="s">
        <v>3672</v>
      </c>
      <c r="G266" s="122" t="s">
        <v>4153</v>
      </c>
      <c r="H266" s="122" t="s">
        <v>4154</v>
      </c>
      <c r="I266" s="122"/>
      <c r="J266" s="122"/>
      <c r="K266" s="122"/>
      <c r="L266" s="122"/>
      <c r="M266" s="122"/>
      <c r="N266" s="123"/>
      <c r="O266" s="73" t="s">
        <v>3709</v>
      </c>
      <c r="P266" s="74"/>
      <c r="Q266" s="53"/>
      <c r="R266"/>
    </row>
    <row r="267" spans="1:18" ht="12.75" customHeight="1">
      <c r="A267" s="63" t="s">
        <v>2839</v>
      </c>
      <c r="B267" s="68"/>
      <c r="C267" s="69" t="s">
        <v>1690</v>
      </c>
      <c r="D267" s="124" t="s">
        <v>848</v>
      </c>
      <c r="E267" s="125" t="s">
        <v>849</v>
      </c>
      <c r="F267" s="125" t="s">
        <v>3674</v>
      </c>
      <c r="G267" s="125" t="s">
        <v>4238</v>
      </c>
      <c r="H267" s="125" t="s">
        <v>4239</v>
      </c>
      <c r="I267" s="125"/>
      <c r="J267" s="125"/>
      <c r="K267" s="125"/>
      <c r="L267" s="125"/>
      <c r="M267" s="125"/>
      <c r="N267" s="126"/>
      <c r="O267" s="75"/>
      <c r="P267" s="76"/>
      <c r="Q267" s="53"/>
      <c r="R267"/>
    </row>
    <row r="268" spans="1:18" ht="12.75" customHeight="1">
      <c r="A268" s="66"/>
      <c r="B268" s="72">
        <v>105</v>
      </c>
      <c r="C268" s="67" t="s">
        <v>4682</v>
      </c>
      <c r="D268" s="121" t="s">
        <v>1868</v>
      </c>
      <c r="E268" s="122" t="s">
        <v>1869</v>
      </c>
      <c r="F268" s="122" t="s">
        <v>1827</v>
      </c>
      <c r="G268" s="122" t="s">
        <v>4156</v>
      </c>
      <c r="H268" s="122" t="s">
        <v>4157</v>
      </c>
      <c r="I268" s="122"/>
      <c r="J268" s="122"/>
      <c r="K268" s="122"/>
      <c r="L268" s="122"/>
      <c r="M268" s="122"/>
      <c r="N268" s="123"/>
      <c r="O268" s="73" t="s">
        <v>4133</v>
      </c>
      <c r="P268" s="74"/>
      <c r="Q268" s="53"/>
      <c r="R268"/>
    </row>
    <row r="269" spans="1:18" ht="12.75" customHeight="1">
      <c r="A269" s="63" t="s">
        <v>2767</v>
      </c>
      <c r="B269" s="68"/>
      <c r="C269" s="69" t="s">
        <v>3715</v>
      </c>
      <c r="D269" s="124" t="s">
        <v>1871</v>
      </c>
      <c r="E269" s="125" t="s">
        <v>1872</v>
      </c>
      <c r="F269" s="125" t="s">
        <v>854</v>
      </c>
      <c r="G269" s="125" t="s">
        <v>481</v>
      </c>
      <c r="H269" s="125" t="s">
        <v>743</v>
      </c>
      <c r="I269" s="125"/>
      <c r="J269" s="125"/>
      <c r="K269" s="125"/>
      <c r="L269" s="125"/>
      <c r="M269" s="125"/>
      <c r="N269" s="126"/>
      <c r="O269" s="75"/>
      <c r="P269" s="76"/>
      <c r="Q269" s="53"/>
      <c r="R269"/>
    </row>
    <row r="270" spans="1:18" ht="12.75" customHeight="1">
      <c r="A270" s="66"/>
      <c r="B270" s="72">
        <v>109</v>
      </c>
      <c r="C270" s="67" t="s">
        <v>4686</v>
      </c>
      <c r="D270" s="121" t="s">
        <v>511</v>
      </c>
      <c r="E270" s="122" t="s">
        <v>512</v>
      </c>
      <c r="F270" s="122" t="s">
        <v>3701</v>
      </c>
      <c r="G270" s="122" t="s">
        <v>4240</v>
      </c>
      <c r="H270" s="122" t="s">
        <v>4241</v>
      </c>
      <c r="I270" s="122"/>
      <c r="J270" s="122"/>
      <c r="K270" s="122"/>
      <c r="L270" s="122"/>
      <c r="M270" s="122"/>
      <c r="N270" s="123"/>
      <c r="O270" s="73"/>
      <c r="P270" s="74"/>
      <c r="Q270" s="53"/>
      <c r="R270"/>
    </row>
    <row r="271" spans="1:18" ht="12.75" customHeight="1">
      <c r="A271" s="63" t="s">
        <v>2839</v>
      </c>
      <c r="B271" s="68"/>
      <c r="C271" s="69" t="s">
        <v>2985</v>
      </c>
      <c r="D271" s="124" t="s">
        <v>1209</v>
      </c>
      <c r="E271" s="125" t="s">
        <v>1883</v>
      </c>
      <c r="F271" s="125" t="s">
        <v>3704</v>
      </c>
      <c r="G271" s="125" t="s">
        <v>4242</v>
      </c>
      <c r="H271" s="125" t="s">
        <v>4052</v>
      </c>
      <c r="I271" s="125"/>
      <c r="J271" s="125"/>
      <c r="K271" s="125"/>
      <c r="L271" s="125"/>
      <c r="M271" s="125"/>
      <c r="N271" s="126"/>
      <c r="O271" s="75"/>
      <c r="P271" s="76"/>
      <c r="Q271" s="53"/>
      <c r="R271"/>
    </row>
    <row r="272" spans="1:18" ht="12.75" customHeight="1">
      <c r="A272" s="66"/>
      <c r="B272" s="72">
        <v>24</v>
      </c>
      <c r="C272" s="67" t="s">
        <v>3857</v>
      </c>
      <c r="D272" s="121" t="s">
        <v>269</v>
      </c>
      <c r="E272" s="122" t="s">
        <v>286</v>
      </c>
      <c r="F272" s="122" t="s">
        <v>3123</v>
      </c>
      <c r="G272" s="122" t="s">
        <v>647</v>
      </c>
      <c r="H272" s="122"/>
      <c r="I272" s="122"/>
      <c r="J272" s="122"/>
      <c r="K272" s="122"/>
      <c r="L272" s="122"/>
      <c r="M272" s="122"/>
      <c r="N272" s="123"/>
      <c r="O272" s="73" t="s">
        <v>3710</v>
      </c>
      <c r="P272" s="74"/>
      <c r="Q272" s="53"/>
      <c r="R272"/>
    </row>
    <row r="273" spans="1:18" ht="12.75" customHeight="1">
      <c r="A273" s="63" t="s">
        <v>2829</v>
      </c>
      <c r="B273" s="68"/>
      <c r="C273" s="69" t="s">
        <v>2857</v>
      </c>
      <c r="D273" s="124" t="s">
        <v>290</v>
      </c>
      <c r="E273" s="125" t="s">
        <v>316</v>
      </c>
      <c r="F273" s="125" t="s">
        <v>3125</v>
      </c>
      <c r="G273" s="125" t="s">
        <v>4158</v>
      </c>
      <c r="H273" s="125"/>
      <c r="I273" s="125"/>
      <c r="J273" s="125"/>
      <c r="K273" s="125"/>
      <c r="L273" s="125"/>
      <c r="M273" s="125"/>
      <c r="N273" s="126"/>
      <c r="O273" s="75"/>
      <c r="P273" s="76"/>
      <c r="Q273" s="53"/>
      <c r="R273"/>
    </row>
    <row r="274" spans="1:18" ht="12.75" customHeight="1">
      <c r="A274" s="66"/>
      <c r="B274" s="72">
        <v>18</v>
      </c>
      <c r="C274" s="67" t="s">
        <v>3851</v>
      </c>
      <c r="D274" s="121" t="s">
        <v>271</v>
      </c>
      <c r="E274" s="122" t="s">
        <v>272</v>
      </c>
      <c r="F274" s="122" t="s">
        <v>3119</v>
      </c>
      <c r="G274" s="122" t="s">
        <v>4159</v>
      </c>
      <c r="H274" s="122"/>
      <c r="I274" s="122"/>
      <c r="J274" s="122"/>
      <c r="K274" s="122"/>
      <c r="L274" s="122"/>
      <c r="M274" s="122"/>
      <c r="N274" s="123"/>
      <c r="O274" s="73" t="s">
        <v>3708</v>
      </c>
      <c r="P274" s="74"/>
      <c r="Q274" s="53"/>
      <c r="R274"/>
    </row>
    <row r="275" spans="1:18" ht="12.75" customHeight="1">
      <c r="A275" s="63" t="s">
        <v>2829</v>
      </c>
      <c r="B275" s="68"/>
      <c r="C275" s="69" t="s">
        <v>2843</v>
      </c>
      <c r="D275" s="124" t="s">
        <v>713</v>
      </c>
      <c r="E275" s="125" t="s">
        <v>447</v>
      </c>
      <c r="F275" s="125" t="s">
        <v>3153</v>
      </c>
      <c r="G275" s="125" t="s">
        <v>966</v>
      </c>
      <c r="H275" s="125"/>
      <c r="I275" s="125"/>
      <c r="J275" s="125"/>
      <c r="K275" s="125"/>
      <c r="L275" s="125"/>
      <c r="M275" s="125"/>
      <c r="N275" s="126"/>
      <c r="O275" s="75"/>
      <c r="P275" s="76"/>
      <c r="Q275" s="53"/>
      <c r="R275"/>
    </row>
    <row r="276" spans="1:18" ht="12.75" customHeight="1">
      <c r="A276" s="66"/>
      <c r="B276" s="72">
        <v>95</v>
      </c>
      <c r="C276" s="67" t="s">
        <v>4672</v>
      </c>
      <c r="D276" s="121" t="s">
        <v>472</v>
      </c>
      <c r="E276" s="122" t="s">
        <v>473</v>
      </c>
      <c r="F276" s="122" t="s">
        <v>3241</v>
      </c>
      <c r="G276" s="122" t="s">
        <v>909</v>
      </c>
      <c r="H276" s="122"/>
      <c r="I276" s="122"/>
      <c r="J276" s="122"/>
      <c r="K276" s="122"/>
      <c r="L276" s="122"/>
      <c r="M276" s="122"/>
      <c r="N276" s="123"/>
      <c r="O276" s="73" t="s">
        <v>910</v>
      </c>
      <c r="P276" s="74"/>
      <c r="Q276" s="53"/>
      <c r="R276"/>
    </row>
    <row r="277" spans="1:18" ht="12.75" customHeight="1">
      <c r="A277" s="63" t="s">
        <v>2831</v>
      </c>
      <c r="B277" s="68"/>
      <c r="C277" s="69" t="s">
        <v>2868</v>
      </c>
      <c r="D277" s="124" t="s">
        <v>366</v>
      </c>
      <c r="E277" s="125" t="s">
        <v>474</v>
      </c>
      <c r="F277" s="125" t="s">
        <v>3243</v>
      </c>
      <c r="G277" s="125" t="s">
        <v>1139</v>
      </c>
      <c r="H277" s="125"/>
      <c r="I277" s="125"/>
      <c r="J277" s="125"/>
      <c r="K277" s="125"/>
      <c r="L277" s="125"/>
      <c r="M277" s="125"/>
      <c r="N277" s="126"/>
      <c r="O277" s="75"/>
      <c r="P277" s="76"/>
      <c r="Q277" s="53"/>
      <c r="R277"/>
    </row>
    <row r="278" spans="1:18" ht="12.75" customHeight="1">
      <c r="A278" s="66"/>
      <c r="B278" s="72">
        <v>58</v>
      </c>
      <c r="C278" s="67" t="s">
        <v>4636</v>
      </c>
      <c r="D278" s="121" t="s">
        <v>384</v>
      </c>
      <c r="E278" s="122" t="s">
        <v>385</v>
      </c>
      <c r="F278" s="122" t="s">
        <v>3331</v>
      </c>
      <c r="G278" s="122" t="s">
        <v>531</v>
      </c>
      <c r="H278" s="122"/>
      <c r="I278" s="122"/>
      <c r="J278" s="122"/>
      <c r="K278" s="122"/>
      <c r="L278" s="122"/>
      <c r="M278" s="122"/>
      <c r="N278" s="123"/>
      <c r="O278" s="73" t="s">
        <v>3710</v>
      </c>
      <c r="P278" s="74"/>
      <c r="Q278" s="53"/>
      <c r="R278"/>
    </row>
    <row r="279" spans="1:18" ht="12.75" customHeight="1">
      <c r="A279" s="63" t="s">
        <v>2839</v>
      </c>
      <c r="B279" s="68"/>
      <c r="C279" s="69" t="s">
        <v>1431</v>
      </c>
      <c r="D279" s="124" t="s">
        <v>754</v>
      </c>
      <c r="E279" s="125" t="s">
        <v>422</v>
      </c>
      <c r="F279" s="125" t="s">
        <v>3333</v>
      </c>
      <c r="G279" s="125" t="s">
        <v>4160</v>
      </c>
      <c r="H279" s="125"/>
      <c r="I279" s="125"/>
      <c r="J279" s="125"/>
      <c r="K279" s="125"/>
      <c r="L279" s="125"/>
      <c r="M279" s="125"/>
      <c r="N279" s="126"/>
      <c r="O279" s="75"/>
      <c r="P279" s="76"/>
      <c r="Q279" s="53"/>
      <c r="R279"/>
    </row>
    <row r="280" spans="1:18" ht="12.75" customHeight="1">
      <c r="A280" s="66"/>
      <c r="B280" s="72">
        <v>63</v>
      </c>
      <c r="C280" s="67" t="s">
        <v>4640</v>
      </c>
      <c r="D280" s="121" t="s">
        <v>397</v>
      </c>
      <c r="E280" s="122" t="s">
        <v>398</v>
      </c>
      <c r="F280" s="122" t="s">
        <v>3276</v>
      </c>
      <c r="G280" s="122" t="s">
        <v>4161</v>
      </c>
      <c r="H280" s="122"/>
      <c r="I280" s="122"/>
      <c r="J280" s="122"/>
      <c r="K280" s="122"/>
      <c r="L280" s="122"/>
      <c r="M280" s="122"/>
      <c r="N280" s="123"/>
      <c r="O280" s="73" t="s">
        <v>3707</v>
      </c>
      <c r="P280" s="74"/>
      <c r="Q280" s="53"/>
      <c r="R280"/>
    </row>
    <row r="281" spans="1:18" ht="12.75" customHeight="1">
      <c r="A281" s="63" t="s">
        <v>2829</v>
      </c>
      <c r="B281" s="68"/>
      <c r="C281" s="69" t="s">
        <v>3025</v>
      </c>
      <c r="D281" s="124" t="s">
        <v>599</v>
      </c>
      <c r="E281" s="125" t="s">
        <v>433</v>
      </c>
      <c r="F281" s="125" t="s">
        <v>3411</v>
      </c>
      <c r="G281" s="125" t="s">
        <v>3969</v>
      </c>
      <c r="H281" s="125"/>
      <c r="I281" s="125"/>
      <c r="J281" s="125"/>
      <c r="K281" s="125"/>
      <c r="L281" s="125"/>
      <c r="M281" s="125"/>
      <c r="N281" s="126"/>
      <c r="O281" s="75"/>
      <c r="P281" s="76"/>
      <c r="Q281" s="53"/>
      <c r="R281"/>
    </row>
    <row r="282" spans="1:18" ht="12.75" customHeight="1">
      <c r="A282" s="66"/>
      <c r="B282" s="72">
        <v>92</v>
      </c>
      <c r="C282" s="67" t="s">
        <v>4669</v>
      </c>
      <c r="D282" s="121" t="s">
        <v>484</v>
      </c>
      <c r="E282" s="122" t="s">
        <v>368</v>
      </c>
      <c r="F282" s="122" t="s">
        <v>3301</v>
      </c>
      <c r="G282" s="122" t="s">
        <v>4243</v>
      </c>
      <c r="H282" s="122"/>
      <c r="I282" s="122"/>
      <c r="J282" s="122"/>
      <c r="K282" s="122"/>
      <c r="L282" s="122"/>
      <c r="M282" s="122"/>
      <c r="N282" s="123"/>
      <c r="O282" s="73"/>
      <c r="P282" s="74"/>
      <c r="Q282" s="53"/>
      <c r="R282"/>
    </row>
    <row r="283" spans="1:18" ht="12.75" customHeight="1">
      <c r="A283" s="63" t="s">
        <v>2831</v>
      </c>
      <c r="B283" s="68"/>
      <c r="C283" s="69" t="s">
        <v>2985</v>
      </c>
      <c r="D283" s="124" t="s">
        <v>746</v>
      </c>
      <c r="E283" s="125" t="s">
        <v>483</v>
      </c>
      <c r="F283" s="125" t="s">
        <v>3303</v>
      </c>
      <c r="G283" s="125" t="s">
        <v>4244</v>
      </c>
      <c r="H283" s="125"/>
      <c r="I283" s="125"/>
      <c r="J283" s="125"/>
      <c r="K283" s="125"/>
      <c r="L283" s="125"/>
      <c r="M283" s="125"/>
      <c r="N283" s="126"/>
      <c r="O283" s="75"/>
      <c r="P283" s="76"/>
      <c r="Q283" s="53"/>
      <c r="R283"/>
    </row>
    <row r="284" spans="1:18" ht="12.75" customHeight="1">
      <c r="A284" s="66"/>
      <c r="B284" s="72">
        <v>113</v>
      </c>
      <c r="C284" s="67" t="s">
        <v>4690</v>
      </c>
      <c r="D284" s="121" t="s">
        <v>525</v>
      </c>
      <c r="E284" s="122" t="s">
        <v>526</v>
      </c>
      <c r="F284" s="122" t="s">
        <v>3358</v>
      </c>
      <c r="G284" s="122" t="s">
        <v>948</v>
      </c>
      <c r="H284" s="122"/>
      <c r="I284" s="122"/>
      <c r="J284" s="122"/>
      <c r="K284" s="122"/>
      <c r="L284" s="122"/>
      <c r="M284" s="122"/>
      <c r="N284" s="123"/>
      <c r="O284" s="73"/>
      <c r="P284" s="74"/>
      <c r="Q284" s="53"/>
      <c r="R284"/>
    </row>
    <row r="285" spans="1:18" ht="12.75" customHeight="1">
      <c r="A285" s="63" t="s">
        <v>2831</v>
      </c>
      <c r="B285" s="68"/>
      <c r="C285" s="69" t="s">
        <v>2875</v>
      </c>
      <c r="D285" s="124" t="s">
        <v>762</v>
      </c>
      <c r="E285" s="125" t="s">
        <v>528</v>
      </c>
      <c r="F285" s="125" t="s">
        <v>3360</v>
      </c>
      <c r="G285" s="125" t="s">
        <v>4245</v>
      </c>
      <c r="H285" s="125"/>
      <c r="I285" s="125"/>
      <c r="J285" s="125"/>
      <c r="K285" s="125"/>
      <c r="L285" s="125"/>
      <c r="M285" s="125"/>
      <c r="N285" s="126"/>
      <c r="O285" s="75"/>
      <c r="P285" s="76"/>
      <c r="Q285" s="53"/>
      <c r="R285"/>
    </row>
    <row r="286" spans="1:18" ht="12.75" customHeight="1">
      <c r="A286" s="66"/>
      <c r="B286" s="72">
        <v>120</v>
      </c>
      <c r="C286" s="67" t="s">
        <v>4697</v>
      </c>
      <c r="D286" s="121" t="s">
        <v>532</v>
      </c>
      <c r="E286" s="122" t="s">
        <v>533</v>
      </c>
      <c r="F286" s="122" t="s">
        <v>3268</v>
      </c>
      <c r="G286" s="122" t="s">
        <v>4246</v>
      </c>
      <c r="H286" s="122"/>
      <c r="I286" s="122"/>
      <c r="J286" s="122"/>
      <c r="K286" s="122"/>
      <c r="L286" s="122"/>
      <c r="M286" s="122"/>
      <c r="N286" s="123"/>
      <c r="O286" s="73"/>
      <c r="P286" s="74"/>
      <c r="Q286" s="53"/>
      <c r="R286"/>
    </row>
    <row r="287" spans="1:18" ht="12.75" customHeight="1">
      <c r="A287" s="63" t="s">
        <v>2839</v>
      </c>
      <c r="B287" s="68"/>
      <c r="C287" s="69" t="s">
        <v>3720</v>
      </c>
      <c r="D287" s="124" t="s">
        <v>763</v>
      </c>
      <c r="E287" s="125" t="s">
        <v>534</v>
      </c>
      <c r="F287" s="125" t="s">
        <v>3270</v>
      </c>
      <c r="G287" s="125" t="s">
        <v>1176</v>
      </c>
      <c r="H287" s="125"/>
      <c r="I287" s="125"/>
      <c r="J287" s="125"/>
      <c r="K287" s="125"/>
      <c r="L287" s="125"/>
      <c r="M287" s="125"/>
      <c r="N287" s="126"/>
      <c r="O287" s="75"/>
      <c r="P287" s="76"/>
      <c r="Q287" s="53"/>
      <c r="R287"/>
    </row>
    <row r="288" spans="1:18" ht="12.75" customHeight="1">
      <c r="A288" s="66"/>
      <c r="B288" s="72">
        <v>107</v>
      </c>
      <c r="C288" s="67" t="s">
        <v>4684</v>
      </c>
      <c r="D288" s="121" t="s">
        <v>489</v>
      </c>
      <c r="E288" s="122" t="s">
        <v>490</v>
      </c>
      <c r="F288" s="122" t="s">
        <v>3427</v>
      </c>
      <c r="G288" s="122" t="s">
        <v>590</v>
      </c>
      <c r="H288" s="122"/>
      <c r="I288" s="122"/>
      <c r="J288" s="122"/>
      <c r="K288" s="122"/>
      <c r="L288" s="122"/>
      <c r="M288" s="122"/>
      <c r="N288" s="123"/>
      <c r="O288" s="73" t="s">
        <v>1132</v>
      </c>
      <c r="P288" s="74"/>
      <c r="Q288" s="53"/>
      <c r="R288"/>
    </row>
    <row r="289" spans="1:18" ht="12.75" customHeight="1">
      <c r="A289" s="63" t="s">
        <v>2767</v>
      </c>
      <c r="B289" s="68"/>
      <c r="C289" s="69" t="s">
        <v>2925</v>
      </c>
      <c r="D289" s="124" t="s">
        <v>760</v>
      </c>
      <c r="E289" s="125" t="s">
        <v>523</v>
      </c>
      <c r="F289" s="125" t="s">
        <v>3429</v>
      </c>
      <c r="G289" s="125" t="s">
        <v>3911</v>
      </c>
      <c r="H289" s="125"/>
      <c r="I289" s="125"/>
      <c r="J289" s="125"/>
      <c r="K289" s="125"/>
      <c r="L289" s="125"/>
      <c r="M289" s="125"/>
      <c r="N289" s="126"/>
      <c r="O289" s="75"/>
      <c r="P289" s="76"/>
      <c r="Q289" s="53"/>
      <c r="R289"/>
    </row>
    <row r="290" spans="1:18" ht="12.75" customHeight="1">
      <c r="A290" s="66"/>
      <c r="B290" s="72">
        <v>129</v>
      </c>
      <c r="C290" s="67" t="s">
        <v>4705</v>
      </c>
      <c r="D290" s="121" t="s">
        <v>577</v>
      </c>
      <c r="E290" s="122" t="s">
        <v>578</v>
      </c>
      <c r="F290" s="122" t="s">
        <v>3493</v>
      </c>
      <c r="G290" s="122" t="s">
        <v>4162</v>
      </c>
      <c r="H290" s="122"/>
      <c r="I290" s="122"/>
      <c r="J290" s="122"/>
      <c r="K290" s="122"/>
      <c r="L290" s="122"/>
      <c r="M290" s="122"/>
      <c r="N290" s="123"/>
      <c r="O290" s="73" t="s">
        <v>3709</v>
      </c>
      <c r="P290" s="74"/>
      <c r="Q290" s="53"/>
      <c r="R290"/>
    </row>
    <row r="291" spans="1:18" ht="12.75" customHeight="1">
      <c r="A291" s="63" t="s">
        <v>2839</v>
      </c>
      <c r="B291" s="68"/>
      <c r="C291" s="69" t="s">
        <v>2893</v>
      </c>
      <c r="D291" s="124" t="s">
        <v>596</v>
      </c>
      <c r="E291" s="125" t="s">
        <v>792</v>
      </c>
      <c r="F291" s="125" t="s">
        <v>3495</v>
      </c>
      <c r="G291" s="125" t="s">
        <v>4247</v>
      </c>
      <c r="H291" s="125"/>
      <c r="I291" s="125"/>
      <c r="J291" s="125"/>
      <c r="K291" s="125"/>
      <c r="L291" s="125"/>
      <c r="M291" s="125"/>
      <c r="N291" s="126"/>
      <c r="O291" s="75"/>
      <c r="P291" s="76"/>
      <c r="Q291" s="53"/>
      <c r="R291"/>
    </row>
    <row r="292" spans="1:18" ht="12.75" customHeight="1">
      <c r="A292" s="66"/>
      <c r="B292" s="72">
        <v>122</v>
      </c>
      <c r="C292" s="67" t="s">
        <v>4699</v>
      </c>
      <c r="D292" s="121" t="s">
        <v>545</v>
      </c>
      <c r="E292" s="122" t="s">
        <v>546</v>
      </c>
      <c r="F292" s="122" t="s">
        <v>3466</v>
      </c>
      <c r="G292" s="122" t="s">
        <v>4163</v>
      </c>
      <c r="H292" s="122"/>
      <c r="I292" s="122"/>
      <c r="J292" s="122"/>
      <c r="K292" s="122"/>
      <c r="L292" s="122"/>
      <c r="M292" s="122"/>
      <c r="N292" s="123"/>
      <c r="O292" s="73" t="s">
        <v>4164</v>
      </c>
      <c r="P292" s="74"/>
      <c r="Q292" s="53"/>
      <c r="R292"/>
    </row>
    <row r="293" spans="1:18" ht="12.75" customHeight="1">
      <c r="A293" s="63" t="s">
        <v>2767</v>
      </c>
      <c r="B293" s="68"/>
      <c r="C293" s="69" t="s">
        <v>3724</v>
      </c>
      <c r="D293" s="124" t="s">
        <v>559</v>
      </c>
      <c r="E293" s="125" t="s">
        <v>782</v>
      </c>
      <c r="F293" s="125" t="s">
        <v>3468</v>
      </c>
      <c r="G293" s="125" t="s">
        <v>4012</v>
      </c>
      <c r="H293" s="125"/>
      <c r="I293" s="125"/>
      <c r="J293" s="125"/>
      <c r="K293" s="125"/>
      <c r="L293" s="125"/>
      <c r="M293" s="125"/>
      <c r="N293" s="126"/>
      <c r="O293" s="75"/>
      <c r="P293" s="76"/>
      <c r="Q293" s="53"/>
      <c r="R293"/>
    </row>
    <row r="294" spans="1:18" ht="12.75" customHeight="1">
      <c r="A294" s="66"/>
      <c r="B294" s="72">
        <v>75</v>
      </c>
      <c r="C294" s="67" t="s">
        <v>4652</v>
      </c>
      <c r="D294" s="121" t="s">
        <v>426</v>
      </c>
      <c r="E294" s="122" t="s">
        <v>427</v>
      </c>
      <c r="F294" s="122" t="s">
        <v>3609</v>
      </c>
      <c r="G294" s="122" t="s">
        <v>1133</v>
      </c>
      <c r="H294" s="122"/>
      <c r="I294" s="122"/>
      <c r="J294" s="122"/>
      <c r="K294" s="122"/>
      <c r="L294" s="122"/>
      <c r="M294" s="122"/>
      <c r="N294" s="123"/>
      <c r="O294" s="73" t="s">
        <v>1134</v>
      </c>
      <c r="P294" s="74"/>
      <c r="Q294" s="53"/>
      <c r="R294"/>
    </row>
    <row r="295" spans="1:18" ht="12.75" customHeight="1">
      <c r="A295" s="63" t="s">
        <v>2767</v>
      </c>
      <c r="B295" s="68"/>
      <c r="C295" s="69" t="s">
        <v>1473</v>
      </c>
      <c r="D295" s="124" t="s">
        <v>717</v>
      </c>
      <c r="E295" s="125" t="s">
        <v>420</v>
      </c>
      <c r="F295" s="125" t="s">
        <v>3612</v>
      </c>
      <c r="G295" s="125" t="s">
        <v>3978</v>
      </c>
      <c r="H295" s="125"/>
      <c r="I295" s="125"/>
      <c r="J295" s="125"/>
      <c r="K295" s="125"/>
      <c r="L295" s="125"/>
      <c r="M295" s="125"/>
      <c r="N295" s="126"/>
      <c r="O295" s="75"/>
      <c r="P295" s="76"/>
      <c r="Q295" s="53"/>
      <c r="R295"/>
    </row>
    <row r="296" spans="1:18" ht="12.75" customHeight="1">
      <c r="A296" s="66"/>
      <c r="B296" s="72">
        <v>149</v>
      </c>
      <c r="C296" s="67" t="s">
        <v>4724</v>
      </c>
      <c r="D296" s="121" t="s">
        <v>618</v>
      </c>
      <c r="E296" s="122" t="s">
        <v>619</v>
      </c>
      <c r="F296" s="122" t="s">
        <v>3301</v>
      </c>
      <c r="G296" s="122" t="s">
        <v>4165</v>
      </c>
      <c r="H296" s="122"/>
      <c r="I296" s="122"/>
      <c r="J296" s="122"/>
      <c r="K296" s="122"/>
      <c r="L296" s="122"/>
      <c r="M296" s="122"/>
      <c r="N296" s="123"/>
      <c r="O296" s="73" t="s">
        <v>4166</v>
      </c>
      <c r="P296" s="74"/>
      <c r="Q296" s="53"/>
      <c r="R296"/>
    </row>
    <row r="297" spans="1:18" ht="12.75" customHeight="1">
      <c r="A297" s="63" t="s">
        <v>2839</v>
      </c>
      <c r="B297" s="68"/>
      <c r="C297" s="69" t="s">
        <v>1667</v>
      </c>
      <c r="D297" s="124" t="s">
        <v>801</v>
      </c>
      <c r="E297" s="125" t="s">
        <v>589</v>
      </c>
      <c r="F297" s="125" t="s">
        <v>788</v>
      </c>
      <c r="G297" s="125" t="s">
        <v>3999</v>
      </c>
      <c r="H297" s="125"/>
      <c r="I297" s="125"/>
      <c r="J297" s="125"/>
      <c r="K297" s="125"/>
      <c r="L297" s="125"/>
      <c r="M297" s="125"/>
      <c r="N297" s="126"/>
      <c r="O297" s="75"/>
      <c r="P297" s="76"/>
      <c r="Q297" s="53"/>
      <c r="R297"/>
    </row>
    <row r="298" spans="1:18" ht="12.75" customHeight="1">
      <c r="A298" s="66"/>
      <c r="B298" s="72">
        <v>152</v>
      </c>
      <c r="C298" s="67" t="s">
        <v>4727</v>
      </c>
      <c r="D298" s="121" t="s">
        <v>621</v>
      </c>
      <c r="E298" s="122" t="s">
        <v>622</v>
      </c>
      <c r="F298" s="122" t="s">
        <v>3531</v>
      </c>
      <c r="G298" s="122" t="s">
        <v>991</v>
      </c>
      <c r="H298" s="122"/>
      <c r="I298" s="122"/>
      <c r="J298" s="122"/>
      <c r="K298" s="122"/>
      <c r="L298" s="122"/>
      <c r="M298" s="122"/>
      <c r="N298" s="123"/>
      <c r="O298" s="73" t="s">
        <v>4167</v>
      </c>
      <c r="P298" s="74"/>
      <c r="Q298" s="53"/>
      <c r="R298"/>
    </row>
    <row r="299" spans="1:18" ht="12.75" customHeight="1">
      <c r="A299" s="63" t="s">
        <v>2767</v>
      </c>
      <c r="B299" s="68"/>
      <c r="C299" s="69" t="s">
        <v>3727</v>
      </c>
      <c r="D299" s="124" t="s">
        <v>651</v>
      </c>
      <c r="E299" s="125" t="s">
        <v>803</v>
      </c>
      <c r="F299" s="125" t="s">
        <v>3533</v>
      </c>
      <c r="G299" s="125" t="s">
        <v>4248</v>
      </c>
      <c r="H299" s="125"/>
      <c r="I299" s="125"/>
      <c r="J299" s="125"/>
      <c r="K299" s="125"/>
      <c r="L299" s="125"/>
      <c r="M299" s="125"/>
      <c r="N299" s="126"/>
      <c r="O299" s="75"/>
      <c r="P299" s="76"/>
      <c r="Q299" s="53"/>
      <c r="R299"/>
    </row>
    <row r="300" spans="1:18" ht="12.75" customHeight="1">
      <c r="A300" s="66"/>
      <c r="B300" s="72">
        <v>180</v>
      </c>
      <c r="C300" s="67" t="s">
        <v>4706</v>
      </c>
      <c r="D300" s="121" t="s">
        <v>669</v>
      </c>
      <c r="E300" s="122" t="s">
        <v>670</v>
      </c>
      <c r="F300" s="122" t="s">
        <v>3634</v>
      </c>
      <c r="G300" s="122" t="s">
        <v>4169</v>
      </c>
      <c r="H300" s="122"/>
      <c r="I300" s="122"/>
      <c r="J300" s="122"/>
      <c r="K300" s="122"/>
      <c r="L300" s="122"/>
      <c r="M300" s="122"/>
      <c r="N300" s="123"/>
      <c r="O300" s="73" t="s">
        <v>3709</v>
      </c>
      <c r="P300" s="74"/>
      <c r="Q300" s="53"/>
      <c r="R300"/>
    </row>
    <row r="301" spans="1:18" ht="12.75" customHeight="1">
      <c r="A301" s="63" t="s">
        <v>2781</v>
      </c>
      <c r="B301" s="68"/>
      <c r="C301" s="69" t="s">
        <v>2784</v>
      </c>
      <c r="D301" s="124" t="s">
        <v>833</v>
      </c>
      <c r="E301" s="125" t="s">
        <v>834</v>
      </c>
      <c r="F301" s="125" t="s">
        <v>1886</v>
      </c>
      <c r="G301" s="125" t="s">
        <v>4249</v>
      </c>
      <c r="H301" s="125"/>
      <c r="I301" s="125"/>
      <c r="J301" s="125"/>
      <c r="K301" s="125"/>
      <c r="L301" s="125"/>
      <c r="M301" s="125"/>
      <c r="N301" s="126"/>
      <c r="O301" s="75"/>
      <c r="P301" s="76"/>
      <c r="Q301" s="53"/>
      <c r="R301"/>
    </row>
    <row r="302" spans="1:18" ht="12.75" customHeight="1">
      <c r="A302" s="66"/>
      <c r="B302" s="72">
        <v>183</v>
      </c>
      <c r="C302" s="67" t="s">
        <v>3866</v>
      </c>
      <c r="D302" s="121" t="s">
        <v>687</v>
      </c>
      <c r="E302" s="122" t="s">
        <v>688</v>
      </c>
      <c r="F302" s="122" t="s">
        <v>3667</v>
      </c>
      <c r="G302" s="122" t="s">
        <v>4170</v>
      </c>
      <c r="H302" s="122"/>
      <c r="I302" s="122"/>
      <c r="J302" s="122"/>
      <c r="K302" s="122"/>
      <c r="L302" s="122"/>
      <c r="M302" s="122"/>
      <c r="N302" s="123"/>
      <c r="O302" s="73" t="s">
        <v>3710</v>
      </c>
      <c r="P302" s="74"/>
      <c r="Q302" s="53"/>
      <c r="R302"/>
    </row>
    <row r="303" spans="1:18" ht="12.75" customHeight="1">
      <c r="A303" s="63" t="s">
        <v>2781</v>
      </c>
      <c r="B303" s="68"/>
      <c r="C303" s="69" t="s">
        <v>2784</v>
      </c>
      <c r="D303" s="124" t="s">
        <v>847</v>
      </c>
      <c r="E303" s="125" t="s">
        <v>693</v>
      </c>
      <c r="F303" s="125" t="s">
        <v>3669</v>
      </c>
      <c r="G303" s="125" t="s">
        <v>4250</v>
      </c>
      <c r="H303" s="125"/>
      <c r="I303" s="125"/>
      <c r="J303" s="125"/>
      <c r="K303" s="125"/>
      <c r="L303" s="125"/>
      <c r="M303" s="125"/>
      <c r="N303" s="126"/>
      <c r="O303" s="75"/>
      <c r="P303" s="76"/>
      <c r="Q303" s="53"/>
      <c r="R303"/>
    </row>
    <row r="304" spans="1:18" ht="12.75" customHeight="1">
      <c r="A304" s="66"/>
      <c r="B304" s="72">
        <v>117</v>
      </c>
      <c r="C304" s="67" t="s">
        <v>4694</v>
      </c>
      <c r="D304" s="121" t="s">
        <v>554</v>
      </c>
      <c r="E304" s="122" t="s">
        <v>555</v>
      </c>
      <c r="F304" s="122" t="s">
        <v>3620</v>
      </c>
      <c r="G304" s="122" t="s">
        <v>4171</v>
      </c>
      <c r="H304" s="122"/>
      <c r="I304" s="122"/>
      <c r="J304" s="122"/>
      <c r="K304" s="122"/>
      <c r="L304" s="122"/>
      <c r="M304" s="122"/>
      <c r="N304" s="123"/>
      <c r="O304" s="73" t="s">
        <v>3706</v>
      </c>
      <c r="P304" s="74"/>
      <c r="Q304" s="53"/>
      <c r="R304"/>
    </row>
    <row r="305" spans="1:18" ht="12.75" customHeight="1">
      <c r="A305" s="63" t="s">
        <v>2839</v>
      </c>
      <c r="B305" s="68"/>
      <c r="C305" s="69" t="s">
        <v>3734</v>
      </c>
      <c r="D305" s="124" t="s">
        <v>682</v>
      </c>
      <c r="E305" s="125" t="s">
        <v>832</v>
      </c>
      <c r="F305" s="125" t="s">
        <v>3622</v>
      </c>
      <c r="G305" s="125" t="s">
        <v>4251</v>
      </c>
      <c r="H305" s="125"/>
      <c r="I305" s="125"/>
      <c r="J305" s="125"/>
      <c r="K305" s="125"/>
      <c r="L305" s="125"/>
      <c r="M305" s="125"/>
      <c r="N305" s="126"/>
      <c r="O305" s="75"/>
      <c r="P305" s="76"/>
      <c r="Q305" s="53"/>
      <c r="R305"/>
    </row>
    <row r="306" spans="1:18" ht="12.75" customHeight="1">
      <c r="A306" s="66"/>
      <c r="B306" s="72">
        <v>78</v>
      </c>
      <c r="C306" s="67" t="s">
        <v>4655</v>
      </c>
      <c r="D306" s="121" t="s">
        <v>434</v>
      </c>
      <c r="E306" s="122" t="s">
        <v>435</v>
      </c>
      <c r="F306" s="122" t="s">
        <v>1888</v>
      </c>
      <c r="G306" s="122" t="s">
        <v>4172</v>
      </c>
      <c r="H306" s="122"/>
      <c r="I306" s="122"/>
      <c r="J306" s="122"/>
      <c r="K306" s="122"/>
      <c r="L306" s="122"/>
      <c r="M306" s="122"/>
      <c r="N306" s="123"/>
      <c r="O306" s="73" t="s">
        <v>3709</v>
      </c>
      <c r="P306" s="74"/>
      <c r="Q306" s="53"/>
      <c r="R306"/>
    </row>
    <row r="307" spans="1:18" ht="12.75" customHeight="1">
      <c r="A307" s="63" t="s">
        <v>2830</v>
      </c>
      <c r="B307" s="68"/>
      <c r="C307" s="69" t="s">
        <v>1480</v>
      </c>
      <c r="D307" s="124" t="s">
        <v>851</v>
      </c>
      <c r="E307" s="125" t="s">
        <v>852</v>
      </c>
      <c r="F307" s="125" t="s">
        <v>1890</v>
      </c>
      <c r="G307" s="125" t="s">
        <v>4252</v>
      </c>
      <c r="H307" s="125"/>
      <c r="I307" s="125"/>
      <c r="J307" s="125"/>
      <c r="K307" s="125"/>
      <c r="L307" s="125"/>
      <c r="M307" s="125"/>
      <c r="N307" s="126"/>
      <c r="O307" s="75"/>
      <c r="P307" s="76"/>
      <c r="Q307" s="53"/>
      <c r="R307"/>
    </row>
    <row r="308" spans="1:18" ht="12.75" customHeight="1">
      <c r="A308" s="66"/>
      <c r="B308" s="72">
        <v>146</v>
      </c>
      <c r="C308" s="67" t="s">
        <v>4721</v>
      </c>
      <c r="D308" s="121" t="s">
        <v>597</v>
      </c>
      <c r="E308" s="122" t="s">
        <v>603</v>
      </c>
      <c r="F308" s="122" t="s">
        <v>1831</v>
      </c>
      <c r="G308" s="122" t="s">
        <v>4173</v>
      </c>
      <c r="H308" s="122"/>
      <c r="I308" s="122"/>
      <c r="J308" s="122"/>
      <c r="K308" s="122"/>
      <c r="L308" s="122"/>
      <c r="M308" s="122"/>
      <c r="N308" s="123"/>
      <c r="O308" s="73" t="s">
        <v>3708</v>
      </c>
      <c r="P308" s="74"/>
      <c r="Q308" s="53"/>
      <c r="R308"/>
    </row>
    <row r="309" spans="1:18" ht="12.75" customHeight="1">
      <c r="A309" s="63" t="s">
        <v>2830</v>
      </c>
      <c r="B309" s="68"/>
      <c r="C309" s="69" t="s">
        <v>2861</v>
      </c>
      <c r="D309" s="124" t="s">
        <v>783</v>
      </c>
      <c r="E309" s="125" t="s">
        <v>784</v>
      </c>
      <c r="F309" s="125" t="s">
        <v>1833</v>
      </c>
      <c r="G309" s="125" t="s">
        <v>565</v>
      </c>
      <c r="H309" s="125"/>
      <c r="I309" s="125"/>
      <c r="J309" s="125"/>
      <c r="K309" s="125"/>
      <c r="L309" s="125"/>
      <c r="M309" s="125"/>
      <c r="N309" s="126"/>
      <c r="O309" s="75"/>
      <c r="P309" s="76"/>
      <c r="Q309" s="53"/>
      <c r="R309"/>
    </row>
    <row r="310" spans="1:18" ht="12.75" customHeight="1">
      <c r="A310" s="66"/>
      <c r="B310" s="72">
        <v>79</v>
      </c>
      <c r="C310" s="67" t="s">
        <v>4656</v>
      </c>
      <c r="D310" s="121" t="s">
        <v>403</v>
      </c>
      <c r="E310" s="122" t="s">
        <v>404</v>
      </c>
      <c r="F310" s="122" t="s">
        <v>3513</v>
      </c>
      <c r="G310" s="122" t="s">
        <v>4174</v>
      </c>
      <c r="H310" s="122"/>
      <c r="I310" s="122"/>
      <c r="J310" s="122"/>
      <c r="K310" s="122"/>
      <c r="L310" s="122"/>
      <c r="M310" s="122"/>
      <c r="N310" s="123"/>
      <c r="O310" s="73" t="s">
        <v>3709</v>
      </c>
      <c r="P310" s="74"/>
      <c r="Q310" s="53"/>
      <c r="R310"/>
    </row>
    <row r="311" spans="1:18" ht="12.75" customHeight="1">
      <c r="A311" s="63" t="s">
        <v>2830</v>
      </c>
      <c r="B311" s="68"/>
      <c r="C311" s="69" t="s">
        <v>1486</v>
      </c>
      <c r="D311" s="124" t="s">
        <v>627</v>
      </c>
      <c r="E311" s="125" t="s">
        <v>795</v>
      </c>
      <c r="F311" s="125" t="s">
        <v>3515</v>
      </c>
      <c r="G311" s="125" t="s">
        <v>4253</v>
      </c>
      <c r="H311" s="125"/>
      <c r="I311" s="125"/>
      <c r="J311" s="125"/>
      <c r="K311" s="125"/>
      <c r="L311" s="125"/>
      <c r="M311" s="125"/>
      <c r="N311" s="126"/>
      <c r="O311" s="75"/>
      <c r="P311" s="76"/>
      <c r="Q311" s="53"/>
      <c r="R311"/>
    </row>
    <row r="312" spans="1:18" ht="12.75" customHeight="1">
      <c r="A312" s="66"/>
      <c r="B312" s="72">
        <v>41</v>
      </c>
      <c r="C312" s="67" t="s">
        <v>3874</v>
      </c>
      <c r="D312" s="121" t="s">
        <v>401</v>
      </c>
      <c r="E312" s="122" t="s">
        <v>402</v>
      </c>
      <c r="F312" s="122" t="s">
        <v>3414</v>
      </c>
      <c r="G312" s="122" t="s">
        <v>1103</v>
      </c>
      <c r="H312" s="122"/>
      <c r="I312" s="122"/>
      <c r="J312" s="122"/>
      <c r="K312" s="122"/>
      <c r="L312" s="122"/>
      <c r="M312" s="122"/>
      <c r="N312" s="123"/>
      <c r="O312" s="73" t="s">
        <v>4166</v>
      </c>
      <c r="P312" s="74"/>
      <c r="Q312" s="53"/>
      <c r="R312"/>
    </row>
    <row r="313" spans="1:18" ht="12.75" customHeight="1">
      <c r="A313" s="63" t="s">
        <v>2839</v>
      </c>
      <c r="B313" s="68"/>
      <c r="C313" s="69" t="s">
        <v>2772</v>
      </c>
      <c r="D313" s="124" t="s">
        <v>719</v>
      </c>
      <c r="E313" s="125" t="s">
        <v>776</v>
      </c>
      <c r="F313" s="125" t="s">
        <v>3416</v>
      </c>
      <c r="G313" s="125" t="s">
        <v>4254</v>
      </c>
      <c r="H313" s="125"/>
      <c r="I313" s="125"/>
      <c r="J313" s="125"/>
      <c r="K313" s="125"/>
      <c r="L313" s="125"/>
      <c r="M313" s="125"/>
      <c r="N313" s="126"/>
      <c r="O313" s="75"/>
      <c r="P313" s="76"/>
      <c r="Q313" s="53"/>
      <c r="R313"/>
    </row>
    <row r="314" spans="1:18" ht="12.75" customHeight="1">
      <c r="A314" s="66"/>
      <c r="B314" s="72">
        <v>42</v>
      </c>
      <c r="C314" s="67" t="s">
        <v>3875</v>
      </c>
      <c r="D314" s="121" t="s">
        <v>399</v>
      </c>
      <c r="E314" s="122" t="s">
        <v>400</v>
      </c>
      <c r="F314" s="122" t="s">
        <v>3437</v>
      </c>
      <c r="G314" s="122" t="s">
        <v>4255</v>
      </c>
      <c r="H314" s="122"/>
      <c r="I314" s="122"/>
      <c r="J314" s="122"/>
      <c r="K314" s="122"/>
      <c r="L314" s="122"/>
      <c r="M314" s="122"/>
      <c r="N314" s="123"/>
      <c r="O314" s="73"/>
      <c r="P314" s="74"/>
      <c r="Q314" s="53"/>
      <c r="R314"/>
    </row>
    <row r="315" spans="1:18" ht="12.75" customHeight="1">
      <c r="A315" s="63" t="s">
        <v>2828</v>
      </c>
      <c r="B315" s="68"/>
      <c r="C315" s="69" t="s">
        <v>2972</v>
      </c>
      <c r="D315" s="124" t="s">
        <v>775</v>
      </c>
      <c r="E315" s="125" t="s">
        <v>607</v>
      </c>
      <c r="F315" s="125" t="s">
        <v>3439</v>
      </c>
      <c r="G315" s="125" t="s">
        <v>4256</v>
      </c>
      <c r="H315" s="125"/>
      <c r="I315" s="125"/>
      <c r="J315" s="125"/>
      <c r="K315" s="125"/>
      <c r="L315" s="125"/>
      <c r="M315" s="125"/>
      <c r="N315" s="126"/>
      <c r="O315" s="75"/>
      <c r="P315" s="76"/>
      <c r="Q315" s="53"/>
      <c r="R315"/>
    </row>
    <row r="316" spans="1:18" ht="12.75" customHeight="1">
      <c r="A316" s="66"/>
      <c r="B316" s="72">
        <v>182</v>
      </c>
      <c r="C316" s="67" t="s">
        <v>4643</v>
      </c>
      <c r="D316" s="121" t="s">
        <v>1877</v>
      </c>
      <c r="E316" s="122" t="s">
        <v>1859</v>
      </c>
      <c r="F316" s="122" t="s">
        <v>1836</v>
      </c>
      <c r="G316" s="122" t="s">
        <v>4257</v>
      </c>
      <c r="H316" s="122"/>
      <c r="I316" s="122"/>
      <c r="J316" s="122"/>
      <c r="K316" s="122"/>
      <c r="L316" s="122"/>
      <c r="M316" s="122"/>
      <c r="N316" s="123"/>
      <c r="O316" s="73"/>
      <c r="P316" s="74"/>
      <c r="Q316" s="53"/>
      <c r="R316"/>
    </row>
    <row r="317" spans="1:18" ht="12.75" customHeight="1">
      <c r="A317" s="63" t="s">
        <v>2781</v>
      </c>
      <c r="B317" s="68"/>
      <c r="C317" s="69" t="s">
        <v>1743</v>
      </c>
      <c r="D317" s="124" t="s">
        <v>1879</v>
      </c>
      <c r="E317" s="125" t="s">
        <v>1208</v>
      </c>
      <c r="F317" s="125" t="s">
        <v>1838</v>
      </c>
      <c r="G317" s="125" t="s">
        <v>1894</v>
      </c>
      <c r="H317" s="125"/>
      <c r="I317" s="125"/>
      <c r="J317" s="125"/>
      <c r="K317" s="125"/>
      <c r="L317" s="125"/>
      <c r="M317" s="125"/>
      <c r="N317" s="126"/>
      <c r="O317" s="75"/>
      <c r="P317" s="76"/>
      <c r="Q317" s="53"/>
      <c r="R317"/>
    </row>
    <row r="318" spans="1:18" ht="12.75" customHeight="1">
      <c r="A318" s="66"/>
      <c r="B318" s="72">
        <v>2</v>
      </c>
      <c r="C318" s="67" t="s">
        <v>3813</v>
      </c>
      <c r="D318" s="121" t="s">
        <v>3814</v>
      </c>
      <c r="E318" s="122" t="s">
        <v>3815</v>
      </c>
      <c r="F318" s="122" t="s">
        <v>3057</v>
      </c>
      <c r="G318" s="122"/>
      <c r="H318" s="122"/>
      <c r="I318" s="122"/>
      <c r="J318" s="122"/>
      <c r="K318" s="122"/>
      <c r="L318" s="122"/>
      <c r="M318" s="122"/>
      <c r="N318" s="123"/>
      <c r="O318" s="73" t="s">
        <v>3706</v>
      </c>
      <c r="P318" s="74"/>
      <c r="Q318" s="53"/>
      <c r="R318"/>
    </row>
    <row r="319" spans="1:18" ht="12.75" customHeight="1">
      <c r="A319" s="63" t="s">
        <v>2835</v>
      </c>
      <c r="B319" s="68"/>
      <c r="C319" s="69" t="s">
        <v>2755</v>
      </c>
      <c r="D319" s="124" t="s">
        <v>3816</v>
      </c>
      <c r="E319" s="125" t="s">
        <v>3816</v>
      </c>
      <c r="F319" s="125" t="s">
        <v>3811</v>
      </c>
      <c r="G319" s="125"/>
      <c r="H319" s="125"/>
      <c r="I319" s="125"/>
      <c r="J319" s="125"/>
      <c r="K319" s="125"/>
      <c r="L319" s="125"/>
      <c r="M319" s="125"/>
      <c r="N319" s="126"/>
      <c r="O319" s="75"/>
      <c r="P319" s="76"/>
      <c r="Q319" s="53"/>
      <c r="R319"/>
    </row>
    <row r="320" spans="1:18" ht="12.75" customHeight="1">
      <c r="A320" s="66"/>
      <c r="B320" s="72">
        <v>17</v>
      </c>
      <c r="C320" s="67" t="s">
        <v>3850</v>
      </c>
      <c r="D320" s="121" t="s">
        <v>4762</v>
      </c>
      <c r="E320" s="122" t="s">
        <v>4763</v>
      </c>
      <c r="F320" s="122" t="s">
        <v>3097</v>
      </c>
      <c r="G320" s="122"/>
      <c r="H320" s="122"/>
      <c r="I320" s="122"/>
      <c r="J320" s="122"/>
      <c r="K320" s="122"/>
      <c r="L320" s="122"/>
      <c r="M320" s="122"/>
      <c r="N320" s="123"/>
      <c r="O320" s="73" t="s">
        <v>3709</v>
      </c>
      <c r="P320" s="74"/>
      <c r="Q320" s="53"/>
      <c r="R320"/>
    </row>
    <row r="321" spans="1:18" ht="12.75" customHeight="1">
      <c r="A321" s="63" t="s">
        <v>2829</v>
      </c>
      <c r="B321" s="68"/>
      <c r="C321" s="69" t="s">
        <v>2854</v>
      </c>
      <c r="D321" s="124" t="s">
        <v>700</v>
      </c>
      <c r="E321" s="125" t="s">
        <v>3843</v>
      </c>
      <c r="F321" s="125" t="s">
        <v>3099</v>
      </c>
      <c r="G321" s="125"/>
      <c r="H321" s="125"/>
      <c r="I321" s="125"/>
      <c r="J321" s="125"/>
      <c r="K321" s="125"/>
      <c r="L321" s="125"/>
      <c r="M321" s="125"/>
      <c r="N321" s="126"/>
      <c r="O321" s="75"/>
      <c r="P321" s="76"/>
      <c r="Q321" s="53"/>
      <c r="R321"/>
    </row>
    <row r="322" spans="1:18" ht="12.75" customHeight="1">
      <c r="A322" s="66"/>
      <c r="B322" s="72">
        <v>15</v>
      </c>
      <c r="C322" s="67" t="s">
        <v>3848</v>
      </c>
      <c r="D322" s="121" t="s">
        <v>4773</v>
      </c>
      <c r="E322" s="122" t="s">
        <v>4774</v>
      </c>
      <c r="F322" s="122" t="s">
        <v>3144</v>
      </c>
      <c r="G322" s="122"/>
      <c r="H322" s="122"/>
      <c r="I322" s="122"/>
      <c r="J322" s="122"/>
      <c r="K322" s="122"/>
      <c r="L322" s="122"/>
      <c r="M322" s="122"/>
      <c r="N322" s="123"/>
      <c r="O322" s="73" t="s">
        <v>3707</v>
      </c>
      <c r="P322" s="74"/>
      <c r="Q322" s="53"/>
      <c r="R322"/>
    </row>
    <row r="323" spans="1:18" ht="12.75" customHeight="1">
      <c r="A323" s="63" t="s">
        <v>2829</v>
      </c>
      <c r="B323" s="68"/>
      <c r="C323" s="69" t="s">
        <v>2843</v>
      </c>
      <c r="D323" s="124" t="s">
        <v>711</v>
      </c>
      <c r="E323" s="125" t="s">
        <v>319</v>
      </c>
      <c r="F323" s="125" t="s">
        <v>3150</v>
      </c>
      <c r="G323" s="125"/>
      <c r="H323" s="125"/>
      <c r="I323" s="125"/>
      <c r="J323" s="125"/>
      <c r="K323" s="125"/>
      <c r="L323" s="125"/>
      <c r="M323" s="125"/>
      <c r="N323" s="126"/>
      <c r="O323" s="75"/>
      <c r="P323" s="76"/>
      <c r="Q323" s="53"/>
      <c r="R323"/>
    </row>
    <row r="324" spans="1:18" ht="12.75" customHeight="1">
      <c r="A324" s="66"/>
      <c r="B324" s="72">
        <v>101</v>
      </c>
      <c r="C324" s="67" t="s">
        <v>4678</v>
      </c>
      <c r="D324" s="121" t="s">
        <v>353</v>
      </c>
      <c r="E324" s="122" t="s">
        <v>354</v>
      </c>
      <c r="F324" s="122" t="s">
        <v>3167</v>
      </c>
      <c r="G324" s="122"/>
      <c r="H324" s="122"/>
      <c r="I324" s="122"/>
      <c r="J324" s="122"/>
      <c r="K324" s="122"/>
      <c r="L324" s="122"/>
      <c r="M324" s="122"/>
      <c r="N324" s="123"/>
      <c r="O324" s="73" t="s">
        <v>3709</v>
      </c>
      <c r="P324" s="74"/>
      <c r="Q324" s="53"/>
      <c r="R324"/>
    </row>
    <row r="325" spans="1:18" ht="12.75" customHeight="1">
      <c r="A325" s="63" t="s">
        <v>2831</v>
      </c>
      <c r="B325" s="68"/>
      <c r="C325" s="69" t="s">
        <v>2868</v>
      </c>
      <c r="D325" s="124" t="s">
        <v>738</v>
      </c>
      <c r="E325" s="125" t="s">
        <v>463</v>
      </c>
      <c r="F325" s="125" t="s">
        <v>3234</v>
      </c>
      <c r="G325" s="125"/>
      <c r="H325" s="125"/>
      <c r="I325" s="125"/>
      <c r="J325" s="125"/>
      <c r="K325" s="125"/>
      <c r="L325" s="125"/>
      <c r="M325" s="125"/>
      <c r="N325" s="126"/>
      <c r="O325" s="75"/>
      <c r="P325" s="76"/>
      <c r="Q325" s="53"/>
      <c r="R325"/>
    </row>
    <row r="326" spans="1:18" ht="12.75" customHeight="1">
      <c r="A326" s="66"/>
      <c r="B326" s="72">
        <v>57</v>
      </c>
      <c r="C326" s="67" t="s">
        <v>3890</v>
      </c>
      <c r="D326" s="121" t="s">
        <v>370</v>
      </c>
      <c r="E326" s="122" t="s">
        <v>371</v>
      </c>
      <c r="F326" s="122" t="s">
        <v>3276</v>
      </c>
      <c r="G326" s="122"/>
      <c r="H326" s="122"/>
      <c r="I326" s="122"/>
      <c r="J326" s="122"/>
      <c r="K326" s="122"/>
      <c r="L326" s="122"/>
      <c r="M326" s="122"/>
      <c r="N326" s="123"/>
      <c r="O326" s="73" t="s">
        <v>3707</v>
      </c>
      <c r="P326" s="74"/>
      <c r="Q326" s="53"/>
      <c r="R326"/>
    </row>
    <row r="327" spans="1:18" ht="12.75" customHeight="1">
      <c r="A327" s="63" t="s">
        <v>2830</v>
      </c>
      <c r="B327" s="68"/>
      <c r="C327" s="69" t="s">
        <v>2861</v>
      </c>
      <c r="D327" s="124" t="s">
        <v>748</v>
      </c>
      <c r="E327" s="125" t="s">
        <v>392</v>
      </c>
      <c r="F327" s="125" t="s">
        <v>3278</v>
      </c>
      <c r="G327" s="125"/>
      <c r="H327" s="125"/>
      <c r="I327" s="125"/>
      <c r="J327" s="125"/>
      <c r="K327" s="125"/>
      <c r="L327" s="125"/>
      <c r="M327" s="125"/>
      <c r="N327" s="126"/>
      <c r="O327" s="75"/>
      <c r="P327" s="76"/>
      <c r="Q327" s="53"/>
      <c r="R327"/>
    </row>
    <row r="328" spans="1:18" ht="12.75" customHeight="1">
      <c r="A328" s="66"/>
      <c r="B328" s="72">
        <v>31</v>
      </c>
      <c r="C328" s="67" t="s">
        <v>3864</v>
      </c>
      <c r="D328" s="121" t="s">
        <v>393</v>
      </c>
      <c r="E328" s="122" t="s">
        <v>394</v>
      </c>
      <c r="F328" s="122" t="s">
        <v>3213</v>
      </c>
      <c r="G328" s="122"/>
      <c r="H328" s="122"/>
      <c r="I328" s="122"/>
      <c r="J328" s="122"/>
      <c r="K328" s="122"/>
      <c r="L328" s="122"/>
      <c r="M328" s="122"/>
      <c r="N328" s="123"/>
      <c r="O328" s="73" t="s">
        <v>4175</v>
      </c>
      <c r="P328" s="74"/>
      <c r="Q328" s="53"/>
      <c r="R328"/>
    </row>
    <row r="329" spans="1:18" ht="12.75" customHeight="1">
      <c r="A329" s="63" t="s">
        <v>2832</v>
      </c>
      <c r="B329" s="68"/>
      <c r="C329" s="69" t="s">
        <v>2851</v>
      </c>
      <c r="D329" s="124" t="s">
        <v>759</v>
      </c>
      <c r="E329" s="125" t="s">
        <v>436</v>
      </c>
      <c r="F329" s="125" t="s">
        <v>3328</v>
      </c>
      <c r="G329" s="125"/>
      <c r="H329" s="125"/>
      <c r="I329" s="125"/>
      <c r="J329" s="125"/>
      <c r="K329" s="125"/>
      <c r="L329" s="125"/>
      <c r="M329" s="125"/>
      <c r="N329" s="126"/>
      <c r="O329" s="75"/>
      <c r="P329" s="76"/>
      <c r="Q329" s="53"/>
      <c r="R329"/>
    </row>
    <row r="330" spans="1:18" ht="12.75" customHeight="1">
      <c r="A330" s="66"/>
      <c r="B330" s="72">
        <v>28</v>
      </c>
      <c r="C330" s="67" t="s">
        <v>3861</v>
      </c>
      <c r="D330" s="121" t="s">
        <v>296</v>
      </c>
      <c r="E330" s="122" t="s">
        <v>297</v>
      </c>
      <c r="F330" s="122" t="s">
        <v>3371</v>
      </c>
      <c r="G330" s="122"/>
      <c r="H330" s="122"/>
      <c r="I330" s="122"/>
      <c r="J330" s="122"/>
      <c r="K330" s="122"/>
      <c r="L330" s="122"/>
      <c r="M330" s="122"/>
      <c r="N330" s="123"/>
      <c r="O330" s="73"/>
      <c r="P330" s="74"/>
      <c r="Q330" s="53"/>
      <c r="R330"/>
    </row>
    <row r="331" spans="1:18" ht="12.75" customHeight="1">
      <c r="A331" s="63" t="s">
        <v>2835</v>
      </c>
      <c r="B331" s="68"/>
      <c r="C331" s="69" t="s">
        <v>1366</v>
      </c>
      <c r="D331" s="124" t="s">
        <v>758</v>
      </c>
      <c r="E331" s="125" t="s">
        <v>495</v>
      </c>
      <c r="F331" s="125" t="s">
        <v>3373</v>
      </c>
      <c r="G331" s="125"/>
      <c r="H331" s="125"/>
      <c r="I331" s="125"/>
      <c r="J331" s="125"/>
      <c r="K331" s="125"/>
      <c r="L331" s="125"/>
      <c r="M331" s="125"/>
      <c r="N331" s="126"/>
      <c r="O331" s="75"/>
      <c r="P331" s="76"/>
      <c r="Q331" s="53"/>
      <c r="R331"/>
    </row>
    <row r="332" spans="1:18" ht="12.75" customHeight="1">
      <c r="A332" s="66"/>
      <c r="B332" s="72">
        <v>148</v>
      </c>
      <c r="C332" s="67" t="s">
        <v>4723</v>
      </c>
      <c r="D332" s="121" t="s">
        <v>593</v>
      </c>
      <c r="E332" s="122" t="s">
        <v>561</v>
      </c>
      <c r="F332" s="122" t="s">
        <v>3386</v>
      </c>
      <c r="G332" s="122"/>
      <c r="H332" s="122"/>
      <c r="I332" s="122"/>
      <c r="J332" s="122"/>
      <c r="K332" s="122"/>
      <c r="L332" s="122"/>
      <c r="M332" s="122"/>
      <c r="N332" s="123"/>
      <c r="O332" s="73" t="s">
        <v>4176</v>
      </c>
      <c r="P332" s="74"/>
      <c r="Q332" s="53"/>
      <c r="R332"/>
    </row>
    <row r="333" spans="1:18" ht="12.75" customHeight="1">
      <c r="A333" s="63" t="s">
        <v>2830</v>
      </c>
      <c r="B333" s="68"/>
      <c r="C333" s="69" t="s">
        <v>2896</v>
      </c>
      <c r="D333" s="124" t="s">
        <v>553</v>
      </c>
      <c r="E333" s="125" t="s">
        <v>501</v>
      </c>
      <c r="F333" s="125" t="s">
        <v>494</v>
      </c>
      <c r="G333" s="125"/>
      <c r="H333" s="125"/>
      <c r="I333" s="125"/>
      <c r="J333" s="125"/>
      <c r="K333" s="125"/>
      <c r="L333" s="125"/>
      <c r="M333" s="125"/>
      <c r="N333" s="126"/>
      <c r="O333" s="75"/>
      <c r="P333" s="76"/>
      <c r="Q333" s="53"/>
      <c r="R333"/>
    </row>
    <row r="334" spans="1:18" ht="12.75" customHeight="1">
      <c r="A334" s="66"/>
      <c r="B334" s="72">
        <v>111</v>
      </c>
      <c r="C334" s="67" t="s">
        <v>4688</v>
      </c>
      <c r="D334" s="121" t="s">
        <v>536</v>
      </c>
      <c r="E334" s="122" t="s">
        <v>537</v>
      </c>
      <c r="F334" s="122" t="s">
        <v>3390</v>
      </c>
      <c r="G334" s="122"/>
      <c r="H334" s="122"/>
      <c r="I334" s="122"/>
      <c r="J334" s="122"/>
      <c r="K334" s="122"/>
      <c r="L334" s="122"/>
      <c r="M334" s="122"/>
      <c r="N334" s="123"/>
      <c r="O334" s="73" t="s">
        <v>3710</v>
      </c>
      <c r="P334" s="74"/>
      <c r="Q334" s="53"/>
      <c r="R334"/>
    </row>
    <row r="335" spans="1:18" ht="12.75" customHeight="1">
      <c r="A335" s="63" t="s">
        <v>2839</v>
      </c>
      <c r="B335" s="68"/>
      <c r="C335" s="69" t="s">
        <v>2929</v>
      </c>
      <c r="D335" s="124" t="s">
        <v>764</v>
      </c>
      <c r="E335" s="125" t="s">
        <v>765</v>
      </c>
      <c r="F335" s="125" t="s">
        <v>3392</v>
      </c>
      <c r="G335" s="125"/>
      <c r="H335" s="125"/>
      <c r="I335" s="125"/>
      <c r="J335" s="125"/>
      <c r="K335" s="125"/>
      <c r="L335" s="125"/>
      <c r="M335" s="125"/>
      <c r="N335" s="126"/>
      <c r="O335" s="75"/>
      <c r="P335" s="76"/>
      <c r="Q335" s="53"/>
      <c r="R335"/>
    </row>
    <row r="336" spans="1:18" ht="12.75" customHeight="1">
      <c r="A336" s="66"/>
      <c r="B336" s="72">
        <v>143</v>
      </c>
      <c r="C336" s="67" t="s">
        <v>4718</v>
      </c>
      <c r="D336" s="121" t="s">
        <v>600</v>
      </c>
      <c r="E336" s="122" t="s">
        <v>601</v>
      </c>
      <c r="F336" s="122" t="s">
        <v>3456</v>
      </c>
      <c r="G336" s="122"/>
      <c r="H336" s="122"/>
      <c r="I336" s="122"/>
      <c r="J336" s="122"/>
      <c r="K336" s="122"/>
      <c r="L336" s="122"/>
      <c r="M336" s="122"/>
      <c r="N336" s="123"/>
      <c r="O336" s="73" t="s">
        <v>3706</v>
      </c>
      <c r="P336" s="74"/>
      <c r="Q336" s="53"/>
      <c r="R336"/>
    </row>
    <row r="337" spans="1:18" ht="12.75" customHeight="1">
      <c r="A337" s="63" t="s">
        <v>2839</v>
      </c>
      <c r="B337" s="68"/>
      <c r="C337" s="69" t="s">
        <v>2894</v>
      </c>
      <c r="D337" s="124" t="s">
        <v>576</v>
      </c>
      <c r="E337" s="125" t="s">
        <v>576</v>
      </c>
      <c r="F337" s="125" t="s">
        <v>3458</v>
      </c>
      <c r="G337" s="125"/>
      <c r="H337" s="125"/>
      <c r="I337" s="125"/>
      <c r="J337" s="125"/>
      <c r="K337" s="125"/>
      <c r="L337" s="125"/>
      <c r="M337" s="125"/>
      <c r="N337" s="126"/>
      <c r="O337" s="75"/>
      <c r="P337" s="76"/>
      <c r="Q337" s="53"/>
      <c r="R337"/>
    </row>
    <row r="338" spans="1:18" ht="12.75" customHeight="1">
      <c r="A338" s="66"/>
      <c r="B338" s="72">
        <v>160</v>
      </c>
      <c r="C338" s="67" t="s">
        <v>4735</v>
      </c>
      <c r="D338" s="121" t="s">
        <v>649</v>
      </c>
      <c r="E338" s="122" t="s">
        <v>650</v>
      </c>
      <c r="F338" s="122" t="s">
        <v>3677</v>
      </c>
      <c r="G338" s="122"/>
      <c r="H338" s="122"/>
      <c r="I338" s="122"/>
      <c r="J338" s="122"/>
      <c r="K338" s="122"/>
      <c r="L338" s="122"/>
      <c r="M338" s="122"/>
      <c r="N338" s="123"/>
      <c r="O338" s="73"/>
      <c r="P338" s="74"/>
      <c r="Q338" s="53"/>
      <c r="R338"/>
    </row>
    <row r="339" spans="1:18" ht="12.75" customHeight="1">
      <c r="A339" s="63" t="s">
        <v>2767</v>
      </c>
      <c r="B339" s="68"/>
      <c r="C339" s="69" t="s">
        <v>1706</v>
      </c>
      <c r="D339" s="124" t="s">
        <v>635</v>
      </c>
      <c r="E339" s="125" t="s">
        <v>814</v>
      </c>
      <c r="F339" s="125" t="s">
        <v>3679</v>
      </c>
      <c r="G339" s="125"/>
      <c r="H339" s="125"/>
      <c r="I339" s="125"/>
      <c r="J339" s="125"/>
      <c r="K339" s="125"/>
      <c r="L339" s="125"/>
      <c r="M339" s="125"/>
      <c r="N339" s="126"/>
      <c r="O339" s="75"/>
      <c r="P339" s="76"/>
      <c r="Q339" s="53"/>
      <c r="R339"/>
    </row>
    <row r="340" spans="1:18" ht="12.75" customHeight="1">
      <c r="A340" s="66"/>
      <c r="B340" s="72">
        <v>181</v>
      </c>
      <c r="C340" s="67" t="s">
        <v>4651</v>
      </c>
      <c r="D340" s="121" t="s">
        <v>1877</v>
      </c>
      <c r="E340" s="122" t="s">
        <v>1859</v>
      </c>
      <c r="F340" s="122" t="s">
        <v>1836</v>
      </c>
      <c r="G340" s="122"/>
      <c r="H340" s="122"/>
      <c r="I340" s="122"/>
      <c r="J340" s="122"/>
      <c r="K340" s="122"/>
      <c r="L340" s="122"/>
      <c r="M340" s="122"/>
      <c r="N340" s="123"/>
      <c r="O340" s="73" t="s">
        <v>3709</v>
      </c>
      <c r="P340" s="74"/>
      <c r="Q340" s="53"/>
      <c r="R340"/>
    </row>
    <row r="341" spans="1:18" ht="12.75" customHeight="1">
      <c r="A341" s="63" t="s">
        <v>2781</v>
      </c>
      <c r="B341" s="68"/>
      <c r="C341" s="69" t="s">
        <v>2784</v>
      </c>
      <c r="D341" s="124" t="s">
        <v>1879</v>
      </c>
      <c r="E341" s="125" t="s">
        <v>1208</v>
      </c>
      <c r="F341" s="125" t="s">
        <v>1838</v>
      </c>
      <c r="G341" s="125"/>
      <c r="H341" s="125"/>
      <c r="I341" s="125"/>
      <c r="J341" s="125"/>
      <c r="K341" s="125"/>
      <c r="L341" s="125"/>
      <c r="M341" s="125"/>
      <c r="N341" s="126"/>
      <c r="O341" s="75"/>
      <c r="P341" s="76"/>
      <c r="Q341" s="53"/>
      <c r="R341"/>
    </row>
    <row r="342" spans="1:18" ht="12.75" customHeight="1">
      <c r="A342" s="66"/>
      <c r="B342" s="72">
        <v>96</v>
      </c>
      <c r="C342" s="67" t="s">
        <v>4673</v>
      </c>
      <c r="D342" s="121" t="s">
        <v>766</v>
      </c>
      <c r="E342" s="122" t="s">
        <v>767</v>
      </c>
      <c r="F342" s="122"/>
      <c r="G342" s="122"/>
      <c r="H342" s="122"/>
      <c r="I342" s="122"/>
      <c r="J342" s="122"/>
      <c r="K342" s="122"/>
      <c r="L342" s="122"/>
      <c r="M342" s="122"/>
      <c r="N342" s="123"/>
      <c r="O342" s="73" t="s">
        <v>3706</v>
      </c>
      <c r="P342" s="74"/>
      <c r="Q342" s="53"/>
      <c r="R342"/>
    </row>
    <row r="343" spans="1:18" ht="12.75" customHeight="1">
      <c r="A343" s="63" t="s">
        <v>2831</v>
      </c>
      <c r="B343" s="68"/>
      <c r="C343" s="69" t="s">
        <v>1525</v>
      </c>
      <c r="D343" s="124" t="s">
        <v>552</v>
      </c>
      <c r="E343" s="125" t="s">
        <v>571</v>
      </c>
      <c r="F343" s="125"/>
      <c r="G343" s="125"/>
      <c r="H343" s="125"/>
      <c r="I343" s="125"/>
      <c r="J343" s="125"/>
      <c r="K343" s="125"/>
      <c r="L343" s="125"/>
      <c r="M343" s="125"/>
      <c r="N343" s="126"/>
      <c r="O343" s="75"/>
      <c r="P343" s="76"/>
      <c r="Q343" s="53"/>
      <c r="R343"/>
    </row>
    <row r="344" spans="1:18" ht="12.75" customHeight="1">
      <c r="A344" s="66"/>
      <c r="B344" s="72">
        <v>179</v>
      </c>
      <c r="C344" s="67" t="s">
        <v>4745</v>
      </c>
      <c r="D344" s="121" t="s">
        <v>663</v>
      </c>
      <c r="E344" s="122" t="s">
        <v>664</v>
      </c>
      <c r="F344" s="122"/>
      <c r="G344" s="122"/>
      <c r="H344" s="122"/>
      <c r="I344" s="122"/>
      <c r="J344" s="122"/>
      <c r="K344" s="122"/>
      <c r="L344" s="122"/>
      <c r="M344" s="122"/>
      <c r="N344" s="123"/>
      <c r="O344" s="73" t="s">
        <v>3707</v>
      </c>
      <c r="P344" s="74"/>
      <c r="Q344" s="53"/>
      <c r="R344"/>
    </row>
    <row r="345" spans="1:18" ht="12.75" customHeight="1">
      <c r="A345" s="63" t="s">
        <v>2781</v>
      </c>
      <c r="B345" s="68"/>
      <c r="C345" s="69" t="s">
        <v>1912</v>
      </c>
      <c r="D345" s="124" t="s">
        <v>828</v>
      </c>
      <c r="E345" s="125" t="s">
        <v>829</v>
      </c>
      <c r="F345" s="125"/>
      <c r="G345" s="125"/>
      <c r="H345" s="125"/>
      <c r="I345" s="125"/>
      <c r="J345" s="125"/>
      <c r="K345" s="125"/>
      <c r="L345" s="125"/>
      <c r="M345" s="125"/>
      <c r="N345" s="126"/>
      <c r="O345" s="75"/>
      <c r="P345" s="76"/>
      <c r="Q345" s="53"/>
      <c r="R345"/>
    </row>
    <row r="346" spans="1:18" ht="12.75" customHeight="1">
      <c r="A346" s="66"/>
      <c r="B346" s="72">
        <v>165</v>
      </c>
      <c r="C346" s="67" t="s">
        <v>4742</v>
      </c>
      <c r="D346" s="121" t="s">
        <v>698</v>
      </c>
      <c r="E346" s="122" t="s">
        <v>699</v>
      </c>
      <c r="F346" s="122"/>
      <c r="G346" s="122"/>
      <c r="H346" s="122"/>
      <c r="I346" s="122"/>
      <c r="J346" s="122"/>
      <c r="K346" s="122"/>
      <c r="L346" s="122"/>
      <c r="M346" s="122"/>
      <c r="N346" s="123"/>
      <c r="O346" s="73" t="s">
        <v>3706</v>
      </c>
      <c r="P346" s="74"/>
      <c r="Q346" s="53"/>
      <c r="R346"/>
    </row>
    <row r="347" spans="1:18" ht="12.75" customHeight="1">
      <c r="A347" s="63" t="s">
        <v>2781</v>
      </c>
      <c r="B347" s="68"/>
      <c r="C347" s="69" t="s">
        <v>2784</v>
      </c>
      <c r="D347" s="124" t="s">
        <v>1884</v>
      </c>
      <c r="E347" s="125" t="s">
        <v>678</v>
      </c>
      <c r="F347" s="125"/>
      <c r="G347" s="125"/>
      <c r="H347" s="125"/>
      <c r="I347" s="125"/>
      <c r="J347" s="125"/>
      <c r="K347" s="125"/>
      <c r="L347" s="125"/>
      <c r="M347" s="125"/>
      <c r="N347" s="126"/>
      <c r="O347" s="75"/>
      <c r="P347" s="76"/>
      <c r="Q347" s="53"/>
      <c r="R347"/>
    </row>
    <row r="348" spans="1:18" ht="12.75" customHeight="1">
      <c r="A348" s="66"/>
      <c r="B348" s="72">
        <v>11</v>
      </c>
      <c r="C348" s="67" t="s">
        <v>3845</v>
      </c>
      <c r="D348" s="121" t="s">
        <v>728</v>
      </c>
      <c r="E348" s="122"/>
      <c r="F348" s="122"/>
      <c r="G348" s="122"/>
      <c r="H348" s="122"/>
      <c r="I348" s="122"/>
      <c r="J348" s="122"/>
      <c r="K348" s="122"/>
      <c r="L348" s="122"/>
      <c r="M348" s="122"/>
      <c r="N348" s="123"/>
      <c r="O348" s="73" t="s">
        <v>3708</v>
      </c>
      <c r="P348" s="74"/>
      <c r="Q348" s="53"/>
      <c r="R348"/>
    </row>
    <row r="349" spans="1:18" ht="12.75" customHeight="1">
      <c r="A349" s="63" t="s">
        <v>2835</v>
      </c>
      <c r="B349" s="68"/>
      <c r="C349" s="69" t="s">
        <v>3000</v>
      </c>
      <c r="D349" s="124" t="s">
        <v>4772</v>
      </c>
      <c r="E349" s="125"/>
      <c r="F349" s="125"/>
      <c r="G349" s="125"/>
      <c r="H349" s="125"/>
      <c r="I349" s="125"/>
      <c r="J349" s="125"/>
      <c r="K349" s="125"/>
      <c r="L349" s="125"/>
      <c r="M349" s="125"/>
      <c r="N349" s="126"/>
      <c r="O349" s="75"/>
      <c r="P349" s="76"/>
      <c r="Q349" s="53"/>
      <c r="R349"/>
    </row>
    <row r="350" spans="1:18" ht="12.75" customHeight="1">
      <c r="A350" s="66"/>
      <c r="B350" s="72">
        <v>19</v>
      </c>
      <c r="C350" s="67" t="s">
        <v>3852</v>
      </c>
      <c r="D350" s="121" t="s">
        <v>1210</v>
      </c>
      <c r="E350" s="122"/>
      <c r="F350" s="122"/>
      <c r="G350" s="122"/>
      <c r="H350" s="122"/>
      <c r="I350" s="122"/>
      <c r="J350" s="122"/>
      <c r="K350" s="122"/>
      <c r="L350" s="122"/>
      <c r="M350" s="122"/>
      <c r="N350" s="123"/>
      <c r="O350" s="73" t="s">
        <v>3709</v>
      </c>
      <c r="P350" s="74"/>
      <c r="Q350" s="53"/>
      <c r="R350"/>
    </row>
    <row r="351" spans="1:18" ht="12.75" customHeight="1">
      <c r="A351" s="63" t="s">
        <v>2829</v>
      </c>
      <c r="B351" s="68"/>
      <c r="C351" s="69" t="s">
        <v>2881</v>
      </c>
      <c r="D351" s="124" t="s">
        <v>447</v>
      </c>
      <c r="E351" s="125"/>
      <c r="F351" s="125"/>
      <c r="G351" s="125"/>
      <c r="H351" s="125"/>
      <c r="I351" s="125"/>
      <c r="J351" s="125"/>
      <c r="K351" s="125"/>
      <c r="L351" s="125"/>
      <c r="M351" s="125"/>
      <c r="N351" s="126"/>
      <c r="O351" s="75"/>
      <c r="P351" s="76"/>
      <c r="Q351" s="53"/>
      <c r="R351"/>
    </row>
    <row r="352" spans="1:18" ht="12.75" customHeight="1">
      <c r="A352" s="66"/>
      <c r="B352" s="72">
        <v>104</v>
      </c>
      <c r="C352" s="67" t="s">
        <v>4681</v>
      </c>
      <c r="D352" s="121" t="s">
        <v>3839</v>
      </c>
      <c r="E352" s="122"/>
      <c r="F352" s="122"/>
      <c r="G352" s="122"/>
      <c r="H352" s="122"/>
      <c r="I352" s="122"/>
      <c r="J352" s="122"/>
      <c r="K352" s="122"/>
      <c r="L352" s="122"/>
      <c r="M352" s="122"/>
      <c r="N352" s="123"/>
      <c r="O352" s="73" t="s">
        <v>3709</v>
      </c>
      <c r="P352" s="74"/>
      <c r="Q352" s="53"/>
      <c r="R352"/>
    </row>
    <row r="353" spans="1:18" ht="12.75" customHeight="1">
      <c r="A353" s="63" t="s">
        <v>2830</v>
      </c>
      <c r="B353" s="68"/>
      <c r="C353" s="69" t="s">
        <v>1480</v>
      </c>
      <c r="D353" s="124" t="s">
        <v>624</v>
      </c>
      <c r="E353" s="125"/>
      <c r="F353" s="125"/>
      <c r="G353" s="125"/>
      <c r="H353" s="125"/>
      <c r="I353" s="125"/>
      <c r="J353" s="125"/>
      <c r="K353" s="125"/>
      <c r="L353" s="125"/>
      <c r="M353" s="125"/>
      <c r="N353" s="126"/>
      <c r="O353" s="75"/>
      <c r="P353" s="76"/>
      <c r="Q353" s="53"/>
      <c r="R353"/>
    </row>
    <row r="354" spans="1:18" ht="12.75" customHeight="1">
      <c r="A354" s="66"/>
      <c r="B354" s="72">
        <v>132</v>
      </c>
      <c r="C354" s="67" t="s">
        <v>4707</v>
      </c>
      <c r="D354" s="121"/>
      <c r="E354" s="122"/>
      <c r="F354" s="122"/>
      <c r="G354" s="122"/>
      <c r="H354" s="122"/>
      <c r="I354" s="122"/>
      <c r="J354" s="122"/>
      <c r="K354" s="122"/>
      <c r="L354" s="122"/>
      <c r="M354" s="122"/>
      <c r="N354" s="123"/>
      <c r="O354" s="73" t="s">
        <v>3710</v>
      </c>
      <c r="P354" s="74"/>
      <c r="Q354" s="53"/>
      <c r="R354"/>
    </row>
    <row r="355" spans="1:18" ht="12.75" customHeight="1">
      <c r="A355" s="63" t="s">
        <v>2835</v>
      </c>
      <c r="B355" s="68"/>
      <c r="C355" s="69" t="s">
        <v>2881</v>
      </c>
      <c r="D355" s="124"/>
      <c r="E355" s="125"/>
      <c r="F355" s="125"/>
      <c r="G355" s="125"/>
      <c r="H355" s="125"/>
      <c r="I355" s="125"/>
      <c r="J355" s="125"/>
      <c r="K355" s="125"/>
      <c r="L355" s="125"/>
      <c r="M355" s="125"/>
      <c r="N355" s="126"/>
      <c r="O355" s="75"/>
      <c r="P355" s="76"/>
      <c r="Q355" s="53"/>
      <c r="R355"/>
    </row>
  </sheetData>
  <sheetProtection/>
  <mergeCells count="3">
    <mergeCell ref="D6:N6"/>
    <mergeCell ref="A2:P2"/>
    <mergeCell ref="A3:P3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45" max="15" man="1"/>
    <brk id="8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507"/>
  <sheetViews>
    <sheetView zoomScalePageLayoutView="0" workbookViewId="0" topLeftCell="A1">
      <selection activeCell="D76" sqref="D76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Startlist!$F4</f>
        <v>Silveston 50th Saaremaa Rally 2017</v>
      </c>
    </row>
    <row r="3" ht="15">
      <c r="F3" s="24" t="str">
        <f>Startlist!$F5</f>
        <v>October 13-14, 2017</v>
      </c>
    </row>
    <row r="4" spans="6:8" ht="15">
      <c r="F4" s="24" t="str">
        <f>Startlist!$F6</f>
        <v>Saaremaa</v>
      </c>
      <c r="H4" s="21"/>
    </row>
    <row r="5" spans="4:10" ht="15.75">
      <c r="D5" s="103"/>
      <c r="E5" s="103"/>
      <c r="F5" s="1"/>
      <c r="G5" s="103"/>
      <c r="H5" s="21"/>
      <c r="J5" s="103"/>
    </row>
    <row r="6" spans="1:10" ht="18.75">
      <c r="A6" s="144" t="s">
        <v>2789</v>
      </c>
      <c r="B6" s="139"/>
      <c r="C6" s="113"/>
      <c r="D6" s="140"/>
      <c r="E6" s="140"/>
      <c r="F6" s="141"/>
      <c r="G6" s="140"/>
      <c r="H6" s="142"/>
      <c r="I6" s="143" t="s">
        <v>210</v>
      </c>
      <c r="J6" s="103"/>
    </row>
    <row r="7" spans="1:10" ht="12.75">
      <c r="A7" s="289"/>
      <c r="B7" s="285" t="s">
        <v>2810</v>
      </c>
      <c r="C7" s="286" t="s">
        <v>2793</v>
      </c>
      <c r="D7" s="290" t="s">
        <v>2794</v>
      </c>
      <c r="E7" s="290" t="s">
        <v>2795</v>
      </c>
      <c r="F7" s="291" t="s">
        <v>2796</v>
      </c>
      <c r="G7" s="290" t="s">
        <v>2797</v>
      </c>
      <c r="H7" s="292" t="s">
        <v>2798</v>
      </c>
      <c r="I7" s="293" t="s">
        <v>2790</v>
      </c>
      <c r="J7" s="103"/>
    </row>
    <row r="8" spans="1:10" s="4" customFormat="1" ht="15" customHeight="1">
      <c r="A8" s="226" t="s">
        <v>3770</v>
      </c>
      <c r="B8" s="226" t="s">
        <v>211</v>
      </c>
      <c r="C8" s="227" t="s">
        <v>2835</v>
      </c>
      <c r="D8" s="228" t="s">
        <v>1304</v>
      </c>
      <c r="E8" s="228" t="s">
        <v>2743</v>
      </c>
      <c r="F8" s="227" t="s">
        <v>2841</v>
      </c>
      <c r="G8" s="228" t="s">
        <v>2874</v>
      </c>
      <c r="H8" s="229" t="s">
        <v>2744</v>
      </c>
      <c r="I8" s="230" t="s">
        <v>2213</v>
      </c>
      <c r="J8" s="104"/>
    </row>
    <row r="9" spans="1:10" ht="15" customHeight="1">
      <c r="A9" s="231" t="s">
        <v>3771</v>
      </c>
      <c r="B9" s="226" t="s">
        <v>212</v>
      </c>
      <c r="C9" s="232" t="s">
        <v>2835</v>
      </c>
      <c r="D9" s="233" t="s">
        <v>1309</v>
      </c>
      <c r="E9" s="233" t="s">
        <v>1310</v>
      </c>
      <c r="F9" s="232" t="s">
        <v>3792</v>
      </c>
      <c r="G9" s="233" t="s">
        <v>3030</v>
      </c>
      <c r="H9" s="234" t="s">
        <v>3000</v>
      </c>
      <c r="I9" s="235" t="s">
        <v>2218</v>
      </c>
      <c r="J9" s="103"/>
    </row>
    <row r="10" spans="1:10" ht="15" customHeight="1">
      <c r="A10" s="231" t="s">
        <v>3772</v>
      </c>
      <c r="B10" s="231" t="s">
        <v>213</v>
      </c>
      <c r="C10" s="232" t="s">
        <v>2835</v>
      </c>
      <c r="D10" s="233" t="s">
        <v>2997</v>
      </c>
      <c r="E10" s="233" t="s">
        <v>2998</v>
      </c>
      <c r="F10" s="232" t="s">
        <v>2841</v>
      </c>
      <c r="G10" s="233" t="s">
        <v>2999</v>
      </c>
      <c r="H10" s="234" t="s">
        <v>3000</v>
      </c>
      <c r="I10" s="235" t="s">
        <v>2222</v>
      </c>
      <c r="J10" s="103"/>
    </row>
    <row r="11" spans="1:10" ht="15" customHeight="1">
      <c r="A11" s="231" t="s">
        <v>3773</v>
      </c>
      <c r="B11" s="231" t="s">
        <v>884</v>
      </c>
      <c r="C11" s="232" t="s">
        <v>2835</v>
      </c>
      <c r="D11" s="233" t="s">
        <v>1317</v>
      </c>
      <c r="E11" s="233" t="s">
        <v>1318</v>
      </c>
      <c r="F11" s="232" t="s">
        <v>2840</v>
      </c>
      <c r="G11" s="233" t="s">
        <v>1319</v>
      </c>
      <c r="H11" s="234" t="s">
        <v>3000</v>
      </c>
      <c r="I11" s="235" t="s">
        <v>2227</v>
      </c>
      <c r="J11" s="103"/>
    </row>
    <row r="12" spans="1:10" ht="15" customHeight="1">
      <c r="A12" s="231" t="s">
        <v>3774</v>
      </c>
      <c r="B12" s="231" t="s">
        <v>214</v>
      </c>
      <c r="C12" s="232" t="s">
        <v>2835</v>
      </c>
      <c r="D12" s="233" t="s">
        <v>2844</v>
      </c>
      <c r="E12" s="233" t="s">
        <v>2995</v>
      </c>
      <c r="F12" s="232" t="s">
        <v>2841</v>
      </c>
      <c r="G12" s="233" t="s">
        <v>2845</v>
      </c>
      <c r="H12" s="234" t="s">
        <v>2981</v>
      </c>
      <c r="I12" s="235" t="s">
        <v>2231</v>
      </c>
      <c r="J12" s="103"/>
    </row>
    <row r="13" spans="1:10" ht="15" customHeight="1">
      <c r="A13" s="231" t="s">
        <v>3775</v>
      </c>
      <c r="B13" s="231" t="s">
        <v>885</v>
      </c>
      <c r="C13" s="232" t="s">
        <v>2829</v>
      </c>
      <c r="D13" s="233" t="s">
        <v>1314</v>
      </c>
      <c r="E13" s="233" t="s">
        <v>1315</v>
      </c>
      <c r="F13" s="232" t="s">
        <v>2841</v>
      </c>
      <c r="G13" s="233" t="s">
        <v>2850</v>
      </c>
      <c r="H13" s="234" t="s">
        <v>2843</v>
      </c>
      <c r="I13" s="235" t="s">
        <v>2236</v>
      </c>
      <c r="J13" s="103"/>
    </row>
    <row r="14" spans="1:10" ht="15" customHeight="1">
      <c r="A14" s="231" t="s">
        <v>3776</v>
      </c>
      <c r="B14" s="231" t="s">
        <v>215</v>
      </c>
      <c r="C14" s="232" t="s">
        <v>2832</v>
      </c>
      <c r="D14" s="233" t="s">
        <v>1360</v>
      </c>
      <c r="E14" s="233" t="s">
        <v>1361</v>
      </c>
      <c r="F14" s="232" t="s">
        <v>2841</v>
      </c>
      <c r="G14" s="233" t="s">
        <v>2850</v>
      </c>
      <c r="H14" s="234" t="s">
        <v>1362</v>
      </c>
      <c r="I14" s="235" t="s">
        <v>2241</v>
      </c>
      <c r="J14" s="103"/>
    </row>
    <row r="15" spans="1:10" ht="15" customHeight="1">
      <c r="A15" s="231" t="s">
        <v>3777</v>
      </c>
      <c r="B15" s="231" t="s">
        <v>216</v>
      </c>
      <c r="C15" s="232" t="s">
        <v>2835</v>
      </c>
      <c r="D15" s="233" t="s">
        <v>1347</v>
      </c>
      <c r="E15" s="233" t="s">
        <v>1348</v>
      </c>
      <c r="F15" s="232" t="s">
        <v>2841</v>
      </c>
      <c r="G15" s="233" t="s">
        <v>2887</v>
      </c>
      <c r="H15" s="234" t="s">
        <v>1349</v>
      </c>
      <c r="I15" s="235" t="s">
        <v>2246</v>
      </c>
      <c r="J15" s="103"/>
    </row>
    <row r="16" spans="1:10" ht="15" customHeight="1">
      <c r="A16" s="231" t="s">
        <v>3778</v>
      </c>
      <c r="B16" s="231" t="s">
        <v>217</v>
      </c>
      <c r="C16" s="232" t="s">
        <v>2829</v>
      </c>
      <c r="D16" s="233" t="s">
        <v>1376</v>
      </c>
      <c r="E16" s="233" t="s">
        <v>1377</v>
      </c>
      <c r="F16" s="232" t="s">
        <v>2841</v>
      </c>
      <c r="G16" s="233" t="s">
        <v>2845</v>
      </c>
      <c r="H16" s="234" t="s">
        <v>1378</v>
      </c>
      <c r="I16" s="235" t="s">
        <v>2259</v>
      </c>
      <c r="J16" s="103"/>
    </row>
    <row r="17" spans="1:10" ht="15" customHeight="1">
      <c r="A17" s="231" t="s">
        <v>3779</v>
      </c>
      <c r="B17" s="231" t="s">
        <v>218</v>
      </c>
      <c r="C17" s="232" t="s">
        <v>2828</v>
      </c>
      <c r="D17" s="233" t="s">
        <v>2914</v>
      </c>
      <c r="E17" s="233" t="s">
        <v>2915</v>
      </c>
      <c r="F17" s="232" t="s">
        <v>2841</v>
      </c>
      <c r="G17" s="233" t="s">
        <v>2874</v>
      </c>
      <c r="H17" s="234" t="s">
        <v>2972</v>
      </c>
      <c r="I17" s="235" t="s">
        <v>2262</v>
      </c>
      <c r="J17" s="103"/>
    </row>
    <row r="18" spans="1:10" ht="15" customHeight="1">
      <c r="A18" s="236"/>
      <c r="B18" s="236"/>
      <c r="C18" s="237"/>
      <c r="D18" s="224"/>
      <c r="E18" s="224"/>
      <c r="F18" s="223"/>
      <c r="G18" s="224"/>
      <c r="H18" s="237"/>
      <c r="I18" s="236"/>
      <c r="J18" s="103"/>
    </row>
    <row r="19" spans="1:10" ht="15" customHeight="1">
      <c r="A19" s="236"/>
      <c r="B19" s="236"/>
      <c r="C19" s="223"/>
      <c r="D19" s="224"/>
      <c r="E19" s="224"/>
      <c r="F19" s="223"/>
      <c r="G19" s="224"/>
      <c r="H19" s="237"/>
      <c r="I19" s="238" t="s">
        <v>219</v>
      </c>
      <c r="J19" s="103"/>
    </row>
    <row r="20" spans="1:10" s="4" customFormat="1" ht="15" customHeight="1">
      <c r="A20" s="239" t="s">
        <v>3770</v>
      </c>
      <c r="B20" s="239" t="s">
        <v>211</v>
      </c>
      <c r="C20" s="240" t="s">
        <v>2835</v>
      </c>
      <c r="D20" s="241" t="s">
        <v>1304</v>
      </c>
      <c r="E20" s="241" t="s">
        <v>2743</v>
      </c>
      <c r="F20" s="240" t="s">
        <v>2841</v>
      </c>
      <c r="G20" s="241" t="s">
        <v>2874</v>
      </c>
      <c r="H20" s="242" t="s">
        <v>2744</v>
      </c>
      <c r="I20" s="243" t="s">
        <v>2213</v>
      </c>
      <c r="J20" s="104"/>
    </row>
    <row r="21" spans="1:10" s="23" customFormat="1" ht="15" customHeight="1">
      <c r="A21" s="244" t="s">
        <v>3771</v>
      </c>
      <c r="B21" s="244" t="s">
        <v>212</v>
      </c>
      <c r="C21" s="245" t="s">
        <v>2835</v>
      </c>
      <c r="D21" s="246" t="s">
        <v>1309</v>
      </c>
      <c r="E21" s="246" t="s">
        <v>1310</v>
      </c>
      <c r="F21" s="245" t="s">
        <v>3792</v>
      </c>
      <c r="G21" s="246" t="s">
        <v>3030</v>
      </c>
      <c r="H21" s="247" t="s">
        <v>3000</v>
      </c>
      <c r="I21" s="248" t="s">
        <v>2218</v>
      </c>
      <c r="J21" s="105"/>
    </row>
    <row r="22" spans="1:10" s="23" customFormat="1" ht="15" customHeight="1">
      <c r="A22" s="244" t="s">
        <v>3772</v>
      </c>
      <c r="B22" s="244" t="s">
        <v>213</v>
      </c>
      <c r="C22" s="245" t="s">
        <v>2835</v>
      </c>
      <c r="D22" s="246" t="s">
        <v>2997</v>
      </c>
      <c r="E22" s="246" t="s">
        <v>2998</v>
      </c>
      <c r="F22" s="245" t="s">
        <v>2841</v>
      </c>
      <c r="G22" s="246" t="s">
        <v>2999</v>
      </c>
      <c r="H22" s="247" t="s">
        <v>3000</v>
      </c>
      <c r="I22" s="248" t="s">
        <v>2222</v>
      </c>
      <c r="J22" s="105"/>
    </row>
    <row r="23" spans="1:10" ht="15" customHeight="1">
      <c r="A23" s="236"/>
      <c r="B23" s="236"/>
      <c r="C23" s="223"/>
      <c r="D23" s="224"/>
      <c r="E23" s="224"/>
      <c r="F23" s="223"/>
      <c r="G23" s="224"/>
      <c r="H23" s="237"/>
      <c r="I23" s="236"/>
      <c r="J23" s="103"/>
    </row>
    <row r="24" spans="1:10" ht="15" customHeight="1">
      <c r="A24" s="236"/>
      <c r="B24" s="236"/>
      <c r="C24" s="223"/>
      <c r="D24" s="224"/>
      <c r="E24" s="224"/>
      <c r="F24" s="223"/>
      <c r="G24" s="224"/>
      <c r="H24" s="237"/>
      <c r="I24" s="238" t="s">
        <v>220</v>
      </c>
      <c r="J24" s="103"/>
    </row>
    <row r="25" spans="1:10" s="4" customFormat="1" ht="15" customHeight="1">
      <c r="A25" s="239" t="s">
        <v>3770</v>
      </c>
      <c r="B25" s="239" t="s">
        <v>215</v>
      </c>
      <c r="C25" s="240" t="s">
        <v>2832</v>
      </c>
      <c r="D25" s="241" t="s">
        <v>1360</v>
      </c>
      <c r="E25" s="241" t="s">
        <v>1361</v>
      </c>
      <c r="F25" s="240" t="s">
        <v>2841</v>
      </c>
      <c r="G25" s="241" t="s">
        <v>2850</v>
      </c>
      <c r="H25" s="242" t="s">
        <v>1362</v>
      </c>
      <c r="I25" s="243" t="s">
        <v>2240</v>
      </c>
      <c r="J25" s="104"/>
    </row>
    <row r="26" spans="1:10" s="23" customFormat="1" ht="15" customHeight="1">
      <c r="A26" s="244" t="s">
        <v>3771</v>
      </c>
      <c r="B26" s="244" t="s">
        <v>221</v>
      </c>
      <c r="C26" s="245" t="s">
        <v>2832</v>
      </c>
      <c r="D26" s="246" t="s">
        <v>2748</v>
      </c>
      <c r="E26" s="246" t="s">
        <v>2749</v>
      </c>
      <c r="F26" s="245" t="s">
        <v>2750</v>
      </c>
      <c r="G26" s="246" t="s">
        <v>2745</v>
      </c>
      <c r="H26" s="247" t="s">
        <v>2843</v>
      </c>
      <c r="I26" s="248" t="s">
        <v>222</v>
      </c>
      <c r="J26" s="105"/>
    </row>
    <row r="27" spans="1:10" s="23" customFormat="1" ht="15" customHeight="1">
      <c r="A27" s="244" t="s">
        <v>3772</v>
      </c>
      <c r="B27" s="244" t="s">
        <v>223</v>
      </c>
      <c r="C27" s="245" t="s">
        <v>2832</v>
      </c>
      <c r="D27" s="246" t="s">
        <v>2922</v>
      </c>
      <c r="E27" s="246" t="s">
        <v>2923</v>
      </c>
      <c r="F27" s="245" t="s">
        <v>2924</v>
      </c>
      <c r="G27" s="246" t="s">
        <v>2917</v>
      </c>
      <c r="H27" s="247" t="s">
        <v>2843</v>
      </c>
      <c r="I27" s="248" t="s">
        <v>3641</v>
      </c>
      <c r="J27" s="105"/>
    </row>
    <row r="28" spans="1:10" ht="15" customHeight="1">
      <c r="A28" s="249"/>
      <c r="B28" s="236"/>
      <c r="C28" s="237"/>
      <c r="D28" s="249"/>
      <c r="E28" s="249"/>
      <c r="F28" s="249"/>
      <c r="G28" s="249"/>
      <c r="H28" s="237"/>
      <c r="I28" s="236"/>
      <c r="J28" s="103"/>
    </row>
    <row r="29" spans="1:10" ht="15" customHeight="1">
      <c r="A29" s="236"/>
      <c r="B29" s="236"/>
      <c r="C29" s="223"/>
      <c r="D29" s="224"/>
      <c r="E29" s="224"/>
      <c r="F29" s="223"/>
      <c r="G29" s="224"/>
      <c r="H29" s="237"/>
      <c r="I29" s="238" t="s">
        <v>224</v>
      </c>
      <c r="J29" s="103"/>
    </row>
    <row r="30" spans="1:10" s="4" customFormat="1" ht="15" customHeight="1">
      <c r="A30" s="239" t="s">
        <v>3770</v>
      </c>
      <c r="B30" s="239" t="s">
        <v>885</v>
      </c>
      <c r="C30" s="240" t="s">
        <v>2829</v>
      </c>
      <c r="D30" s="241" t="s">
        <v>1314</v>
      </c>
      <c r="E30" s="241" t="s">
        <v>1315</v>
      </c>
      <c r="F30" s="240" t="s">
        <v>2841</v>
      </c>
      <c r="G30" s="241" t="s">
        <v>2850</v>
      </c>
      <c r="H30" s="242" t="s">
        <v>2843</v>
      </c>
      <c r="I30" s="243" t="s">
        <v>2235</v>
      </c>
      <c r="J30" s="104"/>
    </row>
    <row r="31" spans="1:10" ht="15" customHeight="1">
      <c r="A31" s="244" t="s">
        <v>3771</v>
      </c>
      <c r="B31" s="244" t="s">
        <v>217</v>
      </c>
      <c r="C31" s="245" t="s">
        <v>2829</v>
      </c>
      <c r="D31" s="246" t="s">
        <v>1376</v>
      </c>
      <c r="E31" s="246" t="s">
        <v>1377</v>
      </c>
      <c r="F31" s="245" t="s">
        <v>2841</v>
      </c>
      <c r="G31" s="246" t="s">
        <v>2845</v>
      </c>
      <c r="H31" s="247" t="s">
        <v>1378</v>
      </c>
      <c r="I31" s="248" t="s">
        <v>225</v>
      </c>
      <c r="J31" s="103"/>
    </row>
    <row r="32" spans="1:10" ht="15" customHeight="1">
      <c r="A32" s="244" t="s">
        <v>3772</v>
      </c>
      <c r="B32" s="244" t="s">
        <v>226</v>
      </c>
      <c r="C32" s="245" t="s">
        <v>2829</v>
      </c>
      <c r="D32" s="246" t="s">
        <v>3012</v>
      </c>
      <c r="E32" s="246" t="s">
        <v>3013</v>
      </c>
      <c r="F32" s="245" t="s">
        <v>2895</v>
      </c>
      <c r="G32" s="246" t="s">
        <v>3014</v>
      </c>
      <c r="H32" s="247" t="s">
        <v>2849</v>
      </c>
      <c r="I32" s="248" t="s">
        <v>227</v>
      </c>
      <c r="J32" s="103"/>
    </row>
    <row r="33" spans="1:10" ht="15" customHeight="1">
      <c r="A33" s="236"/>
      <c r="B33" s="236"/>
      <c r="C33" s="223"/>
      <c r="D33" s="224"/>
      <c r="E33" s="224"/>
      <c r="F33" s="223"/>
      <c r="G33" s="224"/>
      <c r="H33" s="237"/>
      <c r="I33" s="236"/>
      <c r="J33" s="103"/>
    </row>
    <row r="34" spans="1:10" ht="15" customHeight="1">
      <c r="A34" s="236"/>
      <c r="B34" s="236"/>
      <c r="C34" s="223"/>
      <c r="D34" s="224"/>
      <c r="E34" s="224"/>
      <c r="F34" s="223"/>
      <c r="G34" s="224"/>
      <c r="H34" s="237"/>
      <c r="I34" s="238" t="s">
        <v>228</v>
      </c>
      <c r="J34" s="103"/>
    </row>
    <row r="35" spans="1:10" s="4" customFormat="1" ht="15" customHeight="1">
      <c r="A35" s="239" t="s">
        <v>3770</v>
      </c>
      <c r="B35" s="239" t="s">
        <v>229</v>
      </c>
      <c r="C35" s="240" t="s">
        <v>2831</v>
      </c>
      <c r="D35" s="241" t="s">
        <v>2869</v>
      </c>
      <c r="E35" s="241" t="s">
        <v>2870</v>
      </c>
      <c r="F35" s="240" t="s">
        <v>2841</v>
      </c>
      <c r="G35" s="241" t="s">
        <v>2867</v>
      </c>
      <c r="H35" s="242" t="s">
        <v>2868</v>
      </c>
      <c r="I35" s="243" t="s">
        <v>2304</v>
      </c>
      <c r="J35" s="104"/>
    </row>
    <row r="36" spans="1:10" ht="15" customHeight="1">
      <c r="A36" s="244" t="s">
        <v>3771</v>
      </c>
      <c r="B36" s="244" t="s">
        <v>230</v>
      </c>
      <c r="C36" s="245" t="s">
        <v>2831</v>
      </c>
      <c r="D36" s="246" t="s">
        <v>2960</v>
      </c>
      <c r="E36" s="246" t="s">
        <v>2961</v>
      </c>
      <c r="F36" s="245" t="s">
        <v>2841</v>
      </c>
      <c r="G36" s="246" t="s">
        <v>2848</v>
      </c>
      <c r="H36" s="247" t="s">
        <v>2868</v>
      </c>
      <c r="I36" s="248" t="s">
        <v>231</v>
      </c>
      <c r="J36" s="103"/>
    </row>
    <row r="37" spans="1:10" ht="15" customHeight="1">
      <c r="A37" s="244" t="s">
        <v>3772</v>
      </c>
      <c r="B37" s="244" t="s">
        <v>232</v>
      </c>
      <c r="C37" s="245" t="s">
        <v>2831</v>
      </c>
      <c r="D37" s="246" t="s">
        <v>1618</v>
      </c>
      <c r="E37" s="246" t="s">
        <v>1619</v>
      </c>
      <c r="F37" s="245" t="s">
        <v>2841</v>
      </c>
      <c r="G37" s="246" t="s">
        <v>2874</v>
      </c>
      <c r="H37" s="247" t="s">
        <v>2868</v>
      </c>
      <c r="I37" s="248" t="s">
        <v>233</v>
      </c>
      <c r="J37" s="103"/>
    </row>
    <row r="38" spans="1:10" s="23" customFormat="1" ht="15" customHeight="1">
      <c r="A38" s="236"/>
      <c r="B38" s="236"/>
      <c r="C38" s="237"/>
      <c r="D38" s="224"/>
      <c r="E38" s="224"/>
      <c r="F38" s="223"/>
      <c r="G38" s="224"/>
      <c r="H38" s="237"/>
      <c r="I38" s="236"/>
      <c r="J38" s="105"/>
    </row>
    <row r="39" spans="1:10" s="23" customFormat="1" ht="15" customHeight="1">
      <c r="A39" s="236"/>
      <c r="B39" s="236"/>
      <c r="C39" s="223"/>
      <c r="D39" s="224"/>
      <c r="E39" s="224"/>
      <c r="F39" s="223"/>
      <c r="G39" s="224"/>
      <c r="H39" s="237"/>
      <c r="I39" s="238" t="s">
        <v>234</v>
      </c>
      <c r="J39" s="105"/>
    </row>
    <row r="40" spans="1:10" s="4" customFormat="1" ht="15" customHeight="1">
      <c r="A40" s="239" t="s">
        <v>3770</v>
      </c>
      <c r="B40" s="239" t="s">
        <v>218</v>
      </c>
      <c r="C40" s="240" t="s">
        <v>2828</v>
      </c>
      <c r="D40" s="241" t="s">
        <v>2914</v>
      </c>
      <c r="E40" s="241" t="s">
        <v>2915</v>
      </c>
      <c r="F40" s="240" t="s">
        <v>2841</v>
      </c>
      <c r="G40" s="241" t="s">
        <v>2874</v>
      </c>
      <c r="H40" s="242" t="s">
        <v>2972</v>
      </c>
      <c r="I40" s="243" t="s">
        <v>2261</v>
      </c>
      <c r="J40" s="104"/>
    </row>
    <row r="41" spans="1:10" ht="15" customHeight="1">
      <c r="A41" s="244" t="s">
        <v>3771</v>
      </c>
      <c r="B41" s="239" t="s">
        <v>235</v>
      </c>
      <c r="C41" s="245" t="s">
        <v>2828</v>
      </c>
      <c r="D41" s="246" t="s">
        <v>3020</v>
      </c>
      <c r="E41" s="246" t="s">
        <v>3021</v>
      </c>
      <c r="F41" s="245" t="s">
        <v>2841</v>
      </c>
      <c r="G41" s="246" t="s">
        <v>2887</v>
      </c>
      <c r="H41" s="247" t="s">
        <v>2968</v>
      </c>
      <c r="I41" s="248" t="s">
        <v>236</v>
      </c>
      <c r="J41" s="103"/>
    </row>
    <row r="42" spans="1:10" ht="15" customHeight="1">
      <c r="A42" s="244" t="s">
        <v>3772</v>
      </c>
      <c r="B42" s="244" t="s">
        <v>237</v>
      </c>
      <c r="C42" s="245" t="s">
        <v>2828</v>
      </c>
      <c r="D42" s="246" t="s">
        <v>2909</v>
      </c>
      <c r="E42" s="246" t="s">
        <v>2913</v>
      </c>
      <c r="F42" s="245" t="s">
        <v>2841</v>
      </c>
      <c r="G42" s="246" t="s">
        <v>2754</v>
      </c>
      <c r="H42" s="247" t="s">
        <v>2755</v>
      </c>
      <c r="I42" s="248" t="s">
        <v>238</v>
      </c>
      <c r="J42" s="103"/>
    </row>
    <row r="43" spans="1:10" s="23" customFormat="1" ht="15" customHeight="1">
      <c r="A43" s="236"/>
      <c r="B43" s="236"/>
      <c r="C43" s="237"/>
      <c r="D43" s="224"/>
      <c r="E43" s="224"/>
      <c r="F43" s="223"/>
      <c r="G43" s="224"/>
      <c r="H43" s="237"/>
      <c r="I43" s="236"/>
      <c r="J43" s="105"/>
    </row>
    <row r="44" spans="1:10" s="23" customFormat="1" ht="15" customHeight="1">
      <c r="A44" s="236"/>
      <c r="B44" s="236"/>
      <c r="C44" s="223"/>
      <c r="D44" s="224"/>
      <c r="E44" s="224"/>
      <c r="F44" s="223"/>
      <c r="G44" s="224"/>
      <c r="H44" s="237"/>
      <c r="I44" s="238" t="s">
        <v>239</v>
      </c>
      <c r="J44" s="105"/>
    </row>
    <row r="45" spans="1:10" s="4" customFormat="1" ht="15" customHeight="1">
      <c r="A45" s="239" t="s">
        <v>3770</v>
      </c>
      <c r="B45" s="239" t="s">
        <v>240</v>
      </c>
      <c r="C45" s="240" t="s">
        <v>1444</v>
      </c>
      <c r="D45" s="241" t="s">
        <v>1495</v>
      </c>
      <c r="E45" s="241" t="s">
        <v>1496</v>
      </c>
      <c r="F45" s="240" t="s">
        <v>2840</v>
      </c>
      <c r="G45" s="241" t="s">
        <v>1497</v>
      </c>
      <c r="H45" s="242" t="s">
        <v>2968</v>
      </c>
      <c r="I45" s="243" t="s">
        <v>2410</v>
      </c>
      <c r="J45" s="104"/>
    </row>
    <row r="46" spans="1:10" ht="15" customHeight="1">
      <c r="A46" s="244" t="s">
        <v>3771</v>
      </c>
      <c r="B46" s="244" t="s">
        <v>241</v>
      </c>
      <c r="C46" s="245" t="s">
        <v>1444</v>
      </c>
      <c r="D46" s="246" t="s">
        <v>1405</v>
      </c>
      <c r="E46" s="246" t="s">
        <v>1406</v>
      </c>
      <c r="F46" s="245" t="s">
        <v>1407</v>
      </c>
      <c r="G46" s="246" t="s">
        <v>1408</v>
      </c>
      <c r="H46" s="247" t="s">
        <v>1409</v>
      </c>
      <c r="I46" s="248" t="s">
        <v>242</v>
      </c>
      <c r="J46" s="103"/>
    </row>
    <row r="47" spans="1:10" ht="15" customHeight="1">
      <c r="A47" s="244" t="s">
        <v>3772</v>
      </c>
      <c r="B47" s="244" t="s">
        <v>243</v>
      </c>
      <c r="C47" s="245" t="s">
        <v>1444</v>
      </c>
      <c r="D47" s="246" t="s">
        <v>1498</v>
      </c>
      <c r="E47" s="246" t="s">
        <v>1499</v>
      </c>
      <c r="F47" s="245" t="s">
        <v>2840</v>
      </c>
      <c r="G47" s="246" t="s">
        <v>1500</v>
      </c>
      <c r="H47" s="247" t="s">
        <v>2908</v>
      </c>
      <c r="I47" s="248" t="s">
        <v>244</v>
      </c>
      <c r="J47" s="103"/>
    </row>
    <row r="48" spans="1:10" ht="15" customHeight="1">
      <c r="A48" s="236"/>
      <c r="B48" s="236"/>
      <c r="C48" s="223"/>
      <c r="D48" s="224"/>
      <c r="E48" s="224"/>
      <c r="F48" s="223"/>
      <c r="G48" s="224"/>
      <c r="H48" s="237"/>
      <c r="I48" s="236"/>
      <c r="J48" s="103"/>
    </row>
    <row r="49" spans="1:10" ht="15" customHeight="1">
      <c r="A49" s="236"/>
      <c r="B49" s="236"/>
      <c r="C49" s="223"/>
      <c r="D49" s="224"/>
      <c r="E49" s="224"/>
      <c r="F49" s="223"/>
      <c r="G49" s="224"/>
      <c r="H49" s="237"/>
      <c r="I49" s="238" t="s">
        <v>245</v>
      </c>
      <c r="J49" s="103"/>
    </row>
    <row r="50" spans="1:10" s="5" customFormat="1" ht="15" customHeight="1">
      <c r="A50" s="239" t="s">
        <v>3770</v>
      </c>
      <c r="B50" s="239" t="s">
        <v>246</v>
      </c>
      <c r="C50" s="240" t="s">
        <v>2830</v>
      </c>
      <c r="D50" s="241" t="s">
        <v>1477</v>
      </c>
      <c r="E50" s="241" t="s">
        <v>1478</v>
      </c>
      <c r="F50" s="240" t="s">
        <v>1331</v>
      </c>
      <c r="G50" s="241" t="s">
        <v>1479</v>
      </c>
      <c r="H50" s="242" t="s">
        <v>1480</v>
      </c>
      <c r="I50" s="243" t="s">
        <v>2265</v>
      </c>
      <c r="J50" s="106"/>
    </row>
    <row r="51" spans="1:10" ht="15" customHeight="1">
      <c r="A51" s="244" t="s">
        <v>3771</v>
      </c>
      <c r="B51" s="244" t="s">
        <v>247</v>
      </c>
      <c r="C51" s="245" t="s">
        <v>2830</v>
      </c>
      <c r="D51" s="246" t="s">
        <v>2862</v>
      </c>
      <c r="E51" s="246" t="s">
        <v>2863</v>
      </c>
      <c r="F51" s="245" t="s">
        <v>2841</v>
      </c>
      <c r="G51" s="246" t="s">
        <v>2860</v>
      </c>
      <c r="H51" s="247" t="s">
        <v>2861</v>
      </c>
      <c r="I51" s="248" t="s">
        <v>248</v>
      </c>
      <c r="J51" s="103"/>
    </row>
    <row r="52" spans="1:10" ht="15" customHeight="1">
      <c r="A52" s="244" t="s">
        <v>3772</v>
      </c>
      <c r="B52" s="244" t="s">
        <v>249</v>
      </c>
      <c r="C52" s="245" t="s">
        <v>2830</v>
      </c>
      <c r="D52" s="246" t="s">
        <v>1434</v>
      </c>
      <c r="E52" s="246" t="s">
        <v>1435</v>
      </c>
      <c r="F52" s="245" t="s">
        <v>2841</v>
      </c>
      <c r="G52" s="246" t="s">
        <v>2864</v>
      </c>
      <c r="H52" s="247" t="s">
        <v>2861</v>
      </c>
      <c r="I52" s="248" t="s">
        <v>250</v>
      </c>
      <c r="J52" s="103"/>
    </row>
    <row r="53" spans="1:10" ht="15" customHeight="1">
      <c r="A53" s="236"/>
      <c r="B53" s="236"/>
      <c r="C53" s="223"/>
      <c r="D53" s="224"/>
      <c r="E53" s="224"/>
      <c r="F53" s="223"/>
      <c r="G53" s="224"/>
      <c r="H53" s="237"/>
      <c r="I53" s="236"/>
      <c r="J53" s="103"/>
    </row>
    <row r="54" spans="1:10" ht="15" customHeight="1">
      <c r="A54" s="236"/>
      <c r="B54" s="236"/>
      <c r="C54" s="223"/>
      <c r="D54" s="224"/>
      <c r="E54" s="224"/>
      <c r="F54" s="223"/>
      <c r="G54" s="224"/>
      <c r="H54" s="237"/>
      <c r="I54" s="238" t="s">
        <v>251</v>
      </c>
      <c r="J54" s="103"/>
    </row>
    <row r="55" spans="1:10" s="5" customFormat="1" ht="15" customHeight="1">
      <c r="A55" s="239" t="s">
        <v>3770</v>
      </c>
      <c r="B55" s="239" t="s">
        <v>252</v>
      </c>
      <c r="C55" s="240" t="s">
        <v>2839</v>
      </c>
      <c r="D55" s="241" t="s">
        <v>2921</v>
      </c>
      <c r="E55" s="241" t="s">
        <v>2920</v>
      </c>
      <c r="F55" s="240" t="s">
        <v>2841</v>
      </c>
      <c r="G55" s="241" t="s">
        <v>2887</v>
      </c>
      <c r="H55" s="242" t="s">
        <v>2879</v>
      </c>
      <c r="I55" s="243" t="s">
        <v>2426</v>
      </c>
      <c r="J55" s="106"/>
    </row>
    <row r="56" spans="1:10" ht="15" customHeight="1">
      <c r="A56" s="244" t="s">
        <v>3771</v>
      </c>
      <c r="B56" s="239" t="s">
        <v>253</v>
      </c>
      <c r="C56" s="245" t="s">
        <v>2839</v>
      </c>
      <c r="D56" s="246" t="s">
        <v>2930</v>
      </c>
      <c r="E56" s="246" t="s">
        <v>2931</v>
      </c>
      <c r="F56" s="245" t="s">
        <v>2841</v>
      </c>
      <c r="G56" s="246" t="s">
        <v>2887</v>
      </c>
      <c r="H56" s="247" t="s">
        <v>2896</v>
      </c>
      <c r="I56" s="248" t="s">
        <v>254</v>
      </c>
      <c r="J56" s="103"/>
    </row>
    <row r="57" spans="1:10" ht="15" customHeight="1">
      <c r="A57" s="244" t="s">
        <v>3772</v>
      </c>
      <c r="B57" s="244" t="s">
        <v>255</v>
      </c>
      <c r="C57" s="245" t="s">
        <v>2839</v>
      </c>
      <c r="D57" s="246" t="s">
        <v>1532</v>
      </c>
      <c r="E57" s="246" t="s">
        <v>1533</v>
      </c>
      <c r="F57" s="245" t="s">
        <v>1534</v>
      </c>
      <c r="G57" s="246" t="s">
        <v>2887</v>
      </c>
      <c r="H57" s="247" t="s">
        <v>1535</v>
      </c>
      <c r="I57" s="248" t="s">
        <v>256</v>
      </c>
      <c r="J57" s="103"/>
    </row>
    <row r="58" spans="1:10" ht="12.75">
      <c r="A58" s="236"/>
      <c r="B58" s="236"/>
      <c r="C58" s="237"/>
      <c r="D58" s="224"/>
      <c r="E58" s="224"/>
      <c r="F58" s="223"/>
      <c r="G58" s="224"/>
      <c r="H58" s="237"/>
      <c r="I58" s="236"/>
      <c r="J58" s="103"/>
    </row>
    <row r="59" spans="1:10" ht="12.75">
      <c r="A59" s="236"/>
      <c r="B59" s="236"/>
      <c r="C59" s="223"/>
      <c r="D59" s="224"/>
      <c r="E59" s="224"/>
      <c r="F59" s="223"/>
      <c r="G59" s="224"/>
      <c r="H59" s="237"/>
      <c r="I59" s="238" t="s">
        <v>257</v>
      </c>
      <c r="J59" s="103"/>
    </row>
    <row r="60" spans="1:10" ht="12.75">
      <c r="A60" s="239" t="s">
        <v>3770</v>
      </c>
      <c r="B60" s="239" t="s">
        <v>258</v>
      </c>
      <c r="C60" s="240" t="s">
        <v>2767</v>
      </c>
      <c r="D60" s="241" t="s">
        <v>2889</v>
      </c>
      <c r="E60" s="241" t="s">
        <v>2890</v>
      </c>
      <c r="F60" s="240" t="s">
        <v>2841</v>
      </c>
      <c r="G60" s="241" t="s">
        <v>2887</v>
      </c>
      <c r="H60" s="242" t="s">
        <v>3727</v>
      </c>
      <c r="I60" s="243" t="s">
        <v>2517</v>
      </c>
      <c r="J60" s="103"/>
    </row>
    <row r="61" spans="1:10" ht="12.75">
      <c r="A61" s="244" t="s">
        <v>3771</v>
      </c>
      <c r="B61" s="244" t="s">
        <v>259</v>
      </c>
      <c r="C61" s="245" t="s">
        <v>2767</v>
      </c>
      <c r="D61" s="246" t="s">
        <v>2989</v>
      </c>
      <c r="E61" s="246" t="s">
        <v>2990</v>
      </c>
      <c r="F61" s="245" t="s">
        <v>2841</v>
      </c>
      <c r="G61" s="246" t="s">
        <v>2887</v>
      </c>
      <c r="H61" s="247" t="s">
        <v>2925</v>
      </c>
      <c r="I61" s="248" t="s">
        <v>260</v>
      </c>
      <c r="J61" s="103"/>
    </row>
    <row r="62" spans="1:10" ht="12.75">
      <c r="A62" s="244" t="s">
        <v>3772</v>
      </c>
      <c r="B62" s="244" t="s">
        <v>261</v>
      </c>
      <c r="C62" s="245" t="s">
        <v>2767</v>
      </c>
      <c r="D62" s="246" t="s">
        <v>1657</v>
      </c>
      <c r="E62" s="246" t="s">
        <v>1658</v>
      </c>
      <c r="F62" s="245" t="s">
        <v>2841</v>
      </c>
      <c r="G62" s="246" t="s">
        <v>2867</v>
      </c>
      <c r="H62" s="247" t="s">
        <v>2925</v>
      </c>
      <c r="I62" s="248" t="s">
        <v>262</v>
      </c>
      <c r="J62" s="103"/>
    </row>
    <row r="63" spans="1:10" ht="14.25" customHeight="1">
      <c r="A63" s="236"/>
      <c r="B63" s="236"/>
      <c r="C63" s="223"/>
      <c r="D63" s="224"/>
      <c r="E63" s="224"/>
      <c r="F63" s="223"/>
      <c r="G63" s="224"/>
      <c r="H63" s="237"/>
      <c r="I63" s="236"/>
      <c r="J63" s="103"/>
    </row>
    <row r="64" spans="1:10" ht="12.75">
      <c r="A64" s="236"/>
      <c r="B64" s="236"/>
      <c r="C64" s="223"/>
      <c r="D64" s="224"/>
      <c r="E64" s="224"/>
      <c r="F64" s="223"/>
      <c r="G64" s="224"/>
      <c r="H64" s="237"/>
      <c r="I64" s="238" t="s">
        <v>263</v>
      </c>
      <c r="J64" s="103"/>
    </row>
    <row r="65" spans="1:10" ht="12.75">
      <c r="A65" s="239" t="s">
        <v>3770</v>
      </c>
      <c r="B65" s="239" t="s">
        <v>264</v>
      </c>
      <c r="C65" s="240" t="s">
        <v>2781</v>
      </c>
      <c r="D65" s="241" t="s">
        <v>2897</v>
      </c>
      <c r="E65" s="241" t="s">
        <v>2898</v>
      </c>
      <c r="F65" s="240" t="s">
        <v>2841</v>
      </c>
      <c r="G65" s="241" t="s">
        <v>2876</v>
      </c>
      <c r="H65" s="242" t="s">
        <v>2782</v>
      </c>
      <c r="I65" s="243" t="s">
        <v>2589</v>
      </c>
      <c r="J65" s="103"/>
    </row>
    <row r="66" spans="1:10" ht="12.75">
      <c r="A66" s="244" t="s">
        <v>3771</v>
      </c>
      <c r="B66" s="244" t="s">
        <v>265</v>
      </c>
      <c r="C66" s="245" t="s">
        <v>2781</v>
      </c>
      <c r="D66" s="246" t="s">
        <v>2785</v>
      </c>
      <c r="E66" s="246" t="s">
        <v>2786</v>
      </c>
      <c r="F66" s="245" t="s">
        <v>2841</v>
      </c>
      <c r="G66" s="246" t="s">
        <v>2876</v>
      </c>
      <c r="H66" s="247" t="s">
        <v>2784</v>
      </c>
      <c r="I66" s="248" t="s">
        <v>3287</v>
      </c>
      <c r="J66" s="103"/>
    </row>
    <row r="67" spans="1:10" ht="12.75">
      <c r="A67" s="244" t="s">
        <v>3772</v>
      </c>
      <c r="B67" s="244" t="s">
        <v>266</v>
      </c>
      <c r="C67" s="245" t="s">
        <v>2781</v>
      </c>
      <c r="D67" s="246" t="s">
        <v>2900</v>
      </c>
      <c r="E67" s="246" t="s">
        <v>2901</v>
      </c>
      <c r="F67" s="245" t="s">
        <v>2841</v>
      </c>
      <c r="G67" s="246" t="s">
        <v>2850</v>
      </c>
      <c r="H67" s="247" t="s">
        <v>2784</v>
      </c>
      <c r="I67" s="248" t="s">
        <v>267</v>
      </c>
      <c r="J67" s="103"/>
    </row>
    <row r="68" spans="1:10" ht="12.75">
      <c r="A68" s="236"/>
      <c r="B68" s="236"/>
      <c r="C68" s="223"/>
      <c r="D68" s="224"/>
      <c r="E68" s="224"/>
      <c r="F68" s="223"/>
      <c r="G68" s="224"/>
      <c r="H68" s="237"/>
      <c r="I68" s="236"/>
      <c r="J68" s="103"/>
    </row>
    <row r="69" spans="1:10" ht="12.75">
      <c r="A69" s="236"/>
      <c r="B69" s="236"/>
      <c r="C69" s="223"/>
      <c r="D69" s="224"/>
      <c r="E69" s="224"/>
      <c r="F69" s="223"/>
      <c r="G69" s="224"/>
      <c r="H69" s="237"/>
      <c r="I69" s="238"/>
      <c r="J69" s="103"/>
    </row>
    <row r="70" spans="1:9" ht="12.75">
      <c r="A70" s="236"/>
      <c r="B70" s="236"/>
      <c r="C70" s="223"/>
      <c r="D70" s="250"/>
      <c r="E70" s="250"/>
      <c r="F70" s="223"/>
      <c r="G70" s="250"/>
      <c r="H70" s="237"/>
      <c r="I70" s="236"/>
    </row>
    <row r="71" spans="1:9" ht="12.75">
      <c r="A71" s="236"/>
      <c r="B71" s="236"/>
      <c r="C71" s="223"/>
      <c r="D71" s="250"/>
      <c r="E71" s="250"/>
      <c r="F71" s="223"/>
      <c r="G71" s="250"/>
      <c r="H71" s="237"/>
      <c r="I71" s="236"/>
    </row>
    <row r="72" spans="1:9" ht="12.75">
      <c r="A72" s="236"/>
      <c r="B72" s="236"/>
      <c r="C72" s="223"/>
      <c r="D72" s="250"/>
      <c r="E72" s="250"/>
      <c r="F72" s="223"/>
      <c r="G72" s="250"/>
      <c r="H72" s="237"/>
      <c r="I72" s="236"/>
    </row>
    <row r="73" spans="1:9" ht="12.75">
      <c r="A73" s="139"/>
      <c r="B73" s="139"/>
      <c r="C73" s="113"/>
      <c r="D73" s="111"/>
      <c r="E73" s="111"/>
      <c r="F73" s="113"/>
      <c r="G73" s="111"/>
      <c r="H73" s="114"/>
      <c r="I73" s="139"/>
    </row>
    <row r="74" spans="1:9" ht="12.75">
      <c r="A74" s="139"/>
      <c r="B74" s="139"/>
      <c r="C74" s="113"/>
      <c r="D74" s="111"/>
      <c r="E74" s="111"/>
      <c r="F74" s="113"/>
      <c r="G74" s="111"/>
      <c r="H74" s="114"/>
      <c r="I74" s="139"/>
    </row>
    <row r="75" spans="1:9" ht="12.75">
      <c r="A75" s="139"/>
      <c r="B75" s="139"/>
      <c r="C75" s="113"/>
      <c r="D75" s="111"/>
      <c r="E75" s="111"/>
      <c r="F75" s="113"/>
      <c r="G75" s="111"/>
      <c r="H75" s="114"/>
      <c r="I75" s="139"/>
    </row>
    <row r="76" spans="1:9" ht="12.75">
      <c r="A76" s="139"/>
      <c r="B76" s="139"/>
      <c r="C76" s="113"/>
      <c r="D76" s="111"/>
      <c r="E76" s="111"/>
      <c r="F76" s="113"/>
      <c r="G76" s="111"/>
      <c r="H76" s="114"/>
      <c r="I76" s="139"/>
    </row>
    <row r="77" spans="1:9" ht="12.75">
      <c r="A77" s="139"/>
      <c r="B77" s="139"/>
      <c r="C77" s="113"/>
      <c r="D77" s="111"/>
      <c r="E77" s="111"/>
      <c r="F77" s="113"/>
      <c r="G77" s="111"/>
      <c r="H77" s="114"/>
      <c r="I77" s="139"/>
    </row>
    <row r="78" spans="1:9" ht="12.75">
      <c r="A78" s="139"/>
      <c r="B78" s="139"/>
      <c r="C78" s="113"/>
      <c r="D78" s="111"/>
      <c r="E78" s="111"/>
      <c r="F78" s="113"/>
      <c r="G78" s="111"/>
      <c r="H78" s="114"/>
      <c r="I78" s="139"/>
    </row>
    <row r="79" spans="1:9" ht="12.75">
      <c r="A79" s="139"/>
      <c r="B79" s="139"/>
      <c r="C79" s="113"/>
      <c r="D79" s="111"/>
      <c r="E79" s="111"/>
      <c r="F79" s="113"/>
      <c r="G79" s="111"/>
      <c r="H79" s="114"/>
      <c r="I79" s="139"/>
    </row>
    <row r="80" spans="1:9" ht="12.75">
      <c r="A80" s="139"/>
      <c r="B80" s="139"/>
      <c r="C80" s="113"/>
      <c r="D80" s="111"/>
      <c r="E80" s="111"/>
      <c r="F80" s="113"/>
      <c r="G80" s="111"/>
      <c r="H80" s="114"/>
      <c r="I80" s="139"/>
    </row>
    <row r="81" spans="1:9" ht="12.75">
      <c r="A81" s="139"/>
      <c r="B81" s="139"/>
      <c r="C81" s="113"/>
      <c r="D81" s="111"/>
      <c r="E81" s="111"/>
      <c r="F81" s="113"/>
      <c r="G81" s="111"/>
      <c r="H81" s="114"/>
      <c r="I81" s="139"/>
    </row>
    <row r="82" spans="1:9" ht="12.75">
      <c r="A82" s="139"/>
      <c r="B82" s="139"/>
      <c r="C82" s="113"/>
      <c r="D82" s="111"/>
      <c r="E82" s="111"/>
      <c r="F82" s="113"/>
      <c r="G82" s="111"/>
      <c r="H82" s="114"/>
      <c r="I82" s="139"/>
    </row>
    <row r="83" spans="1:9" ht="12.75">
      <c r="A83" s="139"/>
      <c r="B83" s="139"/>
      <c r="C83" s="113"/>
      <c r="D83" s="111"/>
      <c r="E83" s="111"/>
      <c r="F83" s="113"/>
      <c r="G83" s="111"/>
      <c r="H83" s="114"/>
      <c r="I83" s="139"/>
    </row>
    <row r="84" spans="1:9" ht="12.75">
      <c r="A84" s="139"/>
      <c r="B84" s="139"/>
      <c r="C84" s="113"/>
      <c r="D84" s="111"/>
      <c r="E84" s="111"/>
      <c r="F84" s="113"/>
      <c r="G84" s="111"/>
      <c r="H84" s="114"/>
      <c r="I84" s="139"/>
    </row>
    <row r="85" spans="1:9" ht="12.75">
      <c r="A85" s="139"/>
      <c r="B85" s="139"/>
      <c r="C85" s="113"/>
      <c r="D85" s="111"/>
      <c r="E85" s="111"/>
      <c r="F85" s="113"/>
      <c r="G85" s="111"/>
      <c r="H85" s="114"/>
      <c r="I85" s="139"/>
    </row>
    <row r="86" spans="1:9" ht="12.75">
      <c r="A86" s="139"/>
      <c r="B86" s="139"/>
      <c r="C86" s="113"/>
      <c r="D86" s="111"/>
      <c r="E86" s="111"/>
      <c r="F86" s="113"/>
      <c r="G86" s="111"/>
      <c r="H86" s="114"/>
      <c r="I86" s="139"/>
    </row>
    <row r="87" spans="1:9" ht="12.75">
      <c r="A87" s="139"/>
      <c r="B87" s="139"/>
      <c r="C87" s="113"/>
      <c r="D87" s="111"/>
      <c r="E87" s="111"/>
      <c r="F87" s="113"/>
      <c r="G87" s="111"/>
      <c r="H87" s="114"/>
      <c r="I87" s="139"/>
    </row>
    <row r="88" spans="1:9" ht="12.75">
      <c r="A88" s="139"/>
      <c r="B88" s="139"/>
      <c r="C88" s="113"/>
      <c r="D88" s="111"/>
      <c r="E88" s="111"/>
      <c r="F88" s="113"/>
      <c r="G88" s="111"/>
      <c r="H88" s="114"/>
      <c r="I88" s="139"/>
    </row>
    <row r="89" spans="1:9" ht="12.75">
      <c r="A89" s="139"/>
      <c r="B89" s="139"/>
      <c r="C89" s="113"/>
      <c r="D89" s="111"/>
      <c r="E89" s="111"/>
      <c r="F89" s="113"/>
      <c r="G89" s="111"/>
      <c r="H89" s="114"/>
      <c r="I89" s="139"/>
    </row>
    <row r="90" spans="1:9" ht="12.75">
      <c r="A90" s="139"/>
      <c r="B90" s="139"/>
      <c r="C90" s="113"/>
      <c r="D90" s="111"/>
      <c r="E90" s="111"/>
      <c r="F90" s="113"/>
      <c r="G90" s="111"/>
      <c r="H90" s="114"/>
      <c r="I90" s="139"/>
    </row>
    <row r="91" spans="1:9" ht="12.75">
      <c r="A91" s="139"/>
      <c r="B91" s="139"/>
      <c r="C91" s="113"/>
      <c r="D91" s="111"/>
      <c r="E91" s="111"/>
      <c r="F91" s="113"/>
      <c r="G91" s="111"/>
      <c r="H91" s="114"/>
      <c r="I91" s="139"/>
    </row>
    <row r="92" spans="1:9" ht="12.75">
      <c r="A92" s="139"/>
      <c r="B92" s="139"/>
      <c r="C92" s="113"/>
      <c r="D92" s="111"/>
      <c r="E92" s="111"/>
      <c r="F92" s="113"/>
      <c r="G92" s="111"/>
      <c r="H92" s="114"/>
      <c r="I92" s="139"/>
    </row>
    <row r="93" spans="1:9" ht="12.75">
      <c r="A93" s="139"/>
      <c r="B93" s="139"/>
      <c r="C93" s="113"/>
      <c r="D93" s="111"/>
      <c r="E93" s="111"/>
      <c r="F93" s="113"/>
      <c r="G93" s="111"/>
      <c r="H93" s="114"/>
      <c r="I93" s="139"/>
    </row>
    <row r="94" spans="1:9" ht="12.75">
      <c r="A94" s="139"/>
      <c r="B94" s="139"/>
      <c r="C94" s="113"/>
      <c r="D94" s="111"/>
      <c r="E94" s="111"/>
      <c r="F94" s="113"/>
      <c r="G94" s="111"/>
      <c r="H94" s="114"/>
      <c r="I94" s="139"/>
    </row>
    <row r="95" spans="1:9" ht="12.75">
      <c r="A95" s="139"/>
      <c r="B95" s="139"/>
      <c r="C95" s="113"/>
      <c r="D95" s="111"/>
      <c r="E95" s="111"/>
      <c r="F95" s="113"/>
      <c r="G95" s="111"/>
      <c r="H95" s="114"/>
      <c r="I95" s="139"/>
    </row>
    <row r="96" spans="1:9" ht="12.75">
      <c r="A96" s="139"/>
      <c r="B96" s="139"/>
      <c r="C96" s="113"/>
      <c r="D96" s="111"/>
      <c r="E96" s="111"/>
      <c r="F96" s="113"/>
      <c r="G96" s="111"/>
      <c r="H96" s="114"/>
      <c r="I96" s="139"/>
    </row>
    <row r="97" spans="1:9" ht="12.75">
      <c r="A97" s="139"/>
      <c r="B97" s="139"/>
      <c r="C97" s="113"/>
      <c r="D97" s="111"/>
      <c r="E97" s="111"/>
      <c r="F97" s="113"/>
      <c r="G97" s="111"/>
      <c r="H97" s="114"/>
      <c r="I97" s="139"/>
    </row>
    <row r="98" spans="1:9" ht="12.75">
      <c r="A98" s="139"/>
      <c r="B98" s="139"/>
      <c r="C98" s="113"/>
      <c r="D98" s="111"/>
      <c r="E98" s="111"/>
      <c r="F98" s="113"/>
      <c r="G98" s="111"/>
      <c r="H98" s="114"/>
      <c r="I98" s="139"/>
    </row>
    <row r="99" spans="1:9" ht="12.75">
      <c r="A99" s="139"/>
      <c r="B99" s="139"/>
      <c r="C99" s="113"/>
      <c r="D99" s="111"/>
      <c r="E99" s="111"/>
      <c r="F99" s="113"/>
      <c r="G99" s="111"/>
      <c r="H99" s="114"/>
      <c r="I99" s="139"/>
    </row>
    <row r="100" spans="1:9" ht="12.75">
      <c r="A100" s="139"/>
      <c r="B100" s="139"/>
      <c r="C100" s="113"/>
      <c r="D100" s="111"/>
      <c r="E100" s="111"/>
      <c r="F100" s="113"/>
      <c r="G100" s="111"/>
      <c r="H100" s="114"/>
      <c r="I100" s="139"/>
    </row>
    <row r="101" spans="1:9" ht="12.75">
      <c r="A101" s="139"/>
      <c r="B101" s="139"/>
      <c r="C101" s="113"/>
      <c r="D101" s="111"/>
      <c r="E101" s="111"/>
      <c r="F101" s="113"/>
      <c r="G101" s="111"/>
      <c r="H101" s="114"/>
      <c r="I101" s="139"/>
    </row>
    <row r="102" spans="1:9" ht="12.75">
      <c r="A102" s="139"/>
      <c r="B102" s="139"/>
      <c r="C102" s="113"/>
      <c r="D102" s="111"/>
      <c r="E102" s="111"/>
      <c r="F102" s="113"/>
      <c r="G102" s="111"/>
      <c r="H102" s="114"/>
      <c r="I102" s="139"/>
    </row>
    <row r="103" spans="1:9" ht="12.75">
      <c r="A103" s="139"/>
      <c r="B103" s="139"/>
      <c r="C103" s="113"/>
      <c r="D103" s="111"/>
      <c r="E103" s="111"/>
      <c r="F103" s="113"/>
      <c r="G103" s="111"/>
      <c r="H103" s="114"/>
      <c r="I103" s="139"/>
    </row>
    <row r="104" spans="1:9" ht="12.75">
      <c r="A104" s="139"/>
      <c r="B104" s="139"/>
      <c r="C104" s="113"/>
      <c r="D104" s="111"/>
      <c r="E104" s="111"/>
      <c r="F104" s="113"/>
      <c r="G104" s="111"/>
      <c r="H104" s="114"/>
      <c r="I104" s="139"/>
    </row>
    <row r="105" spans="1:9" ht="12.75">
      <c r="A105" s="139"/>
      <c r="B105" s="139"/>
      <c r="C105" s="113"/>
      <c r="D105" s="111"/>
      <c r="E105" s="111"/>
      <c r="F105" s="113"/>
      <c r="G105" s="111"/>
      <c r="H105" s="114"/>
      <c r="I105" s="139"/>
    </row>
    <row r="106" spans="1:9" ht="12.75">
      <c r="A106" s="139"/>
      <c r="B106" s="139"/>
      <c r="C106" s="113"/>
      <c r="D106" s="111"/>
      <c r="E106" s="111"/>
      <c r="F106" s="113"/>
      <c r="G106" s="111"/>
      <c r="H106" s="114"/>
      <c r="I106" s="139"/>
    </row>
    <row r="107" spans="1:9" ht="12.75">
      <c r="A107" s="139"/>
      <c r="B107" s="139"/>
      <c r="C107" s="113"/>
      <c r="D107" s="111"/>
      <c r="E107" s="111"/>
      <c r="F107" s="113"/>
      <c r="G107" s="111"/>
      <c r="H107" s="114"/>
      <c r="I107" s="139"/>
    </row>
    <row r="108" spans="1:9" ht="12.75">
      <c r="A108" s="139"/>
      <c r="B108" s="139"/>
      <c r="C108" s="113"/>
      <c r="D108" s="111"/>
      <c r="E108" s="111"/>
      <c r="F108" s="113"/>
      <c r="G108" s="111"/>
      <c r="H108" s="114"/>
      <c r="I108" s="139"/>
    </row>
    <row r="109" spans="1:9" ht="12.75">
      <c r="A109" s="139"/>
      <c r="B109" s="139"/>
      <c r="C109" s="113"/>
      <c r="D109" s="111"/>
      <c r="E109" s="111"/>
      <c r="F109" s="113"/>
      <c r="G109" s="111"/>
      <c r="H109" s="114"/>
      <c r="I109" s="139"/>
    </row>
    <row r="110" spans="1:9" ht="12.75">
      <c r="A110" s="139"/>
      <c r="B110" s="139"/>
      <c r="C110" s="113"/>
      <c r="D110" s="111"/>
      <c r="E110" s="111"/>
      <c r="F110" s="113"/>
      <c r="G110" s="111"/>
      <c r="H110" s="114"/>
      <c r="I110" s="139"/>
    </row>
    <row r="111" spans="1:9" ht="12.75">
      <c r="A111" s="139"/>
      <c r="B111" s="139"/>
      <c r="C111" s="113"/>
      <c r="D111" s="111"/>
      <c r="E111" s="111"/>
      <c r="F111" s="113"/>
      <c r="G111" s="111"/>
      <c r="H111" s="114"/>
      <c r="I111" s="139"/>
    </row>
    <row r="112" spans="1:9" ht="12.75">
      <c r="A112" s="139"/>
      <c r="B112" s="139"/>
      <c r="C112" s="113"/>
      <c r="D112" s="111"/>
      <c r="E112" s="111"/>
      <c r="F112" s="113"/>
      <c r="G112" s="111"/>
      <c r="H112" s="114"/>
      <c r="I112" s="139"/>
    </row>
    <row r="113" spans="1:9" ht="12.75">
      <c r="A113" s="139"/>
      <c r="B113" s="139"/>
      <c r="C113" s="113"/>
      <c r="D113" s="111"/>
      <c r="E113" s="111"/>
      <c r="F113" s="113"/>
      <c r="G113" s="111"/>
      <c r="H113" s="114"/>
      <c r="I113" s="139"/>
    </row>
    <row r="114" spans="1:9" ht="12.75">
      <c r="A114" s="139"/>
      <c r="B114" s="139"/>
      <c r="C114" s="113"/>
      <c r="D114" s="111"/>
      <c r="E114" s="111"/>
      <c r="F114" s="113"/>
      <c r="G114" s="111"/>
      <c r="H114" s="114"/>
      <c r="I114" s="139"/>
    </row>
    <row r="115" spans="1:9" ht="12.75">
      <c r="A115" s="139"/>
      <c r="B115" s="139"/>
      <c r="C115" s="113"/>
      <c r="D115" s="111"/>
      <c r="E115" s="111"/>
      <c r="F115" s="113"/>
      <c r="G115" s="111"/>
      <c r="H115" s="114"/>
      <c r="I115" s="139"/>
    </row>
    <row r="116" spans="1:9" ht="12.75">
      <c r="A116" s="139"/>
      <c r="B116" s="139"/>
      <c r="C116" s="113"/>
      <c r="D116" s="111"/>
      <c r="E116" s="111"/>
      <c r="F116" s="113"/>
      <c r="G116" s="111"/>
      <c r="H116" s="114"/>
      <c r="I116" s="139"/>
    </row>
    <row r="117" spans="1:9" ht="12.75">
      <c r="A117" s="139"/>
      <c r="B117" s="139"/>
      <c r="C117" s="113"/>
      <c r="D117" s="111"/>
      <c r="E117" s="111"/>
      <c r="F117" s="113"/>
      <c r="G117" s="111"/>
      <c r="H117" s="114"/>
      <c r="I117" s="139"/>
    </row>
    <row r="118" spans="1:9" ht="12.75">
      <c r="A118" s="139"/>
      <c r="B118" s="139"/>
      <c r="C118" s="113"/>
      <c r="D118" s="111"/>
      <c r="E118" s="111"/>
      <c r="F118" s="113"/>
      <c r="G118" s="111"/>
      <c r="H118" s="114"/>
      <c r="I118" s="139"/>
    </row>
    <row r="119" spans="1:9" ht="12.75">
      <c r="A119" s="139"/>
      <c r="B119" s="139"/>
      <c r="C119" s="113"/>
      <c r="D119" s="111"/>
      <c r="E119" s="111"/>
      <c r="F119" s="113"/>
      <c r="G119" s="111"/>
      <c r="H119" s="114"/>
      <c r="I119" s="139"/>
    </row>
    <row r="120" spans="1:9" ht="12.75">
      <c r="A120" s="139"/>
      <c r="B120" s="139"/>
      <c r="C120" s="113"/>
      <c r="D120" s="111"/>
      <c r="E120" s="111"/>
      <c r="F120" s="113"/>
      <c r="G120" s="111"/>
      <c r="H120" s="114"/>
      <c r="I120" s="139"/>
    </row>
    <row r="121" spans="1:9" ht="12.75">
      <c r="A121" s="139"/>
      <c r="B121" s="139"/>
      <c r="C121" s="113"/>
      <c r="D121" s="111"/>
      <c r="E121" s="111"/>
      <c r="F121" s="113"/>
      <c r="G121" s="111"/>
      <c r="H121" s="114"/>
      <c r="I121" s="139"/>
    </row>
    <row r="122" spans="1:9" ht="12.75">
      <c r="A122" s="139"/>
      <c r="B122" s="139"/>
      <c r="C122" s="113"/>
      <c r="D122" s="111"/>
      <c r="E122" s="111"/>
      <c r="F122" s="113"/>
      <c r="G122" s="111"/>
      <c r="H122" s="114"/>
      <c r="I122" s="139"/>
    </row>
    <row r="123" spans="1:9" ht="12.75">
      <c r="A123" s="139"/>
      <c r="B123" s="139"/>
      <c r="C123" s="113"/>
      <c r="D123" s="111"/>
      <c r="E123" s="111"/>
      <c r="F123" s="113"/>
      <c r="G123" s="111"/>
      <c r="H123" s="114"/>
      <c r="I123" s="139"/>
    </row>
    <row r="124" spans="1:9" ht="12.75">
      <c r="A124" s="139"/>
      <c r="B124" s="139"/>
      <c r="C124" s="113"/>
      <c r="D124" s="111"/>
      <c r="E124" s="111"/>
      <c r="F124" s="113"/>
      <c r="G124" s="111"/>
      <c r="H124" s="114"/>
      <c r="I124" s="139"/>
    </row>
    <row r="125" spans="1:9" ht="12.75">
      <c r="A125" s="139"/>
      <c r="B125" s="139"/>
      <c r="C125" s="113"/>
      <c r="D125" s="111"/>
      <c r="E125" s="111"/>
      <c r="F125" s="113"/>
      <c r="G125" s="111"/>
      <c r="H125" s="114"/>
      <c r="I125" s="139"/>
    </row>
    <row r="126" spans="1:9" ht="12.75">
      <c r="A126" s="139"/>
      <c r="B126" s="139"/>
      <c r="C126" s="113"/>
      <c r="D126" s="111"/>
      <c r="E126" s="111"/>
      <c r="F126" s="113"/>
      <c r="G126" s="111"/>
      <c r="H126" s="114"/>
      <c r="I126" s="139"/>
    </row>
    <row r="127" spans="1:9" ht="12.75">
      <c r="A127" s="139"/>
      <c r="B127" s="139"/>
      <c r="C127" s="113"/>
      <c r="D127" s="111"/>
      <c r="E127" s="111"/>
      <c r="F127" s="113"/>
      <c r="G127" s="111"/>
      <c r="H127" s="114"/>
      <c r="I127" s="139"/>
    </row>
    <row r="128" spans="1:9" ht="12.75">
      <c r="A128" s="139"/>
      <c r="B128" s="139"/>
      <c r="C128" s="113"/>
      <c r="D128" s="111"/>
      <c r="E128" s="111"/>
      <c r="F128" s="113"/>
      <c r="G128" s="111"/>
      <c r="H128" s="114"/>
      <c r="I128" s="139"/>
    </row>
    <row r="129" spans="1:9" ht="12.75">
      <c r="A129" s="139"/>
      <c r="B129" s="139"/>
      <c r="C129" s="113"/>
      <c r="D129" s="111"/>
      <c r="E129" s="111"/>
      <c r="F129" s="113"/>
      <c r="G129" s="111"/>
      <c r="H129" s="114"/>
      <c r="I129" s="139"/>
    </row>
    <row r="130" spans="1:9" ht="12.75">
      <c r="A130" s="139"/>
      <c r="B130" s="139"/>
      <c r="C130" s="113"/>
      <c r="D130" s="111"/>
      <c r="E130" s="111"/>
      <c r="F130" s="113"/>
      <c r="G130" s="111"/>
      <c r="H130" s="114"/>
      <c r="I130" s="139"/>
    </row>
    <row r="131" spans="1:9" ht="12.75">
      <c r="A131" s="139"/>
      <c r="B131" s="139"/>
      <c r="C131" s="113"/>
      <c r="D131" s="111"/>
      <c r="E131" s="111"/>
      <c r="F131" s="113"/>
      <c r="G131" s="111"/>
      <c r="H131" s="114"/>
      <c r="I131" s="139"/>
    </row>
    <row r="132" spans="1:9" ht="12.75">
      <c r="A132" s="139"/>
      <c r="B132" s="139"/>
      <c r="C132" s="113"/>
      <c r="D132" s="111"/>
      <c r="E132" s="111"/>
      <c r="F132" s="113"/>
      <c r="G132" s="111"/>
      <c r="H132" s="114"/>
      <c r="I132" s="139"/>
    </row>
    <row r="133" spans="1:9" ht="12.75">
      <c r="A133" s="139"/>
      <c r="B133" s="139"/>
      <c r="C133" s="113"/>
      <c r="D133" s="111"/>
      <c r="E133" s="111"/>
      <c r="F133" s="113"/>
      <c r="G133" s="111"/>
      <c r="H133" s="114"/>
      <c r="I133" s="139"/>
    </row>
    <row r="134" spans="1:9" ht="12.75">
      <c r="A134" s="139"/>
      <c r="B134" s="139"/>
      <c r="C134" s="113"/>
      <c r="D134" s="111"/>
      <c r="E134" s="111"/>
      <c r="F134" s="113"/>
      <c r="G134" s="111"/>
      <c r="H134" s="114"/>
      <c r="I134" s="139"/>
    </row>
    <row r="135" spans="1:9" ht="12.75">
      <c r="A135" s="139"/>
      <c r="B135" s="139"/>
      <c r="C135" s="113"/>
      <c r="D135" s="111"/>
      <c r="E135" s="111"/>
      <c r="F135" s="113"/>
      <c r="G135" s="111"/>
      <c r="H135" s="114"/>
      <c r="I135" s="139"/>
    </row>
    <row r="136" spans="1:9" ht="12.75">
      <c r="A136" s="139"/>
      <c r="B136" s="139"/>
      <c r="C136" s="113"/>
      <c r="D136" s="111"/>
      <c r="E136" s="111"/>
      <c r="F136" s="113"/>
      <c r="G136" s="111"/>
      <c r="H136" s="114"/>
      <c r="I136" s="139"/>
    </row>
    <row r="137" spans="1:9" ht="12.75">
      <c r="A137" s="139"/>
      <c r="B137" s="139"/>
      <c r="C137" s="113"/>
      <c r="D137" s="111"/>
      <c r="E137" s="111"/>
      <c r="F137" s="113"/>
      <c r="G137" s="111"/>
      <c r="H137" s="114"/>
      <c r="I137" s="139"/>
    </row>
    <row r="138" spans="1:9" ht="12.75">
      <c r="A138" s="139"/>
      <c r="B138" s="139"/>
      <c r="C138" s="113"/>
      <c r="D138" s="111"/>
      <c r="E138" s="111"/>
      <c r="F138" s="113"/>
      <c r="G138" s="111"/>
      <c r="H138" s="114"/>
      <c r="I138" s="139"/>
    </row>
    <row r="139" spans="1:9" ht="12.75">
      <c r="A139" s="139"/>
      <c r="B139" s="139"/>
      <c r="C139" s="113"/>
      <c r="D139" s="111"/>
      <c r="E139" s="111"/>
      <c r="F139" s="113"/>
      <c r="G139" s="111"/>
      <c r="H139" s="114"/>
      <c r="I139" s="139"/>
    </row>
    <row r="140" spans="1:9" ht="12.75">
      <c r="A140" s="139"/>
      <c r="B140" s="139"/>
      <c r="C140" s="113"/>
      <c r="D140" s="111"/>
      <c r="E140" s="111"/>
      <c r="F140" s="113"/>
      <c r="G140" s="111"/>
      <c r="H140" s="114"/>
      <c r="I140" s="139"/>
    </row>
    <row r="141" spans="1:9" ht="12.75">
      <c r="A141" s="139"/>
      <c r="B141" s="139"/>
      <c r="C141" s="113"/>
      <c r="D141" s="111"/>
      <c r="E141" s="111"/>
      <c r="F141" s="113"/>
      <c r="G141" s="111"/>
      <c r="H141" s="114"/>
      <c r="I141" s="139"/>
    </row>
    <row r="142" spans="1:9" ht="12.75">
      <c r="A142" s="139"/>
      <c r="B142" s="139"/>
      <c r="C142" s="113"/>
      <c r="D142" s="111"/>
      <c r="E142" s="111"/>
      <c r="F142" s="113"/>
      <c r="G142" s="111"/>
      <c r="H142" s="114"/>
      <c r="I142" s="139"/>
    </row>
    <row r="143" spans="1:9" ht="12.75">
      <c r="A143" s="139"/>
      <c r="B143" s="139"/>
      <c r="C143" s="113"/>
      <c r="D143" s="111"/>
      <c r="E143" s="111"/>
      <c r="F143" s="113"/>
      <c r="G143" s="111"/>
      <c r="H143" s="114"/>
      <c r="I143" s="139"/>
    </row>
    <row r="144" spans="1:9" ht="12.75">
      <c r="A144" s="139"/>
      <c r="B144" s="139"/>
      <c r="C144" s="113"/>
      <c r="D144" s="111"/>
      <c r="E144" s="111"/>
      <c r="F144" s="113"/>
      <c r="G144" s="111"/>
      <c r="H144" s="114"/>
      <c r="I144" s="139"/>
    </row>
    <row r="145" spans="1:9" ht="12.75">
      <c r="A145" s="139"/>
      <c r="B145" s="139"/>
      <c r="C145" s="113"/>
      <c r="D145" s="111"/>
      <c r="E145" s="111"/>
      <c r="F145" s="113"/>
      <c r="G145" s="111"/>
      <c r="H145" s="114"/>
      <c r="I145" s="139"/>
    </row>
    <row r="146" spans="1:9" ht="12.75">
      <c r="A146" s="139"/>
      <c r="B146" s="139"/>
      <c r="C146" s="113"/>
      <c r="D146" s="111"/>
      <c r="E146" s="111"/>
      <c r="F146" s="113"/>
      <c r="G146" s="111"/>
      <c r="H146" s="114"/>
      <c r="I146" s="139"/>
    </row>
    <row r="147" spans="1:9" ht="12.75">
      <c r="A147" s="139"/>
      <c r="B147" s="139"/>
      <c r="C147" s="113"/>
      <c r="D147" s="111"/>
      <c r="E147" s="111"/>
      <c r="F147" s="113"/>
      <c r="G147" s="111"/>
      <c r="H147" s="114"/>
      <c r="I147" s="139"/>
    </row>
    <row r="148" spans="1:9" ht="12.75">
      <c r="A148" s="139"/>
      <c r="B148" s="139"/>
      <c r="C148" s="113"/>
      <c r="D148" s="111"/>
      <c r="E148" s="111"/>
      <c r="F148" s="113"/>
      <c r="G148" s="111"/>
      <c r="H148" s="114"/>
      <c r="I148" s="139"/>
    </row>
    <row r="149" spans="1:9" ht="12.75">
      <c r="A149" s="139"/>
      <c r="B149" s="139"/>
      <c r="C149" s="113"/>
      <c r="D149" s="111"/>
      <c r="E149" s="111"/>
      <c r="F149" s="113"/>
      <c r="G149" s="111"/>
      <c r="H149" s="114"/>
      <c r="I149" s="139"/>
    </row>
    <row r="150" spans="1:9" ht="12.75">
      <c r="A150" s="139"/>
      <c r="B150" s="139"/>
      <c r="C150" s="113"/>
      <c r="D150" s="111"/>
      <c r="E150" s="111"/>
      <c r="F150" s="113"/>
      <c r="G150" s="111"/>
      <c r="H150" s="114"/>
      <c r="I150" s="139"/>
    </row>
    <row r="151" spans="1:9" ht="12.75">
      <c r="A151" s="139"/>
      <c r="B151" s="139"/>
      <c r="C151" s="113"/>
      <c r="D151" s="111"/>
      <c r="E151" s="111"/>
      <c r="F151" s="113"/>
      <c r="G151" s="111"/>
      <c r="H151" s="114"/>
      <c r="I151" s="139"/>
    </row>
    <row r="152" spans="1:9" ht="12.75">
      <c r="A152" s="139"/>
      <c r="B152" s="139"/>
      <c r="C152" s="113"/>
      <c r="D152" s="111"/>
      <c r="E152" s="111"/>
      <c r="F152" s="113"/>
      <c r="G152" s="111"/>
      <c r="H152" s="114"/>
      <c r="I152" s="139"/>
    </row>
    <row r="153" spans="1:9" ht="12.75">
      <c r="A153" s="139"/>
      <c r="B153" s="139"/>
      <c r="C153" s="113"/>
      <c r="D153" s="111"/>
      <c r="E153" s="111"/>
      <c r="F153" s="113"/>
      <c r="G153" s="111"/>
      <c r="H153" s="114"/>
      <c r="I153" s="139"/>
    </row>
    <row r="154" spans="1:9" ht="12.75">
      <c r="A154" s="139"/>
      <c r="B154" s="139"/>
      <c r="C154" s="113"/>
      <c r="D154" s="111"/>
      <c r="E154" s="111"/>
      <c r="F154" s="113"/>
      <c r="G154" s="111"/>
      <c r="H154" s="114"/>
      <c r="I154" s="139"/>
    </row>
    <row r="155" spans="1:9" ht="12.75">
      <c r="A155" s="139"/>
      <c r="B155" s="139"/>
      <c r="C155" s="113"/>
      <c r="D155" s="111"/>
      <c r="E155" s="111"/>
      <c r="F155" s="113"/>
      <c r="G155" s="111"/>
      <c r="H155" s="114"/>
      <c r="I155" s="139"/>
    </row>
    <row r="156" spans="1:9" ht="12.75">
      <c r="A156" s="139"/>
      <c r="B156" s="139"/>
      <c r="C156" s="113"/>
      <c r="D156" s="111"/>
      <c r="E156" s="111"/>
      <c r="F156" s="113"/>
      <c r="G156" s="111"/>
      <c r="H156" s="114"/>
      <c r="I156" s="139"/>
    </row>
    <row r="157" spans="1:9" ht="12.75">
      <c r="A157" s="139"/>
      <c r="B157" s="139"/>
      <c r="C157" s="113"/>
      <c r="D157" s="111"/>
      <c r="E157" s="111"/>
      <c r="F157" s="113"/>
      <c r="G157" s="111"/>
      <c r="H157" s="114"/>
      <c r="I157" s="139"/>
    </row>
    <row r="158" spans="1:9" ht="12.75">
      <c r="A158" s="139"/>
      <c r="B158" s="139"/>
      <c r="C158" s="113"/>
      <c r="D158" s="111"/>
      <c r="E158" s="111"/>
      <c r="F158" s="113"/>
      <c r="G158" s="111"/>
      <c r="H158" s="114"/>
      <c r="I158" s="139"/>
    </row>
    <row r="159" spans="1:9" ht="12.75">
      <c r="A159" s="139"/>
      <c r="B159" s="139"/>
      <c r="C159" s="113"/>
      <c r="D159" s="111"/>
      <c r="E159" s="111"/>
      <c r="F159" s="113"/>
      <c r="G159" s="111"/>
      <c r="H159" s="114"/>
      <c r="I159" s="139"/>
    </row>
    <row r="160" spans="1:9" ht="12.75">
      <c r="A160" s="139"/>
      <c r="B160" s="139"/>
      <c r="C160" s="113"/>
      <c r="D160" s="111"/>
      <c r="E160" s="111"/>
      <c r="F160" s="113"/>
      <c r="G160" s="111"/>
      <c r="H160" s="114"/>
      <c r="I160" s="139"/>
    </row>
    <row r="161" spans="1:9" ht="12.75">
      <c r="A161" s="139"/>
      <c r="B161" s="139"/>
      <c r="C161" s="113"/>
      <c r="D161" s="111"/>
      <c r="E161" s="111"/>
      <c r="F161" s="113"/>
      <c r="G161" s="111"/>
      <c r="H161" s="114"/>
      <c r="I161" s="139"/>
    </row>
    <row r="162" spans="1:9" ht="12.75">
      <c r="A162" s="139"/>
      <c r="B162" s="139"/>
      <c r="C162" s="113"/>
      <c r="D162" s="111"/>
      <c r="E162" s="111"/>
      <c r="F162" s="113"/>
      <c r="G162" s="111"/>
      <c r="H162" s="114"/>
      <c r="I162" s="139"/>
    </row>
    <row r="163" spans="1:9" ht="12.75">
      <c r="A163" s="139"/>
      <c r="B163" s="139"/>
      <c r="C163" s="113"/>
      <c r="D163" s="111"/>
      <c r="E163" s="111"/>
      <c r="F163" s="113"/>
      <c r="G163" s="111"/>
      <c r="H163" s="114"/>
      <c r="I163" s="139"/>
    </row>
    <row r="164" spans="1:9" ht="12.75">
      <c r="A164" s="139"/>
      <c r="B164" s="139"/>
      <c r="C164" s="113"/>
      <c r="D164" s="111"/>
      <c r="E164" s="111"/>
      <c r="F164" s="113"/>
      <c r="G164" s="111"/>
      <c r="H164" s="114"/>
      <c r="I164" s="139"/>
    </row>
    <row r="165" spans="1:9" ht="12.75">
      <c r="A165" s="139"/>
      <c r="B165" s="139"/>
      <c r="C165" s="113"/>
      <c r="D165" s="111"/>
      <c r="E165" s="111"/>
      <c r="F165" s="113"/>
      <c r="G165" s="111"/>
      <c r="H165" s="114"/>
      <c r="I165" s="139"/>
    </row>
    <row r="166" spans="1:9" ht="12.75">
      <c r="A166" s="139"/>
      <c r="B166" s="139"/>
      <c r="C166" s="113"/>
      <c r="D166" s="111"/>
      <c r="E166" s="111"/>
      <c r="F166" s="113"/>
      <c r="G166" s="111"/>
      <c r="H166" s="114"/>
      <c r="I166" s="139"/>
    </row>
    <row r="167" spans="1:9" ht="12.75">
      <c r="A167" s="139"/>
      <c r="B167" s="139"/>
      <c r="C167" s="113"/>
      <c r="D167" s="111"/>
      <c r="E167" s="111"/>
      <c r="F167" s="113"/>
      <c r="G167" s="111"/>
      <c r="H167" s="114"/>
      <c r="I167" s="139"/>
    </row>
    <row r="168" spans="1:9" ht="12.75">
      <c r="A168" s="139"/>
      <c r="B168" s="139"/>
      <c r="C168" s="113"/>
      <c r="D168" s="111"/>
      <c r="E168" s="111"/>
      <c r="F168" s="113"/>
      <c r="G168" s="111"/>
      <c r="H168" s="114"/>
      <c r="I168" s="139"/>
    </row>
    <row r="169" spans="1:9" ht="12.75">
      <c r="A169" s="139"/>
      <c r="B169" s="139"/>
      <c r="C169" s="113"/>
      <c r="D169" s="111"/>
      <c r="E169" s="111"/>
      <c r="F169" s="113"/>
      <c r="G169" s="111"/>
      <c r="H169" s="114"/>
      <c r="I169" s="139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9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320" t="str">
        <f>Startlist!$F1</f>
        <v> </v>
      </c>
      <c r="E1" s="320"/>
    </row>
    <row r="2" spans="1:7" ht="15.75">
      <c r="A2" s="321" t="str">
        <f>Startlist!$F4</f>
        <v>Silveston 50th Saaremaa Rally 2017</v>
      </c>
      <c r="B2" s="321"/>
      <c r="C2" s="321"/>
      <c r="D2" s="321"/>
      <c r="E2" s="321"/>
      <c r="F2" s="321"/>
      <c r="G2" s="321"/>
    </row>
    <row r="3" spans="1:7" ht="15">
      <c r="A3" s="320" t="str">
        <f>Startlist!$F5</f>
        <v>October 13-14, 2017</v>
      </c>
      <c r="B3" s="320"/>
      <c r="C3" s="320"/>
      <c r="D3" s="320"/>
      <c r="E3" s="320"/>
      <c r="F3" s="320"/>
      <c r="G3" s="320"/>
    </row>
    <row r="4" spans="1:7" ht="15">
      <c r="A4" s="320" t="str">
        <f>Startlist!$F6</f>
        <v>Saaremaa</v>
      </c>
      <c r="B4" s="320"/>
      <c r="C4" s="320"/>
      <c r="D4" s="320"/>
      <c r="E4" s="320"/>
      <c r="F4" s="320"/>
      <c r="G4" s="320"/>
    </row>
    <row r="6" ht="15">
      <c r="A6" s="11" t="s">
        <v>2816</v>
      </c>
    </row>
    <row r="7" spans="1:7" ht="12.75">
      <c r="A7" s="15" t="s">
        <v>2810</v>
      </c>
      <c r="B7" s="12" t="s">
        <v>2793</v>
      </c>
      <c r="C7" s="13" t="s">
        <v>2794</v>
      </c>
      <c r="D7" s="14" t="s">
        <v>2795</v>
      </c>
      <c r="E7" s="13" t="s">
        <v>2798</v>
      </c>
      <c r="F7" s="13" t="s">
        <v>2815</v>
      </c>
      <c r="G7" s="36" t="s">
        <v>2818</v>
      </c>
    </row>
    <row r="8" spans="1:7" ht="15" customHeight="1" hidden="1">
      <c r="A8" s="8"/>
      <c r="B8" s="9"/>
      <c r="C8" s="7"/>
      <c r="D8" s="7"/>
      <c r="E8" s="7"/>
      <c r="F8" s="37"/>
      <c r="G8" s="50"/>
    </row>
    <row r="9" spans="1:7" ht="15" customHeight="1" hidden="1">
      <c r="A9" s="8"/>
      <c r="B9" s="9"/>
      <c r="C9" s="7"/>
      <c r="D9" s="7"/>
      <c r="E9" s="7"/>
      <c r="F9" s="37"/>
      <c r="G9" s="50"/>
    </row>
    <row r="10" spans="1:7" ht="15" customHeight="1" hidden="1">
      <c r="A10" s="8"/>
      <c r="B10" s="9"/>
      <c r="C10" s="7"/>
      <c r="D10" s="7"/>
      <c r="E10" s="7"/>
      <c r="F10" s="37"/>
      <c r="G10" s="50"/>
    </row>
    <row r="11" spans="1:7" ht="15" customHeight="1" hidden="1">
      <c r="A11" s="8"/>
      <c r="B11" s="9"/>
      <c r="C11" s="7"/>
      <c r="D11" s="7"/>
      <c r="E11" s="7"/>
      <c r="F11" s="37"/>
      <c r="G11" s="50"/>
    </row>
    <row r="12" spans="1:7" ht="15" customHeight="1">
      <c r="A12" s="8" t="s">
        <v>4551</v>
      </c>
      <c r="B12" s="9" t="s">
        <v>2835</v>
      </c>
      <c r="C12" s="7" t="s">
        <v>3001</v>
      </c>
      <c r="D12" s="7" t="s">
        <v>3002</v>
      </c>
      <c r="E12" s="7" t="s">
        <v>2755</v>
      </c>
      <c r="F12" s="37" t="s">
        <v>3706</v>
      </c>
      <c r="G12" s="50" t="s">
        <v>940</v>
      </c>
    </row>
    <row r="13" spans="1:7" ht="15" customHeight="1">
      <c r="A13" s="8" t="s">
        <v>4552</v>
      </c>
      <c r="B13" s="9" t="s">
        <v>2829</v>
      </c>
      <c r="C13" s="7" t="s">
        <v>2846</v>
      </c>
      <c r="D13" s="7" t="s">
        <v>2847</v>
      </c>
      <c r="E13" s="7" t="s">
        <v>2849</v>
      </c>
      <c r="F13" s="37" t="s">
        <v>3707</v>
      </c>
      <c r="G13" s="50" t="s">
        <v>4553</v>
      </c>
    </row>
    <row r="14" spans="1:7" ht="15" customHeight="1">
      <c r="A14" s="8" t="s">
        <v>4554</v>
      </c>
      <c r="B14" s="9" t="s">
        <v>2835</v>
      </c>
      <c r="C14" s="7" t="s">
        <v>1321</v>
      </c>
      <c r="D14" s="7" t="s">
        <v>1322</v>
      </c>
      <c r="E14" s="7" t="s">
        <v>3000</v>
      </c>
      <c r="F14" s="37" t="s">
        <v>4133</v>
      </c>
      <c r="G14" s="50" t="s">
        <v>4553</v>
      </c>
    </row>
    <row r="15" spans="1:7" ht="15" customHeight="1">
      <c r="A15" s="8" t="s">
        <v>1744</v>
      </c>
      <c r="B15" s="9" t="s">
        <v>2835</v>
      </c>
      <c r="C15" s="7" t="s">
        <v>1324</v>
      </c>
      <c r="D15" s="7" t="s">
        <v>1325</v>
      </c>
      <c r="E15" s="7" t="s">
        <v>3000</v>
      </c>
      <c r="F15" s="37" t="s">
        <v>3708</v>
      </c>
      <c r="G15" s="50" t="s">
        <v>1745</v>
      </c>
    </row>
    <row r="16" spans="1:7" ht="15" customHeight="1">
      <c r="A16" s="8" t="s">
        <v>4555</v>
      </c>
      <c r="B16" s="9" t="s">
        <v>2835</v>
      </c>
      <c r="C16" s="7" t="s">
        <v>2992</v>
      </c>
      <c r="D16" s="7" t="s">
        <v>2993</v>
      </c>
      <c r="E16" s="7" t="s">
        <v>2755</v>
      </c>
      <c r="F16" s="37" t="s">
        <v>3707</v>
      </c>
      <c r="G16" s="50" t="s">
        <v>4556</v>
      </c>
    </row>
    <row r="17" spans="1:7" ht="15" customHeight="1">
      <c r="A17" s="8" t="s">
        <v>4557</v>
      </c>
      <c r="B17" s="9" t="s">
        <v>2829</v>
      </c>
      <c r="C17" s="7" t="s">
        <v>1334</v>
      </c>
      <c r="D17" s="7" t="s">
        <v>1335</v>
      </c>
      <c r="E17" s="7" t="s">
        <v>2843</v>
      </c>
      <c r="F17" s="37" t="s">
        <v>3707</v>
      </c>
      <c r="G17" s="50" t="s">
        <v>940</v>
      </c>
    </row>
    <row r="18" spans="1:7" ht="15" customHeight="1">
      <c r="A18" s="8" t="s">
        <v>935</v>
      </c>
      <c r="B18" s="9" t="s">
        <v>2829</v>
      </c>
      <c r="C18" s="7" t="s">
        <v>2852</v>
      </c>
      <c r="D18" s="7" t="s">
        <v>2853</v>
      </c>
      <c r="E18" s="7" t="s">
        <v>2854</v>
      </c>
      <c r="F18" s="37" t="s">
        <v>3709</v>
      </c>
      <c r="G18" s="50" t="s">
        <v>936</v>
      </c>
    </row>
    <row r="19" spans="1:7" ht="15" customHeight="1">
      <c r="A19" s="8" t="s">
        <v>4558</v>
      </c>
      <c r="B19" s="9" t="s">
        <v>2829</v>
      </c>
      <c r="C19" s="7" t="s">
        <v>3004</v>
      </c>
      <c r="D19" s="7" t="s">
        <v>3005</v>
      </c>
      <c r="E19" s="7" t="s">
        <v>2843</v>
      </c>
      <c r="F19" s="37" t="s">
        <v>3708</v>
      </c>
      <c r="G19" s="50" t="s">
        <v>4559</v>
      </c>
    </row>
    <row r="20" spans="1:7" ht="15" customHeight="1">
      <c r="A20" s="8" t="s">
        <v>1746</v>
      </c>
      <c r="B20" s="9" t="s">
        <v>2829</v>
      </c>
      <c r="C20" s="7" t="s">
        <v>1344</v>
      </c>
      <c r="D20" s="7" t="s">
        <v>1345</v>
      </c>
      <c r="E20" s="7" t="s">
        <v>2881</v>
      </c>
      <c r="F20" s="37" t="s">
        <v>3709</v>
      </c>
      <c r="G20" s="50" t="s">
        <v>1747</v>
      </c>
    </row>
    <row r="21" spans="1:7" ht="15" customHeight="1">
      <c r="A21" s="8" t="s">
        <v>4560</v>
      </c>
      <c r="B21" s="9" t="s">
        <v>2829</v>
      </c>
      <c r="C21" s="7" t="s">
        <v>2855</v>
      </c>
      <c r="D21" s="7" t="s">
        <v>2856</v>
      </c>
      <c r="E21" s="7" t="s">
        <v>2857</v>
      </c>
      <c r="F21" s="37" t="s">
        <v>3710</v>
      </c>
      <c r="G21" s="50" t="s">
        <v>4559</v>
      </c>
    </row>
    <row r="22" spans="1:7" ht="15" customHeight="1">
      <c r="A22" s="8" t="s">
        <v>4561</v>
      </c>
      <c r="B22" s="9" t="s">
        <v>2832</v>
      </c>
      <c r="C22" s="7" t="s">
        <v>3007</v>
      </c>
      <c r="D22" s="7" t="s">
        <v>3008</v>
      </c>
      <c r="E22" s="7" t="s">
        <v>2851</v>
      </c>
      <c r="F22" s="37" t="s">
        <v>3707</v>
      </c>
      <c r="G22" s="50" t="s">
        <v>4556</v>
      </c>
    </row>
    <row r="23" spans="1:7" ht="15" customHeight="1">
      <c r="A23" s="8" t="s">
        <v>4562</v>
      </c>
      <c r="B23" s="9" t="s">
        <v>2835</v>
      </c>
      <c r="C23" s="7" t="s">
        <v>1364</v>
      </c>
      <c r="D23" s="7" t="s">
        <v>1365</v>
      </c>
      <c r="E23" s="7" t="s">
        <v>1366</v>
      </c>
      <c r="F23" s="37"/>
      <c r="G23" s="50" t="s">
        <v>940</v>
      </c>
    </row>
    <row r="24" spans="1:7" ht="15" customHeight="1">
      <c r="A24" s="8" t="s">
        <v>4563</v>
      </c>
      <c r="B24" s="9" t="s">
        <v>2832</v>
      </c>
      <c r="C24" s="7" t="s">
        <v>3052</v>
      </c>
      <c r="D24" s="7" t="s">
        <v>3053</v>
      </c>
      <c r="E24" s="7" t="s">
        <v>2851</v>
      </c>
      <c r="F24" s="37" t="s">
        <v>4175</v>
      </c>
      <c r="G24" s="50" t="s">
        <v>940</v>
      </c>
    </row>
    <row r="25" spans="1:7" ht="15" customHeight="1">
      <c r="A25" s="8" t="s">
        <v>4564</v>
      </c>
      <c r="B25" s="9" t="s">
        <v>2830</v>
      </c>
      <c r="C25" s="7" t="s">
        <v>2858</v>
      </c>
      <c r="D25" s="7" t="s">
        <v>2859</v>
      </c>
      <c r="E25" s="7" t="s">
        <v>2861</v>
      </c>
      <c r="F25" s="37" t="s">
        <v>4133</v>
      </c>
      <c r="G25" s="50" t="s">
        <v>4553</v>
      </c>
    </row>
    <row r="26" spans="1:7" ht="15" customHeight="1">
      <c r="A26" s="8" t="s">
        <v>158</v>
      </c>
      <c r="B26" s="9" t="s">
        <v>2830</v>
      </c>
      <c r="C26" s="7" t="s">
        <v>2746</v>
      </c>
      <c r="D26" s="7" t="s">
        <v>2747</v>
      </c>
      <c r="E26" s="7" t="s">
        <v>2861</v>
      </c>
      <c r="F26" s="37" t="s">
        <v>3708</v>
      </c>
      <c r="G26" s="50" t="s">
        <v>159</v>
      </c>
    </row>
    <row r="27" spans="1:7" ht="15" customHeight="1">
      <c r="A27" s="8" t="s">
        <v>4565</v>
      </c>
      <c r="B27" s="9" t="s">
        <v>2839</v>
      </c>
      <c r="C27" s="7" t="s">
        <v>2771</v>
      </c>
      <c r="D27" s="7" t="s">
        <v>1393</v>
      </c>
      <c r="E27" s="7" t="s">
        <v>2772</v>
      </c>
      <c r="F27" s="37" t="s">
        <v>4166</v>
      </c>
      <c r="G27" s="50" t="s">
        <v>938</v>
      </c>
    </row>
    <row r="28" spans="1:7" ht="15" customHeight="1">
      <c r="A28" s="8" t="s">
        <v>4566</v>
      </c>
      <c r="B28" s="9" t="s">
        <v>2828</v>
      </c>
      <c r="C28" s="7" t="s">
        <v>2752</v>
      </c>
      <c r="D28" s="7" t="s">
        <v>1395</v>
      </c>
      <c r="E28" s="7" t="s">
        <v>2972</v>
      </c>
      <c r="F28" s="37"/>
      <c r="G28" s="50" t="s">
        <v>938</v>
      </c>
    </row>
    <row r="29" spans="1:7" ht="15" customHeight="1">
      <c r="A29" s="8" t="s">
        <v>4567</v>
      </c>
      <c r="B29" s="9" t="s">
        <v>2831</v>
      </c>
      <c r="C29" s="7" t="s">
        <v>2865</v>
      </c>
      <c r="D29" s="7" t="s">
        <v>2866</v>
      </c>
      <c r="E29" s="7" t="s">
        <v>2868</v>
      </c>
      <c r="F29" s="37"/>
      <c r="G29" s="50" t="s">
        <v>4568</v>
      </c>
    </row>
    <row r="30" spans="1:7" ht="15" customHeight="1">
      <c r="A30" s="8" t="s">
        <v>4569</v>
      </c>
      <c r="B30" s="9" t="s">
        <v>2830</v>
      </c>
      <c r="C30" s="7" t="s">
        <v>1424</v>
      </c>
      <c r="D30" s="7" t="s">
        <v>1425</v>
      </c>
      <c r="E30" s="7" t="s">
        <v>2861</v>
      </c>
      <c r="F30" s="37" t="s">
        <v>3707</v>
      </c>
      <c r="G30" s="50" t="s">
        <v>940</v>
      </c>
    </row>
    <row r="31" spans="1:7" ht="15" customHeight="1">
      <c r="A31" s="8" t="s">
        <v>4570</v>
      </c>
      <c r="B31" s="9" t="s">
        <v>2839</v>
      </c>
      <c r="C31" s="7" t="s">
        <v>1428</v>
      </c>
      <c r="D31" s="7" t="s">
        <v>1429</v>
      </c>
      <c r="E31" s="7" t="s">
        <v>1431</v>
      </c>
      <c r="F31" s="37" t="s">
        <v>3710</v>
      </c>
      <c r="G31" s="50" t="s">
        <v>4559</v>
      </c>
    </row>
    <row r="32" spans="1:7" ht="15" customHeight="1">
      <c r="A32" s="8" t="s">
        <v>4571</v>
      </c>
      <c r="B32" s="9" t="s">
        <v>2829</v>
      </c>
      <c r="C32" s="7" t="s">
        <v>1438</v>
      </c>
      <c r="D32" s="7" t="s">
        <v>1439</v>
      </c>
      <c r="E32" s="7" t="s">
        <v>3025</v>
      </c>
      <c r="F32" s="37" t="s">
        <v>3707</v>
      </c>
      <c r="G32" s="50" t="s">
        <v>4559</v>
      </c>
    </row>
    <row r="33" spans="1:7" ht="15" customHeight="1">
      <c r="A33" s="8" t="s">
        <v>147</v>
      </c>
      <c r="B33" s="9" t="s">
        <v>1444</v>
      </c>
      <c r="C33" s="7" t="s">
        <v>1445</v>
      </c>
      <c r="D33" s="7" t="s">
        <v>1446</v>
      </c>
      <c r="E33" s="7" t="s">
        <v>1403</v>
      </c>
      <c r="F33" s="37" t="s">
        <v>1132</v>
      </c>
      <c r="G33" s="50" t="s">
        <v>148</v>
      </c>
    </row>
    <row r="34" spans="1:7" ht="15" customHeight="1">
      <c r="A34" s="8" t="s">
        <v>4572</v>
      </c>
      <c r="B34" s="9" t="s">
        <v>2831</v>
      </c>
      <c r="C34" s="7" t="s">
        <v>1454</v>
      </c>
      <c r="D34" s="7" t="s">
        <v>1455</v>
      </c>
      <c r="E34" s="7" t="s">
        <v>1456</v>
      </c>
      <c r="F34" s="37" t="s">
        <v>4141</v>
      </c>
      <c r="G34" s="50" t="s">
        <v>4573</v>
      </c>
    </row>
    <row r="35" spans="1:7" ht="15" customHeight="1">
      <c r="A35" s="8" t="s">
        <v>4574</v>
      </c>
      <c r="B35" s="9" t="s">
        <v>2830</v>
      </c>
      <c r="C35" s="7" t="s">
        <v>1457</v>
      </c>
      <c r="D35" s="7" t="s">
        <v>1458</v>
      </c>
      <c r="E35" s="7" t="s">
        <v>1459</v>
      </c>
      <c r="F35" s="37" t="s">
        <v>3709</v>
      </c>
      <c r="G35" s="50" t="s">
        <v>4575</v>
      </c>
    </row>
    <row r="36" spans="1:7" ht="15" customHeight="1">
      <c r="A36" s="8" t="s">
        <v>4576</v>
      </c>
      <c r="B36" s="9" t="s">
        <v>2829</v>
      </c>
      <c r="C36" s="7" t="s">
        <v>1466</v>
      </c>
      <c r="D36" s="7" t="s">
        <v>1467</v>
      </c>
      <c r="E36" s="7" t="s">
        <v>3016</v>
      </c>
      <c r="F36" s="37"/>
      <c r="G36" s="50" t="s">
        <v>4577</v>
      </c>
    </row>
    <row r="37" spans="1:7" ht="15" customHeight="1">
      <c r="A37" s="8" t="s">
        <v>4578</v>
      </c>
      <c r="B37" s="9" t="s">
        <v>2767</v>
      </c>
      <c r="C37" s="7" t="s">
        <v>1471</v>
      </c>
      <c r="D37" s="7" t="s">
        <v>1472</v>
      </c>
      <c r="E37" s="7" t="s">
        <v>1473</v>
      </c>
      <c r="F37" s="37" t="s">
        <v>1134</v>
      </c>
      <c r="G37" s="50" t="s">
        <v>4559</v>
      </c>
    </row>
    <row r="38" spans="1:7" ht="15" customHeight="1">
      <c r="A38" s="8" t="s">
        <v>151</v>
      </c>
      <c r="B38" s="9" t="s">
        <v>2830</v>
      </c>
      <c r="C38" s="7" t="s">
        <v>1474</v>
      </c>
      <c r="D38" s="7" t="s">
        <v>1475</v>
      </c>
      <c r="E38" s="7" t="s">
        <v>2861</v>
      </c>
      <c r="F38" s="37"/>
      <c r="G38" s="50" t="s">
        <v>152</v>
      </c>
    </row>
    <row r="39" spans="1:7" ht="15" customHeight="1">
      <c r="A39" s="8" t="s">
        <v>4579</v>
      </c>
      <c r="B39" s="9" t="s">
        <v>2830</v>
      </c>
      <c r="C39" s="7" t="s">
        <v>1481</v>
      </c>
      <c r="D39" s="7" t="s">
        <v>1482</v>
      </c>
      <c r="E39" s="7" t="s">
        <v>1480</v>
      </c>
      <c r="F39" s="37" t="s">
        <v>3709</v>
      </c>
      <c r="G39" s="50" t="s">
        <v>938</v>
      </c>
    </row>
    <row r="40" spans="1:7" ht="15" customHeight="1">
      <c r="A40" s="8" t="s">
        <v>4580</v>
      </c>
      <c r="B40" s="9" t="s">
        <v>2830</v>
      </c>
      <c r="C40" s="7" t="s">
        <v>1483</v>
      </c>
      <c r="D40" s="7" t="s">
        <v>1484</v>
      </c>
      <c r="E40" s="7" t="s">
        <v>1486</v>
      </c>
      <c r="F40" s="37" t="s">
        <v>3709</v>
      </c>
      <c r="G40" s="50" t="s">
        <v>938</v>
      </c>
    </row>
    <row r="41" spans="1:7" ht="15" customHeight="1">
      <c r="A41" s="8" t="s">
        <v>4581</v>
      </c>
      <c r="B41" s="9" t="s">
        <v>2830</v>
      </c>
      <c r="C41" s="7" t="s">
        <v>1487</v>
      </c>
      <c r="D41" s="7" t="s">
        <v>1488</v>
      </c>
      <c r="E41" s="7" t="s">
        <v>1480</v>
      </c>
      <c r="F41" s="37" t="s">
        <v>3709</v>
      </c>
      <c r="G41" s="50" t="s">
        <v>4575</v>
      </c>
    </row>
    <row r="42" spans="1:7" ht="15" customHeight="1">
      <c r="A42" s="8" t="s">
        <v>4582</v>
      </c>
      <c r="B42" s="9" t="s">
        <v>2830</v>
      </c>
      <c r="C42" s="7" t="s">
        <v>1489</v>
      </c>
      <c r="D42" s="7" t="s">
        <v>1490</v>
      </c>
      <c r="E42" s="7" t="s">
        <v>2861</v>
      </c>
      <c r="F42" s="37" t="s">
        <v>3709</v>
      </c>
      <c r="G42" s="50" t="s">
        <v>4583</v>
      </c>
    </row>
    <row r="43" spans="1:7" ht="15" customHeight="1">
      <c r="A43" s="8" t="s">
        <v>155</v>
      </c>
      <c r="B43" s="9" t="s">
        <v>2831</v>
      </c>
      <c r="C43" s="7" t="s">
        <v>1492</v>
      </c>
      <c r="D43" s="7" t="s">
        <v>1493</v>
      </c>
      <c r="E43" s="7" t="s">
        <v>1456</v>
      </c>
      <c r="F43" s="37" t="s">
        <v>3710</v>
      </c>
      <c r="G43" s="50" t="s">
        <v>154</v>
      </c>
    </row>
    <row r="44" spans="1:7" ht="15" customHeight="1">
      <c r="A44" s="8" t="s">
        <v>4584</v>
      </c>
      <c r="B44" s="9" t="s">
        <v>2829</v>
      </c>
      <c r="C44" s="7" t="s">
        <v>3038</v>
      </c>
      <c r="D44" s="7" t="s">
        <v>3039</v>
      </c>
      <c r="E44" s="7" t="s">
        <v>2849</v>
      </c>
      <c r="F44" s="37" t="s">
        <v>4137</v>
      </c>
      <c r="G44" s="50" t="s">
        <v>4573</v>
      </c>
    </row>
    <row r="45" spans="1:7" ht="15" customHeight="1">
      <c r="A45" s="8" t="s">
        <v>153</v>
      </c>
      <c r="B45" s="9" t="s">
        <v>2835</v>
      </c>
      <c r="C45" s="7" t="s">
        <v>3045</v>
      </c>
      <c r="D45" s="7" t="s">
        <v>1503</v>
      </c>
      <c r="E45" s="7" t="s">
        <v>3003</v>
      </c>
      <c r="F45" s="37" t="s">
        <v>1132</v>
      </c>
      <c r="G45" s="50" t="s">
        <v>154</v>
      </c>
    </row>
    <row r="46" spans="1:7" ht="15" customHeight="1">
      <c r="A46" s="8" t="s">
        <v>4585</v>
      </c>
      <c r="B46" s="9" t="s">
        <v>2830</v>
      </c>
      <c r="C46" s="7" t="s">
        <v>1507</v>
      </c>
      <c r="D46" s="7" t="s">
        <v>1508</v>
      </c>
      <c r="E46" s="7" t="s">
        <v>2861</v>
      </c>
      <c r="F46" s="37" t="s">
        <v>3709</v>
      </c>
      <c r="G46" s="50" t="s">
        <v>4568</v>
      </c>
    </row>
    <row r="47" spans="1:7" ht="15" customHeight="1">
      <c r="A47" s="8" t="s">
        <v>4586</v>
      </c>
      <c r="B47" s="9" t="s">
        <v>2767</v>
      </c>
      <c r="C47" s="7" t="s">
        <v>1510</v>
      </c>
      <c r="D47" s="7" t="s">
        <v>1511</v>
      </c>
      <c r="E47" s="7" t="s">
        <v>1513</v>
      </c>
      <c r="F47" s="37" t="s">
        <v>3709</v>
      </c>
      <c r="G47" s="50" t="s">
        <v>4573</v>
      </c>
    </row>
    <row r="48" spans="1:7" ht="15" customHeight="1">
      <c r="A48" s="8" t="s">
        <v>4587</v>
      </c>
      <c r="B48" s="9" t="s">
        <v>2831</v>
      </c>
      <c r="C48" s="7" t="s">
        <v>3048</v>
      </c>
      <c r="D48" s="7" t="s">
        <v>3049</v>
      </c>
      <c r="E48" s="7" t="s">
        <v>2985</v>
      </c>
      <c r="F48" s="37"/>
      <c r="G48" s="50" t="s">
        <v>938</v>
      </c>
    </row>
    <row r="49" spans="1:7" ht="15" customHeight="1">
      <c r="A49" s="8" t="s">
        <v>4588</v>
      </c>
      <c r="B49" s="9" t="s">
        <v>2830</v>
      </c>
      <c r="C49" s="7" t="s">
        <v>1515</v>
      </c>
      <c r="D49" s="7" t="s">
        <v>1516</v>
      </c>
      <c r="E49" s="7" t="s">
        <v>1518</v>
      </c>
      <c r="F49" s="37" t="s">
        <v>4164</v>
      </c>
      <c r="G49" s="50" t="s">
        <v>4568</v>
      </c>
    </row>
    <row r="50" spans="1:7" ht="15" customHeight="1">
      <c r="A50" s="8" t="s">
        <v>937</v>
      </c>
      <c r="B50" s="9" t="s">
        <v>2831</v>
      </c>
      <c r="C50" s="7" t="s">
        <v>3711</v>
      </c>
      <c r="D50" s="7" t="s">
        <v>3712</v>
      </c>
      <c r="E50" s="7" t="s">
        <v>2868</v>
      </c>
      <c r="F50" s="37" t="s">
        <v>910</v>
      </c>
      <c r="G50" s="50" t="s">
        <v>938</v>
      </c>
    </row>
    <row r="51" spans="1:7" ht="15" customHeight="1">
      <c r="A51" s="8" t="s">
        <v>1748</v>
      </c>
      <c r="B51" s="9" t="s">
        <v>2831</v>
      </c>
      <c r="C51" s="7" t="s">
        <v>1522</v>
      </c>
      <c r="D51" s="7" t="s">
        <v>1523</v>
      </c>
      <c r="E51" s="7" t="s">
        <v>1525</v>
      </c>
      <c r="F51" s="37" t="s">
        <v>3706</v>
      </c>
      <c r="G51" s="50" t="s">
        <v>1749</v>
      </c>
    </row>
    <row r="52" spans="1:7" ht="15" customHeight="1">
      <c r="A52" s="8" t="s">
        <v>4589</v>
      </c>
      <c r="B52" s="9" t="s">
        <v>2839</v>
      </c>
      <c r="C52" s="7" t="s">
        <v>1540</v>
      </c>
      <c r="D52" s="7" t="s">
        <v>3793</v>
      </c>
      <c r="E52" s="7" t="s">
        <v>1541</v>
      </c>
      <c r="F52" s="37" t="s">
        <v>3709</v>
      </c>
      <c r="G52" s="50" t="s">
        <v>4575</v>
      </c>
    </row>
    <row r="53" spans="1:7" ht="15" customHeight="1">
      <c r="A53" s="8" t="s">
        <v>939</v>
      </c>
      <c r="B53" s="9" t="s">
        <v>2831</v>
      </c>
      <c r="C53" s="7" t="s">
        <v>1543</v>
      </c>
      <c r="D53" s="7" t="s">
        <v>3037</v>
      </c>
      <c r="E53" s="7" t="s">
        <v>2868</v>
      </c>
      <c r="F53" s="37" t="s">
        <v>3709</v>
      </c>
      <c r="G53" s="50" t="s">
        <v>940</v>
      </c>
    </row>
    <row r="54" spans="1:7" ht="15" customHeight="1">
      <c r="A54" s="8" t="s">
        <v>4590</v>
      </c>
      <c r="B54" s="9" t="s">
        <v>2830</v>
      </c>
      <c r="C54" s="7" t="s">
        <v>1546</v>
      </c>
      <c r="D54" s="7" t="s">
        <v>3797</v>
      </c>
      <c r="E54" s="7" t="s">
        <v>2861</v>
      </c>
      <c r="F54" s="37" t="s">
        <v>3709</v>
      </c>
      <c r="G54" s="50" t="s">
        <v>4591</v>
      </c>
    </row>
    <row r="55" spans="1:7" ht="15" customHeight="1">
      <c r="A55" s="8" t="s">
        <v>4592</v>
      </c>
      <c r="B55" s="9" t="s">
        <v>2839</v>
      </c>
      <c r="C55" s="7" t="s">
        <v>2951</v>
      </c>
      <c r="D55" s="7" t="s">
        <v>2988</v>
      </c>
      <c r="E55" s="7" t="s">
        <v>2952</v>
      </c>
      <c r="F55" s="37" t="s">
        <v>3710</v>
      </c>
      <c r="G55" s="50" t="s">
        <v>4591</v>
      </c>
    </row>
    <row r="56" spans="1:7" ht="15" customHeight="1">
      <c r="A56" s="8" t="s">
        <v>1750</v>
      </c>
      <c r="B56" s="9" t="s">
        <v>2830</v>
      </c>
      <c r="C56" s="7" t="s">
        <v>1550</v>
      </c>
      <c r="D56" s="7" t="s">
        <v>1551</v>
      </c>
      <c r="E56" s="7" t="s">
        <v>1480</v>
      </c>
      <c r="F56" s="37" t="s">
        <v>3709</v>
      </c>
      <c r="G56" s="50" t="s">
        <v>1747</v>
      </c>
    </row>
    <row r="57" spans="1:7" ht="15" customHeight="1">
      <c r="A57" s="8" t="s">
        <v>4593</v>
      </c>
      <c r="B57" s="9" t="s">
        <v>2767</v>
      </c>
      <c r="C57" s="7" t="s">
        <v>2873</v>
      </c>
      <c r="D57" s="7" t="s">
        <v>4594</v>
      </c>
      <c r="E57" s="7" t="s">
        <v>3715</v>
      </c>
      <c r="F57" s="37" t="s">
        <v>4133</v>
      </c>
      <c r="G57" s="50" t="s">
        <v>4553</v>
      </c>
    </row>
    <row r="58" spans="1:7" ht="15" customHeight="1">
      <c r="A58" s="8" t="s">
        <v>156</v>
      </c>
      <c r="B58" s="9" t="s">
        <v>2767</v>
      </c>
      <c r="C58" s="7" t="s">
        <v>1555</v>
      </c>
      <c r="D58" s="7" t="s">
        <v>1556</v>
      </c>
      <c r="E58" s="7" t="s">
        <v>1473</v>
      </c>
      <c r="F58" s="37" t="s">
        <v>3706</v>
      </c>
      <c r="G58" s="50" t="s">
        <v>157</v>
      </c>
    </row>
    <row r="59" spans="1:7" ht="15" customHeight="1">
      <c r="A59" s="8" t="s">
        <v>4595</v>
      </c>
      <c r="B59" s="9" t="s">
        <v>2767</v>
      </c>
      <c r="C59" s="7" t="s">
        <v>1559</v>
      </c>
      <c r="D59" s="7" t="s">
        <v>1560</v>
      </c>
      <c r="E59" s="7" t="s">
        <v>2925</v>
      </c>
      <c r="F59" s="37" t="s">
        <v>1132</v>
      </c>
      <c r="G59" s="50" t="s">
        <v>938</v>
      </c>
    </row>
    <row r="60" spans="1:7" ht="15" customHeight="1">
      <c r="A60" s="8" t="s">
        <v>160</v>
      </c>
      <c r="B60" s="9" t="s">
        <v>2767</v>
      </c>
      <c r="C60" s="7" t="s">
        <v>1562</v>
      </c>
      <c r="D60" s="7" t="s">
        <v>1563</v>
      </c>
      <c r="E60" s="7" t="s">
        <v>2879</v>
      </c>
      <c r="F60" s="37"/>
      <c r="G60" s="50" t="s">
        <v>159</v>
      </c>
    </row>
    <row r="61" spans="1:7" ht="15" customHeight="1">
      <c r="A61" s="8" t="s">
        <v>4596</v>
      </c>
      <c r="B61" s="9" t="s">
        <v>2839</v>
      </c>
      <c r="C61" s="7" t="s">
        <v>1565</v>
      </c>
      <c r="D61" s="7" t="s">
        <v>1566</v>
      </c>
      <c r="E61" s="7" t="s">
        <v>2985</v>
      </c>
      <c r="F61" s="37"/>
      <c r="G61" s="50" t="s">
        <v>4573</v>
      </c>
    </row>
    <row r="62" spans="1:7" ht="15" customHeight="1">
      <c r="A62" s="8" t="s">
        <v>4597</v>
      </c>
      <c r="B62" s="9" t="s">
        <v>2839</v>
      </c>
      <c r="C62" s="7" t="s">
        <v>2778</v>
      </c>
      <c r="D62" s="7" t="s">
        <v>2779</v>
      </c>
      <c r="E62" s="7" t="s">
        <v>2780</v>
      </c>
      <c r="F62" s="37" t="s">
        <v>3710</v>
      </c>
      <c r="G62" s="50" t="s">
        <v>4568</v>
      </c>
    </row>
    <row r="63" spans="1:7" ht="15" customHeight="1">
      <c r="A63" s="8" t="s">
        <v>1751</v>
      </c>
      <c r="B63" s="9" t="s">
        <v>2839</v>
      </c>
      <c r="C63" s="7" t="s">
        <v>2926</v>
      </c>
      <c r="D63" s="7" t="s">
        <v>2927</v>
      </c>
      <c r="E63" s="7" t="s">
        <v>2929</v>
      </c>
      <c r="F63" s="37" t="s">
        <v>3710</v>
      </c>
      <c r="G63" s="50" t="s">
        <v>1752</v>
      </c>
    </row>
    <row r="64" spans="1:7" ht="15" customHeight="1">
      <c r="A64" s="8" t="s">
        <v>4598</v>
      </c>
      <c r="B64" s="9" t="s">
        <v>2831</v>
      </c>
      <c r="C64" s="7" t="s">
        <v>1572</v>
      </c>
      <c r="D64" s="7" t="s">
        <v>1573</v>
      </c>
      <c r="E64" s="7" t="s">
        <v>2875</v>
      </c>
      <c r="F64" s="37"/>
      <c r="G64" s="50" t="s">
        <v>938</v>
      </c>
    </row>
    <row r="65" spans="1:7" ht="15" customHeight="1">
      <c r="A65" s="8" t="s">
        <v>4599</v>
      </c>
      <c r="B65" s="9" t="s">
        <v>2767</v>
      </c>
      <c r="C65" s="7" t="s">
        <v>2885</v>
      </c>
      <c r="D65" s="7" t="s">
        <v>2886</v>
      </c>
      <c r="E65" s="7" t="s">
        <v>2879</v>
      </c>
      <c r="F65" s="37" t="s">
        <v>1132</v>
      </c>
      <c r="G65" s="50" t="s">
        <v>4600</v>
      </c>
    </row>
    <row r="66" spans="1:7" ht="15" customHeight="1">
      <c r="A66" s="8" t="s">
        <v>4601</v>
      </c>
      <c r="B66" s="9" t="s">
        <v>2839</v>
      </c>
      <c r="C66" s="7" t="s">
        <v>1582</v>
      </c>
      <c r="D66" s="7" t="s">
        <v>1583</v>
      </c>
      <c r="E66" s="7" t="s">
        <v>3734</v>
      </c>
      <c r="F66" s="37" t="s">
        <v>3706</v>
      </c>
      <c r="G66" s="50" t="s">
        <v>4559</v>
      </c>
    </row>
    <row r="67" spans="1:7" ht="15" customHeight="1">
      <c r="A67" s="8" t="s">
        <v>4602</v>
      </c>
      <c r="B67" s="9" t="s">
        <v>2839</v>
      </c>
      <c r="C67" s="7" t="s">
        <v>1594</v>
      </c>
      <c r="D67" s="7" t="s">
        <v>1595</v>
      </c>
      <c r="E67" s="7" t="s">
        <v>3720</v>
      </c>
      <c r="F67" s="37"/>
      <c r="G67" s="50" t="s">
        <v>938</v>
      </c>
    </row>
    <row r="68" spans="1:7" ht="15" customHeight="1">
      <c r="A68" s="8" t="s">
        <v>4603</v>
      </c>
      <c r="B68" s="9" t="s">
        <v>2767</v>
      </c>
      <c r="C68" s="7" t="s">
        <v>3722</v>
      </c>
      <c r="D68" s="7" t="s">
        <v>3723</v>
      </c>
      <c r="E68" s="7" t="s">
        <v>3724</v>
      </c>
      <c r="F68" s="37" t="s">
        <v>4164</v>
      </c>
      <c r="G68" s="50" t="s">
        <v>938</v>
      </c>
    </row>
    <row r="69" spans="1:7" ht="15" customHeight="1">
      <c r="A69" s="8" t="s">
        <v>4604</v>
      </c>
      <c r="B69" s="9" t="s">
        <v>2839</v>
      </c>
      <c r="C69" s="7" t="s">
        <v>2891</v>
      </c>
      <c r="D69" s="7" t="s">
        <v>2892</v>
      </c>
      <c r="E69" s="7" t="s">
        <v>2893</v>
      </c>
      <c r="F69" s="37" t="s">
        <v>3709</v>
      </c>
      <c r="G69" s="50" t="s">
        <v>4559</v>
      </c>
    </row>
    <row r="70" spans="1:7" ht="15" customHeight="1">
      <c r="A70" s="8" t="s">
        <v>1753</v>
      </c>
      <c r="B70" s="9" t="s">
        <v>2835</v>
      </c>
      <c r="C70" s="7" t="s">
        <v>1615</v>
      </c>
      <c r="D70" s="7" t="s">
        <v>1616</v>
      </c>
      <c r="E70" s="7" t="s">
        <v>2881</v>
      </c>
      <c r="F70" s="37" t="s">
        <v>3710</v>
      </c>
      <c r="G70" s="50" t="s">
        <v>1754</v>
      </c>
    </row>
    <row r="71" spans="1:7" ht="15" customHeight="1">
      <c r="A71" s="8" t="s">
        <v>149</v>
      </c>
      <c r="B71" s="9" t="s">
        <v>2829</v>
      </c>
      <c r="C71" s="7" t="s">
        <v>1621</v>
      </c>
      <c r="D71" s="7" t="s">
        <v>1622</v>
      </c>
      <c r="E71" s="7" t="s">
        <v>1469</v>
      </c>
      <c r="F71" s="37" t="s">
        <v>3709</v>
      </c>
      <c r="G71" s="50" t="s">
        <v>148</v>
      </c>
    </row>
    <row r="72" spans="1:7" ht="15" customHeight="1">
      <c r="A72" s="8" t="s">
        <v>4605</v>
      </c>
      <c r="B72" s="9" t="s">
        <v>2830</v>
      </c>
      <c r="C72" s="7" t="s">
        <v>1629</v>
      </c>
      <c r="D72" s="7" t="s">
        <v>1630</v>
      </c>
      <c r="E72" s="7" t="s">
        <v>1480</v>
      </c>
      <c r="F72" s="37" t="s">
        <v>3706</v>
      </c>
      <c r="G72" s="50" t="s">
        <v>4573</v>
      </c>
    </row>
    <row r="73" spans="1:7" ht="15" customHeight="1">
      <c r="A73" s="8" t="s">
        <v>4606</v>
      </c>
      <c r="B73" s="9" t="s">
        <v>2839</v>
      </c>
      <c r="C73" s="7" t="s">
        <v>2957</v>
      </c>
      <c r="D73" s="7" t="s">
        <v>2958</v>
      </c>
      <c r="E73" s="7" t="s">
        <v>2894</v>
      </c>
      <c r="F73" s="37" t="s">
        <v>3706</v>
      </c>
      <c r="G73" s="50" t="s">
        <v>940</v>
      </c>
    </row>
    <row r="74" spans="1:7" ht="15" customHeight="1">
      <c r="A74" s="8" t="s">
        <v>4607</v>
      </c>
      <c r="B74" s="9" t="s">
        <v>2830</v>
      </c>
      <c r="C74" s="7" t="s">
        <v>1660</v>
      </c>
      <c r="D74" s="7" t="s">
        <v>1661</v>
      </c>
      <c r="E74" s="7" t="s">
        <v>2861</v>
      </c>
      <c r="F74" s="37" t="s">
        <v>3708</v>
      </c>
      <c r="G74" s="50" t="s">
        <v>938</v>
      </c>
    </row>
    <row r="75" spans="1:7" ht="15" customHeight="1">
      <c r="A75" s="8" t="s">
        <v>4608</v>
      </c>
      <c r="B75" s="9" t="s">
        <v>2831</v>
      </c>
      <c r="C75" s="7" t="s">
        <v>2954</v>
      </c>
      <c r="D75" s="7" t="s">
        <v>2777</v>
      </c>
      <c r="E75" s="7" t="s">
        <v>2868</v>
      </c>
      <c r="F75" s="37" t="s">
        <v>4166</v>
      </c>
      <c r="G75" s="50" t="s">
        <v>4556</v>
      </c>
    </row>
    <row r="76" spans="1:7" ht="15" customHeight="1">
      <c r="A76" s="8" t="s">
        <v>4609</v>
      </c>
      <c r="B76" s="9" t="s">
        <v>2830</v>
      </c>
      <c r="C76" s="7" t="s">
        <v>1664</v>
      </c>
      <c r="D76" s="7" t="s">
        <v>1665</v>
      </c>
      <c r="E76" s="7" t="s">
        <v>2896</v>
      </c>
      <c r="F76" s="37" t="s">
        <v>4176</v>
      </c>
      <c r="G76" s="50" t="s">
        <v>940</v>
      </c>
    </row>
    <row r="77" spans="1:7" ht="15" customHeight="1">
      <c r="A77" s="8" t="s">
        <v>4610</v>
      </c>
      <c r="B77" s="9" t="s">
        <v>2839</v>
      </c>
      <c r="C77" s="7" t="s">
        <v>3732</v>
      </c>
      <c r="D77" s="7" t="s">
        <v>3733</v>
      </c>
      <c r="E77" s="7" t="s">
        <v>1667</v>
      </c>
      <c r="F77" s="37" t="s">
        <v>4166</v>
      </c>
      <c r="G77" s="50" t="s">
        <v>938</v>
      </c>
    </row>
    <row r="78" spans="1:7" ht="15" customHeight="1">
      <c r="A78" s="8" t="s">
        <v>4611</v>
      </c>
      <c r="B78" s="9" t="s">
        <v>2830</v>
      </c>
      <c r="C78" s="7" t="s">
        <v>1674</v>
      </c>
      <c r="D78" s="7" t="s">
        <v>1675</v>
      </c>
      <c r="E78" s="7" t="s">
        <v>1480</v>
      </c>
      <c r="F78" s="37" t="s">
        <v>4504</v>
      </c>
      <c r="G78" s="50" t="s">
        <v>4577</v>
      </c>
    </row>
    <row r="79" spans="1:7" ht="15" customHeight="1">
      <c r="A79" s="8" t="s">
        <v>4612</v>
      </c>
      <c r="B79" s="9" t="s">
        <v>2767</v>
      </c>
      <c r="C79" s="7" t="s">
        <v>3737</v>
      </c>
      <c r="D79" s="7" t="s">
        <v>3738</v>
      </c>
      <c r="E79" s="7" t="s">
        <v>3727</v>
      </c>
      <c r="F79" s="37" t="s">
        <v>4167</v>
      </c>
      <c r="G79" s="50" t="s">
        <v>4559</v>
      </c>
    </row>
    <row r="80" spans="1:7" ht="15" customHeight="1">
      <c r="A80" s="8" t="s">
        <v>150</v>
      </c>
      <c r="B80" s="9" t="s">
        <v>2839</v>
      </c>
      <c r="C80" s="7" t="s">
        <v>2945</v>
      </c>
      <c r="D80" s="7" t="s">
        <v>2776</v>
      </c>
      <c r="E80" s="7" t="s">
        <v>2946</v>
      </c>
      <c r="F80" s="37" t="s">
        <v>3706</v>
      </c>
      <c r="G80" s="50" t="s">
        <v>148</v>
      </c>
    </row>
    <row r="81" spans="1:7" ht="15" customHeight="1">
      <c r="A81" s="8" t="s">
        <v>4613</v>
      </c>
      <c r="B81" s="9" t="s">
        <v>2839</v>
      </c>
      <c r="C81" s="7" t="s">
        <v>1680</v>
      </c>
      <c r="D81" s="7" t="s">
        <v>1681</v>
      </c>
      <c r="E81" s="7" t="s">
        <v>2925</v>
      </c>
      <c r="F81" s="37" t="s">
        <v>1131</v>
      </c>
      <c r="G81" s="50" t="s">
        <v>4573</v>
      </c>
    </row>
    <row r="82" spans="1:7" ht="15" customHeight="1">
      <c r="A82" s="8" t="s">
        <v>4614</v>
      </c>
      <c r="B82" s="9" t="s">
        <v>2839</v>
      </c>
      <c r="C82" s="7" t="s">
        <v>1687</v>
      </c>
      <c r="D82" s="7" t="s">
        <v>1688</v>
      </c>
      <c r="E82" s="7" t="s">
        <v>1690</v>
      </c>
      <c r="F82" s="37" t="s">
        <v>3709</v>
      </c>
      <c r="G82" s="50" t="s">
        <v>4573</v>
      </c>
    </row>
    <row r="83" spans="1:7" ht="15" customHeight="1">
      <c r="A83" s="8" t="s">
        <v>4615</v>
      </c>
      <c r="B83" s="9" t="s">
        <v>2839</v>
      </c>
      <c r="C83" s="7" t="s">
        <v>1696</v>
      </c>
      <c r="D83" s="7" t="s">
        <v>1697</v>
      </c>
      <c r="E83" s="7" t="s">
        <v>1699</v>
      </c>
      <c r="F83" s="37" t="s">
        <v>3706</v>
      </c>
      <c r="G83" s="50" t="s">
        <v>4553</v>
      </c>
    </row>
    <row r="84" spans="1:7" ht="15" customHeight="1">
      <c r="A84" s="8" t="s">
        <v>4616</v>
      </c>
      <c r="B84" s="9" t="s">
        <v>2839</v>
      </c>
      <c r="C84" s="7" t="s">
        <v>1701</v>
      </c>
      <c r="D84" s="7" t="s">
        <v>1702</v>
      </c>
      <c r="E84" s="7" t="s">
        <v>1589</v>
      </c>
      <c r="F84" s="37" t="s">
        <v>4133</v>
      </c>
      <c r="G84" s="50" t="s">
        <v>4553</v>
      </c>
    </row>
    <row r="85" spans="1:7" ht="15" customHeight="1">
      <c r="A85" s="8" t="s">
        <v>4617</v>
      </c>
      <c r="B85" s="9" t="s">
        <v>2767</v>
      </c>
      <c r="C85" s="7" t="s">
        <v>1704</v>
      </c>
      <c r="D85" s="7" t="s">
        <v>1705</v>
      </c>
      <c r="E85" s="7" t="s">
        <v>1706</v>
      </c>
      <c r="F85" s="37"/>
      <c r="G85" s="50" t="s">
        <v>940</v>
      </c>
    </row>
    <row r="86" spans="1:7" ht="15" customHeight="1">
      <c r="A86" s="8" t="s">
        <v>4618</v>
      </c>
      <c r="B86" s="9" t="s">
        <v>2767</v>
      </c>
      <c r="C86" s="7" t="s">
        <v>1714</v>
      </c>
      <c r="D86" s="7" t="s">
        <v>1715</v>
      </c>
      <c r="E86" s="7" t="s">
        <v>1716</v>
      </c>
      <c r="F86" s="37" t="s">
        <v>3710</v>
      </c>
      <c r="G86" s="50" t="s">
        <v>4619</v>
      </c>
    </row>
    <row r="87" spans="1:7" ht="15" customHeight="1">
      <c r="A87" s="8" t="s">
        <v>1755</v>
      </c>
      <c r="B87" s="9" t="s">
        <v>2781</v>
      </c>
      <c r="C87" s="7" t="s">
        <v>1720</v>
      </c>
      <c r="D87" s="7" t="s">
        <v>1721</v>
      </c>
      <c r="E87" s="7" t="s">
        <v>2784</v>
      </c>
      <c r="F87" s="37" t="s">
        <v>3706</v>
      </c>
      <c r="G87" s="50" t="s">
        <v>1756</v>
      </c>
    </row>
    <row r="88" spans="1:7" ht="15" customHeight="1">
      <c r="A88" s="8" t="s">
        <v>4620</v>
      </c>
      <c r="B88" s="9" t="s">
        <v>2781</v>
      </c>
      <c r="C88" s="7" t="s">
        <v>2899</v>
      </c>
      <c r="D88" s="7" t="s">
        <v>2783</v>
      </c>
      <c r="E88" s="7" t="s">
        <v>2784</v>
      </c>
      <c r="F88" s="37" t="s">
        <v>3709</v>
      </c>
      <c r="G88" s="50" t="s">
        <v>4553</v>
      </c>
    </row>
    <row r="89" spans="1:7" ht="15" customHeight="1">
      <c r="A89" s="8" t="s">
        <v>4621</v>
      </c>
      <c r="B89" s="9" t="s">
        <v>2781</v>
      </c>
      <c r="C89" s="7" t="s">
        <v>2991</v>
      </c>
      <c r="D89" s="7" t="s">
        <v>3741</v>
      </c>
      <c r="E89" s="7" t="s">
        <v>2782</v>
      </c>
      <c r="F89" s="37" t="s">
        <v>3707</v>
      </c>
      <c r="G89" s="50" t="s">
        <v>4568</v>
      </c>
    </row>
    <row r="90" spans="1:7" ht="15" customHeight="1">
      <c r="A90" s="8" t="s">
        <v>4622</v>
      </c>
      <c r="B90" s="9" t="s">
        <v>2781</v>
      </c>
      <c r="C90" s="7" t="s">
        <v>1737</v>
      </c>
      <c r="D90" s="7" t="s">
        <v>1738</v>
      </c>
      <c r="E90" s="7" t="s">
        <v>2782</v>
      </c>
      <c r="F90" s="37" t="s">
        <v>4146</v>
      </c>
      <c r="G90" s="50" t="s">
        <v>4553</v>
      </c>
    </row>
    <row r="91" spans="1:7" ht="15" customHeight="1">
      <c r="A91" s="8" t="s">
        <v>4623</v>
      </c>
      <c r="B91" s="9" t="s">
        <v>2781</v>
      </c>
      <c r="C91" s="7" t="s">
        <v>3744</v>
      </c>
      <c r="D91" s="7" t="s">
        <v>3745</v>
      </c>
      <c r="E91" s="7" t="s">
        <v>2782</v>
      </c>
      <c r="F91" s="37" t="s">
        <v>1131</v>
      </c>
      <c r="G91" s="50" t="s">
        <v>4600</v>
      </c>
    </row>
    <row r="92" spans="1:7" ht="15" customHeight="1">
      <c r="A92" s="8" t="s">
        <v>1757</v>
      </c>
      <c r="B92" s="9" t="s">
        <v>2781</v>
      </c>
      <c r="C92" s="7" t="s">
        <v>1910</v>
      </c>
      <c r="D92" s="7" t="s">
        <v>1911</v>
      </c>
      <c r="E92" s="7" t="s">
        <v>1912</v>
      </c>
      <c r="F92" s="37" t="s">
        <v>3707</v>
      </c>
      <c r="G92" s="50" t="s">
        <v>1758</v>
      </c>
    </row>
    <row r="93" spans="1:7" ht="15" customHeight="1">
      <c r="A93" s="8" t="s">
        <v>4624</v>
      </c>
      <c r="B93" s="9" t="s">
        <v>2781</v>
      </c>
      <c r="C93" s="7" t="s">
        <v>3747</v>
      </c>
      <c r="D93" s="7" t="s">
        <v>3748</v>
      </c>
      <c r="E93" s="7" t="s">
        <v>2784</v>
      </c>
      <c r="F93" s="37" t="s">
        <v>3709</v>
      </c>
      <c r="G93" s="50" t="s">
        <v>4559</v>
      </c>
    </row>
    <row r="94" spans="1:7" ht="15" customHeight="1">
      <c r="A94" s="8" t="s">
        <v>4625</v>
      </c>
      <c r="B94" s="9" t="s">
        <v>2781</v>
      </c>
      <c r="C94" s="7" t="s">
        <v>1913</v>
      </c>
      <c r="D94" s="7" t="s">
        <v>1914</v>
      </c>
      <c r="E94" s="7" t="s">
        <v>2784</v>
      </c>
      <c r="F94" s="37" t="s">
        <v>3709</v>
      </c>
      <c r="G94" s="50" t="s">
        <v>940</v>
      </c>
    </row>
    <row r="95" spans="1:7" ht="15" customHeight="1">
      <c r="A95" s="8" t="s">
        <v>4626</v>
      </c>
      <c r="B95" s="9" t="s">
        <v>2781</v>
      </c>
      <c r="C95" s="7" t="s">
        <v>1915</v>
      </c>
      <c r="D95" s="7" t="s">
        <v>1916</v>
      </c>
      <c r="E95" s="7" t="s">
        <v>1743</v>
      </c>
      <c r="F95" s="37"/>
      <c r="G95" s="50" t="s">
        <v>938</v>
      </c>
    </row>
    <row r="96" spans="1:7" ht="15" customHeight="1">
      <c r="A96" s="8" t="s">
        <v>4627</v>
      </c>
      <c r="B96" s="9" t="s">
        <v>2781</v>
      </c>
      <c r="C96" s="7" t="s">
        <v>1917</v>
      </c>
      <c r="D96" s="7" t="s">
        <v>1918</v>
      </c>
      <c r="E96" s="7" t="s">
        <v>2784</v>
      </c>
      <c r="F96" s="37" t="s">
        <v>3710</v>
      </c>
      <c r="G96" s="50" t="s">
        <v>4559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42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11.0039062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321" t="str">
        <f>Startlist!$F4</f>
        <v>Silveston 50th Saaremaa Rally 2017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0" t="str">
        <f>Startlist!$F5</f>
        <v>October 13-14, 2017</v>
      </c>
      <c r="B2" s="320"/>
      <c r="C2" s="320"/>
      <c r="D2" s="320"/>
      <c r="E2" s="320"/>
      <c r="F2" s="320"/>
      <c r="G2" s="320"/>
      <c r="H2" s="320"/>
      <c r="I2" s="320"/>
    </row>
    <row r="3" spans="1:9" ht="15">
      <c r="A3" s="320" t="str">
        <f>Startlist!$F6</f>
        <v>Saaremaa</v>
      </c>
      <c r="B3" s="320"/>
      <c r="C3" s="320"/>
      <c r="D3" s="320"/>
      <c r="E3" s="320"/>
      <c r="F3" s="320"/>
      <c r="G3" s="320"/>
      <c r="H3" s="320"/>
      <c r="I3" s="320"/>
    </row>
    <row r="5" ht="15">
      <c r="A5" s="11" t="s">
        <v>2817</v>
      </c>
    </row>
    <row r="6" spans="1:9" ht="12.75">
      <c r="A6" s="15" t="s">
        <v>2810</v>
      </c>
      <c r="B6" s="12" t="s">
        <v>2793</v>
      </c>
      <c r="C6" s="13" t="s">
        <v>2794</v>
      </c>
      <c r="D6" s="14" t="s">
        <v>2795</v>
      </c>
      <c r="E6" s="14" t="s">
        <v>2798</v>
      </c>
      <c r="F6" s="13" t="s">
        <v>2813</v>
      </c>
      <c r="G6" s="13" t="s">
        <v>2814</v>
      </c>
      <c r="H6" s="16" t="s">
        <v>2811</v>
      </c>
      <c r="I6" s="17" t="s">
        <v>2812</v>
      </c>
    </row>
    <row r="7" spans="1:10" ht="15" customHeight="1">
      <c r="A7" s="49" t="s">
        <v>2350</v>
      </c>
      <c r="B7" s="44" t="s">
        <v>2829</v>
      </c>
      <c r="C7" s="45" t="s">
        <v>1383</v>
      </c>
      <c r="D7" s="45" t="s">
        <v>1384</v>
      </c>
      <c r="E7" s="45" t="s">
        <v>3025</v>
      </c>
      <c r="F7" s="282" t="s">
        <v>2351</v>
      </c>
      <c r="G7" s="45" t="s">
        <v>1770</v>
      </c>
      <c r="H7" s="283" t="s">
        <v>1771</v>
      </c>
      <c r="I7" s="284" t="s">
        <v>1771</v>
      </c>
      <c r="J7" s="77"/>
    </row>
    <row r="8" spans="1:10" ht="15" customHeight="1">
      <c r="A8" s="49" t="s">
        <v>885</v>
      </c>
      <c r="B8" s="44" t="s">
        <v>2829</v>
      </c>
      <c r="C8" s="45" t="s">
        <v>1314</v>
      </c>
      <c r="D8" s="45" t="s">
        <v>1315</v>
      </c>
      <c r="E8" s="45" t="s">
        <v>2843</v>
      </c>
      <c r="F8" s="45" t="s">
        <v>886</v>
      </c>
      <c r="G8" s="45" t="s">
        <v>887</v>
      </c>
      <c r="H8" s="56" t="s">
        <v>888</v>
      </c>
      <c r="I8" s="57" t="s">
        <v>888</v>
      </c>
      <c r="J8" s="77"/>
    </row>
    <row r="9" spans="1:10" ht="15" customHeight="1">
      <c r="A9" s="49" t="s">
        <v>884</v>
      </c>
      <c r="B9" s="44" t="s">
        <v>2835</v>
      </c>
      <c r="C9" s="45" t="s">
        <v>1317</v>
      </c>
      <c r="D9" s="45" t="s">
        <v>1318</v>
      </c>
      <c r="E9" s="45" t="s">
        <v>3000</v>
      </c>
      <c r="F9" s="45" t="s">
        <v>886</v>
      </c>
      <c r="G9" s="45" t="s">
        <v>887</v>
      </c>
      <c r="H9" s="56" t="s">
        <v>888</v>
      </c>
      <c r="I9" s="57" t="s">
        <v>888</v>
      </c>
      <c r="J9" s="77"/>
    </row>
    <row r="10" spans="1:10" ht="15" customHeight="1">
      <c r="A10" s="49">
        <v>160</v>
      </c>
      <c r="B10" s="44" t="s">
        <v>2767</v>
      </c>
      <c r="C10" s="45" t="s">
        <v>1704</v>
      </c>
      <c r="D10" s="45" t="s">
        <v>1705</v>
      </c>
      <c r="E10" s="45" t="s">
        <v>1706</v>
      </c>
      <c r="F10" s="45"/>
      <c r="G10" s="222" t="s">
        <v>1772</v>
      </c>
      <c r="H10" s="56" t="s">
        <v>1768</v>
      </c>
      <c r="I10" s="57" t="s">
        <v>1768</v>
      </c>
      <c r="J10" s="77"/>
    </row>
    <row r="11" spans="1:10" ht="15" customHeight="1">
      <c r="A11" s="49">
        <v>100</v>
      </c>
      <c r="B11" s="44" t="s">
        <v>2839</v>
      </c>
      <c r="C11" s="45" t="s">
        <v>1540</v>
      </c>
      <c r="D11" s="45" t="s">
        <v>3793</v>
      </c>
      <c r="E11" s="45" t="s">
        <v>1541</v>
      </c>
      <c r="F11" s="282" t="s">
        <v>1769</v>
      </c>
      <c r="G11" s="45" t="s">
        <v>1770</v>
      </c>
      <c r="H11" s="283" t="s">
        <v>1771</v>
      </c>
      <c r="I11" s="284" t="s">
        <v>1771</v>
      </c>
      <c r="J11" s="77"/>
    </row>
    <row r="12" spans="1:10" ht="15" customHeight="1">
      <c r="A12" s="280" t="s">
        <v>1766</v>
      </c>
      <c r="B12" s="281" t="s">
        <v>2829</v>
      </c>
      <c r="C12" s="282" t="s">
        <v>1438</v>
      </c>
      <c r="D12" s="282" t="s">
        <v>1439</v>
      </c>
      <c r="E12" s="282" t="s">
        <v>3025</v>
      </c>
      <c r="F12" s="282" t="s">
        <v>1769</v>
      </c>
      <c r="G12" s="282" t="s">
        <v>1770</v>
      </c>
      <c r="H12" s="283" t="s">
        <v>1771</v>
      </c>
      <c r="I12" s="284" t="s">
        <v>1771</v>
      </c>
      <c r="J12" s="77"/>
    </row>
    <row r="13" spans="1:10" ht="15" customHeight="1">
      <c r="A13" s="280" t="s">
        <v>4628</v>
      </c>
      <c r="B13" s="281" t="s">
        <v>2829</v>
      </c>
      <c r="C13" s="282" t="s">
        <v>1329</v>
      </c>
      <c r="D13" s="282" t="s">
        <v>1330</v>
      </c>
      <c r="E13" s="282" t="s">
        <v>2843</v>
      </c>
      <c r="F13" s="282" t="s">
        <v>4577</v>
      </c>
      <c r="G13" s="282" t="s">
        <v>4629</v>
      </c>
      <c r="H13" s="283" t="s">
        <v>4379</v>
      </c>
      <c r="I13" s="284" t="s">
        <v>4379</v>
      </c>
      <c r="J13" s="77"/>
    </row>
    <row r="14" spans="1:10" ht="15" customHeight="1">
      <c r="A14" s="280" t="s">
        <v>161</v>
      </c>
      <c r="B14" s="281" t="s">
        <v>2828</v>
      </c>
      <c r="C14" s="282" t="s">
        <v>1397</v>
      </c>
      <c r="D14" s="282" t="s">
        <v>1398</v>
      </c>
      <c r="E14" s="282" t="s">
        <v>2755</v>
      </c>
      <c r="F14" s="282" t="s">
        <v>162</v>
      </c>
      <c r="G14" s="282" t="s">
        <v>443</v>
      </c>
      <c r="H14" s="283" t="s">
        <v>332</v>
      </c>
      <c r="I14" s="284" t="s">
        <v>332</v>
      </c>
      <c r="J14" s="77"/>
    </row>
    <row r="15" spans="1:10" ht="15" customHeight="1">
      <c r="A15" s="280" t="s">
        <v>437</v>
      </c>
      <c r="B15" s="281" t="s">
        <v>1444</v>
      </c>
      <c r="C15" s="282" t="s">
        <v>3028</v>
      </c>
      <c r="D15" s="282" t="s">
        <v>3029</v>
      </c>
      <c r="E15" s="282" t="s">
        <v>2968</v>
      </c>
      <c r="F15" s="282" t="s">
        <v>438</v>
      </c>
      <c r="G15" s="282" t="s">
        <v>439</v>
      </c>
      <c r="H15" s="283" t="s">
        <v>408</v>
      </c>
      <c r="I15" s="284"/>
      <c r="J15" s="77"/>
    </row>
    <row r="16" spans="1:10" ht="15" customHeight="1">
      <c r="A16" s="305"/>
      <c r="B16" s="306"/>
      <c r="C16" s="307"/>
      <c r="D16" s="307"/>
      <c r="E16" s="307"/>
      <c r="F16" s="307" t="s">
        <v>1759</v>
      </c>
      <c r="G16" s="307" t="s">
        <v>443</v>
      </c>
      <c r="H16" s="308" t="s">
        <v>332</v>
      </c>
      <c r="I16" s="309" t="s">
        <v>3692</v>
      </c>
      <c r="J16" s="77"/>
    </row>
    <row r="17" spans="1:10" ht="15" customHeight="1">
      <c r="A17" s="301" t="s">
        <v>163</v>
      </c>
      <c r="B17" s="302" t="s">
        <v>2830</v>
      </c>
      <c r="C17" s="77" t="s">
        <v>3034</v>
      </c>
      <c r="D17" s="77" t="s">
        <v>3035</v>
      </c>
      <c r="E17" s="77" t="s">
        <v>2861</v>
      </c>
      <c r="F17" s="77" t="s">
        <v>164</v>
      </c>
      <c r="G17" s="77" t="s">
        <v>443</v>
      </c>
      <c r="H17" s="303" t="s">
        <v>332</v>
      </c>
      <c r="I17" s="304" t="s">
        <v>332</v>
      </c>
      <c r="J17" s="77"/>
    </row>
    <row r="18" spans="1:10" ht="15" customHeight="1">
      <c r="A18" s="280" t="s">
        <v>4630</v>
      </c>
      <c r="B18" s="281" t="s">
        <v>2830</v>
      </c>
      <c r="C18" s="282" t="s">
        <v>2986</v>
      </c>
      <c r="D18" s="282" t="s">
        <v>2987</v>
      </c>
      <c r="E18" s="282" t="s">
        <v>2861</v>
      </c>
      <c r="F18" s="282" t="s">
        <v>4577</v>
      </c>
      <c r="G18" s="282" t="s">
        <v>442</v>
      </c>
      <c r="H18" s="283" t="s">
        <v>428</v>
      </c>
      <c r="I18" s="284" t="s">
        <v>428</v>
      </c>
      <c r="J18" s="77"/>
    </row>
    <row r="19" spans="1:10" ht="15" customHeight="1">
      <c r="A19" s="280" t="s">
        <v>4631</v>
      </c>
      <c r="B19" s="281" t="s">
        <v>1444</v>
      </c>
      <c r="C19" s="282" t="s">
        <v>1450</v>
      </c>
      <c r="D19" s="282" t="s">
        <v>1451</v>
      </c>
      <c r="E19" s="282" t="s">
        <v>2972</v>
      </c>
      <c r="F19" s="282" t="s">
        <v>4577</v>
      </c>
      <c r="G19" s="282" t="s">
        <v>4632</v>
      </c>
      <c r="H19" s="283" t="s">
        <v>4433</v>
      </c>
      <c r="I19" s="284" t="s">
        <v>4433</v>
      </c>
      <c r="J19" s="77"/>
    </row>
    <row r="20" spans="1:10" ht="15" customHeight="1">
      <c r="A20" s="49" t="s">
        <v>4633</v>
      </c>
      <c r="B20" s="44" t="s">
        <v>2830</v>
      </c>
      <c r="C20" s="45" t="s">
        <v>2882</v>
      </c>
      <c r="D20" s="45" t="s">
        <v>2883</v>
      </c>
      <c r="E20" s="45" t="s">
        <v>2861</v>
      </c>
      <c r="F20" s="45" t="s">
        <v>4634</v>
      </c>
      <c r="G20" s="45" t="s">
        <v>4266</v>
      </c>
      <c r="H20" s="56" t="s">
        <v>4104</v>
      </c>
      <c r="I20" s="57" t="s">
        <v>4104</v>
      </c>
      <c r="J20" s="77"/>
    </row>
    <row r="21" spans="1:10" ht="15" customHeight="1">
      <c r="A21" s="280" t="s">
        <v>440</v>
      </c>
      <c r="B21" s="281" t="s">
        <v>2767</v>
      </c>
      <c r="C21" s="282" t="s">
        <v>1471</v>
      </c>
      <c r="D21" s="282" t="s">
        <v>1472</v>
      </c>
      <c r="E21" s="282" t="s">
        <v>1473</v>
      </c>
      <c r="F21" s="282" t="s">
        <v>441</v>
      </c>
      <c r="G21" s="282" t="s">
        <v>442</v>
      </c>
      <c r="H21" s="283" t="s">
        <v>428</v>
      </c>
      <c r="I21" s="284"/>
      <c r="J21" s="77"/>
    </row>
    <row r="22" spans="1:10" ht="15" customHeight="1">
      <c r="A22" s="301"/>
      <c r="B22" s="302"/>
      <c r="C22" s="77"/>
      <c r="D22" s="77"/>
      <c r="E22" s="77"/>
      <c r="F22" s="77" t="s">
        <v>1760</v>
      </c>
      <c r="G22" s="77" t="s">
        <v>1761</v>
      </c>
      <c r="H22" s="303" t="s">
        <v>1762</v>
      </c>
      <c r="I22" s="304" t="s">
        <v>3610</v>
      </c>
      <c r="J22" s="77"/>
    </row>
    <row r="23" spans="1:10" ht="15" customHeight="1">
      <c r="A23" s="280" t="s">
        <v>4258</v>
      </c>
      <c r="B23" s="281" t="s">
        <v>2830</v>
      </c>
      <c r="C23" s="282" t="s">
        <v>1474</v>
      </c>
      <c r="D23" s="282" t="s">
        <v>1475</v>
      </c>
      <c r="E23" s="282" t="s">
        <v>2861</v>
      </c>
      <c r="F23" s="282" t="s">
        <v>4259</v>
      </c>
      <c r="G23" s="282" t="s">
        <v>4260</v>
      </c>
      <c r="H23" s="283" t="s">
        <v>1127</v>
      </c>
      <c r="I23" s="284"/>
      <c r="J23" s="77"/>
    </row>
    <row r="24" spans="1:10" ht="15" customHeight="1">
      <c r="A24" s="305"/>
      <c r="B24" s="306"/>
      <c r="C24" s="307"/>
      <c r="D24" s="307"/>
      <c r="E24" s="307"/>
      <c r="F24" s="307" t="s">
        <v>4261</v>
      </c>
      <c r="G24" s="307" t="s">
        <v>4262</v>
      </c>
      <c r="H24" s="308" t="s">
        <v>861</v>
      </c>
      <c r="I24" s="309" t="s">
        <v>4263</v>
      </c>
      <c r="J24" s="77"/>
    </row>
    <row r="25" spans="1:10" ht="15" customHeight="1">
      <c r="A25" s="301" t="s">
        <v>4635</v>
      </c>
      <c r="B25" s="302" t="s">
        <v>1444</v>
      </c>
      <c r="C25" s="77" t="s">
        <v>1498</v>
      </c>
      <c r="D25" s="77" t="s">
        <v>1499</v>
      </c>
      <c r="E25" s="77" t="s">
        <v>2908</v>
      </c>
      <c r="F25" s="77" t="s">
        <v>4577</v>
      </c>
      <c r="G25" s="77" t="s">
        <v>1761</v>
      </c>
      <c r="H25" s="303" t="s">
        <v>1762</v>
      </c>
      <c r="I25" s="304" t="s">
        <v>1762</v>
      </c>
      <c r="J25" s="77"/>
    </row>
    <row r="26" spans="1:10" ht="15" customHeight="1">
      <c r="A26" s="280" t="s">
        <v>165</v>
      </c>
      <c r="B26" s="281" t="s">
        <v>2830</v>
      </c>
      <c r="C26" s="282" t="s">
        <v>1514</v>
      </c>
      <c r="D26" s="282" t="s">
        <v>3730</v>
      </c>
      <c r="E26" s="282" t="s">
        <v>2861</v>
      </c>
      <c r="F26" s="282" t="s">
        <v>164</v>
      </c>
      <c r="G26" s="282" t="s">
        <v>4260</v>
      </c>
      <c r="H26" s="283" t="s">
        <v>1127</v>
      </c>
      <c r="I26" s="284" t="s">
        <v>1127</v>
      </c>
      <c r="J26" s="77"/>
    </row>
    <row r="27" spans="1:10" ht="15" customHeight="1">
      <c r="A27" s="280" t="s">
        <v>166</v>
      </c>
      <c r="B27" s="281" t="s">
        <v>2839</v>
      </c>
      <c r="C27" s="282" t="s">
        <v>1532</v>
      </c>
      <c r="D27" s="282" t="s">
        <v>1533</v>
      </c>
      <c r="E27" s="282" t="s">
        <v>1535</v>
      </c>
      <c r="F27" s="282" t="s">
        <v>167</v>
      </c>
      <c r="G27" s="282" t="s">
        <v>442</v>
      </c>
      <c r="H27" s="283" t="s">
        <v>428</v>
      </c>
      <c r="I27" s="284" t="s">
        <v>428</v>
      </c>
      <c r="J27" s="77"/>
    </row>
    <row r="28" spans="1:10" ht="15" customHeight="1">
      <c r="A28" s="280" t="s">
        <v>4264</v>
      </c>
      <c r="B28" s="281" t="s">
        <v>2767</v>
      </c>
      <c r="C28" s="282" t="s">
        <v>1555</v>
      </c>
      <c r="D28" s="282" t="s">
        <v>1556</v>
      </c>
      <c r="E28" s="282" t="s">
        <v>1473</v>
      </c>
      <c r="F28" s="282" t="s">
        <v>4265</v>
      </c>
      <c r="G28" s="282" t="s">
        <v>4266</v>
      </c>
      <c r="H28" s="283" t="s">
        <v>4104</v>
      </c>
      <c r="I28" s="284" t="s">
        <v>4104</v>
      </c>
      <c r="J28" s="77"/>
    </row>
    <row r="29" spans="1:10" ht="15" customHeight="1">
      <c r="A29" s="280" t="s">
        <v>1763</v>
      </c>
      <c r="B29" s="281" t="s">
        <v>2767</v>
      </c>
      <c r="C29" s="282" t="s">
        <v>1559</v>
      </c>
      <c r="D29" s="282" t="s">
        <v>1560</v>
      </c>
      <c r="E29" s="282" t="s">
        <v>2925</v>
      </c>
      <c r="F29" s="282" t="s">
        <v>1760</v>
      </c>
      <c r="G29" s="282" t="s">
        <v>439</v>
      </c>
      <c r="H29" s="283" t="s">
        <v>408</v>
      </c>
      <c r="I29" s="284" t="s">
        <v>408</v>
      </c>
      <c r="J29" s="77"/>
    </row>
    <row r="30" spans="1:10" ht="15" customHeight="1">
      <c r="A30" s="280" t="s">
        <v>1764</v>
      </c>
      <c r="B30" s="281" t="s">
        <v>2839</v>
      </c>
      <c r="C30" s="282" t="s">
        <v>1565</v>
      </c>
      <c r="D30" s="282" t="s">
        <v>1566</v>
      </c>
      <c r="E30" s="282" t="s">
        <v>2985</v>
      </c>
      <c r="F30" s="282" t="s">
        <v>1760</v>
      </c>
      <c r="G30" s="282" t="s">
        <v>1765</v>
      </c>
      <c r="H30" s="283" t="s">
        <v>3702</v>
      </c>
      <c r="I30" s="284" t="s">
        <v>3702</v>
      </c>
      <c r="J30" s="77"/>
    </row>
    <row r="31" spans="1:10" ht="15" customHeight="1">
      <c r="A31" s="280" t="s">
        <v>4267</v>
      </c>
      <c r="B31" s="281" t="s">
        <v>2767</v>
      </c>
      <c r="C31" s="282" t="s">
        <v>2885</v>
      </c>
      <c r="D31" s="282" t="s">
        <v>2886</v>
      </c>
      <c r="E31" s="282" t="s">
        <v>2879</v>
      </c>
      <c r="F31" s="282" t="s">
        <v>4261</v>
      </c>
      <c r="G31" s="282" t="s">
        <v>4268</v>
      </c>
      <c r="H31" s="283" t="s">
        <v>4116</v>
      </c>
      <c r="I31" s="284" t="s">
        <v>4116</v>
      </c>
      <c r="J31" s="77"/>
    </row>
    <row r="32" spans="1:10" ht="15" customHeight="1">
      <c r="A32" s="280" t="s">
        <v>465</v>
      </c>
      <c r="B32" s="281" t="s">
        <v>2767</v>
      </c>
      <c r="C32" s="282" t="s">
        <v>1607</v>
      </c>
      <c r="D32" s="282" t="s">
        <v>1608</v>
      </c>
      <c r="E32" s="282" t="s">
        <v>1610</v>
      </c>
      <c r="F32" s="282" t="s">
        <v>466</v>
      </c>
      <c r="G32" s="282" t="s">
        <v>467</v>
      </c>
      <c r="H32" s="283" t="s">
        <v>696</v>
      </c>
      <c r="I32" s="284" t="s">
        <v>696</v>
      </c>
      <c r="J32" s="77"/>
    </row>
    <row r="33" spans="1:10" ht="15" customHeight="1">
      <c r="A33" s="280" t="s">
        <v>168</v>
      </c>
      <c r="B33" s="281" t="s">
        <v>2767</v>
      </c>
      <c r="C33" s="282" t="s">
        <v>2889</v>
      </c>
      <c r="D33" s="282" t="s">
        <v>2890</v>
      </c>
      <c r="E33" s="282" t="s">
        <v>3727</v>
      </c>
      <c r="F33" s="282" t="s">
        <v>162</v>
      </c>
      <c r="G33" s="282" t="s">
        <v>439</v>
      </c>
      <c r="H33" s="283" t="s">
        <v>408</v>
      </c>
      <c r="I33" s="284" t="s">
        <v>408</v>
      </c>
      <c r="J33" s="77"/>
    </row>
    <row r="34" spans="1:10" ht="15" customHeight="1">
      <c r="A34" s="280" t="s">
        <v>638</v>
      </c>
      <c r="B34" s="281" t="s">
        <v>2830</v>
      </c>
      <c r="C34" s="282" t="s">
        <v>1625</v>
      </c>
      <c r="D34" s="282" t="s">
        <v>1626</v>
      </c>
      <c r="E34" s="282" t="s">
        <v>1480</v>
      </c>
      <c r="F34" s="282" t="s">
        <v>441</v>
      </c>
      <c r="G34" s="282" t="s">
        <v>443</v>
      </c>
      <c r="H34" s="283" t="s">
        <v>332</v>
      </c>
      <c r="I34" s="284"/>
      <c r="J34" s="77"/>
    </row>
    <row r="35" spans="1:10" ht="15" customHeight="1">
      <c r="A35" s="305"/>
      <c r="B35" s="306"/>
      <c r="C35" s="307"/>
      <c r="D35" s="307"/>
      <c r="E35" s="307"/>
      <c r="F35" s="307" t="s">
        <v>4259</v>
      </c>
      <c r="G35" s="307" t="s">
        <v>439</v>
      </c>
      <c r="H35" s="308" t="s">
        <v>408</v>
      </c>
      <c r="I35" s="309" t="s">
        <v>3692</v>
      </c>
      <c r="J35" s="77"/>
    </row>
    <row r="36" spans="1:10" ht="15" customHeight="1">
      <c r="A36" s="301" t="s">
        <v>2604</v>
      </c>
      <c r="B36" s="302" t="s">
        <v>2767</v>
      </c>
      <c r="C36" s="77" t="s">
        <v>1642</v>
      </c>
      <c r="D36" s="77" t="s">
        <v>1643</v>
      </c>
      <c r="E36" s="77" t="s">
        <v>2894</v>
      </c>
      <c r="F36" s="77" t="s">
        <v>2605</v>
      </c>
      <c r="G36" s="77" t="s">
        <v>439</v>
      </c>
      <c r="H36" s="303" t="s">
        <v>408</v>
      </c>
      <c r="I36" s="304" t="s">
        <v>408</v>
      </c>
      <c r="J36" s="77"/>
    </row>
    <row r="37" spans="1:10" ht="15" customHeight="1">
      <c r="A37" s="280" t="s">
        <v>1222</v>
      </c>
      <c r="B37" s="281" t="s">
        <v>2781</v>
      </c>
      <c r="C37" s="282" t="s">
        <v>2900</v>
      </c>
      <c r="D37" s="282" t="s">
        <v>2901</v>
      </c>
      <c r="E37" s="282" t="s">
        <v>2784</v>
      </c>
      <c r="F37" s="282" t="s">
        <v>167</v>
      </c>
      <c r="G37" s="282" t="s">
        <v>169</v>
      </c>
      <c r="H37" s="283" t="s">
        <v>3692</v>
      </c>
      <c r="I37" s="284" t="s">
        <v>3692</v>
      </c>
      <c r="J37" s="77"/>
    </row>
    <row r="38" spans="1:10" ht="15" customHeight="1">
      <c r="A38" s="280" t="s">
        <v>1224</v>
      </c>
      <c r="B38" s="281" t="s">
        <v>2781</v>
      </c>
      <c r="C38" s="282" t="s">
        <v>1741</v>
      </c>
      <c r="D38" s="282" t="s">
        <v>1742</v>
      </c>
      <c r="E38" s="282" t="s">
        <v>1743</v>
      </c>
      <c r="F38" s="282" t="s">
        <v>4269</v>
      </c>
      <c r="G38" s="282" t="s">
        <v>443</v>
      </c>
      <c r="H38" s="283" t="s">
        <v>332</v>
      </c>
      <c r="I38" s="284"/>
      <c r="J38" s="77"/>
    </row>
    <row r="39" spans="1:10" ht="15" customHeight="1">
      <c r="A39" s="305"/>
      <c r="B39" s="306"/>
      <c r="C39" s="307"/>
      <c r="D39" s="307"/>
      <c r="E39" s="307"/>
      <c r="F39" s="307" t="s">
        <v>4577</v>
      </c>
      <c r="G39" s="307" t="s">
        <v>443</v>
      </c>
      <c r="H39" s="308" t="s">
        <v>332</v>
      </c>
      <c r="I39" s="309" t="s">
        <v>408</v>
      </c>
      <c r="J39" s="77"/>
    </row>
    <row r="40" spans="1:10" ht="15" customHeight="1">
      <c r="A40" s="280" t="s">
        <v>2606</v>
      </c>
      <c r="B40" s="281" t="s">
        <v>2781</v>
      </c>
      <c r="C40" s="282" t="s">
        <v>2906</v>
      </c>
      <c r="D40" s="282" t="s">
        <v>2907</v>
      </c>
      <c r="E40" s="282" t="s">
        <v>2784</v>
      </c>
      <c r="F40" s="282" t="s">
        <v>2607</v>
      </c>
      <c r="G40" s="282" t="s">
        <v>443</v>
      </c>
      <c r="H40" s="283" t="s">
        <v>332</v>
      </c>
      <c r="I40" s="284"/>
      <c r="J40" s="77"/>
    </row>
    <row r="41" spans="1:10" ht="15" customHeight="1">
      <c r="A41" s="305"/>
      <c r="B41" s="306"/>
      <c r="C41" s="307"/>
      <c r="D41" s="307"/>
      <c r="E41" s="307"/>
      <c r="F41" s="307" t="s">
        <v>4634</v>
      </c>
      <c r="G41" s="307" t="s">
        <v>442</v>
      </c>
      <c r="H41" s="308" t="s">
        <v>428</v>
      </c>
      <c r="I41" s="309" t="s">
        <v>861</v>
      </c>
      <c r="J41" s="77"/>
    </row>
    <row r="42" spans="1:10" ht="15" customHeight="1">
      <c r="A42" s="49" t="s">
        <v>170</v>
      </c>
      <c r="B42" s="44" t="s">
        <v>2781</v>
      </c>
      <c r="C42" s="45" t="s">
        <v>1907</v>
      </c>
      <c r="D42" s="45" t="s">
        <v>1908</v>
      </c>
      <c r="E42" s="45" t="s">
        <v>1743</v>
      </c>
      <c r="F42" s="45" t="s">
        <v>164</v>
      </c>
      <c r="G42" s="45" t="s">
        <v>169</v>
      </c>
      <c r="H42" s="56" t="s">
        <v>3692</v>
      </c>
      <c r="I42" s="57" t="s">
        <v>3692</v>
      </c>
      <c r="J42" s="77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fitToHeight="1" fitToWidth="1" horizontalDpi="360" verticalDpi="36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10" width="19.00390625" style="0" bestFit="1" customWidth="1"/>
    <col min="11" max="11" width="19.140625" style="0" customWidth="1"/>
    <col min="12" max="12" width="19.00390625" style="0" bestFit="1" customWidth="1"/>
  </cols>
  <sheetData>
    <row r="1" spans="5:11" ht="15">
      <c r="E1" s="24"/>
      <c r="K1" s="24" t="str">
        <f>Startlist!$F1</f>
        <v> </v>
      </c>
    </row>
    <row r="2" spans="1:11" ht="15.75">
      <c r="A2" s="321" t="str">
        <f>Startlist!$F4</f>
        <v>Silveston 50th Saaremaa Rally 2017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5">
      <c r="A3" s="320" t="str">
        <f>Startlist!$F5</f>
        <v>October 13-14, 2017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5">
      <c r="A4" s="320" t="str">
        <f>Startlist!$F6</f>
        <v>Saaremaa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6" spans="1:12" ht="15">
      <c r="A6" s="6" t="s">
        <v>2824</v>
      </c>
      <c r="K6" s="175"/>
      <c r="L6" s="175" t="s">
        <v>171</v>
      </c>
    </row>
    <row r="7" spans="1:12" ht="12.75">
      <c r="A7" s="178"/>
      <c r="B7" s="18"/>
      <c r="C7" s="18"/>
      <c r="D7" s="18"/>
      <c r="E7" s="19"/>
      <c r="F7" s="18"/>
      <c r="G7" s="18"/>
      <c r="H7" s="18"/>
      <c r="I7" s="18"/>
      <c r="J7" s="18"/>
      <c r="K7" s="176"/>
      <c r="L7" s="18"/>
    </row>
    <row r="8" spans="1:12" ht="13.5" customHeight="1">
      <c r="A8" s="179"/>
      <c r="B8" s="107" t="s">
        <v>2835</v>
      </c>
      <c r="C8" s="108" t="s">
        <v>2980</v>
      </c>
      <c r="D8" s="108" t="s">
        <v>2832</v>
      </c>
      <c r="E8" s="107" t="s">
        <v>2829</v>
      </c>
      <c r="F8" s="108" t="s">
        <v>2831</v>
      </c>
      <c r="G8" s="108" t="s">
        <v>2828</v>
      </c>
      <c r="H8" s="108" t="s">
        <v>1444</v>
      </c>
      <c r="I8" s="108" t="s">
        <v>2830</v>
      </c>
      <c r="J8" s="108" t="s">
        <v>2839</v>
      </c>
      <c r="K8" s="107" t="s">
        <v>2767</v>
      </c>
      <c r="L8" s="107" t="s">
        <v>2781</v>
      </c>
    </row>
    <row r="9" spans="1:12" ht="12.75" customHeight="1">
      <c r="A9" s="177" t="s">
        <v>2996</v>
      </c>
      <c r="B9" s="38" t="s">
        <v>3802</v>
      </c>
      <c r="C9" s="38"/>
      <c r="D9" s="38" t="s">
        <v>275</v>
      </c>
      <c r="E9" s="38" t="s">
        <v>3834</v>
      </c>
      <c r="F9" s="38" t="s">
        <v>320</v>
      </c>
      <c r="G9" s="38" t="s">
        <v>323</v>
      </c>
      <c r="H9" s="38" t="s">
        <v>334</v>
      </c>
      <c r="I9" s="38" t="s">
        <v>307</v>
      </c>
      <c r="J9" s="38" t="s">
        <v>359</v>
      </c>
      <c r="K9" s="38" t="s">
        <v>352</v>
      </c>
      <c r="L9" s="38" t="s">
        <v>644</v>
      </c>
    </row>
    <row r="10" spans="1:12" ht="12.75" customHeight="1">
      <c r="A10" s="41" t="s">
        <v>1773</v>
      </c>
      <c r="B10" s="39" t="s">
        <v>1774</v>
      </c>
      <c r="C10" s="39"/>
      <c r="D10" s="39" t="s">
        <v>1775</v>
      </c>
      <c r="E10" s="39" t="s">
        <v>1776</v>
      </c>
      <c r="F10" s="39" t="s">
        <v>1777</v>
      </c>
      <c r="G10" s="39" t="s">
        <v>1778</v>
      </c>
      <c r="H10" s="39" t="s">
        <v>1779</v>
      </c>
      <c r="I10" s="39" t="s">
        <v>1780</v>
      </c>
      <c r="J10" s="39" t="s">
        <v>1781</v>
      </c>
      <c r="K10" s="39" t="s">
        <v>1782</v>
      </c>
      <c r="L10" s="39" t="s">
        <v>1783</v>
      </c>
    </row>
    <row r="11" spans="1:12" ht="12.75" customHeight="1">
      <c r="A11" s="42" t="s">
        <v>1784</v>
      </c>
      <c r="B11" s="40" t="s">
        <v>1785</v>
      </c>
      <c r="C11" s="40"/>
      <c r="D11" s="40" t="s">
        <v>1786</v>
      </c>
      <c r="E11" s="40" t="s">
        <v>1787</v>
      </c>
      <c r="F11" s="40" t="s">
        <v>1788</v>
      </c>
      <c r="G11" s="40" t="s">
        <v>1789</v>
      </c>
      <c r="H11" s="40" t="s">
        <v>1790</v>
      </c>
      <c r="I11" s="40" t="s">
        <v>1791</v>
      </c>
      <c r="J11" s="40" t="s">
        <v>1792</v>
      </c>
      <c r="K11" s="40" t="s">
        <v>1793</v>
      </c>
      <c r="L11" s="40" t="s">
        <v>1794</v>
      </c>
    </row>
    <row r="12" spans="1:12" ht="12.75" customHeight="1">
      <c r="A12" s="177" t="s">
        <v>1795</v>
      </c>
      <c r="B12" s="38" t="s">
        <v>3803</v>
      </c>
      <c r="C12" s="38"/>
      <c r="D12" s="38" t="s">
        <v>276</v>
      </c>
      <c r="E12" s="38" t="s">
        <v>3835</v>
      </c>
      <c r="F12" s="38" t="s">
        <v>321</v>
      </c>
      <c r="G12" s="38" t="s">
        <v>324</v>
      </c>
      <c r="H12" s="38" t="s">
        <v>335</v>
      </c>
      <c r="I12" s="38" t="s">
        <v>308</v>
      </c>
      <c r="J12" s="38" t="s">
        <v>477</v>
      </c>
      <c r="K12" s="38" t="s">
        <v>348</v>
      </c>
      <c r="L12" s="38" t="s">
        <v>645</v>
      </c>
    </row>
    <row r="13" spans="1:12" ht="12.75" customHeight="1">
      <c r="A13" s="41" t="s">
        <v>1796</v>
      </c>
      <c r="B13" s="39" t="s">
        <v>1797</v>
      </c>
      <c r="C13" s="39"/>
      <c r="D13" s="39" t="s">
        <v>1798</v>
      </c>
      <c r="E13" s="39" t="s">
        <v>1799</v>
      </c>
      <c r="F13" s="39" t="s">
        <v>1800</v>
      </c>
      <c r="G13" s="39" t="s">
        <v>1801</v>
      </c>
      <c r="H13" s="39" t="s">
        <v>1802</v>
      </c>
      <c r="I13" s="39" t="s">
        <v>1803</v>
      </c>
      <c r="J13" s="39" t="s">
        <v>1804</v>
      </c>
      <c r="K13" s="39" t="s">
        <v>1805</v>
      </c>
      <c r="L13" s="39" t="s">
        <v>1806</v>
      </c>
    </row>
    <row r="14" spans="1:12" ht="12.75" customHeight="1">
      <c r="A14" s="42" t="s">
        <v>1807</v>
      </c>
      <c r="B14" s="40" t="s">
        <v>1785</v>
      </c>
      <c r="C14" s="40"/>
      <c r="D14" s="40" t="s">
        <v>1786</v>
      </c>
      <c r="E14" s="40" t="s">
        <v>1787</v>
      </c>
      <c r="F14" s="40" t="s">
        <v>1788</v>
      </c>
      <c r="G14" s="40" t="s">
        <v>1789</v>
      </c>
      <c r="H14" s="40" t="s">
        <v>1790</v>
      </c>
      <c r="I14" s="40" t="s">
        <v>1791</v>
      </c>
      <c r="J14" s="40" t="s">
        <v>1808</v>
      </c>
      <c r="K14" s="40" t="s">
        <v>1793</v>
      </c>
      <c r="L14" s="40" t="s">
        <v>1794</v>
      </c>
    </row>
    <row r="15" spans="1:12" ht="12.75" customHeight="1">
      <c r="A15" s="177" t="s">
        <v>1769</v>
      </c>
      <c r="B15" s="38" t="s">
        <v>3055</v>
      </c>
      <c r="C15" s="38"/>
      <c r="D15" s="38" t="s">
        <v>3127</v>
      </c>
      <c r="E15" s="38" t="s">
        <v>3085</v>
      </c>
      <c r="F15" s="38" t="s">
        <v>3236</v>
      </c>
      <c r="G15" s="38" t="s">
        <v>3093</v>
      </c>
      <c r="H15" s="38" t="s">
        <v>3162</v>
      </c>
      <c r="I15" s="38" t="s">
        <v>3130</v>
      </c>
      <c r="J15" s="38" t="s">
        <v>3414</v>
      </c>
      <c r="K15" s="38" t="s">
        <v>3213</v>
      </c>
      <c r="L15" s="38" t="s">
        <v>3446</v>
      </c>
    </row>
    <row r="16" spans="1:12" ht="12.75" customHeight="1">
      <c r="A16" s="41" t="s">
        <v>1809</v>
      </c>
      <c r="B16" s="39" t="s">
        <v>1810</v>
      </c>
      <c r="C16" s="39"/>
      <c r="D16" s="39" t="s">
        <v>1811</v>
      </c>
      <c r="E16" s="39" t="s">
        <v>1812</v>
      </c>
      <c r="F16" s="39" t="s">
        <v>1813</v>
      </c>
      <c r="G16" s="39" t="s">
        <v>1814</v>
      </c>
      <c r="H16" s="39" t="s">
        <v>1815</v>
      </c>
      <c r="I16" s="39" t="s">
        <v>1816</v>
      </c>
      <c r="J16" s="39" t="s">
        <v>1817</v>
      </c>
      <c r="K16" s="39" t="s">
        <v>1818</v>
      </c>
      <c r="L16" s="39" t="s">
        <v>1819</v>
      </c>
    </row>
    <row r="17" spans="1:12" ht="12.75" customHeight="1">
      <c r="A17" s="42" t="s">
        <v>1820</v>
      </c>
      <c r="B17" s="40" t="s">
        <v>1785</v>
      </c>
      <c r="C17" s="40"/>
      <c r="D17" s="40" t="s">
        <v>1821</v>
      </c>
      <c r="E17" s="40" t="s">
        <v>1822</v>
      </c>
      <c r="F17" s="40" t="s">
        <v>1823</v>
      </c>
      <c r="G17" s="40" t="s">
        <v>1789</v>
      </c>
      <c r="H17" s="40" t="s">
        <v>1790</v>
      </c>
      <c r="I17" s="40" t="s">
        <v>1824</v>
      </c>
      <c r="J17" s="40" t="s">
        <v>1825</v>
      </c>
      <c r="K17" s="40" t="s">
        <v>1793</v>
      </c>
      <c r="L17" s="40" t="s">
        <v>1826</v>
      </c>
    </row>
    <row r="18" spans="1:12" ht="12.75" customHeight="1">
      <c r="A18" s="177" t="s">
        <v>2608</v>
      </c>
      <c r="B18" s="38" t="s">
        <v>911</v>
      </c>
      <c r="C18" s="38"/>
      <c r="D18" s="38" t="s">
        <v>502</v>
      </c>
      <c r="E18" s="38" t="s">
        <v>898</v>
      </c>
      <c r="F18" s="38" t="s">
        <v>343</v>
      </c>
      <c r="G18" s="38" t="s">
        <v>979</v>
      </c>
      <c r="H18" s="38" t="s">
        <v>1015</v>
      </c>
      <c r="I18" s="38" t="s">
        <v>968</v>
      </c>
      <c r="J18" s="38" t="s">
        <v>531</v>
      </c>
      <c r="K18" s="38" t="s">
        <v>1005</v>
      </c>
      <c r="L18" s="38" t="s">
        <v>4018</v>
      </c>
    </row>
    <row r="19" spans="1:12" ht="12.75" customHeight="1">
      <c r="A19" s="41" t="s">
        <v>2609</v>
      </c>
      <c r="B19" s="39" t="s">
        <v>2610</v>
      </c>
      <c r="C19" s="39"/>
      <c r="D19" s="39" t="s">
        <v>2611</v>
      </c>
      <c r="E19" s="39" t="s">
        <v>2612</v>
      </c>
      <c r="F19" s="39" t="s">
        <v>2613</v>
      </c>
      <c r="G19" s="39" t="s">
        <v>2614</v>
      </c>
      <c r="H19" s="39" t="s">
        <v>2615</v>
      </c>
      <c r="I19" s="39" t="s">
        <v>2616</v>
      </c>
      <c r="J19" s="39" t="s">
        <v>2617</v>
      </c>
      <c r="K19" s="39" t="s">
        <v>2618</v>
      </c>
      <c r="L19" s="39" t="s">
        <v>2619</v>
      </c>
    </row>
    <row r="20" spans="1:12" ht="12.75" customHeight="1">
      <c r="A20" s="42" t="s">
        <v>1807</v>
      </c>
      <c r="B20" s="40" t="s">
        <v>1785</v>
      </c>
      <c r="C20" s="40"/>
      <c r="D20" s="40" t="s">
        <v>1786</v>
      </c>
      <c r="E20" s="40" t="s">
        <v>1787</v>
      </c>
      <c r="F20" s="40" t="s">
        <v>1788</v>
      </c>
      <c r="G20" s="40" t="s">
        <v>2620</v>
      </c>
      <c r="H20" s="40" t="s">
        <v>1790</v>
      </c>
      <c r="I20" s="40" t="s">
        <v>2621</v>
      </c>
      <c r="J20" s="40" t="s">
        <v>2622</v>
      </c>
      <c r="K20" s="40" t="s">
        <v>1793</v>
      </c>
      <c r="L20" s="40" t="s">
        <v>1794</v>
      </c>
    </row>
    <row r="21" spans="1:12" ht="12.75" customHeight="1">
      <c r="A21" s="177" t="s">
        <v>2623</v>
      </c>
      <c r="B21" s="38" t="s">
        <v>912</v>
      </c>
      <c r="C21" s="38"/>
      <c r="D21" s="38" t="s">
        <v>892</v>
      </c>
      <c r="E21" s="38" t="s">
        <v>899</v>
      </c>
      <c r="F21" s="38" t="s">
        <v>1087</v>
      </c>
      <c r="G21" s="38" t="s">
        <v>971</v>
      </c>
      <c r="H21" s="38" t="s">
        <v>1106</v>
      </c>
      <c r="I21" s="38" t="s">
        <v>4132</v>
      </c>
      <c r="J21" s="38" t="s">
        <v>1058</v>
      </c>
      <c r="K21" s="38" t="s">
        <v>1006</v>
      </c>
      <c r="L21" s="38" t="s">
        <v>1142</v>
      </c>
    </row>
    <row r="22" spans="1:12" ht="12.75" customHeight="1">
      <c r="A22" s="41" t="s">
        <v>2624</v>
      </c>
      <c r="B22" s="39" t="s">
        <v>2625</v>
      </c>
      <c r="C22" s="39"/>
      <c r="D22" s="39" t="s">
        <v>2626</v>
      </c>
      <c r="E22" s="39" t="s">
        <v>2627</v>
      </c>
      <c r="F22" s="39" t="s">
        <v>2628</v>
      </c>
      <c r="G22" s="39" t="s">
        <v>2629</v>
      </c>
      <c r="H22" s="39" t="s">
        <v>2630</v>
      </c>
      <c r="I22" s="39" t="s">
        <v>2631</v>
      </c>
      <c r="J22" s="39" t="s">
        <v>2632</v>
      </c>
      <c r="K22" s="39" t="s">
        <v>2633</v>
      </c>
      <c r="L22" s="39" t="s">
        <v>2634</v>
      </c>
    </row>
    <row r="23" spans="1:12" ht="12.75" customHeight="1">
      <c r="A23" s="42" t="s">
        <v>2635</v>
      </c>
      <c r="B23" s="40" t="s">
        <v>1785</v>
      </c>
      <c r="C23" s="40"/>
      <c r="D23" s="40" t="s">
        <v>1786</v>
      </c>
      <c r="E23" s="40" t="s">
        <v>1787</v>
      </c>
      <c r="F23" s="40" t="s">
        <v>1823</v>
      </c>
      <c r="G23" s="40" t="s">
        <v>1789</v>
      </c>
      <c r="H23" s="40" t="s">
        <v>2636</v>
      </c>
      <c r="I23" s="40" t="s">
        <v>2637</v>
      </c>
      <c r="J23" s="40" t="s">
        <v>1808</v>
      </c>
      <c r="K23" s="40" t="s">
        <v>1793</v>
      </c>
      <c r="L23" s="40" t="s">
        <v>1794</v>
      </c>
    </row>
    <row r="24" spans="1:12" ht="12.75" customHeight="1">
      <c r="A24" s="177" t="s">
        <v>2638</v>
      </c>
      <c r="B24" s="38" t="s">
        <v>913</v>
      </c>
      <c r="C24" s="38"/>
      <c r="D24" s="38" t="s">
        <v>893</v>
      </c>
      <c r="E24" s="38" t="s">
        <v>961</v>
      </c>
      <c r="F24" s="38" t="s">
        <v>991</v>
      </c>
      <c r="G24" s="38" t="s">
        <v>978</v>
      </c>
      <c r="H24" s="38" t="s">
        <v>1016</v>
      </c>
      <c r="I24" s="38" t="s">
        <v>944</v>
      </c>
      <c r="J24" s="38" t="s">
        <v>1063</v>
      </c>
      <c r="K24" s="38" t="s">
        <v>1163</v>
      </c>
      <c r="L24" s="38" t="s">
        <v>4031</v>
      </c>
    </row>
    <row r="25" spans="1:12" ht="12.75" customHeight="1">
      <c r="A25" s="41" t="s">
        <v>2639</v>
      </c>
      <c r="B25" s="39" t="s">
        <v>2640</v>
      </c>
      <c r="C25" s="39"/>
      <c r="D25" s="39" t="s">
        <v>2641</v>
      </c>
      <c r="E25" s="39" t="s">
        <v>2642</v>
      </c>
      <c r="F25" s="39" t="s">
        <v>2643</v>
      </c>
      <c r="G25" s="39" t="s">
        <v>2644</v>
      </c>
      <c r="H25" s="39" t="s">
        <v>2645</v>
      </c>
      <c r="I25" s="39" t="s">
        <v>2646</v>
      </c>
      <c r="J25" s="39" t="s">
        <v>2647</v>
      </c>
      <c r="K25" s="39" t="s">
        <v>2648</v>
      </c>
      <c r="L25" s="39" t="s">
        <v>2649</v>
      </c>
    </row>
    <row r="26" spans="1:12" ht="12.75" customHeight="1">
      <c r="A26" s="41" t="s">
        <v>2650</v>
      </c>
      <c r="B26" s="43" t="s">
        <v>1785</v>
      </c>
      <c r="C26" s="40"/>
      <c r="D26" s="40" t="s">
        <v>1786</v>
      </c>
      <c r="E26" s="40" t="s">
        <v>1787</v>
      </c>
      <c r="F26" s="40" t="s">
        <v>1823</v>
      </c>
      <c r="G26" s="40" t="s">
        <v>2651</v>
      </c>
      <c r="H26" s="40" t="s">
        <v>1790</v>
      </c>
      <c r="I26" s="40" t="s">
        <v>1824</v>
      </c>
      <c r="J26" s="40" t="s">
        <v>1792</v>
      </c>
      <c r="K26" s="40" t="s">
        <v>2652</v>
      </c>
      <c r="L26" s="40" t="s">
        <v>2653</v>
      </c>
    </row>
    <row r="27" spans="1:12" ht="12.75" customHeight="1">
      <c r="A27" s="177" t="s">
        <v>2654</v>
      </c>
      <c r="B27" s="38" t="s">
        <v>4270</v>
      </c>
      <c r="C27" s="38"/>
      <c r="D27" s="38" t="s">
        <v>4282</v>
      </c>
      <c r="E27" s="38" t="s">
        <v>4377</v>
      </c>
      <c r="F27" s="38" t="s">
        <v>4546</v>
      </c>
      <c r="G27" s="38" t="s">
        <v>4294</v>
      </c>
      <c r="H27" s="38" t="s">
        <v>4419</v>
      </c>
      <c r="I27" s="38" t="s">
        <v>4426</v>
      </c>
      <c r="J27" s="38" t="s">
        <v>4362</v>
      </c>
      <c r="K27" s="38" t="s">
        <v>4368</v>
      </c>
      <c r="L27" s="38" t="s">
        <v>4451</v>
      </c>
    </row>
    <row r="28" spans="1:12" ht="12.75" customHeight="1">
      <c r="A28" s="41" t="s">
        <v>2655</v>
      </c>
      <c r="B28" s="39" t="s">
        <v>2656</v>
      </c>
      <c r="C28" s="39"/>
      <c r="D28" s="39" t="s">
        <v>2657</v>
      </c>
      <c r="E28" s="39" t="s">
        <v>2658</v>
      </c>
      <c r="F28" s="39" t="s">
        <v>2659</v>
      </c>
      <c r="G28" s="39" t="s">
        <v>2660</v>
      </c>
      <c r="H28" s="39" t="s">
        <v>2661</v>
      </c>
      <c r="I28" s="39" t="s">
        <v>2662</v>
      </c>
      <c r="J28" s="39" t="s">
        <v>2663</v>
      </c>
      <c r="K28" s="39" t="s">
        <v>2664</v>
      </c>
      <c r="L28" s="39" t="s">
        <v>2665</v>
      </c>
    </row>
    <row r="29" spans="1:12" ht="12.75" customHeight="1">
      <c r="A29" s="41" t="s">
        <v>2666</v>
      </c>
      <c r="B29" s="43" t="s">
        <v>1785</v>
      </c>
      <c r="C29" s="40"/>
      <c r="D29" s="40" t="s">
        <v>1786</v>
      </c>
      <c r="E29" s="40" t="s">
        <v>1822</v>
      </c>
      <c r="F29" s="40" t="s">
        <v>1823</v>
      </c>
      <c r="G29" s="40" t="s">
        <v>1789</v>
      </c>
      <c r="H29" s="40" t="s">
        <v>2636</v>
      </c>
      <c r="I29" s="40" t="s">
        <v>2667</v>
      </c>
      <c r="J29" s="40" t="s">
        <v>1792</v>
      </c>
      <c r="K29" s="40" t="s">
        <v>2668</v>
      </c>
      <c r="L29" s="40" t="s">
        <v>2669</v>
      </c>
    </row>
    <row r="30" spans="1:12" ht="12.75" customHeight="1">
      <c r="A30" s="177" t="s">
        <v>2670</v>
      </c>
      <c r="B30" s="38" t="s">
        <v>4271</v>
      </c>
      <c r="C30" s="38"/>
      <c r="D30" s="38" t="s">
        <v>4283</v>
      </c>
      <c r="E30" s="38" t="s">
        <v>4281</v>
      </c>
      <c r="F30" s="38" t="s">
        <v>4316</v>
      </c>
      <c r="G30" s="38" t="s">
        <v>4302</v>
      </c>
      <c r="H30" s="38" t="s">
        <v>1034</v>
      </c>
      <c r="I30" s="38" t="s">
        <v>4297</v>
      </c>
      <c r="J30" s="38" t="s">
        <v>4435</v>
      </c>
      <c r="K30" s="38" t="s">
        <v>4369</v>
      </c>
      <c r="L30" s="38" t="s">
        <v>4102</v>
      </c>
    </row>
    <row r="31" spans="1:12" ht="12.75" customHeight="1">
      <c r="A31" s="41" t="s">
        <v>2671</v>
      </c>
      <c r="B31" s="39" t="s">
        <v>2672</v>
      </c>
      <c r="C31" s="39"/>
      <c r="D31" s="39" t="s">
        <v>2673</v>
      </c>
      <c r="E31" s="39" t="s">
        <v>2674</v>
      </c>
      <c r="F31" s="39" t="s">
        <v>2675</v>
      </c>
      <c r="G31" s="39" t="s">
        <v>2676</v>
      </c>
      <c r="H31" s="39" t="s">
        <v>2677</v>
      </c>
      <c r="I31" s="39" t="s">
        <v>2678</v>
      </c>
      <c r="J31" s="39" t="s">
        <v>2679</v>
      </c>
      <c r="K31" s="39" t="s">
        <v>2680</v>
      </c>
      <c r="L31" s="39" t="s">
        <v>2681</v>
      </c>
    </row>
    <row r="32" spans="1:12" ht="12.75" customHeight="1">
      <c r="A32" s="41" t="s">
        <v>2635</v>
      </c>
      <c r="B32" s="43" t="s">
        <v>1785</v>
      </c>
      <c r="C32" s="40"/>
      <c r="D32" s="40" t="s">
        <v>1786</v>
      </c>
      <c r="E32" s="40" t="s">
        <v>1787</v>
      </c>
      <c r="F32" s="40" t="s">
        <v>1788</v>
      </c>
      <c r="G32" s="40" t="s">
        <v>2620</v>
      </c>
      <c r="H32" s="40" t="s">
        <v>1790</v>
      </c>
      <c r="I32" s="40" t="s">
        <v>2621</v>
      </c>
      <c r="J32" s="40" t="s">
        <v>2682</v>
      </c>
      <c r="K32" s="40" t="s">
        <v>2668</v>
      </c>
      <c r="L32" s="40" t="s">
        <v>1794</v>
      </c>
    </row>
    <row r="33" spans="1:12" ht="12.75" customHeight="1">
      <c r="A33" s="177" t="s">
        <v>2351</v>
      </c>
      <c r="B33" s="38" t="s">
        <v>2210</v>
      </c>
      <c r="C33" s="38"/>
      <c r="D33" s="38" t="s">
        <v>2269</v>
      </c>
      <c r="E33" s="38" t="s">
        <v>2340</v>
      </c>
      <c r="F33" s="38" t="s">
        <v>2301</v>
      </c>
      <c r="G33" s="38" t="s">
        <v>2280</v>
      </c>
      <c r="H33" s="38" t="s">
        <v>2408</v>
      </c>
      <c r="I33" s="38" t="s">
        <v>2275</v>
      </c>
      <c r="J33" s="38" t="s">
        <v>2451</v>
      </c>
      <c r="K33" s="38" t="s">
        <v>2515</v>
      </c>
      <c r="L33" s="38"/>
    </row>
    <row r="34" spans="1:12" ht="12.75" customHeight="1">
      <c r="A34" s="41" t="s">
        <v>172</v>
      </c>
      <c r="B34" s="39" t="s">
        <v>173</v>
      </c>
      <c r="C34" s="39"/>
      <c r="D34" s="39" t="s">
        <v>174</v>
      </c>
      <c r="E34" s="39" t="s">
        <v>175</v>
      </c>
      <c r="F34" s="39" t="s">
        <v>176</v>
      </c>
      <c r="G34" s="39" t="s">
        <v>177</v>
      </c>
      <c r="H34" s="39" t="s">
        <v>178</v>
      </c>
      <c r="I34" s="39" t="s">
        <v>179</v>
      </c>
      <c r="J34" s="39" t="s">
        <v>180</v>
      </c>
      <c r="K34" s="39" t="s">
        <v>181</v>
      </c>
      <c r="L34" s="39"/>
    </row>
    <row r="35" spans="1:12" ht="12.75" customHeight="1">
      <c r="A35" s="41" t="s">
        <v>2666</v>
      </c>
      <c r="B35" s="43" t="s">
        <v>1785</v>
      </c>
      <c r="C35" s="40"/>
      <c r="D35" s="40" t="s">
        <v>182</v>
      </c>
      <c r="E35" s="40" t="s">
        <v>1822</v>
      </c>
      <c r="F35" s="40" t="s">
        <v>1788</v>
      </c>
      <c r="G35" s="40" t="s">
        <v>2620</v>
      </c>
      <c r="H35" s="40" t="s">
        <v>183</v>
      </c>
      <c r="I35" s="40" t="s">
        <v>1791</v>
      </c>
      <c r="J35" s="40" t="s">
        <v>2682</v>
      </c>
      <c r="K35" s="40" t="s">
        <v>2652</v>
      </c>
      <c r="L35" s="40"/>
    </row>
    <row r="36" spans="1:12" ht="12.75" customHeight="1">
      <c r="A36" s="177" t="s">
        <v>184</v>
      </c>
      <c r="B36" s="38" t="s">
        <v>2211</v>
      </c>
      <c r="C36" s="38"/>
      <c r="D36" s="38" t="s">
        <v>2238</v>
      </c>
      <c r="E36" s="38" t="s">
        <v>2233</v>
      </c>
      <c r="F36" s="38" t="s">
        <v>2302</v>
      </c>
      <c r="G36" s="38" t="s">
        <v>340</v>
      </c>
      <c r="H36" s="38" t="s">
        <v>2419</v>
      </c>
      <c r="I36" s="38" t="s">
        <v>2276</v>
      </c>
      <c r="J36" s="38" t="s">
        <v>2336</v>
      </c>
      <c r="K36" s="38" t="s">
        <v>2521</v>
      </c>
      <c r="L36" s="38" t="s">
        <v>2587</v>
      </c>
    </row>
    <row r="37" spans="1:12" ht="12.75" customHeight="1">
      <c r="A37" s="41" t="s">
        <v>185</v>
      </c>
      <c r="B37" s="39" t="s">
        <v>186</v>
      </c>
      <c r="C37" s="39"/>
      <c r="D37" s="39" t="s">
        <v>187</v>
      </c>
      <c r="E37" s="39" t="s">
        <v>188</v>
      </c>
      <c r="F37" s="39" t="s">
        <v>189</v>
      </c>
      <c r="G37" s="39" t="s">
        <v>190</v>
      </c>
      <c r="H37" s="39" t="s">
        <v>191</v>
      </c>
      <c r="I37" s="39" t="s">
        <v>192</v>
      </c>
      <c r="J37" s="39" t="s">
        <v>193</v>
      </c>
      <c r="K37" s="39" t="s">
        <v>194</v>
      </c>
      <c r="L37" s="39" t="s">
        <v>195</v>
      </c>
    </row>
    <row r="38" spans="1:12" ht="12.75" customHeight="1">
      <c r="A38" s="41" t="s">
        <v>1784</v>
      </c>
      <c r="B38" s="43" t="s">
        <v>1785</v>
      </c>
      <c r="C38" s="40"/>
      <c r="D38" s="40" t="s">
        <v>1786</v>
      </c>
      <c r="E38" s="40" t="s">
        <v>1787</v>
      </c>
      <c r="F38" s="40" t="s">
        <v>1788</v>
      </c>
      <c r="G38" s="40" t="s">
        <v>1789</v>
      </c>
      <c r="H38" s="40" t="s">
        <v>1790</v>
      </c>
      <c r="I38" s="40" t="s">
        <v>1791</v>
      </c>
      <c r="J38" s="40" t="s">
        <v>2682</v>
      </c>
      <c r="K38" s="40" t="s">
        <v>196</v>
      </c>
      <c r="L38" s="40" t="s">
        <v>1794</v>
      </c>
    </row>
    <row r="39" spans="1:12" ht="12.75" customHeight="1">
      <c r="A39" s="177" t="s">
        <v>197</v>
      </c>
      <c r="B39" s="38" t="s">
        <v>2212</v>
      </c>
      <c r="C39" s="38"/>
      <c r="D39" s="38" t="s">
        <v>2239</v>
      </c>
      <c r="E39" s="38" t="s">
        <v>2342</v>
      </c>
      <c r="F39" s="38" t="s">
        <v>2303</v>
      </c>
      <c r="G39" s="38" t="s">
        <v>2260</v>
      </c>
      <c r="H39" s="38" t="s">
        <v>2420</v>
      </c>
      <c r="I39" s="38" t="s">
        <v>2337</v>
      </c>
      <c r="J39" s="38" t="s">
        <v>2425</v>
      </c>
      <c r="K39" s="38" t="s">
        <v>2522</v>
      </c>
      <c r="L39" s="38" t="s">
        <v>2588</v>
      </c>
    </row>
    <row r="40" spans="1:12" ht="12.75" customHeight="1">
      <c r="A40" s="41" t="s">
        <v>198</v>
      </c>
      <c r="B40" s="39" t="s">
        <v>199</v>
      </c>
      <c r="C40" s="39"/>
      <c r="D40" s="39" t="s">
        <v>200</v>
      </c>
      <c r="E40" s="39" t="s">
        <v>201</v>
      </c>
      <c r="F40" s="39" t="s">
        <v>1803</v>
      </c>
      <c r="G40" s="39" t="s">
        <v>202</v>
      </c>
      <c r="H40" s="39" t="s">
        <v>203</v>
      </c>
      <c r="I40" s="39" t="s">
        <v>204</v>
      </c>
      <c r="J40" s="39" t="s">
        <v>205</v>
      </c>
      <c r="K40" s="39" t="s">
        <v>206</v>
      </c>
      <c r="L40" s="39" t="s">
        <v>207</v>
      </c>
    </row>
    <row r="41" spans="1:12" ht="12.75" customHeight="1">
      <c r="A41" s="42" t="s">
        <v>208</v>
      </c>
      <c r="B41" s="40" t="s">
        <v>1785</v>
      </c>
      <c r="C41" s="40"/>
      <c r="D41" s="40" t="s">
        <v>1786</v>
      </c>
      <c r="E41" s="40" t="s">
        <v>1822</v>
      </c>
      <c r="F41" s="40" t="s">
        <v>1788</v>
      </c>
      <c r="G41" s="40" t="s">
        <v>1789</v>
      </c>
      <c r="H41" s="40" t="s">
        <v>1790</v>
      </c>
      <c r="I41" s="40" t="s">
        <v>1824</v>
      </c>
      <c r="J41" s="40" t="s">
        <v>1792</v>
      </c>
      <c r="K41" s="40" t="s">
        <v>196</v>
      </c>
      <c r="L41" s="40" t="s">
        <v>1794</v>
      </c>
    </row>
    <row r="43" ht="12.75">
      <c r="A43" s="10" t="s">
        <v>209</v>
      </c>
    </row>
  </sheetData>
  <sheetProtection/>
  <mergeCells count="3">
    <mergeCell ref="A2:K2"/>
    <mergeCell ref="A3:K3"/>
    <mergeCell ref="A4:K4"/>
  </mergeCells>
  <printOptions/>
  <pageMargins left="0" right="0" top="0" bottom="0" header="0" footer="0"/>
  <pageSetup fitToHeight="1" fitToWidth="1" horizontalDpi="360" verticalDpi="36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47"/>
      <c r="B1" s="47"/>
      <c r="C1" s="47"/>
      <c r="D1" s="154" t="str">
        <f>Startlist!$F1</f>
        <v> </v>
      </c>
      <c r="E1" s="47"/>
      <c r="F1" s="47"/>
      <c r="G1" s="47"/>
      <c r="H1" s="47"/>
      <c r="I1" s="47"/>
      <c r="J1" s="47"/>
      <c r="K1" s="47"/>
      <c r="L1" s="47"/>
      <c r="M1" s="47"/>
    </row>
    <row r="2" spans="1:13" ht="12.75" customHeight="1">
      <c r="A2" s="315" t="str">
        <f>Startlist!$F4</f>
        <v>Silveston 50th Saaremaa Rally 2017</v>
      </c>
      <c r="B2" s="315"/>
      <c r="C2" s="315"/>
      <c r="D2" s="315"/>
      <c r="E2" s="315"/>
      <c r="F2" s="315"/>
      <c r="G2" s="47"/>
      <c r="H2" s="47"/>
      <c r="I2" s="47"/>
      <c r="J2" s="47"/>
      <c r="K2" s="47"/>
      <c r="L2" s="47"/>
      <c r="M2" s="47"/>
    </row>
    <row r="3" spans="1:13" ht="15" customHeight="1">
      <c r="A3" s="47"/>
      <c r="B3" s="47"/>
      <c r="C3" s="316" t="str">
        <f>Startlist!$F5</f>
        <v>October 13-14, 2017</v>
      </c>
      <c r="D3" s="316"/>
      <c r="E3" s="316"/>
      <c r="F3" s="47"/>
      <c r="G3" s="47"/>
      <c r="H3" s="47"/>
      <c r="I3" s="47"/>
      <c r="J3" s="47"/>
      <c r="K3" s="47"/>
      <c r="L3" s="47"/>
      <c r="M3" s="47"/>
    </row>
    <row r="4" spans="1:13" ht="15" customHeight="1">
      <c r="A4" s="47"/>
      <c r="B4" s="47"/>
      <c r="C4" s="316" t="str">
        <f>Startlist!$F6</f>
        <v>Saaremaa</v>
      </c>
      <c r="D4" s="316"/>
      <c r="E4" s="316"/>
      <c r="F4" s="47"/>
      <c r="G4" s="47"/>
      <c r="H4" s="47"/>
      <c r="I4" s="47"/>
      <c r="J4" s="47"/>
      <c r="K4" s="47"/>
      <c r="L4" s="47"/>
      <c r="M4" s="47"/>
    </row>
    <row r="5" spans="1:13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>
      <c r="A6" s="47"/>
      <c r="B6" s="47"/>
      <c r="C6" s="47"/>
      <c r="D6" s="47"/>
      <c r="E6" s="47"/>
      <c r="F6" s="53"/>
      <c r="G6" s="53"/>
      <c r="H6" s="47"/>
      <c r="I6" s="47"/>
      <c r="J6" s="47"/>
      <c r="K6" s="47"/>
      <c r="L6" s="47"/>
      <c r="M6" s="47"/>
    </row>
    <row r="7" spans="3:13" ht="12.75">
      <c r="C7" s="322" t="s">
        <v>2819</v>
      </c>
      <c r="D7" s="323"/>
      <c r="E7" s="25" t="s">
        <v>2825</v>
      </c>
      <c r="F7" s="53"/>
      <c r="G7" s="53"/>
      <c r="H7" s="47"/>
      <c r="I7" s="47"/>
      <c r="J7" s="47"/>
      <c r="K7" s="47"/>
      <c r="L7" s="47"/>
      <c r="M7" s="47"/>
    </row>
    <row r="8" spans="1:13" ht="18.75" customHeight="1">
      <c r="A8" s="47"/>
      <c r="B8" s="47"/>
      <c r="C8" s="171" t="s">
        <v>2835</v>
      </c>
      <c r="D8" s="172"/>
      <c r="E8" s="173">
        <v>17</v>
      </c>
      <c r="F8" s="53"/>
      <c r="G8" s="54"/>
      <c r="H8" s="47"/>
      <c r="I8" s="47"/>
      <c r="J8" s="47"/>
      <c r="K8" s="47"/>
      <c r="L8" s="47"/>
      <c r="M8" s="47"/>
    </row>
    <row r="9" spans="1:13" ht="18.75" customHeight="1">
      <c r="A9" s="47"/>
      <c r="B9" s="47"/>
      <c r="C9" s="171" t="s">
        <v>2980</v>
      </c>
      <c r="D9" s="172"/>
      <c r="E9" s="173">
        <v>0</v>
      </c>
      <c r="F9" s="52"/>
      <c r="G9" s="55"/>
      <c r="H9" s="47"/>
      <c r="I9" s="47"/>
      <c r="J9" s="47"/>
      <c r="K9" s="47"/>
      <c r="L9" s="47"/>
      <c r="M9" s="47"/>
    </row>
    <row r="10" spans="1:13" ht="18.75" customHeight="1">
      <c r="A10" s="47"/>
      <c r="B10" s="47"/>
      <c r="C10" s="171" t="s">
        <v>2832</v>
      </c>
      <c r="D10" s="172"/>
      <c r="E10" s="173">
        <v>8</v>
      </c>
      <c r="F10" s="52"/>
      <c r="G10" s="55"/>
      <c r="H10" s="47"/>
      <c r="I10" s="47"/>
      <c r="J10" s="47"/>
      <c r="K10" s="47"/>
      <c r="L10" s="47"/>
      <c r="M10" s="47"/>
    </row>
    <row r="11" spans="1:13" ht="18.75" customHeight="1">
      <c r="A11" s="47"/>
      <c r="B11" s="47"/>
      <c r="C11" s="171" t="s">
        <v>2829</v>
      </c>
      <c r="D11" s="172"/>
      <c r="E11" s="251">
        <v>21</v>
      </c>
      <c r="F11" s="52"/>
      <c r="G11" s="55"/>
      <c r="H11" s="47"/>
      <c r="I11" s="47"/>
      <c r="J11" s="47"/>
      <c r="K11" s="47"/>
      <c r="L11" s="47"/>
      <c r="M11" s="47"/>
    </row>
    <row r="12" spans="1:13" ht="18.75" customHeight="1">
      <c r="A12" s="47"/>
      <c r="B12" s="47"/>
      <c r="C12" s="171" t="s">
        <v>2831</v>
      </c>
      <c r="D12" s="172"/>
      <c r="E12" s="251">
        <v>15</v>
      </c>
      <c r="F12" s="52"/>
      <c r="G12" s="55"/>
      <c r="H12" s="47"/>
      <c r="I12" s="47"/>
      <c r="J12" s="47"/>
      <c r="K12" s="47"/>
      <c r="L12" s="47"/>
      <c r="M12" s="47"/>
    </row>
    <row r="13" spans="1:13" ht="18.75" customHeight="1">
      <c r="A13" s="47"/>
      <c r="B13" s="47"/>
      <c r="C13" s="171" t="s">
        <v>2828</v>
      </c>
      <c r="D13" s="172"/>
      <c r="E13" s="251">
        <v>10</v>
      </c>
      <c r="F13" s="52"/>
      <c r="G13" s="55"/>
      <c r="H13" s="47"/>
      <c r="I13" s="47"/>
      <c r="J13" s="47"/>
      <c r="K13" s="47"/>
      <c r="L13" s="47"/>
      <c r="M13" s="47"/>
    </row>
    <row r="14" spans="1:13" ht="18.75" customHeight="1">
      <c r="A14" s="47"/>
      <c r="B14" s="47"/>
      <c r="C14" s="171" t="s">
        <v>1444</v>
      </c>
      <c r="D14" s="172"/>
      <c r="E14" s="251">
        <v>7</v>
      </c>
      <c r="F14" s="52"/>
      <c r="G14" s="55"/>
      <c r="H14" s="47"/>
      <c r="I14" s="47"/>
      <c r="J14" s="47"/>
      <c r="K14" s="47"/>
      <c r="L14" s="47"/>
      <c r="M14" s="47"/>
    </row>
    <row r="15" spans="1:13" ht="18.75" customHeight="1">
      <c r="A15" s="47"/>
      <c r="B15" s="47"/>
      <c r="C15" s="171" t="s">
        <v>2830</v>
      </c>
      <c r="D15" s="172"/>
      <c r="E15" s="251">
        <v>30</v>
      </c>
      <c r="F15" s="52"/>
      <c r="G15" s="55"/>
      <c r="H15" s="47"/>
      <c r="I15" s="47"/>
      <c r="J15" s="47"/>
      <c r="K15" s="47"/>
      <c r="L15" s="47"/>
      <c r="M15" s="47"/>
    </row>
    <row r="16" spans="1:13" ht="18.75" customHeight="1">
      <c r="A16" s="47"/>
      <c r="B16" s="47"/>
      <c r="C16" s="171" t="s">
        <v>2839</v>
      </c>
      <c r="D16" s="172"/>
      <c r="E16" s="251">
        <v>25</v>
      </c>
      <c r="F16" s="52"/>
      <c r="G16" s="55"/>
      <c r="H16" s="47"/>
      <c r="I16" s="47"/>
      <c r="J16" s="47"/>
      <c r="K16" s="47"/>
      <c r="L16" s="47"/>
      <c r="M16" s="47"/>
    </row>
    <row r="17" spans="1:13" ht="18.75" customHeight="1">
      <c r="A17" s="47"/>
      <c r="B17" s="47"/>
      <c r="C17" s="171" t="s">
        <v>2767</v>
      </c>
      <c r="D17" s="172"/>
      <c r="E17" s="173">
        <v>21</v>
      </c>
      <c r="F17" s="52"/>
      <c r="G17" s="51"/>
      <c r="H17" s="47"/>
      <c r="I17" s="47"/>
      <c r="J17" s="47"/>
      <c r="K17" s="47"/>
      <c r="L17" s="47"/>
      <c r="M17" s="47"/>
    </row>
    <row r="18" spans="1:13" ht="18.75" customHeight="1">
      <c r="A18" s="47"/>
      <c r="B18" s="47"/>
      <c r="C18" s="171" t="s">
        <v>2781</v>
      </c>
      <c r="D18" s="172"/>
      <c r="E18" s="173">
        <v>20</v>
      </c>
      <c r="F18" s="52"/>
      <c r="G18" s="47"/>
      <c r="H18" s="47"/>
      <c r="I18" s="47"/>
      <c r="J18" s="47"/>
      <c r="K18" s="47"/>
      <c r="L18" s="47"/>
      <c r="M18" s="47"/>
    </row>
    <row r="19" spans="1:13" ht="19.5" customHeight="1">
      <c r="A19" s="47"/>
      <c r="B19" s="47"/>
      <c r="C19" s="218" t="s">
        <v>2820</v>
      </c>
      <c r="D19" s="219"/>
      <c r="E19" s="220">
        <f>SUM(E8:E18)</f>
        <v>174</v>
      </c>
      <c r="F19" s="53"/>
      <c r="G19" s="47"/>
      <c r="H19" s="47"/>
      <c r="I19" s="47"/>
      <c r="J19" s="47"/>
      <c r="K19" s="47"/>
      <c r="L19" s="47"/>
      <c r="M19" s="47"/>
    </row>
    <row r="20" spans="1:13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9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9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9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2017-10-14T18:01:12Z</cp:lastPrinted>
  <dcterms:created xsi:type="dcterms:W3CDTF">2004-09-28T13:23:33Z</dcterms:created>
  <dcterms:modified xsi:type="dcterms:W3CDTF">2017-10-14T18:09:54Z</dcterms:modified>
  <cp:category/>
  <cp:version/>
  <cp:contentType/>
  <cp:contentStatus/>
</cp:coreProperties>
</file>