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43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 EE" sheetId="5" r:id="rId5"/>
    <sheet name="Winners LV" sheetId="6" r:id="rId6"/>
    <sheet name="Retired" sheetId="7" r:id="rId7"/>
    <sheet name="Penalt" sheetId="8" r:id="rId8"/>
    <sheet name="Speed" sheetId="9" r:id="rId9"/>
    <sheet name="Classes" sheetId="10" r:id="rId10"/>
    <sheet name="Teams EE CH" sheetId="11" r:id="rId11"/>
    <sheet name="Overall result" sheetId="12" r:id="rId12"/>
    <sheet name="Powerstage" sheetId="13" r:id="rId13"/>
    <sheet name="LV Champ" sheetId="14" r:id="rId14"/>
    <sheet name="Champ Classes" sheetId="15" r:id="rId15"/>
  </sheets>
  <definedNames>
    <definedName name="_xlnm._FilterDatabase" localSheetId="14" hidden="1">'Champ Classes'!$A$1:$G$71</definedName>
    <definedName name="_xlnm._FilterDatabase" localSheetId="13" hidden="1">'LV Champ'!$A$7:$J$38</definedName>
    <definedName name="_xlnm._FilterDatabase" localSheetId="11" hidden="1">'Overall result'!$A$7:$K$81</definedName>
    <definedName name="_xlnm._FilterDatabase" localSheetId="12" hidden="1">'Powerstage'!$A$7:$J$62</definedName>
    <definedName name="_xlnm._FilterDatabase" localSheetId="0" hidden="1">'Startlist'!$A$9:$I$83</definedName>
    <definedName name="_xlnm._FilterDatabase" localSheetId="1" hidden="1">'Startlist 2.Day'!$A$9:$I$80</definedName>
    <definedName name="EXCKLASS" localSheetId="9">'Classes'!$C$8:$F$15</definedName>
    <definedName name="EXCPENAL" localSheetId="7">'Penalt'!$A$13:$J$16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'Retired'!$A$12:$H$32</definedName>
    <definedName name="EXCSTART" localSheetId="13">'LV Champ'!$A$8:$L$38</definedName>
    <definedName name="EXCSTART" localSheetId="11">'Overall result'!$A$8:$M$61</definedName>
    <definedName name="EXCSTART" localSheetId="12">'Powerstage'!$A$8:$K$39</definedName>
    <definedName name="EXCSTART" localSheetId="0">'Startlist'!$A$10:$J$83</definedName>
    <definedName name="EXCSTART" localSheetId="1">'Startlist 2.Day'!$A$10:$J$80</definedName>
    <definedName name="EXCSTART_1" localSheetId="13">'LV Champ'!$A$8:$L$38</definedName>
    <definedName name="EXCSTART_1" localSheetId="11">'Overall result'!$A$8:$M$61</definedName>
    <definedName name="GGG" localSheetId="3">'Results'!$A$8:$Q$155</definedName>
    <definedName name="GGG" localSheetId="2">'Results Day 1'!$A$8:$I$155</definedName>
    <definedName name="_xlnm.Print_Area" localSheetId="14">'Champ Classes'!$A$1:$G$71</definedName>
    <definedName name="_xlnm.Print_Area" localSheetId="9">'Classes'!$A$1:$G$21</definedName>
    <definedName name="_xlnm.Print_Area" localSheetId="13">'LV Champ'!$A$1:$J$38</definedName>
    <definedName name="_xlnm.Print_Area" localSheetId="7">'Penalt'!$A$1:$I$16</definedName>
    <definedName name="_xlnm.Print_Area" localSheetId="3">'Results'!$A$2:$P$155</definedName>
    <definedName name="_xlnm.Print_Area" localSheetId="2">'Results Day 1'!$A$2:$H$155</definedName>
    <definedName name="_xlnm.Print_Area" localSheetId="6">'Retired'!$A$1:$G$32</definedName>
    <definedName name="_xlnm.Print_Area" localSheetId="8">'Speed'!$A$1:$I$45</definedName>
    <definedName name="_xlnm.Print_Area" localSheetId="0">'Startlist'!$A$2:$I$83</definedName>
    <definedName name="_xlnm.Print_Area" localSheetId="1">'Startlist 2.Day'!$A$1:$I$80</definedName>
    <definedName name="_xlnm.Print_Area" localSheetId="4">'Winners EE'!$A$1:$I$54</definedName>
    <definedName name="_xlnm.Print_Area" localSheetId="5">'Winners LV'!$A$1:$H$39</definedName>
  </definedNames>
  <calcPr fullCalcOnLoad="1"/>
</workbook>
</file>

<file path=xl/sharedStrings.xml><?xml version="1.0" encoding="utf-8"?>
<sst xmlns="http://schemas.openxmlformats.org/spreadsheetml/2006/main" count="5194" uniqueCount="2313">
  <si>
    <t xml:space="preserve"> 5.58,2</t>
  </si>
  <si>
    <t>59.36,7</t>
  </si>
  <si>
    <t>+ 4.32,2</t>
  </si>
  <si>
    <t xml:space="preserve"> 7.29,8</t>
  </si>
  <si>
    <t>59.37,0</t>
  </si>
  <si>
    <t>+ 4.32,5</t>
  </si>
  <si>
    <t xml:space="preserve"> 7.28,8</t>
  </si>
  <si>
    <t xml:space="preserve"> 6.02,1</t>
  </si>
  <si>
    <t xml:space="preserve"> 1:00.11,6</t>
  </si>
  <si>
    <t>+ 5.07,1</t>
  </si>
  <si>
    <t xml:space="preserve"> 7.14,8</t>
  </si>
  <si>
    <t xml:space="preserve"> 5.53,8</t>
  </si>
  <si>
    <t>58.09,7</t>
  </si>
  <si>
    <t>+ 3.05,2</t>
  </si>
  <si>
    <t xml:space="preserve"> 7.37,8</t>
  </si>
  <si>
    <t xml:space="preserve"> 6.10,1</t>
  </si>
  <si>
    <t xml:space="preserve"> 1:00.54,4</t>
  </si>
  <si>
    <t>+ 5.49,9</t>
  </si>
  <si>
    <t xml:space="preserve"> 7.41,8</t>
  </si>
  <si>
    <t xml:space="preserve"> 6.05,2</t>
  </si>
  <si>
    <t xml:space="preserve"> 1:00.58,8</t>
  </si>
  <si>
    <t>+ 5.54,3</t>
  </si>
  <si>
    <t xml:space="preserve"> 7.43,5</t>
  </si>
  <si>
    <t xml:space="preserve"> 1:00.59,4</t>
  </si>
  <si>
    <t>+ 5.54,9</t>
  </si>
  <si>
    <t xml:space="preserve"> 7.37,3</t>
  </si>
  <si>
    <t xml:space="preserve"> 6.18,8</t>
  </si>
  <si>
    <t xml:space="preserve"> 1:01.11,3</t>
  </si>
  <si>
    <t>+ 6.06,8</t>
  </si>
  <si>
    <t xml:space="preserve"> 7.44,1</t>
  </si>
  <si>
    <t xml:space="preserve"> 6.10,8</t>
  </si>
  <si>
    <t xml:space="preserve"> 1:01.22,2</t>
  </si>
  <si>
    <t xml:space="preserve">  16/9</t>
  </si>
  <si>
    <t>+ 6.17,7</t>
  </si>
  <si>
    <t xml:space="preserve"> 7.40,7</t>
  </si>
  <si>
    <t xml:space="preserve"> 1:01.24,2</t>
  </si>
  <si>
    <t xml:space="preserve">  17/8</t>
  </si>
  <si>
    <t>+ 6.19,7</t>
  </si>
  <si>
    <t xml:space="preserve"> 7.42,3</t>
  </si>
  <si>
    <t xml:space="preserve"> 6.23,1</t>
  </si>
  <si>
    <t xml:space="preserve"> 1:01.36,7</t>
  </si>
  <si>
    <t>+ 6.32,2</t>
  </si>
  <si>
    <t xml:space="preserve"> 16/3</t>
  </si>
  <si>
    <t xml:space="preserve"> 7.48,3</t>
  </si>
  <si>
    <t xml:space="preserve"> 1:01.50,2</t>
  </si>
  <si>
    <t>+ 6.45,7</t>
  </si>
  <si>
    <t xml:space="preserve"> 17/4</t>
  </si>
  <si>
    <t xml:space="preserve"> 7.46,5</t>
  </si>
  <si>
    <t xml:space="preserve"> 6.09,8</t>
  </si>
  <si>
    <t xml:space="preserve"> 1:01.52,1</t>
  </si>
  <si>
    <t xml:space="preserve">  17/3</t>
  </si>
  <si>
    <t xml:space="preserve">  12/3</t>
  </si>
  <si>
    <t>+ 6.47,6</t>
  </si>
  <si>
    <t xml:space="preserve"> 7.52,7</t>
  </si>
  <si>
    <t xml:space="preserve"> 6.20,9</t>
  </si>
  <si>
    <t xml:space="preserve"> 1:01.56,1</t>
  </si>
  <si>
    <t>+ 6.51,6</t>
  </si>
  <si>
    <t xml:space="preserve"> 7.55,8</t>
  </si>
  <si>
    <t xml:space="preserve"> 6.21,3</t>
  </si>
  <si>
    <t xml:space="preserve"> 1:02.08,8</t>
  </si>
  <si>
    <t>+ 7.04,3</t>
  </si>
  <si>
    <t xml:space="preserve"> 8.10,7</t>
  </si>
  <si>
    <t xml:space="preserve"> 6.17,3</t>
  </si>
  <si>
    <t xml:space="preserve"> 8.00,9</t>
  </si>
  <si>
    <t xml:space="preserve"> 6.23,8</t>
  </si>
  <si>
    <t xml:space="preserve"> 1:02.22,9</t>
  </si>
  <si>
    <t>+ 7.18,4</t>
  </si>
  <si>
    <t xml:space="preserve"> 8.01,8</t>
  </si>
  <si>
    <t xml:space="preserve"> 1:03.24,4</t>
  </si>
  <si>
    <t xml:space="preserve">  19/5</t>
  </si>
  <si>
    <t>+ 8.19,9</t>
  </si>
  <si>
    <t xml:space="preserve"> 23/3</t>
  </si>
  <si>
    <t xml:space="preserve"> 8.05,0</t>
  </si>
  <si>
    <t xml:space="preserve"> 1:04.34,9</t>
  </si>
  <si>
    <t>+ 9.30,4</t>
  </si>
  <si>
    <t xml:space="preserve"> 24/3</t>
  </si>
  <si>
    <t xml:space="preserve"> 6.46,2</t>
  </si>
  <si>
    <t xml:space="preserve"> 1:04.42,4</t>
  </si>
  <si>
    <t>+ 9.37,9</t>
  </si>
  <si>
    <t xml:space="preserve"> 25/2</t>
  </si>
  <si>
    <t xml:space="preserve"> 8.01,0</t>
  </si>
  <si>
    <t xml:space="preserve"> 6.39,9</t>
  </si>
  <si>
    <t xml:space="preserve"> 1:04.46,6</t>
  </si>
  <si>
    <t>+ 9.42,1</t>
  </si>
  <si>
    <t xml:space="preserve"> 26/4</t>
  </si>
  <si>
    <t xml:space="preserve"> 6.46,6</t>
  </si>
  <si>
    <t xml:space="preserve"> 1:05.22,2</t>
  </si>
  <si>
    <t>+10.17,7</t>
  </si>
  <si>
    <t xml:space="preserve"> 6.49,6</t>
  </si>
  <si>
    <t xml:space="preserve"> 1:06.50,1</t>
  </si>
  <si>
    <t>+11.45,6</t>
  </si>
  <si>
    <t xml:space="preserve"> 7.54,4</t>
  </si>
  <si>
    <t xml:space="preserve"> 6.32,7</t>
  </si>
  <si>
    <t xml:space="preserve"> 1:08.21,4</t>
  </si>
  <si>
    <t>+13.16,9</t>
  </si>
  <si>
    <t xml:space="preserve"> 9.48,6</t>
  </si>
  <si>
    <t xml:space="preserve"> 8.03,2</t>
  </si>
  <si>
    <t xml:space="preserve"> 1:17.10,4</t>
  </si>
  <si>
    <t>+22.05,9</t>
  </si>
  <si>
    <t xml:space="preserve"> 8.13,8</t>
  </si>
  <si>
    <t xml:space="preserve"> 6.37,1</t>
  </si>
  <si>
    <t xml:space="preserve"> 1:04.56,9</t>
  </si>
  <si>
    <t>+ 9.52,4</t>
  </si>
  <si>
    <t xml:space="preserve"> 8.07,8</t>
  </si>
  <si>
    <t xml:space="preserve"> 6.36,2</t>
  </si>
  <si>
    <t xml:space="preserve"> 1:05.02,0</t>
  </si>
  <si>
    <t>+ 9.57,5</t>
  </si>
  <si>
    <t xml:space="preserve"> 1:05.12,9</t>
  </si>
  <si>
    <t>+10.08,4</t>
  </si>
  <si>
    <t xml:space="preserve"> 30/1</t>
  </si>
  <si>
    <t xml:space="preserve"> 8.19,3</t>
  </si>
  <si>
    <t xml:space="preserve"> 1:05.49,4</t>
  </si>
  <si>
    <t xml:space="preserve">  32/2</t>
  </si>
  <si>
    <t>+10.44,9</t>
  </si>
  <si>
    <t xml:space="preserve"> 31/2</t>
  </si>
  <si>
    <t xml:space="preserve"> 8.17,5</t>
  </si>
  <si>
    <t xml:space="preserve"> 1:06.06,4</t>
  </si>
  <si>
    <t xml:space="preserve">  31/1</t>
  </si>
  <si>
    <t>+11.01,9</t>
  </si>
  <si>
    <t xml:space="preserve"> 1:06.09,8</t>
  </si>
  <si>
    <t>+11.05,3</t>
  </si>
  <si>
    <t xml:space="preserve"> 33/6</t>
  </si>
  <si>
    <t xml:space="preserve"> 8.36,6</t>
  </si>
  <si>
    <t xml:space="preserve"> 1:07.28,4</t>
  </si>
  <si>
    <t xml:space="preserve">  37/6</t>
  </si>
  <si>
    <t>+12.23,9</t>
  </si>
  <si>
    <t xml:space="preserve"> 35/6</t>
  </si>
  <si>
    <t xml:space="preserve"> 9.37,3</t>
  </si>
  <si>
    <t xml:space="preserve"> 7.19,0</t>
  </si>
  <si>
    <t xml:space="preserve"> 1:07.30,6</t>
  </si>
  <si>
    <t>+12.26,1</t>
  </si>
  <si>
    <t xml:space="preserve"> 8.32,2</t>
  </si>
  <si>
    <t xml:space="preserve"> 7.24,4</t>
  </si>
  <si>
    <t xml:space="preserve"> 1:08.02,7</t>
  </si>
  <si>
    <t>+12.58,2</t>
  </si>
  <si>
    <t xml:space="preserve"> 38/7</t>
  </si>
  <si>
    <t xml:space="preserve"> 8.32,4</t>
  </si>
  <si>
    <t xml:space="preserve"> 7.06,1</t>
  </si>
  <si>
    <t xml:space="preserve"> 1:08.56,6</t>
  </si>
  <si>
    <t>+13.52,1</t>
  </si>
  <si>
    <t xml:space="preserve"> 39/8</t>
  </si>
  <si>
    <t xml:space="preserve"> 9.20,5</t>
  </si>
  <si>
    <t xml:space="preserve"> 6.58,1</t>
  </si>
  <si>
    <t xml:space="preserve"> 1:09.00,9</t>
  </si>
  <si>
    <t>+13.56,4</t>
  </si>
  <si>
    <t xml:space="preserve"> 40/9</t>
  </si>
  <si>
    <t xml:space="preserve"> 8.17,4</t>
  </si>
  <si>
    <t xml:space="preserve"> 1:09.06,7</t>
  </si>
  <si>
    <t>+14.02,2</t>
  </si>
  <si>
    <t xml:space="preserve"> 41/7</t>
  </si>
  <si>
    <t xml:space="preserve"> 8.50,3</t>
  </si>
  <si>
    <t xml:space="preserve"> 7.25,1</t>
  </si>
  <si>
    <t xml:space="preserve"> 1:09.52,7</t>
  </si>
  <si>
    <t>+14.48,2</t>
  </si>
  <si>
    <t xml:space="preserve"> 9.07,1</t>
  </si>
  <si>
    <t xml:space="preserve"> 1:11.31,1</t>
  </si>
  <si>
    <t xml:space="preserve">  41/8</t>
  </si>
  <si>
    <t>+16.26,6</t>
  </si>
  <si>
    <t xml:space="preserve"> 9.12,3</t>
  </si>
  <si>
    <t xml:space="preserve"> 7.26,5</t>
  </si>
  <si>
    <t xml:space="preserve"> 1:12.01,0</t>
  </si>
  <si>
    <t>+16.56,5</t>
  </si>
  <si>
    <t xml:space="preserve"> 9.37,1</t>
  </si>
  <si>
    <t xml:space="preserve"> 7.48,8</t>
  </si>
  <si>
    <t xml:space="preserve"> 1:14.22,8</t>
  </si>
  <si>
    <t>+19.18,3</t>
  </si>
  <si>
    <t>Georg Gross / Raigo Mōlder</t>
  </si>
  <si>
    <t>Oliver Solberg / Aaron Johnston</t>
  </si>
  <si>
    <t>Egon Kaur / Silver Simm</t>
  </si>
  <si>
    <t xml:space="preserve"> 8.00,7</t>
  </si>
  <si>
    <t xml:space="preserve"> 1:02.06,5</t>
  </si>
  <si>
    <t>+ 7.02,0</t>
  </si>
  <si>
    <t xml:space="preserve"> 7.57,8</t>
  </si>
  <si>
    <t xml:space="preserve"> 6.30,1</t>
  </si>
  <si>
    <t xml:space="preserve">  33/2</t>
  </si>
  <si>
    <t xml:space="preserve">  32/1</t>
  </si>
  <si>
    <t xml:space="preserve">  34/3</t>
  </si>
  <si>
    <t xml:space="preserve"> 42/1</t>
  </si>
  <si>
    <t xml:space="preserve"> 9.01,9</t>
  </si>
  <si>
    <t xml:space="preserve"> 7.02,1</t>
  </si>
  <si>
    <t xml:space="preserve"> 1:10.21,5</t>
  </si>
  <si>
    <t xml:space="preserve">  40/1</t>
  </si>
  <si>
    <t>+15.17,0</t>
  </si>
  <si>
    <t xml:space="preserve"> 43/10</t>
  </si>
  <si>
    <t xml:space="preserve">  43/8</t>
  </si>
  <si>
    <t xml:space="preserve"> 44/11</t>
  </si>
  <si>
    <t xml:space="preserve"> 45/4</t>
  </si>
  <si>
    <t xml:space="preserve"> 9.08,7</t>
  </si>
  <si>
    <t xml:space="preserve"> 7.30,9</t>
  </si>
  <si>
    <t xml:space="preserve"> 1:12.28,4</t>
  </si>
  <si>
    <t xml:space="preserve">  44/4</t>
  </si>
  <si>
    <t>+17.23,9</t>
  </si>
  <si>
    <t xml:space="preserve"> 46/2</t>
  </si>
  <si>
    <t xml:space="preserve"> 9.22,3</t>
  </si>
  <si>
    <t xml:space="preserve"> 7.26,0</t>
  </si>
  <si>
    <t xml:space="preserve"> 1:13.34,0</t>
  </si>
  <si>
    <t xml:space="preserve">  50/5</t>
  </si>
  <si>
    <t xml:space="preserve">  46/3</t>
  </si>
  <si>
    <t>+18.29,5</t>
  </si>
  <si>
    <t xml:space="preserve"> 9.13,9</t>
  </si>
  <si>
    <t xml:space="preserve"> 7.31,9</t>
  </si>
  <si>
    <t xml:space="preserve"> 1:13.40,8</t>
  </si>
  <si>
    <t xml:space="preserve">  46/2</t>
  </si>
  <si>
    <t>+18.36,3</t>
  </si>
  <si>
    <t xml:space="preserve"> 7.33,5</t>
  </si>
  <si>
    <t xml:space="preserve"> 1:14.23,6</t>
  </si>
  <si>
    <t xml:space="preserve">  51/5</t>
  </si>
  <si>
    <t>+19.19,1</t>
  </si>
  <si>
    <t xml:space="preserve"> 50/5</t>
  </si>
  <si>
    <t xml:space="preserve"> 9.21,5</t>
  </si>
  <si>
    <t xml:space="preserve"> 7.21,7</t>
  </si>
  <si>
    <t xml:space="preserve"> 1:14.38,3</t>
  </si>
  <si>
    <t xml:space="preserve">  43/2</t>
  </si>
  <si>
    <t>+19.33,8</t>
  </si>
  <si>
    <t xml:space="preserve"> 51/6</t>
  </si>
  <si>
    <t xml:space="preserve"> 9.46,8</t>
  </si>
  <si>
    <t xml:space="preserve"> 7.50,9</t>
  </si>
  <si>
    <t xml:space="preserve"> 1:16.42,7</t>
  </si>
  <si>
    <t>+21.38,2</t>
  </si>
  <si>
    <t xml:space="preserve"> 52/7</t>
  </si>
  <si>
    <t xml:space="preserve">  54/7</t>
  </si>
  <si>
    <t xml:space="preserve"> 53/7</t>
  </si>
  <si>
    <t>10.05,6</t>
  </si>
  <si>
    <t xml:space="preserve"> 7.58,5</t>
  </si>
  <si>
    <t xml:space="preserve"> 1:27.50,4</t>
  </si>
  <si>
    <t>+32.45,9</t>
  </si>
  <si>
    <t>Started   74 /  Finished   53</t>
  </si>
  <si>
    <t xml:space="preserve">   3</t>
  </si>
  <si>
    <t xml:space="preserve">   2</t>
  </si>
  <si>
    <t xml:space="preserve">   6</t>
  </si>
  <si>
    <t xml:space="preserve">   4</t>
  </si>
  <si>
    <t xml:space="preserve">   5</t>
  </si>
  <si>
    <t xml:space="preserve">  10</t>
  </si>
  <si>
    <t xml:space="preserve">  12</t>
  </si>
  <si>
    <t xml:space="preserve">   9</t>
  </si>
  <si>
    <t xml:space="preserve">  19</t>
  </si>
  <si>
    <t xml:space="preserve">  22</t>
  </si>
  <si>
    <t>Started   11 /  Finished    8</t>
  </si>
  <si>
    <t>+ 3.42,1</t>
  </si>
  <si>
    <t>+ 4.28,3</t>
  </si>
  <si>
    <t>Started   11 /  Finished    7</t>
  </si>
  <si>
    <t xml:space="preserve">  21</t>
  </si>
  <si>
    <t>+ 0.00,6</t>
  </si>
  <si>
    <t xml:space="preserve">  25</t>
  </si>
  <si>
    <t>+ 0.51,4</t>
  </si>
  <si>
    <t>Started   12 /  Finished    7</t>
  </si>
  <si>
    <t xml:space="preserve">  14</t>
  </si>
  <si>
    <t xml:space="preserve">  18</t>
  </si>
  <si>
    <t>+ 0.57,5</t>
  </si>
  <si>
    <t xml:space="preserve">  51</t>
  </si>
  <si>
    <t>+ 3.23,6</t>
  </si>
  <si>
    <t>Started    6 /  Finished    4</t>
  </si>
  <si>
    <t xml:space="preserve">  59</t>
  </si>
  <si>
    <t xml:space="preserve">  55</t>
  </si>
  <si>
    <t>+ 0.17,0</t>
  </si>
  <si>
    <t xml:space="preserve">  40</t>
  </si>
  <si>
    <t>+ 0.20,4</t>
  </si>
  <si>
    <t>Started   13 /  Finished   12</t>
  </si>
  <si>
    <t xml:space="preserve">  39</t>
  </si>
  <si>
    <t xml:space="preserve">  38</t>
  </si>
  <si>
    <t>+ 0.26,8</t>
  </si>
  <si>
    <t xml:space="preserve">  54</t>
  </si>
  <si>
    <t>+ 2.46,3</t>
  </si>
  <si>
    <t>Started    6 /  Finished    3</t>
  </si>
  <si>
    <t xml:space="preserve">  43</t>
  </si>
  <si>
    <t xml:space="preserve">  42</t>
  </si>
  <si>
    <t xml:space="preserve">  50</t>
  </si>
  <si>
    <t>+ 2.55,5</t>
  </si>
  <si>
    <t>Started    9 /  Finished    7</t>
  </si>
  <si>
    <t xml:space="preserve">  72</t>
  </si>
  <si>
    <t xml:space="preserve">  77</t>
  </si>
  <si>
    <t xml:space="preserve">  76</t>
  </si>
  <si>
    <t>+ 3.19,3</t>
  </si>
  <si>
    <t>Priit Koik / Alari-Uku Heldna</t>
  </si>
  <si>
    <t>Edijs Bergmanis / Toms Freibergs</t>
  </si>
  <si>
    <t>Mikolai Kempa / Marcin Szeja</t>
  </si>
  <si>
    <t>Emils Blums / Didzis Eglitis</t>
  </si>
  <si>
    <t>Denis Rostilov / Georgy Troshkin</t>
  </si>
  <si>
    <t>Edgars Balodis / Lasma Tole</t>
  </si>
  <si>
    <t>Robert Virves / Sander Pruul</t>
  </si>
  <si>
    <t>Gregor Jeets / Kuldar Sikk</t>
  </si>
  <si>
    <t>Kaspar Kasari / Karl-Artur Viitra</t>
  </si>
  <si>
    <t>Raiko Aru / Veiko Kullamäe</t>
  </si>
  <si>
    <t>Kristo Subi / Raido Subi</t>
  </si>
  <si>
    <t>Karel Tölp / Martin Vihmann</t>
  </si>
  <si>
    <t>Uldis Lepiksons / Ainars Steinbergs</t>
  </si>
  <si>
    <t xml:space="preserve">  33</t>
  </si>
  <si>
    <t xml:space="preserve">  28</t>
  </si>
  <si>
    <t>SS10S</t>
  </si>
  <si>
    <t>Avg.speed of winner  120.36 km/h</t>
  </si>
  <si>
    <t>SS4</t>
  </si>
  <si>
    <t>Ihatsi1</t>
  </si>
  <si>
    <t xml:space="preserve"> 115.77 km/h</t>
  </si>
  <si>
    <t xml:space="preserve"> 116.82 km/h</t>
  </si>
  <si>
    <t xml:space="preserve"> 106.21 km/h</t>
  </si>
  <si>
    <t xml:space="preserve"> 105.95 km/h</t>
  </si>
  <si>
    <t xml:space="preserve">  97.93 km/h</t>
  </si>
  <si>
    <t xml:space="preserve"> 103.98 km/h</t>
  </si>
  <si>
    <t xml:space="preserve"> 107.07 km/h</t>
  </si>
  <si>
    <t xml:space="preserve">  93.64 km/h</t>
  </si>
  <si>
    <t>12.14 km</t>
  </si>
  <si>
    <t xml:space="preserve"> 14 Bergmanis/Freibergs</t>
  </si>
  <si>
    <t>SS5</t>
  </si>
  <si>
    <t>Plaani1</t>
  </si>
  <si>
    <t xml:space="preserve"> 125.63 km/h</t>
  </si>
  <si>
    <t xml:space="preserve"> 122.75 km/h</t>
  </si>
  <si>
    <t xml:space="preserve"> 110.47 km/h</t>
  </si>
  <si>
    <t xml:space="preserve"> 113.57 km/h</t>
  </si>
  <si>
    <t xml:space="preserve"> 104.78 km/h</t>
  </si>
  <si>
    <t xml:space="preserve"> 109.87 km/h</t>
  </si>
  <si>
    <t xml:space="preserve"> 111.96 km/h</t>
  </si>
  <si>
    <t xml:space="preserve">  96.82 km/h</t>
  </si>
  <si>
    <t>10.12 km</t>
  </si>
  <si>
    <t xml:space="preserve"> 55 Baikov/Kleshchev</t>
  </si>
  <si>
    <t>SS6</t>
  </si>
  <si>
    <t>Ihatsi2</t>
  </si>
  <si>
    <t xml:space="preserve"> 119.21 km/h</t>
  </si>
  <si>
    <t xml:space="preserve"> 118.95 km/h</t>
  </si>
  <si>
    <t xml:space="preserve"> 107.67 km/h</t>
  </si>
  <si>
    <t xml:space="preserve"> 107.83 km/h</t>
  </si>
  <si>
    <t xml:space="preserve"> 100.19 km/h</t>
  </si>
  <si>
    <t xml:space="preserve"> 106.73 km/h</t>
  </si>
  <si>
    <t xml:space="preserve"> 108.74 km/h</t>
  </si>
  <si>
    <t xml:space="preserve">  92.87 km/h</t>
  </si>
  <si>
    <t>SS7</t>
  </si>
  <si>
    <t>Plaani2</t>
  </si>
  <si>
    <t xml:space="preserve"> 126.63 km/h</t>
  </si>
  <si>
    <t xml:space="preserve"> 124.09 km/h</t>
  </si>
  <si>
    <t xml:space="preserve"> 112.83 km/h</t>
  </si>
  <si>
    <t xml:space="preserve"> 113.50 km/h</t>
  </si>
  <si>
    <t xml:space="preserve"> 105.63 km/h</t>
  </si>
  <si>
    <t xml:space="preserve"> 113.46 km/h</t>
  </si>
  <si>
    <t xml:space="preserve"> 113.32 km/h</t>
  </si>
  <si>
    <t xml:space="preserve">  96.13 km/h</t>
  </si>
  <si>
    <t>SS8</t>
  </si>
  <si>
    <t>Kündja1</t>
  </si>
  <si>
    <t xml:space="preserve"> 126.44 km/h</t>
  </si>
  <si>
    <t xml:space="preserve"> 127.03 km/h</t>
  </si>
  <si>
    <t xml:space="preserve"> 114.02 km/h</t>
  </si>
  <si>
    <t xml:space="preserve"> 116.34 km/h</t>
  </si>
  <si>
    <t xml:space="preserve"> 106.45 km/h</t>
  </si>
  <si>
    <t xml:space="preserve"> 113.58 km/h</t>
  </si>
  <si>
    <t xml:space="preserve"> 111.63 km/h</t>
  </si>
  <si>
    <t xml:space="preserve">  98.21 km/h</t>
  </si>
  <si>
    <t>14.93 km</t>
  </si>
  <si>
    <t>SS9</t>
  </si>
  <si>
    <t>Hurda1</t>
  </si>
  <si>
    <t xml:space="preserve"> 125.69 km/h</t>
  </si>
  <si>
    <t xml:space="preserve"> 127.22 km/h</t>
  </si>
  <si>
    <t xml:space="preserve"> 115.39 km/h</t>
  </si>
  <si>
    <t xml:space="preserve"> 114.34 km/h</t>
  </si>
  <si>
    <t xml:space="preserve"> 112.92 km/h</t>
  </si>
  <si>
    <t xml:space="preserve"> 110.33 km/h</t>
  </si>
  <si>
    <t xml:space="preserve">  97.90 km/h</t>
  </si>
  <si>
    <t>11.86 km</t>
  </si>
  <si>
    <t>SS10</t>
  </si>
  <si>
    <t>Kündja2</t>
  </si>
  <si>
    <t xml:space="preserve"> 130.27 km/h</t>
  </si>
  <si>
    <t xml:space="preserve"> 129.42 km/h</t>
  </si>
  <si>
    <t xml:space="preserve"> 116.39 km/h</t>
  </si>
  <si>
    <t xml:space="preserve"> 117.53 km/h</t>
  </si>
  <si>
    <t xml:space="preserve"> 108.04 km/h</t>
  </si>
  <si>
    <t xml:space="preserve"> 113.70 km/h</t>
  </si>
  <si>
    <t xml:space="preserve"> 112.49 km/h</t>
  </si>
  <si>
    <t xml:space="preserve">  99.18 km/h</t>
  </si>
  <si>
    <t xml:space="preserve"> 33 Simaska/Kropas</t>
  </si>
  <si>
    <t>SS11</t>
  </si>
  <si>
    <t>Hurda2PS</t>
  </si>
  <si>
    <t xml:space="preserve"> 129.46 km/h</t>
  </si>
  <si>
    <t xml:space="preserve"> 130.05 km/h</t>
  </si>
  <si>
    <t xml:space="preserve"> 116.91 km/h</t>
  </si>
  <si>
    <t xml:space="preserve"> 112.71 km/h</t>
  </si>
  <si>
    <t xml:space="preserve"> 112.09 km/h</t>
  </si>
  <si>
    <t xml:space="preserve"> 113.16 km/h</t>
  </si>
  <si>
    <t xml:space="preserve"> 101.15 km/h</t>
  </si>
  <si>
    <t>Total 110.48 km</t>
  </si>
  <si>
    <t>Artur Muradian</t>
  </si>
  <si>
    <t>Pavel Chelebaev</t>
  </si>
  <si>
    <t>ARTUR MURADIAN</t>
  </si>
  <si>
    <t>18:44</t>
  </si>
  <si>
    <t>Mikolai Kempa</t>
  </si>
  <si>
    <t>Marcin Szeja</t>
  </si>
  <si>
    <t>POL</t>
  </si>
  <si>
    <t>18:46</t>
  </si>
  <si>
    <t>RALLYWORKSHOP ERST FINANCE</t>
  </si>
  <si>
    <t>18:48</t>
  </si>
  <si>
    <t>18:50</t>
  </si>
  <si>
    <t>Karl-Artur Viitra</t>
  </si>
  <si>
    <t>18:52</t>
  </si>
  <si>
    <t>Arnis Alksnis</t>
  </si>
  <si>
    <t>Gints Petersons</t>
  </si>
  <si>
    <t>Peugeot 208</t>
  </si>
  <si>
    <t>18:54</t>
  </si>
  <si>
    <t>Josh Cornwell</t>
  </si>
  <si>
    <t>Dai Roberts</t>
  </si>
  <si>
    <t>GBR</t>
  </si>
  <si>
    <t>Alexander Zaytcev</t>
  </si>
  <si>
    <t>Alexander Potesov</t>
  </si>
  <si>
    <t>18:56</t>
  </si>
  <si>
    <t>G.M.RACING SK</t>
  </si>
  <si>
    <t>Chris Ashenden</t>
  </si>
  <si>
    <t>Martin Headland</t>
  </si>
  <si>
    <t>NZL / CAN</t>
  </si>
  <si>
    <t>18:58</t>
  </si>
  <si>
    <t>Henrikas Matijosaitis</t>
  </si>
  <si>
    <t>Mindaugas Cepulis</t>
  </si>
  <si>
    <t>LIT</t>
  </si>
  <si>
    <t>19:00</t>
  </si>
  <si>
    <t>Justas Simaska</t>
  </si>
  <si>
    <t>Aurimas Kropas</t>
  </si>
  <si>
    <t>MAZEIKIU ASK</t>
  </si>
  <si>
    <t>Denys Lokhman</t>
  </si>
  <si>
    <t>19:02</t>
  </si>
  <si>
    <t>Kristaps Sarma</t>
  </si>
  <si>
    <t>Ervins Zgirskis</t>
  </si>
  <si>
    <t>19:04</t>
  </si>
  <si>
    <t>Siim Liivamägi</t>
  </si>
  <si>
    <t>Edvin Parisalu</t>
  </si>
  <si>
    <t>KUPATAMA MOTORSPORT</t>
  </si>
  <si>
    <t>19:06</t>
  </si>
  <si>
    <t>Kermo Laus</t>
  </si>
  <si>
    <t>Alain Sivous</t>
  </si>
  <si>
    <t>Nissan Sunny</t>
  </si>
  <si>
    <t>19:08</t>
  </si>
  <si>
    <t>19:10</t>
  </si>
  <si>
    <t>MRF MOTORSPORT</t>
  </si>
  <si>
    <t>Lembit Soe</t>
  </si>
  <si>
    <t>Kalle Ahu</t>
  </si>
  <si>
    <t>SAR-TECH MOTORSPORT</t>
  </si>
  <si>
    <t>19:12</t>
  </si>
  <si>
    <t>LGT</t>
  </si>
  <si>
    <t>Subaru Impreza Proto</t>
  </si>
  <si>
    <t>Henry Ots</t>
  </si>
  <si>
    <t>Margus Laasik</t>
  </si>
  <si>
    <t>19:14</t>
  </si>
  <si>
    <t>Karmo Karelson</t>
  </si>
  <si>
    <t>19:16</t>
  </si>
  <si>
    <t>Kristo Laadre</t>
  </si>
  <si>
    <t>Andres Lichtfeldt</t>
  </si>
  <si>
    <t>Ott Mesikäpp</t>
  </si>
  <si>
    <t>Raiko Lille</t>
  </si>
  <si>
    <t>19:18</t>
  </si>
  <si>
    <t>Andrei Konovalenko</t>
  </si>
  <si>
    <t>19:20</t>
  </si>
  <si>
    <t>3A RACING TEAM</t>
  </si>
  <si>
    <t>Uldis Lepiksons</t>
  </si>
  <si>
    <t>Ainars Steinbergs</t>
  </si>
  <si>
    <t>ULDIS LEPIKSONS</t>
  </si>
  <si>
    <t>Ford Puma</t>
  </si>
  <si>
    <t>19:22</t>
  </si>
  <si>
    <t>Lada 2105</t>
  </si>
  <si>
    <t>Janek Vallask</t>
  </si>
  <si>
    <t>Kaupo Vana</t>
  </si>
  <si>
    <t>19:24</t>
  </si>
  <si>
    <t>Vallo Nuuter</t>
  </si>
  <si>
    <t>Alar Tatrik</t>
  </si>
  <si>
    <t>Krisjanis-Zintis Putnins</t>
  </si>
  <si>
    <t>Martins Purins</t>
  </si>
  <si>
    <t>19:26</t>
  </si>
  <si>
    <t>Patrick Juhe</t>
  </si>
  <si>
    <t>Rainis Raidma</t>
  </si>
  <si>
    <t>Sander Ilves</t>
  </si>
  <si>
    <t>MILREM MOTORSPORT</t>
  </si>
  <si>
    <t>Vaz 21051</t>
  </si>
  <si>
    <t>19:28</t>
  </si>
  <si>
    <t>BMW 316I</t>
  </si>
  <si>
    <t>Janis Cielens</t>
  </si>
  <si>
    <t>Salvis Rambols</t>
  </si>
  <si>
    <t>SALVIS RAMBOLS</t>
  </si>
  <si>
    <t>VW Golf II</t>
  </si>
  <si>
    <t>19:30</t>
  </si>
  <si>
    <t>Vaz 2105</t>
  </si>
  <si>
    <t>19:32</t>
  </si>
  <si>
    <t>19:34</t>
  </si>
  <si>
    <t>Tiina Ehrbach</t>
  </si>
  <si>
    <t>Nele Jalakas</t>
  </si>
  <si>
    <t>19:36</t>
  </si>
  <si>
    <t>Madars Dirins</t>
  </si>
  <si>
    <t>Gints Lasmanis</t>
  </si>
  <si>
    <t>GINTS LASMANIS</t>
  </si>
  <si>
    <t>Renault Clio</t>
  </si>
  <si>
    <t>Raino Friedemann</t>
  </si>
  <si>
    <t>Kristjan Must</t>
  </si>
  <si>
    <t>19:38</t>
  </si>
  <si>
    <t>MÄRJAMAA RALLYTEAM</t>
  </si>
  <si>
    <t>JUURU TEHNIKAKLUBI</t>
  </si>
  <si>
    <t>19:40</t>
  </si>
  <si>
    <t>Kaido Vilu</t>
  </si>
  <si>
    <t>Ants Uustalu</t>
  </si>
  <si>
    <t>19:42</t>
  </si>
  <si>
    <t>Meelis Hirsnik</t>
  </si>
  <si>
    <t>Kaido Oru</t>
  </si>
  <si>
    <t>GAZ 51 RS</t>
  </si>
  <si>
    <t>Ats Nōlvak</t>
  </si>
  <si>
    <t>Janno Nuiamäe</t>
  </si>
  <si>
    <t>Aleksandr Serjodkin</t>
  </si>
  <si>
    <t>GAZ WRC 51</t>
  </si>
  <si>
    <t>Taavi Pindis</t>
  </si>
  <si>
    <t>Avo Kivinukk</t>
  </si>
  <si>
    <t>GAZ 52</t>
  </si>
  <si>
    <t>Martin Leemets</t>
  </si>
  <si>
    <t>Rivo Hell</t>
  </si>
  <si>
    <t>Stardiprotokoll  / Startlist for Day 2 ,  TC3C</t>
  </si>
  <si>
    <t>MIKKO HIRVONEN / JARNO OTTMAN</t>
  </si>
  <si>
    <t>OLIVER SOLBERG / AARON JOHNSTON</t>
  </si>
  <si>
    <t>GEORG GROSS / RAIGO MÕLDER</t>
  </si>
  <si>
    <t>VALERII GORBAN / SERGEI LARENS</t>
  </si>
  <si>
    <t>PRIIT KOIK / ALARI-UKU HELDNA</t>
  </si>
  <si>
    <t>EGON KAUR / SILVER SIMM</t>
  </si>
  <si>
    <t>RADIK SHAYMIEV / MAXIM TSVETKOV</t>
  </si>
  <si>
    <t>ALEXANDER MIKHAYLOV / NORMUNDS KOKINS</t>
  </si>
  <si>
    <t>DMITRIY VORONOV / VIKTOR POZERN</t>
  </si>
  <si>
    <t>EMĪLS BLŪMS / DIDZIS EGLĪTIS</t>
  </si>
  <si>
    <t>IGOR BULANTSEV / MARINA DANILOVA</t>
  </si>
  <si>
    <t>DENIS ROSTILOV / GEORGY TROSHKIN</t>
  </si>
  <si>
    <t>EDIJS BERGMANIS / TOMS FREIBERGS</t>
  </si>
  <si>
    <t>HENDRIK KERS / JAKKO VIILO</t>
  </si>
  <si>
    <t>ARTUR MURADIAN / PAVEL CHELEBAEV</t>
  </si>
  <si>
    <t>MIKOŁAJ KEMPA / MARCIN SZEJA</t>
  </si>
  <si>
    <t>ALEXANDER RZHEVKIN / MAXIM SHUBKIN</t>
  </si>
  <si>
    <t>EDGARS BALODIS / LASMA TOLE</t>
  </si>
  <si>
    <t>KEN TORN / KAURI PANNAS</t>
  </si>
  <si>
    <t>ROBERT VIRVES / SANDER PRUUL</t>
  </si>
  <si>
    <t>GREGOR JEETS / KULDAR SIKK</t>
  </si>
  <si>
    <t>KASPAR KASARI / KARL-ARTUR VIITRA</t>
  </si>
  <si>
    <t>GEORG LINNAMÄE / VOLODYMYR KORSIA</t>
  </si>
  <si>
    <t>ARNIS ALKSNIS / GINTS PĒTERSONS</t>
  </si>
  <si>
    <t>JOSH CORNWELL / DAI ROBERTS</t>
  </si>
  <si>
    <t>ALEXANDER ZAYTCEV / ALEXANDER POTESOV</t>
  </si>
  <si>
    <t>TANEL SAMM / KAIMAR TAAL</t>
  </si>
  <si>
    <t>CHRIS ASHENDEN / MARTIN HEADLAND</t>
  </si>
  <si>
    <t>HENRIKAS MATIJOŠAITIS / MINDAUGAS ČEPULIS</t>
  </si>
  <si>
    <t>MARKO RINGENBERG / TH TH</t>
  </si>
  <si>
    <t>JUSTAS SIMASKA / AURIMAS KROPAS</t>
  </si>
  <si>
    <t>DENYS LOKHMAN / IVAN MISHYN</t>
  </si>
  <si>
    <t>KRISTAPS SARMA / ERVĪNS ZGIRSKIS</t>
  </si>
  <si>
    <t>SIIM LIIVAMÄGI / EDVIN PARISALU</t>
  </si>
  <si>
    <t>KAREL TÖLP / MARTIN VIHMANN</t>
  </si>
  <si>
    <t>KRISTO SUBI / RAIDO SUBI</t>
  </si>
  <si>
    <t>KERMO LAUS / ALAIN SIVOUS</t>
  </si>
  <si>
    <t>RENE UUKAREDA / JAN NÕLVAK</t>
  </si>
  <si>
    <t>RAIKO ARU / VEIKO KULLAMÄE</t>
  </si>
  <si>
    <t>LEMBIT SOE / KALLE AHU</t>
  </si>
  <si>
    <t>ALLAR GOLDBERG / KAAREL LÄÄNE</t>
  </si>
  <si>
    <t>HENRY OTS / MARGUS LAASIK</t>
  </si>
  <si>
    <t>HENRI FRANKE / ARVO LIIMANN</t>
  </si>
  <si>
    <t>KARMO KARELSON / KAROL PERT</t>
  </si>
  <si>
    <t>KRISTO LAADRE / ANDRES LICHTFELDT</t>
  </si>
  <si>
    <t>OTT MESIKÄPP / RAIKO LILLE</t>
  </si>
  <si>
    <t>RONALD JÜRGENSON / MARKO KAASIK</t>
  </si>
  <si>
    <t>VADIM KUZNETSOV / ANDREI KONOVALENKO</t>
  </si>
  <si>
    <t>AGRIS UPĪTIS / ANDRIS SPILVA</t>
  </si>
  <si>
    <t>ULDIS LEPIKSONS / AINARS ŠTEINBERGS</t>
  </si>
  <si>
    <t>KLIM BAIKOV / ANDREY KLESHCHEV</t>
  </si>
  <si>
    <t>JANEK VALLASK / KAUPO VANA</t>
  </si>
  <si>
    <t>VALLO NUUTER / ALAR TATRIK</t>
  </si>
  <si>
    <t>KRIŠJĀNIS ZINTIS PUTNIŅŠ / MĀRTIŅŠ PURIŅŠ</t>
  </si>
  <si>
    <t>PATRICK JUHE / RAINIS RAIDMA</t>
  </si>
  <si>
    <t>SANDER ILVES / LAURI VESO</t>
  </si>
  <si>
    <t>KRISTEN VOLKOV / ERKI EKSIN</t>
  </si>
  <si>
    <t>JĀNIS CIELĒNS / SALVIS RAMBOLS</t>
  </si>
  <si>
    <t>ALEKSANDRS JAKOVĻEVS / VALERIJS MASLOVS</t>
  </si>
  <si>
    <t>VAIDO TALI / MARTI HALLING</t>
  </si>
  <si>
    <t>KRISTJAN LEPIND / MIRKO KAUNIS</t>
  </si>
  <si>
    <t>LAURI PEEGEL / ANTI EELMETS</t>
  </si>
  <si>
    <t>TIINA EHRBACH / NELE JALAKAS</t>
  </si>
  <si>
    <t>MADARS DĪRIŅŠ / GINTS LASMANIS</t>
  </si>
  <si>
    <t>RAINO FRIEDEMANN / KRISTJAN MUST</t>
  </si>
  <si>
    <t>TAAVI NIINEMETS / ESKO ALLIKA</t>
  </si>
  <si>
    <t>VEIKO LIUKANEN / TOIVO LIUKANEN</t>
  </si>
  <si>
    <t>KAIDO VILU / ANTS UUSTALU</t>
  </si>
  <si>
    <t>RAINER TUBERIK / RAIDO VETESINA</t>
  </si>
  <si>
    <t>MEELIS HIRSNIK / KAIDO ORU</t>
  </si>
  <si>
    <t>ATS NÕLVAK / MAIRO OJAVIIR</t>
  </si>
  <si>
    <t>JANNO NUIAMÄE / ALEKSANDR SERJODKIN</t>
  </si>
  <si>
    <t>TAAVI PINDIS / AVO KIVINUKK</t>
  </si>
  <si>
    <t>MARTIN LEEMETS / RIVO HELL</t>
  </si>
  <si>
    <t>EMV2</t>
  </si>
  <si>
    <t>LRC ABS</t>
  </si>
  <si>
    <t>EMV1</t>
  </si>
  <si>
    <t>LRC 1</t>
  </si>
  <si>
    <t>LRC 2</t>
  </si>
  <si>
    <t>EMV4</t>
  </si>
  <si>
    <t>LRC 3</t>
  </si>
  <si>
    <t>EMV7</t>
  </si>
  <si>
    <t>LRC 4</t>
  </si>
  <si>
    <t>EMV6</t>
  </si>
  <si>
    <t>LRC 5</t>
  </si>
  <si>
    <t>EMV5</t>
  </si>
  <si>
    <t>EMV8</t>
  </si>
  <si>
    <t>LRC Teams</t>
  </si>
  <si>
    <t>Driver / co.driver</t>
  </si>
  <si>
    <t>Results LV</t>
  </si>
  <si>
    <t>RALLYWORKSHOP</t>
  </si>
  <si>
    <t>Kaimar Taal</t>
  </si>
  <si>
    <t>Kauri Pannas</t>
  </si>
  <si>
    <t>Oliver Solberg</t>
  </si>
  <si>
    <t>SPORTS RACING TECHNOLOGIES</t>
  </si>
  <si>
    <t>Edgars Balodis</t>
  </si>
  <si>
    <t>Vaido Tali</t>
  </si>
  <si>
    <t>NR</t>
  </si>
  <si>
    <t xml:space="preserve"> 8:39</t>
  </si>
  <si>
    <t>10</t>
  </si>
  <si>
    <t>Edijs Bergmanis</t>
  </si>
  <si>
    <t>A1M MOTORSPORT</t>
  </si>
  <si>
    <t>NEIKSANS RALLYSPORT</t>
  </si>
  <si>
    <t>Radik Shaymiev</t>
  </si>
  <si>
    <t>Maxim Tsvetkov</t>
  </si>
  <si>
    <t>TAIF MOTORSPORT</t>
  </si>
  <si>
    <t>Hendrik Kers</t>
  </si>
  <si>
    <t>Emils Blums</t>
  </si>
  <si>
    <t>Didzis Eglitis</t>
  </si>
  <si>
    <t>Gregor Jeets</t>
  </si>
  <si>
    <t>TEHASE AUTO</t>
  </si>
  <si>
    <t>THULE MOTORSPORT</t>
  </si>
  <si>
    <t>Georg Linnamäe</t>
  </si>
  <si>
    <t>LAT / GBR</t>
  </si>
  <si>
    <t>BALTIC MOTORSPORT PROMOTION</t>
  </si>
  <si>
    <t>TBRACING</t>
  </si>
  <si>
    <t>PROSPEED</t>
  </si>
  <si>
    <t>Lasma Tole</t>
  </si>
  <si>
    <t>Robert Virves</t>
  </si>
  <si>
    <t>PIHTLA RT</t>
  </si>
  <si>
    <t>Vadim Kuznetsov</t>
  </si>
  <si>
    <t>Allar Goldberg</t>
  </si>
  <si>
    <t>Kaarel Lääne</t>
  </si>
  <si>
    <t>Ivan Mishyn</t>
  </si>
  <si>
    <t>UKR</t>
  </si>
  <si>
    <t>Alexander Rzhevkin</t>
  </si>
  <si>
    <t>ALEXANDER RZHEVKIN</t>
  </si>
  <si>
    <t>Agris Upitis</t>
  </si>
  <si>
    <t>Andris Spilva</t>
  </si>
  <si>
    <t>Renault Clio RS</t>
  </si>
  <si>
    <t>Rene Uukareda</t>
  </si>
  <si>
    <t>Jan Nōlvak</t>
  </si>
  <si>
    <t>BTR RACING</t>
  </si>
  <si>
    <t>Anti Eelmets</t>
  </si>
  <si>
    <t>Tanel Samm</t>
  </si>
  <si>
    <t>Lauri Veso</t>
  </si>
  <si>
    <t>Kristjan Lepind</t>
  </si>
  <si>
    <t>Mirko Kaunis</t>
  </si>
  <si>
    <t>Ford Focus</t>
  </si>
  <si>
    <t>Kristen Volkov</t>
  </si>
  <si>
    <t>Erki Eksin</t>
  </si>
  <si>
    <t>BMW 328</t>
  </si>
  <si>
    <t>Aleksandrs Jakovlevs</t>
  </si>
  <si>
    <t>Valerijs Maslovs</t>
  </si>
  <si>
    <t>ALEKSANDRS JAKOVLEVS</t>
  </si>
  <si>
    <t>Mairo Ojaviir</t>
  </si>
  <si>
    <t>GAZ 53</t>
  </si>
  <si>
    <t>Teams EE Championships</t>
  </si>
  <si>
    <t>Georg Gross</t>
  </si>
  <si>
    <t>Raigo Mōlder</t>
  </si>
  <si>
    <t>Ford Fiesta WRC</t>
  </si>
  <si>
    <t>Ford Fiesta</t>
  </si>
  <si>
    <t>Ronald Jürgenson</t>
  </si>
  <si>
    <t>Marko Kaasik</t>
  </si>
  <si>
    <t>GAZ 51A</t>
  </si>
  <si>
    <t>Raido Vetesina</t>
  </si>
  <si>
    <t>GAZ 51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</si>
  <si>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</si>
  <si>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</si>
  <si>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</si>
  <si>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</si>
  <si>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</si>
  <si>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</si>
  <si>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</si>
  <si>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</si>
  <si>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</si>
  <si>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</si>
  <si>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</si>
  <si>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</si>
  <si>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</si>
  <si>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</si>
  <si>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</si>
  <si>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</si>
  <si>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</si>
  <si>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</si>
  <si>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</si>
  <si>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</si>
  <si>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</si>
  <si>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</si>
  <si>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</si>
  <si>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</si>
  <si>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</si>
  <si>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</si>
  <si>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</si>
  <si>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</si>
  <si>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</si>
  <si>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</si>
  <si>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</si>
  <si>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</si>
  <si>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</si>
  <si>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</si>
  <si>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</si>
  <si>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</si>
  <si>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</si>
  <si>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</si>
  <si>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</si>
  <si>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</si>
  <si>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</si>
  <si>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</si>
  <si>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</si>
  <si>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</si>
  <si>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</si>
  <si>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</si>
  <si>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</si>
  <si>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</si>
  <si>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</si>
  <si>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</si>
  <si>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MV8</t>
  </si>
  <si>
    <t>FIN</t>
  </si>
  <si>
    <t>EST</t>
  </si>
  <si>
    <t>KAUR MOTORSPORT</t>
  </si>
  <si>
    <t>Mitsubishi Lancer Evo 9</t>
  </si>
  <si>
    <t>ALM MOTORSPORT</t>
  </si>
  <si>
    <t>TIKKRI MOTORSPORT</t>
  </si>
  <si>
    <t>Mitsubishi Lancer Evo 8</t>
  </si>
  <si>
    <t>Mitsubishi Lancer Evo 10</t>
  </si>
  <si>
    <t>Mitsubishi Lancer Evo 6</t>
  </si>
  <si>
    <t>CUEKS RACING</t>
  </si>
  <si>
    <t>BMW M3</t>
  </si>
  <si>
    <t>Marko Ringenberg</t>
  </si>
  <si>
    <t>MS RACING</t>
  </si>
  <si>
    <t>Kristo Subi</t>
  </si>
  <si>
    <t>Raido Subi</t>
  </si>
  <si>
    <t>Honda Civic Type-R</t>
  </si>
  <si>
    <t>Karel Tölp</t>
  </si>
  <si>
    <t>Martin Vihmann</t>
  </si>
  <si>
    <t>Kaspar Kasari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</si>
  <si>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</si>
  <si>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</si>
  <si>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</si>
  <si>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</si>
  <si>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</si>
  <si>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</si>
  <si>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</si>
  <si>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</si>
  <si>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RUS</t>
  </si>
  <si>
    <t>Lauri Peegel</t>
  </si>
  <si>
    <t>Klim Baikov</t>
  </si>
  <si>
    <t>Andrey Kleshchev</t>
  </si>
  <si>
    <t>KLIM BAIKOV</t>
  </si>
  <si>
    <t>Arvo Liimann</t>
  </si>
  <si>
    <t>LAT</t>
  </si>
  <si>
    <t>Taavi Niinemets</t>
  </si>
  <si>
    <t>Esko Allika</t>
  </si>
  <si>
    <t>Rainer Tuberik</t>
  </si>
  <si>
    <t>Veiko Liukanen</t>
  </si>
  <si>
    <t>Toivo Liukanen</t>
  </si>
  <si>
    <t>Ford Fiesta R2</t>
  </si>
  <si>
    <t>Ken Torn</t>
  </si>
  <si>
    <t>Kuldar Sikk</t>
  </si>
  <si>
    <t>Normunds Kokins</t>
  </si>
  <si>
    <t>RUS / LAT</t>
  </si>
  <si>
    <t>Karol Pert</t>
  </si>
  <si>
    <t>Peugeot 208 R2</t>
  </si>
  <si>
    <t>Ford Fiesta R2T</t>
  </si>
  <si>
    <t>Official final classification</t>
  </si>
  <si>
    <t>Doc No 5.6</t>
  </si>
  <si>
    <t xml:space="preserve">00 </t>
  </si>
  <si>
    <t xml:space="preserve">0 </t>
  </si>
  <si>
    <t>sort K I J</t>
  </si>
  <si>
    <t>MV2</t>
  </si>
  <si>
    <t>Sander Pruul</t>
  </si>
  <si>
    <t>Priit Koik</t>
  </si>
  <si>
    <t>Silver Simm</t>
  </si>
  <si>
    <t xml:space="preserve">000 </t>
  </si>
  <si>
    <t>SS1</t>
  </si>
  <si>
    <t>Võrumaa</t>
  </si>
  <si>
    <t>Egon Kaur</t>
  </si>
  <si>
    <t>Ford Fiesta R5</t>
  </si>
  <si>
    <t>Alexander Mikhaylov</t>
  </si>
  <si>
    <t>18:45</t>
  </si>
  <si>
    <t>18:47</t>
  </si>
  <si>
    <t>18:49</t>
  </si>
  <si>
    <t>18:51</t>
  </si>
  <si>
    <t>18:53</t>
  </si>
  <si>
    <t>18:55</t>
  </si>
  <si>
    <t>18:57</t>
  </si>
  <si>
    <t>18:59</t>
  </si>
  <si>
    <t>19:01</t>
  </si>
  <si>
    <t>19:03</t>
  </si>
  <si>
    <t>19:05</t>
  </si>
  <si>
    <t>19:07</t>
  </si>
  <si>
    <t>19:09</t>
  </si>
  <si>
    <t>19:11</t>
  </si>
  <si>
    <t>19:13</t>
  </si>
  <si>
    <t>19:15</t>
  </si>
  <si>
    <t>19:17</t>
  </si>
  <si>
    <t>19:19</t>
  </si>
  <si>
    <t>19:21</t>
  </si>
  <si>
    <t>19:23</t>
  </si>
  <si>
    <t>19:25</t>
  </si>
  <si>
    <t>19:27</t>
  </si>
  <si>
    <t>19:29</t>
  </si>
  <si>
    <t>19:31</t>
  </si>
  <si>
    <t>19:33</t>
  </si>
  <si>
    <t>In rally</t>
  </si>
  <si>
    <t>Name</t>
  </si>
  <si>
    <t>EE Champ 1</t>
  </si>
  <si>
    <t>LV Champ 1</t>
  </si>
  <si>
    <t>LV Champ 2</t>
  </si>
  <si>
    <t>Volodymyr Korsia</t>
  </si>
  <si>
    <t>EST / UKR</t>
  </si>
  <si>
    <t>Marti Halling</t>
  </si>
  <si>
    <t>EMV3</t>
  </si>
  <si>
    <t xml:space="preserve">S1 </t>
  </si>
  <si>
    <t xml:space="preserve"> 8:41</t>
  </si>
  <si>
    <t>17th South Estonian Rally</t>
  </si>
  <si>
    <t>August 30-31, 2019</t>
  </si>
  <si>
    <t>Mikko Hirvonen</t>
  </si>
  <si>
    <t>Jarno Ottman</t>
  </si>
  <si>
    <t>MM-MOTORSPORT</t>
  </si>
  <si>
    <t>18:30</t>
  </si>
  <si>
    <t>Aaron Johnston</t>
  </si>
  <si>
    <t>VW Polo GTI R5</t>
  </si>
  <si>
    <t>18:31</t>
  </si>
  <si>
    <t>18:32</t>
  </si>
  <si>
    <t>Valerii Gorban</t>
  </si>
  <si>
    <t>Sergei Larens</t>
  </si>
  <si>
    <t>UKR / EST</t>
  </si>
  <si>
    <t>EUROLAMP WORLD RALLY TEAM</t>
  </si>
  <si>
    <t>BMW-Mini John Cooper WRC</t>
  </si>
  <si>
    <t>18:33</t>
  </si>
  <si>
    <t>Alari-Uku Heldna</t>
  </si>
  <si>
    <t>18:34</t>
  </si>
  <si>
    <t>18:35</t>
  </si>
  <si>
    <t>18:36</t>
  </si>
  <si>
    <t>Ford Fiesta Proto</t>
  </si>
  <si>
    <t>18:37</t>
  </si>
  <si>
    <t>Dmitriy Voronov</t>
  </si>
  <si>
    <t>Viktor Pozern</t>
  </si>
  <si>
    <t>18:38</t>
  </si>
  <si>
    <t>18:39</t>
  </si>
  <si>
    <t>Igor Bulantsev</t>
  </si>
  <si>
    <t>Marina Danilova</t>
  </si>
  <si>
    <t>18:40</t>
  </si>
  <si>
    <t>Denis Rostilov</t>
  </si>
  <si>
    <t>Georgy Troshkin</t>
  </si>
  <si>
    <t>DENIS ROSTILOV</t>
  </si>
  <si>
    <t>18:41</t>
  </si>
  <si>
    <t>Toms Freibergs</t>
  </si>
  <si>
    <t>18:42</t>
  </si>
  <si>
    <t>Jakko Viilo</t>
  </si>
  <si>
    <t>18:43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</si>
  <si>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</si>
  <si>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</si>
  <si>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</si>
  <si>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</si>
  <si>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</si>
  <si>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</si>
  <si>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</si>
  <si>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</si>
  <si>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</si>
  <si>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</si>
  <si>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</si>
  <si>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</si>
  <si>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</si>
  <si>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</si>
  <si>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</si>
  <si>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</si>
  <si>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</si>
  <si>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</si>
  <si>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</si>
  <si>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</si>
  <si>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</si>
  <si>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</si>
  <si>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</si>
  <si>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</si>
  <si>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</si>
  <si>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</si>
  <si>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</si>
  <si>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</si>
  <si>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</si>
  <si>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</si>
  <si>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</si>
  <si>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</si>
  <si>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</si>
  <si>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</si>
  <si>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</si>
  <si>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</si>
  <si>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</si>
  <si>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</si>
  <si>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</si>
  <si>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</si>
  <si>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</si>
  <si>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</si>
  <si>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</si>
  <si>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</si>
  <si>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</si>
  <si>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>Ilmar Pukk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</si>
  <si>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</si>
  <si>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</si>
  <si>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</si>
  <si>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</si>
  <si>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</si>
  <si>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</si>
  <si>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</si>
  <si>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</si>
  <si>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</si>
  <si>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</si>
  <si>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</si>
  <si>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</si>
  <si>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</si>
  <si>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>Aleksey Kurnosov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</si>
  <si>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</si>
  <si>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</si>
  <si>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</si>
  <si>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</si>
  <si>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</si>
  <si>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</si>
  <si>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</si>
  <si>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</si>
  <si>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VRC-TEAM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</si>
  <si>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</si>
  <si>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</si>
  <si>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</si>
  <si>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</si>
  <si>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</si>
  <si>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</si>
  <si>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</si>
  <si>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</si>
  <si>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S3 </t>
  </si>
  <si>
    <t xml:space="preserve">S2 </t>
  </si>
  <si>
    <t xml:space="preserve"> 18:21</t>
  </si>
  <si>
    <t xml:space="preserve"> 18:24</t>
  </si>
  <si>
    <t xml:space="preserve"> 18:27</t>
  </si>
  <si>
    <t xml:space="preserve"> 8:25</t>
  </si>
  <si>
    <t xml:space="preserve"> 8:28</t>
  </si>
  <si>
    <t xml:space="preserve"> 8:33</t>
  </si>
  <si>
    <t xml:space="preserve"> 8:36</t>
  </si>
  <si>
    <t>LV Championships</t>
  </si>
  <si>
    <t>19:44</t>
  </si>
  <si>
    <t>19:46</t>
  </si>
  <si>
    <t>19:48</t>
  </si>
  <si>
    <t>19:50</t>
  </si>
  <si>
    <t>19:52</t>
  </si>
  <si>
    <t xml:space="preserve">  1/1</t>
  </si>
  <si>
    <t>Putnins/Purins</t>
  </si>
  <si>
    <t xml:space="preserve"> 1.29,9</t>
  </si>
  <si>
    <t xml:space="preserve"> 5.33,1</t>
  </si>
  <si>
    <t xml:space="preserve"> 1.30,9</t>
  </si>
  <si>
    <t xml:space="preserve"> 8.33,9</t>
  </si>
  <si>
    <t xml:space="preserve">   1/1</t>
  </si>
  <si>
    <t>+ 0.00,0</t>
  </si>
  <si>
    <t xml:space="preserve">  2/1</t>
  </si>
  <si>
    <t>Cielens/Rambols</t>
  </si>
  <si>
    <t xml:space="preserve"> 1.35,7</t>
  </si>
  <si>
    <t xml:space="preserve"> 6.02,5</t>
  </si>
  <si>
    <t xml:space="preserve"> 1.32,1</t>
  </si>
  <si>
    <t xml:space="preserve"> 9.10,3</t>
  </si>
  <si>
    <t xml:space="preserve">   2/1</t>
  </si>
  <si>
    <t>Juhe/Raidma</t>
  </si>
  <si>
    <t xml:space="preserve"> 1.39,3</t>
  </si>
  <si>
    <t xml:space="preserve"> 6.05,9</t>
  </si>
  <si>
    <t xml:space="preserve"> 1.34,8</t>
  </si>
  <si>
    <t xml:space="preserve"> 9.20,0</t>
  </si>
  <si>
    <t xml:space="preserve">  4/2</t>
  </si>
  <si>
    <t>Nuuter/Tatrik</t>
  </si>
  <si>
    <t xml:space="preserve"> 1.45,2</t>
  </si>
  <si>
    <t xml:space="preserve"> 5.58,6</t>
  </si>
  <si>
    <t xml:space="preserve"> 1.36,5</t>
  </si>
  <si>
    <t xml:space="preserve"> 9.20,3</t>
  </si>
  <si>
    <t xml:space="preserve">   4/2</t>
  </si>
  <si>
    <t>Dirins/Lasmanis</t>
  </si>
  <si>
    <t xml:space="preserve"> 1.41,4</t>
  </si>
  <si>
    <t xml:space="preserve"> 6.07,4</t>
  </si>
  <si>
    <t xml:space="preserve"> 1.38,1</t>
  </si>
  <si>
    <t xml:space="preserve"> 9.26,9</t>
  </si>
  <si>
    <t>Lepind/Kaunis</t>
  </si>
  <si>
    <t xml:space="preserve"> 1.36,7</t>
  </si>
  <si>
    <t xml:space="preserve"> 6.19,1</t>
  </si>
  <si>
    <t xml:space="preserve"> 1.45,6</t>
  </si>
  <si>
    <t xml:space="preserve"> 9.41,4</t>
  </si>
  <si>
    <t xml:space="preserve">   3/2</t>
  </si>
  <si>
    <t>Niinemets/Allika</t>
  </si>
  <si>
    <t xml:space="preserve"> 6.10,3</t>
  </si>
  <si>
    <t xml:space="preserve"> 1.45,9</t>
  </si>
  <si>
    <t xml:space="preserve">   6/1</t>
  </si>
  <si>
    <t>Volkov/Eksin</t>
  </si>
  <si>
    <t xml:space="preserve"> 1.40,4</t>
  </si>
  <si>
    <t xml:space="preserve"> 6.25,9</t>
  </si>
  <si>
    <t xml:space="preserve"> 1.39,4</t>
  </si>
  <si>
    <t xml:space="preserve"> 9.45,7</t>
  </si>
  <si>
    <t xml:space="preserve">   8/4</t>
  </si>
  <si>
    <t>Ilves/Veso</t>
  </si>
  <si>
    <t xml:space="preserve"> 1.40,8</t>
  </si>
  <si>
    <t xml:space="preserve"> 6.26,2</t>
  </si>
  <si>
    <t xml:space="preserve"> 1.40,1</t>
  </si>
  <si>
    <t xml:space="preserve"> 9.47,1</t>
  </si>
  <si>
    <t>Friedemann/Must</t>
  </si>
  <si>
    <t xml:space="preserve"> 1.42,7</t>
  </si>
  <si>
    <t xml:space="preserve"> 6.26,9</t>
  </si>
  <si>
    <t xml:space="preserve"> 1.43,9</t>
  </si>
  <si>
    <t xml:space="preserve"> 9.53,5</t>
  </si>
  <si>
    <t>Jakovlevs/Maslovs</t>
  </si>
  <si>
    <t xml:space="preserve"> 6.44,0</t>
  </si>
  <si>
    <t xml:space="preserve"> 1.38,5</t>
  </si>
  <si>
    <t>10.01,9</t>
  </si>
  <si>
    <t>Tuberik/Vetesina</t>
  </si>
  <si>
    <t xml:space="preserve"> 1.45,1</t>
  </si>
  <si>
    <t xml:space="preserve"> 6.36,5</t>
  </si>
  <si>
    <t xml:space="preserve"> 1.43,8</t>
  </si>
  <si>
    <t>10.05,4</t>
  </si>
  <si>
    <t xml:space="preserve">  11/1</t>
  </si>
  <si>
    <t>Hirsnik/Oru</t>
  </si>
  <si>
    <t xml:space="preserve"> 1.49,3</t>
  </si>
  <si>
    <t xml:space="preserve"> 6.33,2</t>
  </si>
  <si>
    <t xml:space="preserve"> 1.46,1</t>
  </si>
  <si>
    <t>10.08,6</t>
  </si>
  <si>
    <t>Ehrbach/Jalakas</t>
  </si>
  <si>
    <t xml:space="preserve"> 1.39,1</t>
  </si>
  <si>
    <t xml:space="preserve"> 6.51,9</t>
  </si>
  <si>
    <t xml:space="preserve"> 1.38,0</t>
  </si>
  <si>
    <t>10.09,0</t>
  </si>
  <si>
    <t xml:space="preserve">   5/3</t>
  </si>
  <si>
    <t>Peegel/Eelmets</t>
  </si>
  <si>
    <t xml:space="preserve"> 1.39,0</t>
  </si>
  <si>
    <t xml:space="preserve"> 6.53,0</t>
  </si>
  <si>
    <t xml:space="preserve"> 1.37,8</t>
  </si>
  <si>
    <t>10.09,8</t>
  </si>
  <si>
    <t xml:space="preserve">  19/3</t>
  </si>
  <si>
    <t>Nōlvak/Ojaviir</t>
  </si>
  <si>
    <t xml:space="preserve"> 1.54,3</t>
  </si>
  <si>
    <t xml:space="preserve"> 6.40,3</t>
  </si>
  <si>
    <t xml:space="preserve"> 1.49,9</t>
  </si>
  <si>
    <t>10.24,5</t>
  </si>
  <si>
    <t>Leemets/Hell</t>
  </si>
  <si>
    <t xml:space="preserve"> 1.50,1</t>
  </si>
  <si>
    <t xml:space="preserve"> 6.46,1</t>
  </si>
  <si>
    <t xml:space="preserve"> 1.49,4</t>
  </si>
  <si>
    <t>10.25,6</t>
  </si>
  <si>
    <t xml:space="preserve">  18/5</t>
  </si>
  <si>
    <t>Nuiamäe/Serjodkin</t>
  </si>
  <si>
    <t xml:space="preserve"> 1.51,5</t>
  </si>
  <si>
    <t xml:space="preserve"> 6.54,6</t>
  </si>
  <si>
    <t>10.32,0</t>
  </si>
  <si>
    <t xml:space="preserve"> 19/7</t>
  </si>
  <si>
    <t>Liukanen/Liukanen</t>
  </si>
  <si>
    <t xml:space="preserve"> 1.49,2</t>
  </si>
  <si>
    <t xml:space="preserve"> 6.57,1</t>
  </si>
  <si>
    <t xml:space="preserve"> 1.46,9</t>
  </si>
  <si>
    <t>10.33,2</t>
  </si>
  <si>
    <t>+ 1.59,3</t>
  </si>
  <si>
    <t>Tali/Halling</t>
  </si>
  <si>
    <t xml:space="preserve"> 1.41,5</t>
  </si>
  <si>
    <t xml:space="preserve"> 6.40,2</t>
  </si>
  <si>
    <t>ENGINE</t>
  </si>
  <si>
    <t xml:space="preserve">  13/2</t>
  </si>
  <si>
    <t>Vilu/Uustalu</t>
  </si>
  <si>
    <t xml:space="preserve"> 1.54,8</t>
  </si>
  <si>
    <t xml:space="preserve"> 6.51,5</t>
  </si>
  <si>
    <t xml:space="preserve">  17/6</t>
  </si>
  <si>
    <t>Hirvonen/Ottman</t>
  </si>
  <si>
    <t>Solberg/Johnston</t>
  </si>
  <si>
    <t>Gross/Mōlder</t>
  </si>
  <si>
    <t>Gorban/Larens</t>
  </si>
  <si>
    <t>Koik/Heldna</t>
  </si>
  <si>
    <t>Kaur/Simm</t>
  </si>
  <si>
    <t>Shaymiev/Tsvetkov</t>
  </si>
  <si>
    <t>Mikhaylov/Kokins</t>
  </si>
  <si>
    <t>Voronov/Pozern</t>
  </si>
  <si>
    <t>Blums/Eglitis</t>
  </si>
  <si>
    <t>Bulantsev/Danilova</t>
  </si>
  <si>
    <t>Rostilov/Troshkin</t>
  </si>
  <si>
    <t>Bergmanis/Freibergs</t>
  </si>
  <si>
    <t>Kers/Viilo</t>
  </si>
  <si>
    <t>Muradian/Chelebaev</t>
  </si>
  <si>
    <t>Kempa/Szeja</t>
  </si>
  <si>
    <t>Rzhevkin/Kurnosov</t>
  </si>
  <si>
    <t>Balodis/Tole</t>
  </si>
  <si>
    <t>Torn/Pannas</t>
  </si>
  <si>
    <t>Virves/Pruul</t>
  </si>
  <si>
    <t>Jeets/Sikk</t>
  </si>
  <si>
    <t>Kasari/Viitra</t>
  </si>
  <si>
    <t>Linnamäe/Korsia</t>
  </si>
  <si>
    <t>Alksnis/Petersons</t>
  </si>
  <si>
    <t>Cornwell/Roberts</t>
  </si>
  <si>
    <t>Zaytcev/Potesov</t>
  </si>
  <si>
    <t>Samm/Taal</t>
  </si>
  <si>
    <t>Ashenden/Headland</t>
  </si>
  <si>
    <t>Matijosaitis/Cepulis</t>
  </si>
  <si>
    <t>Ringenberg/Pukk</t>
  </si>
  <si>
    <t>Simaska/Kropas</t>
  </si>
  <si>
    <t>Lokhman/Mishyn</t>
  </si>
  <si>
    <t>Sarma/Zgirskis</t>
  </si>
  <si>
    <t>Pindis/Kivinukk</t>
  </si>
  <si>
    <t>Liivamägi/Parisalu</t>
  </si>
  <si>
    <t>Tölp/Vihmann</t>
  </si>
  <si>
    <t>Subi/Subi</t>
  </si>
  <si>
    <t>Laus/Sivous</t>
  </si>
  <si>
    <t>Uukareda/Nōlvak</t>
  </si>
  <si>
    <t>Aru/Kullamäe</t>
  </si>
  <si>
    <t>Soe/Ahu</t>
  </si>
  <si>
    <t>Goldberg/Lääne</t>
  </si>
  <si>
    <t>Ots/Laasik</t>
  </si>
  <si>
    <t>Franke/Liimann</t>
  </si>
  <si>
    <t>Karelson/Pert</t>
  </si>
  <si>
    <t>Laadre/Lichtfeldt</t>
  </si>
  <si>
    <t>Mesikäpp/Lille</t>
  </si>
  <si>
    <t>Jürgenson/Kaasik</t>
  </si>
  <si>
    <t>Kuznetsov/Konovalenko</t>
  </si>
  <si>
    <t>Upitis/Spilva</t>
  </si>
  <si>
    <t>Lepiksons/Steinbergs</t>
  </si>
  <si>
    <t>Baikov/Kleshchev</t>
  </si>
  <si>
    <t>Vallask/Vana</t>
  </si>
  <si>
    <t xml:space="preserve"> 1.32,9</t>
  </si>
  <si>
    <t xml:space="preserve"> 5.35,5</t>
  </si>
  <si>
    <t xml:space="preserve"> 1.32,5</t>
  </si>
  <si>
    <t xml:space="preserve"> 8.40,9</t>
  </si>
  <si>
    <t xml:space="preserve"> 1.31,9</t>
  </si>
  <si>
    <t xml:space="preserve"> 5.39,8</t>
  </si>
  <si>
    <t xml:space="preserve"> 8.43,6</t>
  </si>
  <si>
    <t xml:space="preserve">   6/3</t>
  </si>
  <si>
    <t xml:space="preserve"> 5.42,5</t>
  </si>
  <si>
    <t xml:space="preserve"> 1.30,7</t>
  </si>
  <si>
    <t xml:space="preserve"> 8.46,1</t>
  </si>
  <si>
    <t xml:space="preserve">   4/3</t>
  </si>
  <si>
    <t xml:space="preserve"> 1.33,2</t>
  </si>
  <si>
    <t xml:space="preserve"> 5.53,2</t>
  </si>
  <si>
    <t xml:space="preserve"> 1.31,8</t>
  </si>
  <si>
    <t xml:space="preserve"> 8.58,2</t>
  </si>
  <si>
    <t xml:space="preserve"> 5.46,8</t>
  </si>
  <si>
    <t xml:space="preserve"> 1.38,3</t>
  </si>
  <si>
    <t xml:space="preserve"> 9.01,8</t>
  </si>
  <si>
    <t xml:space="preserve">  7/3</t>
  </si>
  <si>
    <t xml:space="preserve"> 1.34,1</t>
  </si>
  <si>
    <t xml:space="preserve"> 6.04,0</t>
  </si>
  <si>
    <t xml:space="preserve"> 1.31,4</t>
  </si>
  <si>
    <t xml:space="preserve"> 9.09,5</t>
  </si>
  <si>
    <t xml:space="preserve"> 1.32,6</t>
  </si>
  <si>
    <t xml:space="preserve"> 6.03,0</t>
  </si>
  <si>
    <t xml:space="preserve"> 1.34,4</t>
  </si>
  <si>
    <t xml:space="preserve"> 9.10,0</t>
  </si>
  <si>
    <t xml:space="preserve">  11/5</t>
  </si>
  <si>
    <t xml:space="preserve"> 1.33,7</t>
  </si>
  <si>
    <t xml:space="preserve"> 6.07,5</t>
  </si>
  <si>
    <t xml:space="preserve"> 1.34,0</t>
  </si>
  <si>
    <t xml:space="preserve"> 9.15,2</t>
  </si>
  <si>
    <t xml:space="preserve">   7/1</t>
  </si>
  <si>
    <t xml:space="preserve"> 5.55,1</t>
  </si>
  <si>
    <t xml:space="preserve"> 12/1</t>
  </si>
  <si>
    <t xml:space="preserve"> 14/2</t>
  </si>
  <si>
    <t xml:space="preserve"> 1.36,8</t>
  </si>
  <si>
    <t xml:space="preserve"> 6.08,8</t>
  </si>
  <si>
    <t xml:space="preserve"> 1.35,3</t>
  </si>
  <si>
    <t xml:space="preserve"> 9.20,9</t>
  </si>
  <si>
    <t xml:space="preserve">  15/2</t>
  </si>
  <si>
    <t xml:space="preserve"> 6.13,1</t>
  </si>
  <si>
    <t xml:space="preserve"> 1.35,8</t>
  </si>
  <si>
    <t xml:space="preserve"> 9.25,6</t>
  </si>
  <si>
    <t xml:space="preserve"> 6.03,5</t>
  </si>
  <si>
    <t xml:space="preserve"> 1.34,7</t>
  </si>
  <si>
    <t xml:space="preserve"> 9.27,4</t>
  </si>
  <si>
    <t xml:space="preserve">  30/4</t>
  </si>
  <si>
    <t xml:space="preserve">  11/4</t>
  </si>
  <si>
    <t xml:space="preserve"> 1.38,4</t>
  </si>
  <si>
    <t xml:space="preserve"> 6.13,3</t>
  </si>
  <si>
    <t xml:space="preserve"> 1.37,5</t>
  </si>
  <si>
    <t xml:space="preserve"> 9.29,2</t>
  </si>
  <si>
    <t xml:space="preserve"> 1.43,3</t>
  </si>
  <si>
    <t xml:space="preserve"> 6.18,1</t>
  </si>
  <si>
    <t xml:space="preserve"> 1.31,3</t>
  </si>
  <si>
    <t xml:space="preserve"> 9.32,7</t>
  </si>
  <si>
    <t xml:space="preserve">  20/4</t>
  </si>
  <si>
    <t xml:space="preserve"> 1.37,6</t>
  </si>
  <si>
    <t xml:space="preserve"> 6.24,0</t>
  </si>
  <si>
    <t xml:space="preserve"> 9.38,3</t>
  </si>
  <si>
    <t xml:space="preserve">  15/3</t>
  </si>
  <si>
    <t xml:space="preserve"> 1.36,6</t>
  </si>
  <si>
    <t xml:space="preserve"> 6.27,7</t>
  </si>
  <si>
    <t xml:space="preserve"> 1.35,0</t>
  </si>
  <si>
    <t xml:space="preserve"> 9.39,3</t>
  </si>
  <si>
    <t xml:space="preserve">  10/2</t>
  </si>
  <si>
    <t xml:space="preserve"> 22/8</t>
  </si>
  <si>
    <t xml:space="preserve">  26/10</t>
  </si>
  <si>
    <t xml:space="preserve"> 27/4</t>
  </si>
  <si>
    <t xml:space="preserve"> 1.54,2</t>
  </si>
  <si>
    <t xml:space="preserve"> 6.24,2</t>
  </si>
  <si>
    <t xml:space="preserve"> 1.38,9</t>
  </si>
  <si>
    <t xml:space="preserve"> 9.57,3</t>
  </si>
  <si>
    <t xml:space="preserve">  25/5</t>
  </si>
  <si>
    <t xml:space="preserve">  30/3</t>
  </si>
  <si>
    <t xml:space="preserve">  33/4</t>
  </si>
  <si>
    <t xml:space="preserve">  38/8</t>
  </si>
  <si>
    <t xml:space="preserve"> 34/5</t>
  </si>
  <si>
    <t xml:space="preserve">  36/6</t>
  </si>
  <si>
    <t xml:space="preserve">  35/5</t>
  </si>
  <si>
    <t xml:space="preserve"> 2.58,6</t>
  </si>
  <si>
    <t xml:space="preserve"> 6.20,2</t>
  </si>
  <si>
    <t>11.02,7</t>
  </si>
  <si>
    <t xml:space="preserve">  22/5</t>
  </si>
  <si>
    <t xml:space="preserve">  31/5</t>
  </si>
  <si>
    <t xml:space="preserve"> 1.24,2</t>
  </si>
  <si>
    <t xml:space="preserve"> 5.06,7</t>
  </si>
  <si>
    <t xml:space="preserve"> 1.23,3</t>
  </si>
  <si>
    <t xml:space="preserve"> 7.54,2</t>
  </si>
  <si>
    <t xml:space="preserve"> 1.22,0</t>
  </si>
  <si>
    <t xml:space="preserve"> 5.11,5</t>
  </si>
  <si>
    <t xml:space="preserve"> 7.55,5</t>
  </si>
  <si>
    <t>+ 0.01,3</t>
  </si>
  <si>
    <t xml:space="preserve">  3/2</t>
  </si>
  <si>
    <t xml:space="preserve"> 1.27,6</t>
  </si>
  <si>
    <t xml:space="preserve"> 5.09,0</t>
  </si>
  <si>
    <t xml:space="preserve"> 1.24,9</t>
  </si>
  <si>
    <t xml:space="preserve"> 8.01,5</t>
  </si>
  <si>
    <t>+ 0.07,3</t>
  </si>
  <si>
    <t xml:space="preserve"> 1.29,2</t>
  </si>
  <si>
    <t xml:space="preserve"> 5.24,5</t>
  </si>
  <si>
    <t xml:space="preserve"> 1.28,3</t>
  </si>
  <si>
    <t xml:space="preserve"> 8.22,0</t>
  </si>
  <si>
    <t>+ 0.27,8</t>
  </si>
  <si>
    <t xml:space="preserve">  5/3</t>
  </si>
  <si>
    <t xml:space="preserve"> 1.27,8</t>
  </si>
  <si>
    <t xml:space="preserve"> 5.34,1</t>
  </si>
  <si>
    <t xml:space="preserve"> 1.27,3</t>
  </si>
  <si>
    <t xml:space="preserve"> 8.29,2</t>
  </si>
  <si>
    <t>+ 0.35,0</t>
  </si>
  <si>
    <t xml:space="preserve">  6/4</t>
  </si>
  <si>
    <t xml:space="preserve"> 1.30,3</t>
  </si>
  <si>
    <t xml:space="preserve"> 5.31,1</t>
  </si>
  <si>
    <t xml:space="preserve"> 8.31,7</t>
  </si>
  <si>
    <t xml:space="preserve">  18/10</t>
  </si>
  <si>
    <t xml:space="preserve">  17/9</t>
  </si>
  <si>
    <t>+ 0.37,5</t>
  </si>
  <si>
    <t xml:space="preserve"> 5.33,0</t>
  </si>
  <si>
    <t xml:space="preserve"> 1.29,8</t>
  </si>
  <si>
    <t xml:space="preserve"> 8.32,0</t>
  </si>
  <si>
    <t xml:space="preserve">  15/4</t>
  </si>
  <si>
    <t>+ 0.37,8</t>
  </si>
  <si>
    <t xml:space="preserve">  8/1</t>
  </si>
  <si>
    <t xml:space="preserve"> 1.28,5</t>
  </si>
  <si>
    <t xml:space="preserve"> 5.37,1</t>
  </si>
  <si>
    <t xml:space="preserve"> 1.27,4</t>
  </si>
  <si>
    <t xml:space="preserve"> 8.33,0</t>
  </si>
  <si>
    <t xml:space="preserve">   8/2</t>
  </si>
  <si>
    <t>+ 0.38,8</t>
  </si>
  <si>
    <t xml:space="preserve">  9/1</t>
  </si>
  <si>
    <t xml:space="preserve">  16/1</t>
  </si>
  <si>
    <t xml:space="preserve">  21/1</t>
  </si>
  <si>
    <t>+ 0.39,7</t>
  </si>
  <si>
    <t xml:space="preserve"> 10/2</t>
  </si>
  <si>
    <t xml:space="preserve"> 1.28,4</t>
  </si>
  <si>
    <t xml:space="preserve"> 5.40,5</t>
  </si>
  <si>
    <t xml:space="preserve"> 8.36,2</t>
  </si>
  <si>
    <t>+ 0.42,0</t>
  </si>
  <si>
    <t xml:space="preserve"> 11/5</t>
  </si>
  <si>
    <t xml:space="preserve"> 5.41,6</t>
  </si>
  <si>
    <t xml:space="preserve"> 1.25,4</t>
  </si>
  <si>
    <t xml:space="preserve"> 8.36,8</t>
  </si>
  <si>
    <t xml:space="preserve">  15/8</t>
  </si>
  <si>
    <t xml:space="preserve">  14/5</t>
  </si>
  <si>
    <t>+ 0.42,6</t>
  </si>
  <si>
    <t xml:space="preserve"> 1.32,3</t>
  </si>
  <si>
    <t xml:space="preserve"> 5.36,3</t>
  </si>
  <si>
    <t xml:space="preserve"> 1.30,2</t>
  </si>
  <si>
    <t xml:space="preserve"> 8.38,8</t>
  </si>
  <si>
    <t xml:space="preserve">  24/1</t>
  </si>
  <si>
    <t>+ 0.44,6</t>
  </si>
  <si>
    <t xml:space="preserve"> 13/6</t>
  </si>
  <si>
    <t xml:space="preserve"> 1.27,1</t>
  </si>
  <si>
    <t xml:space="preserve"> 5.44,3</t>
  </si>
  <si>
    <t xml:space="preserve"> 1.27,7</t>
  </si>
  <si>
    <t xml:space="preserve"> 8.39,1</t>
  </si>
  <si>
    <t xml:space="preserve">   9/4</t>
  </si>
  <si>
    <t>+ 0.44,9</t>
  </si>
  <si>
    <t xml:space="preserve">  27/2</t>
  </si>
  <si>
    <t xml:space="preserve">   9/1</t>
  </si>
  <si>
    <t xml:space="preserve">  31/3</t>
  </si>
  <si>
    <t>+ 0.46,7</t>
  </si>
  <si>
    <t xml:space="preserve"> 15/1</t>
  </si>
  <si>
    <t xml:space="preserve">  22/1</t>
  </si>
  <si>
    <t xml:space="preserve">  12/1</t>
  </si>
  <si>
    <t xml:space="preserve">  28/3</t>
  </si>
  <si>
    <t>+ 0.49,4</t>
  </si>
  <si>
    <t xml:space="preserve"> 16/2</t>
  </si>
  <si>
    <t xml:space="preserve">  27/3</t>
  </si>
  <si>
    <t xml:space="preserve">  19/1</t>
  </si>
  <si>
    <t>+ 0.51,9</t>
  </si>
  <si>
    <t xml:space="preserve"> 17/3</t>
  </si>
  <si>
    <t xml:space="preserve"> 1.33,1</t>
  </si>
  <si>
    <t xml:space="preserve"> 1.31,1</t>
  </si>
  <si>
    <t xml:space="preserve"> 8.46,7</t>
  </si>
  <si>
    <t xml:space="preserve">  29/5</t>
  </si>
  <si>
    <t>+ 0.52,5</t>
  </si>
  <si>
    <t xml:space="preserve"> 18/4</t>
  </si>
  <si>
    <t xml:space="preserve"> 5.46,1</t>
  </si>
  <si>
    <t xml:space="preserve"> 1.30,8</t>
  </si>
  <si>
    <t xml:space="preserve"> 8.47,8</t>
  </si>
  <si>
    <t xml:space="preserve">  20/5</t>
  </si>
  <si>
    <t>+ 0.53,6</t>
  </si>
  <si>
    <t xml:space="preserve"> 1.29,3</t>
  </si>
  <si>
    <t xml:space="preserve"> 5.50,3</t>
  </si>
  <si>
    <t xml:space="preserve"> 1.28,6</t>
  </si>
  <si>
    <t xml:space="preserve"> 8.48,2</t>
  </si>
  <si>
    <t xml:space="preserve">  13/6</t>
  </si>
  <si>
    <t xml:space="preserve">  23/7</t>
  </si>
  <si>
    <t xml:space="preserve">  13/7</t>
  </si>
  <si>
    <t>+ 0.54,0</t>
  </si>
  <si>
    <t xml:space="preserve"> 20/4</t>
  </si>
  <si>
    <t xml:space="preserve"> 5.57,5</t>
  </si>
  <si>
    <t xml:space="preserve"> 8.50,0</t>
  </si>
  <si>
    <t xml:space="preserve">  29/4</t>
  </si>
  <si>
    <t>+ 0.55,8</t>
  </si>
  <si>
    <t xml:space="preserve"> 21/5</t>
  </si>
  <si>
    <t xml:space="preserve"> 1.28,9</t>
  </si>
  <si>
    <t xml:space="preserve"> 5.56,3</t>
  </si>
  <si>
    <t xml:space="preserve"> 1.28,0</t>
  </si>
  <si>
    <t xml:space="preserve"> 8.53,2</t>
  </si>
  <si>
    <t xml:space="preserve">  10/3</t>
  </si>
  <si>
    <t xml:space="preserve">  28/6</t>
  </si>
  <si>
    <t>+ 0.59,0</t>
  </si>
  <si>
    <t xml:space="preserve"> 5.57,6</t>
  </si>
  <si>
    <t xml:space="preserve"> 8.54,6</t>
  </si>
  <si>
    <t xml:space="preserve">  30/9</t>
  </si>
  <si>
    <t xml:space="preserve">  12/6</t>
  </si>
  <si>
    <t>+ 1.00,4</t>
  </si>
  <si>
    <t xml:space="preserve"> 23/2</t>
  </si>
  <si>
    <t xml:space="preserve"> 1.31,0</t>
  </si>
  <si>
    <t xml:space="preserve"> 5.52,6</t>
  </si>
  <si>
    <t xml:space="preserve"> 1.31,2</t>
  </si>
  <si>
    <t xml:space="preserve"> 8.54,8</t>
  </si>
  <si>
    <t xml:space="preserve">  21/3</t>
  </si>
  <si>
    <t xml:space="preserve">  25/3</t>
  </si>
  <si>
    <t xml:space="preserve">  23/2</t>
  </si>
  <si>
    <t>+ 1.00,6</t>
  </si>
  <si>
    <t xml:space="preserve"> 24/6</t>
  </si>
  <si>
    <t xml:space="preserve"> 5.44,9</t>
  </si>
  <si>
    <t xml:space="preserve"> 8.56,3</t>
  </si>
  <si>
    <t xml:space="preserve">  18/4</t>
  </si>
  <si>
    <t>+ 1.02,1</t>
  </si>
  <si>
    <t xml:space="preserve"> 25/9</t>
  </si>
  <si>
    <t xml:space="preserve"> 1.35,4</t>
  </si>
  <si>
    <t xml:space="preserve"> 5.51,5</t>
  </si>
  <si>
    <t xml:space="preserve"> 1.29,5</t>
  </si>
  <si>
    <t xml:space="preserve"> 8.56,4</t>
  </si>
  <si>
    <t xml:space="preserve">  36/11</t>
  </si>
  <si>
    <t xml:space="preserve">  24/8</t>
  </si>
  <si>
    <t xml:space="preserve">  14/8</t>
  </si>
  <si>
    <t>+ 1.02,2</t>
  </si>
  <si>
    <t xml:space="preserve"> 26/3</t>
  </si>
  <si>
    <t xml:space="preserve"> 5.45,8</t>
  </si>
  <si>
    <t xml:space="preserve"> 1.35,5</t>
  </si>
  <si>
    <t xml:space="preserve"> 8.57,9</t>
  </si>
  <si>
    <t xml:space="preserve">  38/4</t>
  </si>
  <si>
    <t xml:space="preserve">  43/5</t>
  </si>
  <si>
    <t>+ 1.03,7</t>
  </si>
  <si>
    <t xml:space="preserve">  26/5</t>
  </si>
  <si>
    <t>+ 1.04,0</t>
  </si>
  <si>
    <t xml:space="preserve"> 28/3</t>
  </si>
  <si>
    <t xml:space="preserve"> 5.49,6</t>
  </si>
  <si>
    <t xml:space="preserve"> 9.00,2</t>
  </si>
  <si>
    <t xml:space="preserve">  38/6</t>
  </si>
  <si>
    <t xml:space="preserve">  22/2</t>
  </si>
  <si>
    <t xml:space="preserve">  33/5</t>
  </si>
  <si>
    <t>+ 1.06,0</t>
  </si>
  <si>
    <t xml:space="preserve"> 29/5</t>
  </si>
  <si>
    <t xml:space="preserve">  42/5</t>
  </si>
  <si>
    <t xml:space="preserve">  21/4</t>
  </si>
  <si>
    <t xml:space="preserve">  51/6</t>
  </si>
  <si>
    <t>+ 1.07,6</t>
  </si>
  <si>
    <t xml:space="preserve"> 30/4</t>
  </si>
  <si>
    <t xml:space="preserve"> 1.40,0</t>
  </si>
  <si>
    <t xml:space="preserve"> 9.07,0</t>
  </si>
  <si>
    <t xml:space="preserve">  52/9</t>
  </si>
  <si>
    <t xml:space="preserve">  27/4</t>
  </si>
  <si>
    <t xml:space="preserve">  28/4</t>
  </si>
  <si>
    <t>+ 1.12,8</t>
  </si>
  <si>
    <t xml:space="preserve"> 31/3</t>
  </si>
  <si>
    <t xml:space="preserve">  25/2</t>
  </si>
  <si>
    <t>+ 1.15,3</t>
  </si>
  <si>
    <t xml:space="preserve"> 32/4</t>
  </si>
  <si>
    <t xml:space="preserve">  26/2</t>
  </si>
  <si>
    <t>+ 1.15,8</t>
  </si>
  <si>
    <t xml:space="preserve"> 33/5</t>
  </si>
  <si>
    <t xml:space="preserve">  37/5</t>
  </si>
  <si>
    <t xml:space="preserve">  32/3</t>
  </si>
  <si>
    <t>+ 1.16,1</t>
  </si>
  <si>
    <t xml:space="preserve">  40/5</t>
  </si>
  <si>
    <t xml:space="preserve">  33/6</t>
  </si>
  <si>
    <t>+ 1.21,0</t>
  </si>
  <si>
    <t xml:space="preserve"> 35/1</t>
  </si>
  <si>
    <t xml:space="preserve">  50/4</t>
  </si>
  <si>
    <t xml:space="preserve">  37/1</t>
  </si>
  <si>
    <t xml:space="preserve">  38/1</t>
  </si>
  <si>
    <t>+ 1.25,8</t>
  </si>
  <si>
    <t xml:space="preserve"> 36/5</t>
  </si>
  <si>
    <t xml:space="preserve">  62/11</t>
  </si>
  <si>
    <t xml:space="preserve">  45/7</t>
  </si>
  <si>
    <t>+ 1.26,1</t>
  </si>
  <si>
    <t xml:space="preserve"> 6.04,5</t>
  </si>
  <si>
    <t xml:space="preserve"> 1.44,5</t>
  </si>
  <si>
    <t xml:space="preserve">  22/4</t>
  </si>
  <si>
    <t>+ 1.26,7</t>
  </si>
  <si>
    <t xml:space="preserve">  45/1</t>
  </si>
  <si>
    <t xml:space="preserve">  41/2</t>
  </si>
  <si>
    <t xml:space="preserve"> 6.16,8</t>
  </si>
  <si>
    <t xml:space="preserve"> 1.30,5</t>
  </si>
  <si>
    <t xml:space="preserve"> 9.21,3</t>
  </si>
  <si>
    <t xml:space="preserve">  32/6</t>
  </si>
  <si>
    <t xml:space="preserve">  49/6</t>
  </si>
  <si>
    <t>+ 1.27,1</t>
  </si>
  <si>
    <t xml:space="preserve"> 1.29,7</t>
  </si>
  <si>
    <t xml:space="preserve"> 6.07,0</t>
  </si>
  <si>
    <t xml:space="preserve"> 1.44,7</t>
  </si>
  <si>
    <t xml:space="preserve"> 9.21,4</t>
  </si>
  <si>
    <t xml:space="preserve">  14/7</t>
  </si>
  <si>
    <t xml:space="preserve">  38/10</t>
  </si>
  <si>
    <t>+ 1.27,2</t>
  </si>
  <si>
    <t xml:space="preserve"> 1.35,1</t>
  </si>
  <si>
    <t xml:space="preserve"> 6.15,0</t>
  </si>
  <si>
    <t xml:space="preserve"> 1.33,5</t>
  </si>
  <si>
    <t xml:space="preserve"> 9.23,6</t>
  </si>
  <si>
    <t xml:space="preserve">  34/6</t>
  </si>
  <si>
    <t xml:space="preserve">  48/9</t>
  </si>
  <si>
    <t>+ 1.29,4</t>
  </si>
  <si>
    <t xml:space="preserve"> 1.35,2</t>
  </si>
  <si>
    <t xml:space="preserve"> 6.14,5</t>
  </si>
  <si>
    <t xml:space="preserve"> 9.25,1</t>
  </si>
  <si>
    <t xml:space="preserve">  35/7</t>
  </si>
  <si>
    <t xml:space="preserve">  47/8</t>
  </si>
  <si>
    <t xml:space="preserve">  42/9</t>
  </si>
  <si>
    <t>+ 1.30,9</t>
  </si>
  <si>
    <t xml:space="preserve"> 1.30,0</t>
  </si>
  <si>
    <t xml:space="preserve"> 6.13,6</t>
  </si>
  <si>
    <t xml:space="preserve"> 1.31,6</t>
  </si>
  <si>
    <t xml:space="preserve"> 9.25,2</t>
  </si>
  <si>
    <t xml:space="preserve">  46/11</t>
  </si>
  <si>
    <t xml:space="preserve"> 0.10</t>
  </si>
  <si>
    <t>+ 1.31,0</t>
  </si>
  <si>
    <t xml:space="preserve">  42/6</t>
  </si>
  <si>
    <t xml:space="preserve">  44/7</t>
  </si>
  <si>
    <t xml:space="preserve">  44/6</t>
  </si>
  <si>
    <t>+ 1.31,4</t>
  </si>
  <si>
    <t xml:space="preserve">  56/12</t>
  </si>
  <si>
    <t xml:space="preserve">  39/6</t>
  </si>
  <si>
    <t xml:space="preserve">  50/8</t>
  </si>
  <si>
    <t>+ 1.32,7</t>
  </si>
  <si>
    <t xml:space="preserve"> 1.40,3</t>
  </si>
  <si>
    <t xml:space="preserve"> 6.12,7</t>
  </si>
  <si>
    <t xml:space="preserve">  53/9</t>
  </si>
  <si>
    <t xml:space="preserve">  43/7</t>
  </si>
  <si>
    <t>+ 1.33,2</t>
  </si>
  <si>
    <t xml:space="preserve">  64/6</t>
  </si>
  <si>
    <t xml:space="preserve">  37/4</t>
  </si>
  <si>
    <t xml:space="preserve">  47/2</t>
  </si>
  <si>
    <t xml:space="preserve">  45/3</t>
  </si>
  <si>
    <t xml:space="preserve">  47/3</t>
  </si>
  <si>
    <t>+ 1.35,0</t>
  </si>
  <si>
    <t xml:space="preserve"> 49/7</t>
  </si>
  <si>
    <t xml:space="preserve">  59/10</t>
  </si>
  <si>
    <t xml:space="preserve">  50/7</t>
  </si>
  <si>
    <t xml:space="preserve">  24/3</t>
  </si>
  <si>
    <t>+ 1.38,5</t>
  </si>
  <si>
    <t xml:space="preserve"> 50/8</t>
  </si>
  <si>
    <t xml:space="preserve">  46/8</t>
  </si>
  <si>
    <t xml:space="preserve">  54/9</t>
  </si>
  <si>
    <t>+ 1.44,1</t>
  </si>
  <si>
    <t xml:space="preserve">  40/6</t>
  </si>
  <si>
    <t>+ 1.45,1</t>
  </si>
  <si>
    <t xml:space="preserve">  51/8</t>
  </si>
  <si>
    <t>+ 1.47,2</t>
  </si>
  <si>
    <t xml:space="preserve">  62/2</t>
  </si>
  <si>
    <t xml:space="preserve">  42/1</t>
  </si>
  <si>
    <t xml:space="preserve">  54/10</t>
  </si>
  <si>
    <t xml:space="preserve">  56/9</t>
  </si>
  <si>
    <t xml:space="preserve">  55/10</t>
  </si>
  <si>
    <t>+ 1.51,5</t>
  </si>
  <si>
    <t xml:space="preserve"> 55/10</t>
  </si>
  <si>
    <t xml:space="preserve"> 6.23,0</t>
  </si>
  <si>
    <t xml:space="preserve"> 9.46,0</t>
  </si>
  <si>
    <t xml:space="preserve">  60/10</t>
  </si>
  <si>
    <t xml:space="preserve">  53/10</t>
  </si>
  <si>
    <t xml:space="preserve">  52/10</t>
  </si>
  <si>
    <t>+ 1.51,8</t>
  </si>
  <si>
    <t xml:space="preserve">  55/11</t>
  </si>
  <si>
    <t xml:space="preserve">  57/10</t>
  </si>
  <si>
    <t xml:space="preserve">  57/11</t>
  </si>
  <si>
    <t>+ 1.52,9</t>
  </si>
  <si>
    <t xml:space="preserve">  58/13</t>
  </si>
  <si>
    <t xml:space="preserve">  58/11</t>
  </si>
  <si>
    <t xml:space="preserve">  59/12</t>
  </si>
  <si>
    <t xml:space="preserve">  71/6</t>
  </si>
  <si>
    <t xml:space="preserve">  55/4</t>
  </si>
  <si>
    <t xml:space="preserve">  54/5</t>
  </si>
  <si>
    <t>+ 2.03,1</t>
  </si>
  <si>
    <t xml:space="preserve">  51/9</t>
  </si>
  <si>
    <t xml:space="preserve">  64/12</t>
  </si>
  <si>
    <t>+ 2.07,7</t>
  </si>
  <si>
    <t xml:space="preserve">  61/1</t>
  </si>
  <si>
    <t xml:space="preserve">  61/3</t>
  </si>
  <si>
    <t xml:space="preserve">  58/1</t>
  </si>
  <si>
    <t>+ 2.11,2</t>
  </si>
  <si>
    <t xml:space="preserve">  66/4</t>
  </si>
  <si>
    <t xml:space="preserve">  60/2</t>
  </si>
  <si>
    <t>+ 2.14,4</t>
  </si>
  <si>
    <t xml:space="preserve">  49/8</t>
  </si>
  <si>
    <t xml:space="preserve">  67/13</t>
  </si>
  <si>
    <t xml:space="preserve">  49/7</t>
  </si>
  <si>
    <t>+ 2.14,8</t>
  </si>
  <si>
    <t xml:space="preserve">  48/3</t>
  </si>
  <si>
    <t xml:space="preserve">  68/6</t>
  </si>
  <si>
    <t xml:space="preserve">  48/4</t>
  </si>
  <si>
    <t>+ 2.15,6</t>
  </si>
  <si>
    <t xml:space="preserve">  72/8</t>
  </si>
  <si>
    <t xml:space="preserve">  63/4</t>
  </si>
  <si>
    <t xml:space="preserve">  69/7</t>
  </si>
  <si>
    <t>+ 2.30,3</t>
  </si>
  <si>
    <t xml:space="preserve">  69/6</t>
  </si>
  <si>
    <t xml:space="preserve">  65/5</t>
  </si>
  <si>
    <t>+ 2.31,4</t>
  </si>
  <si>
    <t xml:space="preserve">  70/7</t>
  </si>
  <si>
    <t>+ 2.37,8</t>
  </si>
  <si>
    <t xml:space="preserve">  64/3</t>
  </si>
  <si>
    <t xml:space="preserve">  70/8</t>
  </si>
  <si>
    <t>+ 2.39,0</t>
  </si>
  <si>
    <t xml:space="preserve">  74/12</t>
  </si>
  <si>
    <t xml:space="preserve">  52/8</t>
  </si>
  <si>
    <t xml:space="preserve">  59/9</t>
  </si>
  <si>
    <t>+ 3.08,5</t>
  </si>
  <si>
    <t xml:space="preserve"> 7.34,1</t>
  </si>
  <si>
    <t xml:space="preserve"> 1.39,5</t>
  </si>
  <si>
    <t>11.02,9</t>
  </si>
  <si>
    <t xml:space="preserve">  66/11</t>
  </si>
  <si>
    <t xml:space="preserve">  71/11</t>
  </si>
  <si>
    <t xml:space="preserve">  56/11</t>
  </si>
  <si>
    <t>+ 3.08,7</t>
  </si>
  <si>
    <t xml:space="preserve">  57/5</t>
  </si>
  <si>
    <t xml:space="preserve">  62/5</t>
  </si>
  <si>
    <t xml:space="preserve">  73/9</t>
  </si>
  <si>
    <t xml:space="preserve">  66/6</t>
  </si>
  <si>
    <t>OFF</t>
  </si>
  <si>
    <t xml:space="preserve">  19/2</t>
  </si>
  <si>
    <t xml:space="preserve"> 1.32,4</t>
  </si>
  <si>
    <t>VōruLinn1</t>
  </si>
  <si>
    <t xml:space="preserve">  56.20 km/h</t>
  </si>
  <si>
    <t xml:space="preserve">  54.73 km/h</t>
  </si>
  <si>
    <t xml:space="preserve">  52.13 km/h</t>
  </si>
  <si>
    <t xml:space="preserve">  51.26 km/h</t>
  </si>
  <si>
    <t xml:space="preserve">  47.60 km/h</t>
  </si>
  <si>
    <t xml:space="preserve">  50.14 km/h</t>
  </si>
  <si>
    <t xml:space="preserve">  49.92 km/h</t>
  </si>
  <si>
    <t xml:space="preserve">  43.84 km/h</t>
  </si>
  <si>
    <t xml:space="preserve"> 1.28 km</t>
  </si>
  <si>
    <t xml:space="preserve">  3 Gross/Mōlder</t>
  </si>
  <si>
    <t xml:space="preserve">  2 Solberg/Johnston</t>
  </si>
  <si>
    <t xml:space="preserve"> 21 Torn/Pannas</t>
  </si>
  <si>
    <t xml:space="preserve"> 58 Putnins/Purins</t>
  </si>
  <si>
    <t xml:space="preserve"> 40 Laus/Sivous</t>
  </si>
  <si>
    <t xml:space="preserve"> 38 Tölp/Vihmann</t>
  </si>
  <si>
    <t xml:space="preserve"> 32 Ringenberg/Pukk</t>
  </si>
  <si>
    <t xml:space="preserve"> 75 Tuberik/Vetesina</t>
  </si>
  <si>
    <t>SS2</t>
  </si>
  <si>
    <t>Saaluse</t>
  </si>
  <si>
    <t xml:space="preserve"> 114.41 km/h</t>
  </si>
  <si>
    <t xml:space="preserve"> 115.27 km/h</t>
  </si>
  <si>
    <t xml:space="preserve"> 104.87 km/h</t>
  </si>
  <si>
    <t xml:space="preserve"> 106.13 km/h</t>
  </si>
  <si>
    <t xml:space="preserve">  96.62 km/h</t>
  </si>
  <si>
    <t xml:space="preserve"> 104.04 km/h</t>
  </si>
  <si>
    <t xml:space="preserve"> 105.37 km/h</t>
  </si>
  <si>
    <t xml:space="preserve">  95.47 km/h</t>
  </si>
  <si>
    <t xml:space="preserve"> 9.82 km</t>
  </si>
  <si>
    <t xml:space="preserve">  6 Kaur/Simm</t>
  </si>
  <si>
    <t xml:space="preserve"> 22 Virves/Pruul</t>
  </si>
  <si>
    <t xml:space="preserve"> 59 Juhe/Raidma</t>
  </si>
  <si>
    <t xml:space="preserve"> 43 Aru/Kullamäe</t>
  </si>
  <si>
    <t xml:space="preserve"> 72 Niinemets/Allika</t>
  </si>
  <si>
    <t>SS3</t>
  </si>
  <si>
    <t>VōruLinn2</t>
  </si>
  <si>
    <t xml:space="preserve">  55.32 km/h</t>
  </si>
  <si>
    <t xml:space="preserve">  52.78 km/h</t>
  </si>
  <si>
    <t xml:space="preserve">  50.69 km/h</t>
  </si>
  <si>
    <t xml:space="preserve">  48.61 km/h</t>
  </si>
  <si>
    <t xml:space="preserve">  50.80 km/h</t>
  </si>
  <si>
    <t xml:space="preserve">  51.09 km/h</t>
  </si>
  <si>
    <t xml:space="preserve">  44.39 km/h</t>
  </si>
  <si>
    <t xml:space="preserve"> 39 Subi/Subi</t>
  </si>
  <si>
    <t xml:space="preserve"> 37/2</t>
  </si>
  <si>
    <t xml:space="preserve"> 38/6</t>
  </si>
  <si>
    <t xml:space="preserve"> 39/10</t>
  </si>
  <si>
    <t xml:space="preserve">  61/11</t>
  </si>
  <si>
    <t xml:space="preserve"> 40/7</t>
  </si>
  <si>
    <t xml:space="preserve"> 41/8</t>
  </si>
  <si>
    <t xml:space="preserve"> 42/11</t>
  </si>
  <si>
    <t xml:space="preserve"> 43/6</t>
  </si>
  <si>
    <t xml:space="preserve"> 44/7</t>
  </si>
  <si>
    <t xml:space="preserve"> 45/9</t>
  </si>
  <si>
    <t xml:space="preserve"> 46/6</t>
  </si>
  <si>
    <t xml:space="preserve"> 47/3</t>
  </si>
  <si>
    <t xml:space="preserve"> 48/6</t>
  </si>
  <si>
    <t xml:space="preserve"> 51/8</t>
  </si>
  <si>
    <t xml:space="preserve">  62/13</t>
  </si>
  <si>
    <t xml:space="preserve"> 52/1</t>
  </si>
  <si>
    <t xml:space="preserve">  63/2</t>
  </si>
  <si>
    <t xml:space="preserve"> 53/9</t>
  </si>
  <si>
    <t xml:space="preserve"> 54/10</t>
  </si>
  <si>
    <t xml:space="preserve"> 56/11</t>
  </si>
  <si>
    <t xml:space="preserve"> 57/4</t>
  </si>
  <si>
    <t xml:space="preserve"> 58/12</t>
  </si>
  <si>
    <t xml:space="preserve"> 59/2</t>
  </si>
  <si>
    <t xml:space="preserve"> 60/3</t>
  </si>
  <si>
    <t xml:space="preserve">  65/4</t>
  </si>
  <si>
    <t xml:space="preserve"> 61/13</t>
  </si>
  <si>
    <t xml:space="preserve"> 62/5</t>
  </si>
  <si>
    <t xml:space="preserve"> 63/4</t>
  </si>
  <si>
    <t xml:space="preserve">  68/7</t>
  </si>
  <si>
    <t xml:space="preserve"> 64/5</t>
  </si>
  <si>
    <t xml:space="preserve">  67/6</t>
  </si>
  <si>
    <t xml:space="preserve"> 65/6</t>
  </si>
  <si>
    <t xml:space="preserve"> 66/7</t>
  </si>
  <si>
    <t xml:space="preserve">  66/5</t>
  </si>
  <si>
    <t xml:space="preserve"> 67/9</t>
  </si>
  <si>
    <t xml:space="preserve"> 68/11</t>
  </si>
  <si>
    <t xml:space="preserve"> 69/10</t>
  </si>
  <si>
    <t xml:space="preserve"> 6.44,5</t>
  </si>
  <si>
    <t>14.20,9</t>
  </si>
  <si>
    <t>+ 6.26,7</t>
  </si>
  <si>
    <t xml:space="preserve"> 70/11</t>
  </si>
  <si>
    <t>10.33,1</t>
  </si>
  <si>
    <t xml:space="preserve"> 6.30,9</t>
  </si>
  <si>
    <t>18.36,4</t>
  </si>
  <si>
    <t xml:space="preserve">  72/11</t>
  </si>
  <si>
    <t xml:space="preserve">  69/10</t>
  </si>
  <si>
    <t>+10.42,2</t>
  </si>
  <si>
    <t xml:space="preserve"> 71/8</t>
  </si>
  <si>
    <t>11.10,3</t>
  </si>
  <si>
    <t xml:space="preserve"> 6.43,8</t>
  </si>
  <si>
    <t>19.43,4</t>
  </si>
  <si>
    <t>+11.49,2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</si>
  <si>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</si>
  <si>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</si>
  <si>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</si>
  <si>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</si>
  <si>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</si>
  <si>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</si>
  <si>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</si>
  <si>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</si>
  <si>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</si>
  <si>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</si>
  <si>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</si>
  <si>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</si>
  <si>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</si>
  <si>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</si>
  <si>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</si>
  <si>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</si>
  <si>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</si>
  <si>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</si>
  <si>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</si>
  <si>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</si>
  <si>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</si>
  <si>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</si>
  <si>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</si>
  <si>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</si>
  <si>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</si>
  <si>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</si>
  <si>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</si>
  <si>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</si>
  <si>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</si>
  <si>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</si>
  <si>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</si>
  <si>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</si>
  <si>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</si>
  <si>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</si>
  <si>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</si>
  <si>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</si>
  <si>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</si>
  <si>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</si>
  <si>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</si>
  <si>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</si>
  <si>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</si>
  <si>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</si>
  <si>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</si>
  <si>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</si>
  <si>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</si>
  <si>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</si>
  <si>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</si>
  <si>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</si>
  <si>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</si>
  <si>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</si>
  <si>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</si>
  <si>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</si>
  <si>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</si>
  <si>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</si>
  <si>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</si>
  <si>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</si>
  <si>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</si>
  <si>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</si>
  <si>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</si>
  <si>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</si>
  <si>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</si>
  <si>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</si>
  <si>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</si>
  <si>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</si>
  <si>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</si>
  <si>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</si>
  <si>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</si>
  <si>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</si>
  <si>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</si>
  <si>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</si>
  <si>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</si>
  <si>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 35</t>
  </si>
  <si>
    <t>SS2S</t>
  </si>
  <si>
    <t xml:space="preserve">  64</t>
  </si>
  <si>
    <t>SS2F</t>
  </si>
  <si>
    <t xml:space="preserve">  74</t>
  </si>
  <si>
    <t>False start</t>
  </si>
  <si>
    <t>0.10</t>
  </si>
  <si>
    <t xml:space="preserve"> 6.17,5</t>
  </si>
  <si>
    <t xml:space="preserve"> 4.50,0</t>
  </si>
  <si>
    <t xml:space="preserve"> 6.14,1</t>
  </si>
  <si>
    <t xml:space="preserve"> 4.56,8</t>
  </si>
  <si>
    <t xml:space="preserve"> 5.01,9</t>
  </si>
  <si>
    <t xml:space="preserve"> 6.44,9</t>
  </si>
  <si>
    <t xml:space="preserve"> 5.17,6</t>
  </si>
  <si>
    <t xml:space="preserve">   7/4</t>
  </si>
  <si>
    <t xml:space="preserve"> 6.31,4</t>
  </si>
  <si>
    <t xml:space="preserve"> 5.05,3</t>
  </si>
  <si>
    <t xml:space="preserve">  6/3</t>
  </si>
  <si>
    <t xml:space="preserve"> 6.42,9</t>
  </si>
  <si>
    <t xml:space="preserve"> 5.19,3</t>
  </si>
  <si>
    <t xml:space="preserve">   7/3</t>
  </si>
  <si>
    <t xml:space="preserve">   8/5</t>
  </si>
  <si>
    <t xml:space="preserve">  7/4</t>
  </si>
  <si>
    <t xml:space="preserve"> 6.45,7</t>
  </si>
  <si>
    <t xml:space="preserve"> 5.16,8</t>
  </si>
  <si>
    <t xml:space="preserve">  10/6</t>
  </si>
  <si>
    <t xml:space="preserve"> 6.40,1</t>
  </si>
  <si>
    <t xml:space="preserve"> 5.15,3</t>
  </si>
  <si>
    <t xml:space="preserve">   5/2</t>
  </si>
  <si>
    <t xml:space="preserve"> 6.48,2</t>
  </si>
  <si>
    <t xml:space="preserve"> 5.27,1</t>
  </si>
  <si>
    <t xml:space="preserve">  16/2</t>
  </si>
  <si>
    <t xml:space="preserve"> 6.41,7</t>
  </si>
  <si>
    <t xml:space="preserve"> 5.19,9</t>
  </si>
  <si>
    <t xml:space="preserve"> 0.30</t>
  </si>
  <si>
    <t xml:space="preserve">   6/4</t>
  </si>
  <si>
    <t xml:space="preserve">  10/4</t>
  </si>
  <si>
    <t xml:space="preserve"> 6.52,7</t>
  </si>
  <si>
    <t xml:space="preserve"> 5.25,1</t>
  </si>
  <si>
    <t xml:space="preserve">  12/7</t>
  </si>
  <si>
    <t xml:space="preserve"> 6.59,7</t>
  </si>
  <si>
    <t xml:space="preserve"> 5.25,4</t>
  </si>
  <si>
    <t xml:space="preserve">  13/1</t>
  </si>
  <si>
    <t xml:space="preserve"> 6.45,4</t>
  </si>
  <si>
    <t xml:space="preserve"> 5.32,3</t>
  </si>
  <si>
    <t xml:space="preserve">   9/5</t>
  </si>
  <si>
    <t xml:space="preserve"> 5.26,0</t>
  </si>
  <si>
    <t xml:space="preserve">  15/9</t>
  </si>
  <si>
    <t xml:space="preserve"> 7.00,0</t>
  </si>
  <si>
    <t xml:space="preserve"> 5.26,3</t>
  </si>
  <si>
    <t xml:space="preserve">  17/1</t>
  </si>
  <si>
    <t xml:space="preserve">  15/1</t>
  </si>
  <si>
    <t xml:space="preserve"> 6.47,5</t>
  </si>
  <si>
    <t xml:space="preserve"> 5.20,1</t>
  </si>
  <si>
    <t xml:space="preserve"> 6.48,7</t>
  </si>
  <si>
    <t xml:space="preserve"> 5.19,8</t>
  </si>
  <si>
    <t xml:space="preserve">   9/6</t>
  </si>
  <si>
    <t xml:space="preserve"> 7.49,5</t>
  </si>
  <si>
    <t xml:space="preserve"> 6.07,8</t>
  </si>
  <si>
    <t xml:space="preserve"> 7.02,3</t>
  </si>
  <si>
    <t xml:space="preserve"> 5.37,4</t>
  </si>
  <si>
    <t xml:space="preserve"> 2.10</t>
  </si>
  <si>
    <t xml:space="preserve">  18/2</t>
  </si>
  <si>
    <t xml:space="preserve"> 8.28,8</t>
  </si>
  <si>
    <t xml:space="preserve"> 6.50,1</t>
  </si>
  <si>
    <t xml:space="preserve">  20/1</t>
  </si>
  <si>
    <t>TECHNICAL</t>
  </si>
  <si>
    <t xml:space="preserve">  9</t>
  </si>
  <si>
    <t>TC3D</t>
  </si>
  <si>
    <t>3 min. late</t>
  </si>
  <si>
    <t xml:space="preserve"> 58</t>
  </si>
  <si>
    <t>TC5A</t>
  </si>
  <si>
    <t>13 min. late</t>
  </si>
  <si>
    <t xml:space="preserve"> 34</t>
  </si>
  <si>
    <t xml:space="preserve">  17/2</t>
  </si>
  <si>
    <t xml:space="preserve"> 10/1</t>
  </si>
  <si>
    <t xml:space="preserve"> 5.29,8</t>
  </si>
  <si>
    <t xml:space="preserve">  14/1</t>
  </si>
  <si>
    <t xml:space="preserve">  18/1</t>
  </si>
  <si>
    <t xml:space="preserve"> 11/2</t>
  </si>
  <si>
    <t xml:space="preserve"> 6.56,1</t>
  </si>
  <si>
    <t xml:space="preserve"> 5.31,7</t>
  </si>
  <si>
    <t xml:space="preserve">  21/2</t>
  </si>
  <si>
    <t xml:space="preserve">  16/8</t>
  </si>
  <si>
    <t xml:space="preserve">  20/2</t>
  </si>
  <si>
    <t xml:space="preserve">  22/9</t>
  </si>
  <si>
    <t xml:space="preserve"> 6.52,5</t>
  </si>
  <si>
    <t xml:space="preserve"> 5.20,8</t>
  </si>
  <si>
    <t xml:space="preserve"> 18/1</t>
  </si>
  <si>
    <t xml:space="preserve"> 7.00,4</t>
  </si>
  <si>
    <t xml:space="preserve"> 5.31,6</t>
  </si>
  <si>
    <t xml:space="preserve">  24/2</t>
  </si>
  <si>
    <t xml:space="preserve"> 7.00,3</t>
  </si>
  <si>
    <t xml:space="preserve"> 5.34,2</t>
  </si>
  <si>
    <t xml:space="preserve">  23/1</t>
  </si>
  <si>
    <t xml:space="preserve"> 6.58,8</t>
  </si>
  <si>
    <t xml:space="preserve"> 5.35,3</t>
  </si>
  <si>
    <t xml:space="preserve"> 21/2</t>
  </si>
  <si>
    <t xml:space="preserve"> 7.01,0</t>
  </si>
  <si>
    <t xml:space="preserve"> 5.38,3</t>
  </si>
  <si>
    <t xml:space="preserve">  27/5</t>
  </si>
  <si>
    <t xml:space="preserve"> 6.59,8</t>
  </si>
  <si>
    <t xml:space="preserve"> 5.35,9</t>
  </si>
  <si>
    <t xml:space="preserve">  25/4</t>
  </si>
  <si>
    <t xml:space="preserve"> 7.04,1</t>
  </si>
  <si>
    <t xml:space="preserve"> 5.40,7</t>
  </si>
  <si>
    <t xml:space="preserve"> 7.06,7</t>
  </si>
  <si>
    <t xml:space="preserve"> 5.43,2</t>
  </si>
  <si>
    <t xml:space="preserve">  29/6</t>
  </si>
  <si>
    <t>+ 2.40,1</t>
  </si>
  <si>
    <t xml:space="preserve"> 7.25,9</t>
  </si>
  <si>
    <t xml:space="preserve"> 5.55,9</t>
  </si>
  <si>
    <t xml:space="preserve"> 7.27,9</t>
  </si>
  <si>
    <t xml:space="preserve"> 5.57,7</t>
  </si>
  <si>
    <t xml:space="preserve"> 7.28,3</t>
  </si>
  <si>
    <t xml:space="preserve"> 5.52,8</t>
  </si>
  <si>
    <t xml:space="preserve"> 32/3</t>
  </si>
  <si>
    <t xml:space="preserve">  26/3</t>
  </si>
  <si>
    <t xml:space="preserve">  26/4</t>
  </si>
  <si>
    <t xml:space="preserve">  34/10</t>
  </si>
  <si>
    <t xml:space="preserve"> 7.03,2</t>
  </si>
  <si>
    <t xml:space="preserve"> 5.30,6</t>
  </si>
  <si>
    <t xml:space="preserve"> 7.15,5</t>
  </si>
  <si>
    <t xml:space="preserve"> 5.40,2</t>
  </si>
  <si>
    <t xml:space="preserve">  32/5</t>
  </si>
  <si>
    <t xml:space="preserve">  29/3</t>
  </si>
  <si>
    <t xml:space="preserve"> 7.13,1</t>
  </si>
  <si>
    <t xml:space="preserve"> 5.42,0</t>
  </si>
  <si>
    <t xml:space="preserve">  33/3</t>
  </si>
  <si>
    <t xml:space="preserve"> 7.19,2</t>
  </si>
  <si>
    <t xml:space="preserve"> 5.44,6</t>
  </si>
  <si>
    <t xml:space="preserve">  35/6</t>
  </si>
  <si>
    <t xml:space="preserve"> 7.17,3</t>
  </si>
  <si>
    <t xml:space="preserve"> 5.47,8</t>
  </si>
  <si>
    <t xml:space="preserve">  35/4</t>
  </si>
  <si>
    <t xml:space="preserve"> 7.15,6</t>
  </si>
  <si>
    <t xml:space="preserve"> 5.44,7</t>
  </si>
  <si>
    <t>+ 3.12,5</t>
  </si>
  <si>
    <t xml:space="preserve"> 7.21,3</t>
  </si>
  <si>
    <t xml:space="preserve"> 5.47,6</t>
  </si>
  <si>
    <t xml:space="preserve">  38/5</t>
  </si>
  <si>
    <t xml:space="preserve"> 7.19,6</t>
  </si>
  <si>
    <t xml:space="preserve">  37/7</t>
  </si>
  <si>
    <t xml:space="preserve">  28/5</t>
  </si>
  <si>
    <t xml:space="preserve"> 5.41,8</t>
  </si>
  <si>
    <t xml:space="preserve">  31/4</t>
  </si>
  <si>
    <t xml:space="preserve"> 7.46,4</t>
  </si>
  <si>
    <t xml:space="preserve"> 5.40,3</t>
  </si>
  <si>
    <t xml:space="preserve">  51/11</t>
  </si>
  <si>
    <t xml:space="preserve"> 7.26,3</t>
  </si>
  <si>
    <t xml:space="preserve"> 5.52,9</t>
  </si>
  <si>
    <t xml:space="preserve">  41/1</t>
  </si>
  <si>
    <t xml:space="preserve">  44/2</t>
  </si>
  <si>
    <t xml:space="preserve"> 7.16,4</t>
  </si>
  <si>
    <t xml:space="preserve"> 5.44,8</t>
  </si>
  <si>
    <t xml:space="preserve">  34/5</t>
  </si>
  <si>
    <t xml:space="preserve"> 7.28,6</t>
  </si>
  <si>
    <t xml:space="preserve"> 5.53,9</t>
  </si>
  <si>
    <t xml:space="preserve"> 5.47,7</t>
  </si>
  <si>
    <t xml:space="preserve">  42/2</t>
  </si>
  <si>
    <t xml:space="preserve">  39/1</t>
  </si>
  <si>
    <t xml:space="preserve">  40/7</t>
  </si>
  <si>
    <t xml:space="preserve"> 7.31,6</t>
  </si>
  <si>
    <t xml:space="preserve"> 5.50,7</t>
  </si>
  <si>
    <t xml:space="preserve">  46/10</t>
  </si>
  <si>
    <t xml:space="preserve">  41/10</t>
  </si>
  <si>
    <t xml:space="preserve">  42/8</t>
  </si>
  <si>
    <t xml:space="preserve"> 7.22,0</t>
  </si>
  <si>
    <t xml:space="preserve">  39/8</t>
  </si>
  <si>
    <t xml:space="preserve"> 7.38,7</t>
  </si>
  <si>
    <t xml:space="preserve"> 5.54,9</t>
  </si>
  <si>
    <t xml:space="preserve">  46/9</t>
  </si>
  <si>
    <t xml:space="preserve">  44/9</t>
  </si>
  <si>
    <t xml:space="preserve"> 7.37,5</t>
  </si>
  <si>
    <t xml:space="preserve"> 6.03,3</t>
  </si>
  <si>
    <t xml:space="preserve">  47/6</t>
  </si>
  <si>
    <t xml:space="preserve">  50/6</t>
  </si>
  <si>
    <t>TRANSMISSION</t>
  </si>
  <si>
    <t xml:space="preserve"> 6.12,6</t>
  </si>
  <si>
    <t xml:space="preserve">  48/7</t>
  </si>
  <si>
    <t xml:space="preserve">  53/8</t>
  </si>
  <si>
    <t xml:space="preserve"> 7.49,2</t>
  </si>
  <si>
    <t xml:space="preserve"> 6.10,9</t>
  </si>
  <si>
    <t xml:space="preserve"> 8.00,2</t>
  </si>
  <si>
    <t xml:space="preserve"> 6.29,3</t>
  </si>
  <si>
    <t xml:space="preserve"> 7.39,9</t>
  </si>
  <si>
    <t xml:space="preserve"> 5.58,8</t>
  </si>
  <si>
    <t xml:space="preserve">  50/10</t>
  </si>
  <si>
    <t xml:space="preserve">  49/10</t>
  </si>
  <si>
    <t xml:space="preserve"> 7.45,2</t>
  </si>
  <si>
    <t xml:space="preserve"> 8.56,7</t>
  </si>
  <si>
    <t xml:space="preserve">  56/10</t>
  </si>
  <si>
    <t xml:space="preserve"> 8.08,1</t>
  </si>
  <si>
    <t xml:space="preserve">  56/4</t>
  </si>
  <si>
    <t xml:space="preserve"> 7.17,2</t>
  </si>
  <si>
    <t xml:space="preserve">  53/6</t>
  </si>
  <si>
    <t xml:space="preserve">  52/11</t>
  </si>
  <si>
    <t xml:space="preserve">  51/7</t>
  </si>
  <si>
    <t xml:space="preserve"> 7.42,2</t>
  </si>
  <si>
    <t xml:space="preserve"> 6.02,4</t>
  </si>
  <si>
    <t xml:space="preserve"> 7.46,7</t>
  </si>
  <si>
    <t xml:space="preserve"> 6.16,3</t>
  </si>
  <si>
    <t xml:space="preserve">  54/1</t>
  </si>
  <si>
    <t xml:space="preserve">  55/1</t>
  </si>
  <si>
    <t xml:space="preserve"> 8.15,1</t>
  </si>
  <si>
    <t xml:space="preserve"> 6.17,4</t>
  </si>
  <si>
    <t xml:space="preserve">  62/12</t>
  </si>
  <si>
    <t xml:space="preserve"> 8.14,4</t>
  </si>
  <si>
    <t xml:space="preserve"> 6.35,0</t>
  </si>
  <si>
    <t xml:space="preserve">  60/3</t>
  </si>
  <si>
    <t xml:space="preserve"> 6.31,6</t>
  </si>
  <si>
    <t xml:space="preserve">  60/5</t>
  </si>
  <si>
    <t xml:space="preserve">  58/4</t>
  </si>
  <si>
    <t xml:space="preserve"> 8.18,7</t>
  </si>
  <si>
    <t xml:space="preserve"> 6.33,5</t>
  </si>
  <si>
    <t xml:space="preserve"> 8.35,5</t>
  </si>
  <si>
    <t xml:space="preserve"> 6.32,2</t>
  </si>
  <si>
    <t xml:space="preserve">  68/13</t>
  </si>
  <si>
    <t xml:space="preserve"> 8.08,6</t>
  </si>
  <si>
    <t xml:space="preserve"> 6.44,8</t>
  </si>
  <si>
    <t xml:space="preserve">  59/2</t>
  </si>
  <si>
    <t xml:space="preserve">  63/5</t>
  </si>
  <si>
    <t xml:space="preserve"> 8.25,5</t>
  </si>
  <si>
    <t xml:space="preserve"> 6.36,4</t>
  </si>
  <si>
    <t xml:space="preserve">  64/5</t>
  </si>
  <si>
    <t xml:space="preserve">  62/4</t>
  </si>
  <si>
    <t xml:space="preserve"> 8.33,8</t>
  </si>
  <si>
    <t xml:space="preserve"> 6.52,2</t>
  </si>
  <si>
    <t xml:space="preserve">  67/7</t>
  </si>
  <si>
    <t xml:space="preserve">  66/7</t>
  </si>
  <si>
    <t xml:space="preserve"> 8.46,2</t>
  </si>
  <si>
    <t xml:space="preserve"> 6.52,0</t>
  </si>
  <si>
    <t xml:space="preserve">  69/8</t>
  </si>
  <si>
    <t xml:space="preserve">  65/6</t>
  </si>
  <si>
    <t xml:space="preserve">  65/10</t>
  </si>
  <si>
    <t xml:space="preserve">  64/10</t>
  </si>
  <si>
    <t xml:space="preserve"> 8.33,1</t>
  </si>
  <si>
    <t xml:space="preserve"> 7.07,8</t>
  </si>
  <si>
    <t xml:space="preserve">  67/8</t>
  </si>
  <si>
    <t xml:space="preserve">  27</t>
  </si>
  <si>
    <t>TC3B</t>
  </si>
  <si>
    <t xml:space="preserve">  37</t>
  </si>
  <si>
    <t xml:space="preserve">  49</t>
  </si>
  <si>
    <t>SS4F</t>
  </si>
  <si>
    <t xml:space="preserve">  58</t>
  </si>
  <si>
    <t xml:space="preserve"> 6.06,6</t>
  </si>
  <si>
    <t xml:space="preserve"> 4.47,7</t>
  </si>
  <si>
    <t xml:space="preserve"> 4.53,6</t>
  </si>
  <si>
    <t xml:space="preserve"> 6.13,8</t>
  </si>
  <si>
    <t xml:space="preserve"> 4.58,2</t>
  </si>
  <si>
    <t xml:space="preserve"> 6.34,4</t>
  </si>
  <si>
    <t xml:space="preserve"> 5.07,3</t>
  </si>
  <si>
    <t xml:space="preserve"> 6.38,8</t>
  </si>
  <si>
    <t xml:space="preserve"> 6.30,3</t>
  </si>
  <si>
    <t xml:space="preserve"> 5.16,2</t>
  </si>
  <si>
    <t xml:space="preserve"> 6.39,3</t>
  </si>
  <si>
    <t xml:space="preserve"> 5.12,5</t>
  </si>
  <si>
    <t xml:space="preserve"> 6.39,7</t>
  </si>
  <si>
    <t xml:space="preserve"> 5.14,2</t>
  </si>
  <si>
    <t>GEARBOX</t>
  </si>
  <si>
    <t xml:space="preserve">  4/3</t>
  </si>
  <si>
    <t xml:space="preserve"> 6.20,4</t>
  </si>
  <si>
    <t xml:space="preserve"> 4.57,4</t>
  </si>
  <si>
    <t xml:space="preserve">  5/2</t>
  </si>
  <si>
    <t xml:space="preserve">  12/8</t>
  </si>
  <si>
    <t xml:space="preserve"> 6.41,9</t>
  </si>
  <si>
    <t xml:space="preserve"> 5.21,5</t>
  </si>
  <si>
    <t xml:space="preserve">  10/1</t>
  </si>
  <si>
    <t xml:space="preserve"> 6.45,6</t>
  </si>
  <si>
    <t xml:space="preserve"> 5.14,4</t>
  </si>
  <si>
    <t xml:space="preserve"> 6.45,9</t>
  </si>
  <si>
    <t xml:space="preserve"> 5.22,9</t>
  </si>
  <si>
    <t xml:space="preserve"> 5.23,7</t>
  </si>
  <si>
    <t xml:space="preserve"> 14/7</t>
  </si>
  <si>
    <t xml:space="preserve"> 6.44,4</t>
  </si>
  <si>
    <t xml:space="preserve"> 5.15,7</t>
  </si>
  <si>
    <t xml:space="preserve">  11/7</t>
  </si>
  <si>
    <t xml:space="preserve"> 6.45,3</t>
  </si>
  <si>
    <t xml:space="preserve"> 5.21,0</t>
  </si>
  <si>
    <t xml:space="preserve"> 5.21,8</t>
  </si>
  <si>
    <t xml:space="preserve"> 6.45,8</t>
  </si>
  <si>
    <t xml:space="preserve"> 5.24,4</t>
  </si>
  <si>
    <t xml:space="preserve">  20/9</t>
  </si>
  <si>
    <t xml:space="preserve"> 6.43,3</t>
  </si>
  <si>
    <t xml:space="preserve"> 5.14,3</t>
  </si>
  <si>
    <t xml:space="preserve">  11/6</t>
  </si>
  <si>
    <t xml:space="preserve"> 19/1</t>
  </si>
  <si>
    <t xml:space="preserve"> 6.49,5</t>
  </si>
  <si>
    <t xml:space="preserve"> 5.21,1</t>
  </si>
  <si>
    <t xml:space="preserve"> 20/2</t>
  </si>
  <si>
    <t xml:space="preserve"> 6.52,6</t>
  </si>
  <si>
    <t xml:space="preserve"> 5.24,3</t>
  </si>
  <si>
    <t xml:space="preserve"> 6.49,7</t>
  </si>
  <si>
    <t xml:space="preserve"> 5.25,3</t>
  </si>
  <si>
    <t xml:space="preserve">  22/3</t>
  </si>
  <si>
    <t xml:space="preserve"> 6.53,4</t>
  </si>
  <si>
    <t xml:space="preserve"> 6.49,2</t>
  </si>
  <si>
    <t xml:space="preserve"> 5.26,4</t>
  </si>
  <si>
    <t xml:space="preserve">  18/3</t>
  </si>
  <si>
    <t xml:space="preserve">  23/4</t>
  </si>
  <si>
    <t xml:space="preserve"> 6.54,2</t>
  </si>
  <si>
    <t xml:space="preserve">  24/5</t>
  </si>
  <si>
    <t xml:space="preserve"> 5.35,7</t>
  </si>
  <si>
    <t xml:space="preserve">  25/6</t>
  </si>
  <si>
    <t xml:space="preserve"> 7.18,4</t>
  </si>
  <si>
    <t xml:space="preserve"> 8.12,8</t>
  </si>
  <si>
    <t xml:space="preserve"> 6.36,7</t>
  </si>
  <si>
    <t xml:space="preserve">  30/6</t>
  </si>
  <si>
    <t xml:space="preserve"> 7.03,5</t>
  </si>
  <si>
    <t xml:space="preserve"> 5.34,7</t>
  </si>
  <si>
    <t xml:space="preserve"> 27/3</t>
  </si>
  <si>
    <t xml:space="preserve"> 7.07,2</t>
  </si>
  <si>
    <t xml:space="preserve"> 5.38,4</t>
  </si>
  <si>
    <t xml:space="preserve"> 28/5</t>
  </si>
  <si>
    <t xml:space="preserve"> 7.04,4</t>
  </si>
  <si>
    <t xml:space="preserve"> 5.41,5</t>
  </si>
  <si>
    <t xml:space="preserve"> 7.13,7</t>
  </si>
  <si>
    <t xml:space="preserve"> 5.36,9</t>
  </si>
  <si>
    <t xml:space="preserve">  36/5</t>
  </si>
  <si>
    <t xml:space="preserve"> 7.18,0</t>
  </si>
  <si>
    <t xml:space="preserve"> 5.33,7</t>
  </si>
  <si>
    <t xml:space="preserve"> 7.11,2</t>
  </si>
  <si>
    <t xml:space="preserve"> 5.31,8</t>
  </si>
  <si>
    <t xml:space="preserve">  32/4</t>
  </si>
  <si>
    <t xml:space="preserve"> 7.11,4</t>
  </si>
  <si>
    <t xml:space="preserve"> 5.45,9</t>
  </si>
  <si>
    <t xml:space="preserve">  41/6</t>
  </si>
  <si>
    <t xml:space="preserve"> 7.12,4</t>
  </si>
  <si>
    <t xml:space="preserve"> 5.41,7</t>
  </si>
  <si>
    <t xml:space="preserve">  36/4</t>
  </si>
  <si>
    <t xml:space="preserve"> 7.12,5</t>
  </si>
  <si>
    <t xml:space="preserve"> 5.34,8</t>
  </si>
  <si>
    <t xml:space="preserve"> 7.11,1</t>
  </si>
  <si>
    <t xml:space="preserve"> 5.38,7</t>
  </si>
  <si>
    <t xml:space="preserve"> 7.16,2</t>
  </si>
  <si>
    <t xml:space="preserve">  39/2</t>
  </si>
  <si>
    <t xml:space="preserve"> 7.23,0</t>
  </si>
  <si>
    <t xml:space="preserve"> 5.39,4</t>
  </si>
  <si>
    <t xml:space="preserve">  43/10</t>
  </si>
  <si>
    <t xml:space="preserve"> 7.19,8</t>
  </si>
  <si>
    <t xml:space="preserve"> 5.46,7</t>
  </si>
  <si>
    <t xml:space="preserve">  40/2</t>
  </si>
  <si>
    <t xml:space="preserve">  43/3</t>
  </si>
  <si>
    <t xml:space="preserve"> 7.20,9</t>
  </si>
  <si>
    <t xml:space="preserve">  42/3</t>
  </si>
  <si>
    <t xml:space="preserve">  39/7</t>
  </si>
  <si>
    <t xml:space="preserve"> 7.20,3</t>
  </si>
  <si>
    <t xml:space="preserve"> 5.46,6</t>
  </si>
  <si>
    <t xml:space="preserve">  41/7</t>
  </si>
  <si>
    <t xml:space="preserve">  42/7</t>
  </si>
  <si>
    <t xml:space="preserve"> 7.28,1</t>
  </si>
  <si>
    <t xml:space="preserve"> 5.51,0</t>
  </si>
  <si>
    <t xml:space="preserve"> 7.33,1</t>
  </si>
  <si>
    <t xml:space="preserve"> 6.00,1</t>
  </si>
  <si>
    <t xml:space="preserve"> 7.30,0</t>
  </si>
  <si>
    <t xml:space="preserve"> 5.55,3</t>
  </si>
  <si>
    <t xml:space="preserve"> 7.53,7</t>
  </si>
  <si>
    <t xml:space="preserve"> 6.39,5</t>
  </si>
  <si>
    <t xml:space="preserve"> 7.09,7</t>
  </si>
  <si>
    <t xml:space="preserve">  39/5</t>
  </si>
  <si>
    <t xml:space="preserve"> 7.01,4</t>
  </si>
  <si>
    <t xml:space="preserve"> 5.26,9</t>
  </si>
  <si>
    <t xml:space="preserve"> 7.40,4</t>
  </si>
  <si>
    <t xml:space="preserve"> 5.54,1</t>
  </si>
  <si>
    <t xml:space="preserve"> 7.50,6</t>
  </si>
  <si>
    <t xml:space="preserve"> 6.19,0</t>
  </si>
  <si>
    <t xml:space="preserve">  48/1</t>
  </si>
  <si>
    <t xml:space="preserve">  50/1</t>
  </si>
  <si>
    <t xml:space="preserve"> 7.53,0</t>
  </si>
  <si>
    <t xml:space="preserve"> 6.09,1</t>
  </si>
  <si>
    <t xml:space="preserve">  50/11</t>
  </si>
  <si>
    <t xml:space="preserve"> 49/4</t>
  </si>
  <si>
    <t xml:space="preserve"> 7.56,9</t>
  </si>
  <si>
    <t xml:space="preserve"> 6.15,3</t>
  </si>
  <si>
    <t xml:space="preserve">  49/4</t>
  </si>
  <si>
    <t xml:space="preserve"> 8.05,3</t>
  </si>
  <si>
    <t xml:space="preserve"> 6.23,7</t>
  </si>
  <si>
    <t xml:space="preserve">  53/3</t>
  </si>
  <si>
    <t xml:space="preserve"> 8.01,9</t>
  </si>
  <si>
    <t xml:space="preserve"> 6.29,1</t>
  </si>
  <si>
    <t xml:space="preserve"> 8.11,8</t>
  </si>
  <si>
    <t xml:space="preserve"> 6.45,0</t>
  </si>
  <si>
    <t xml:space="preserve">  54/4</t>
  </si>
  <si>
    <t xml:space="preserve"> 8.19,8</t>
  </si>
  <si>
    <t xml:space="preserve"> 6.21,4</t>
  </si>
  <si>
    <t xml:space="preserve">  57/12</t>
  </si>
  <si>
    <t xml:space="preserve"> 6.31,2</t>
  </si>
  <si>
    <t xml:space="preserve"> 8.33,4</t>
  </si>
  <si>
    <t xml:space="preserve"> 6.48,9</t>
  </si>
  <si>
    <t xml:space="preserve"> 8.43,4</t>
  </si>
  <si>
    <t xml:space="preserve"> 6.50,3</t>
  </si>
  <si>
    <t>11.07,4</t>
  </si>
  <si>
    <t xml:space="preserve"> 9.53,6</t>
  </si>
  <si>
    <t xml:space="preserve"> 8.50,5</t>
  </si>
  <si>
    <t xml:space="preserve"> 7.08,1</t>
  </si>
  <si>
    <t xml:space="preserve"> 7.25,6</t>
  </si>
  <si>
    <t xml:space="preserve"> 5.49,5</t>
  </si>
  <si>
    <t>OUT OF COOLANT</t>
  </si>
  <si>
    <t xml:space="preserve">  44/8</t>
  </si>
  <si>
    <t xml:space="preserve">  51/1</t>
  </si>
  <si>
    <t xml:space="preserve">  52/12</t>
  </si>
  <si>
    <t xml:space="preserve">  53/4</t>
  </si>
  <si>
    <t xml:space="preserve">  55/3</t>
  </si>
  <si>
    <t xml:space="preserve">  53/2</t>
  </si>
  <si>
    <t xml:space="preserve">  54/2</t>
  </si>
  <si>
    <t xml:space="preserve">  54/3</t>
  </si>
  <si>
    <t xml:space="preserve">  58/5</t>
  </si>
  <si>
    <t xml:space="preserve">  59/13</t>
  </si>
  <si>
    <t xml:space="preserve">  57/9</t>
  </si>
  <si>
    <t xml:space="preserve">  60/6</t>
  </si>
  <si>
    <t xml:space="preserve">  59/6</t>
  </si>
  <si>
    <t xml:space="preserve">  61/7</t>
  </si>
  <si>
    <t xml:space="preserve">  60/7</t>
  </si>
  <si>
    <t xml:space="preserve">  63/11</t>
  </si>
  <si>
    <t xml:space="preserve">  62/8</t>
  </si>
  <si>
    <t xml:space="preserve">  61/8</t>
  </si>
  <si>
    <t xml:space="preserve"> 7.39,6</t>
  </si>
  <si>
    <t>AXLE</t>
  </si>
  <si>
    <t xml:space="preserve">   8</t>
  </si>
  <si>
    <t>SS6S</t>
  </si>
  <si>
    <t xml:space="preserve">  26</t>
  </si>
  <si>
    <t>SS7F</t>
  </si>
  <si>
    <t xml:space="preserve">  29</t>
  </si>
  <si>
    <t xml:space="preserve">  44</t>
  </si>
  <si>
    <t xml:space="preserve">  47</t>
  </si>
  <si>
    <t xml:space="preserve">  66</t>
  </si>
  <si>
    <t>SS7S</t>
  </si>
  <si>
    <t xml:space="preserve"> 48</t>
  </si>
  <si>
    <t>TC5B</t>
  </si>
  <si>
    <t>1 min. late</t>
  </si>
  <si>
    <t xml:space="preserve"> 7.05,1</t>
  </si>
  <si>
    <t xml:space="preserve"> 5.39,7</t>
  </si>
  <si>
    <t xml:space="preserve"> 7.03,1</t>
  </si>
  <si>
    <t xml:space="preserve"> 5.35,6</t>
  </si>
  <si>
    <t xml:space="preserve"> 7.14,3</t>
  </si>
  <si>
    <t xml:space="preserve"> 5.43,3</t>
  </si>
  <si>
    <t xml:space="preserve"> 7.20,0</t>
  </si>
  <si>
    <t xml:space="preserve"> 5.56,6</t>
  </si>
  <si>
    <t xml:space="preserve"> 7.30,5</t>
  </si>
  <si>
    <t xml:space="preserve"> 5.52,5</t>
  </si>
  <si>
    <t xml:space="preserve"> 7.42,6</t>
  </si>
  <si>
    <t xml:space="preserve"> 6.09,9</t>
  </si>
  <si>
    <t xml:space="preserve"> 7.34,0</t>
  </si>
  <si>
    <t xml:space="preserve"> 6.08,6</t>
  </si>
  <si>
    <t xml:space="preserve">  8/4</t>
  </si>
  <si>
    <t xml:space="preserve"> 6.03,6</t>
  </si>
  <si>
    <t xml:space="preserve">  9/5</t>
  </si>
  <si>
    <t xml:space="preserve"> 7.40,5</t>
  </si>
  <si>
    <t xml:space="preserve"> 6.06,8</t>
  </si>
  <si>
    <t>Power Stage - Special Stage 11</t>
  </si>
  <si>
    <t xml:space="preserve"> 6.20,1</t>
  </si>
  <si>
    <t xml:space="preserve">  19/9</t>
  </si>
  <si>
    <t xml:space="preserve"> 7.52,4</t>
  </si>
  <si>
    <t xml:space="preserve"> 6.10,6</t>
  </si>
  <si>
    <t xml:space="preserve">  11/2</t>
  </si>
  <si>
    <t xml:space="preserve"> 7.51,4</t>
  </si>
  <si>
    <t xml:space="preserve"> 6.10,0</t>
  </si>
  <si>
    <t xml:space="preserve"> 7.42,0</t>
  </si>
  <si>
    <t xml:space="preserve"> 6.13,4</t>
  </si>
  <si>
    <t xml:space="preserve"> 7.51,2</t>
  </si>
  <si>
    <t xml:space="preserve"> 6.19,4</t>
  </si>
  <si>
    <t xml:space="preserve">  13/8</t>
  </si>
  <si>
    <t xml:space="preserve">  18/8</t>
  </si>
  <si>
    <t xml:space="preserve"> 7.47,0</t>
  </si>
  <si>
    <t xml:space="preserve"> 6.12,8</t>
  </si>
  <si>
    <t xml:space="preserve"> 15/8</t>
  </si>
  <si>
    <t xml:space="preserve"> 7.51,8</t>
  </si>
  <si>
    <t xml:space="preserve"> 6.17,0</t>
  </si>
  <si>
    <t xml:space="preserve">  16/7</t>
  </si>
  <si>
    <t xml:space="preserve"> 7.53,2</t>
  </si>
  <si>
    <t xml:space="preserve"> 6.27,0</t>
  </si>
  <si>
    <t xml:space="preserve"> 7.57,7</t>
  </si>
  <si>
    <t xml:space="preserve"> 6.15,8</t>
  </si>
  <si>
    <t xml:space="preserve">  14/3</t>
  </si>
  <si>
    <t xml:space="preserve"> 7.52,3</t>
  </si>
  <si>
    <t xml:space="preserve"> 6.20,5</t>
  </si>
  <si>
    <t xml:space="preserve"> 7.56,4</t>
  </si>
  <si>
    <t xml:space="preserve"> 6.16,7</t>
  </si>
  <si>
    <t xml:space="preserve"> 7.59,6</t>
  </si>
  <si>
    <t xml:space="preserve"> 6.26,1</t>
  </si>
  <si>
    <t xml:space="preserve"> 22/5</t>
  </si>
  <si>
    <t xml:space="preserve"> 8.05,4</t>
  </si>
  <si>
    <t xml:space="preserve"> 6.28,8</t>
  </si>
  <si>
    <t xml:space="preserve">  23/5</t>
  </si>
  <si>
    <t xml:space="preserve"> 8.09,1</t>
  </si>
  <si>
    <t xml:space="preserve"> 6.30,2</t>
  </si>
  <si>
    <t xml:space="preserve"> 8.12,9</t>
  </si>
  <si>
    <t xml:space="preserve"> 6.30,8</t>
  </si>
  <si>
    <t xml:space="preserve">  27/6</t>
  </si>
  <si>
    <t xml:space="preserve"> 8.14,2</t>
  </si>
  <si>
    <t xml:space="preserve"> 6.40,6</t>
  </si>
  <si>
    <t xml:space="preserve"> 8.21,9</t>
  </si>
  <si>
    <t xml:space="preserve"> 6.37,7</t>
  </si>
  <si>
    <t xml:space="preserve"> 8.25,3</t>
  </si>
  <si>
    <t xml:space="preserve"> 6.28,9</t>
  </si>
  <si>
    <t xml:space="preserve"> 8.20,7</t>
  </si>
  <si>
    <t xml:space="preserve"> 6.41,3</t>
  </si>
  <si>
    <t xml:space="preserve"> 8.29,6</t>
  </si>
  <si>
    <t xml:space="preserve"> 6.51,4</t>
  </si>
  <si>
    <t xml:space="preserve"> 8.29,9</t>
  </si>
  <si>
    <t xml:space="preserve"> 8.01,7</t>
  </si>
  <si>
    <t xml:space="preserve"> 6.29,6</t>
  </si>
  <si>
    <t xml:space="preserve"> 9.57,8</t>
  </si>
  <si>
    <t xml:space="preserve"> 8.09,5</t>
  </si>
  <si>
    <t xml:space="preserve">  30/5</t>
  </si>
  <si>
    <t xml:space="preserve"> 8.19,6</t>
  </si>
  <si>
    <t xml:space="preserve"> 29/4</t>
  </si>
  <si>
    <t xml:space="preserve"> 8.20,1</t>
  </si>
  <si>
    <t xml:space="preserve"> 6.34,5</t>
  </si>
  <si>
    <t xml:space="preserve"> 8.21,0</t>
  </si>
  <si>
    <t xml:space="preserve">  34/4</t>
  </si>
  <si>
    <t xml:space="preserve"> 8.24,9</t>
  </si>
  <si>
    <t xml:space="preserve"> 6.42,0</t>
  </si>
  <si>
    <t xml:space="preserve">  33/1</t>
  </si>
  <si>
    <t xml:space="preserve"> 8.27,1</t>
  </si>
  <si>
    <t xml:space="preserve"> 6.45,5</t>
  </si>
  <si>
    <t xml:space="preserve">  37/3</t>
  </si>
  <si>
    <t xml:space="preserve">  36/2</t>
  </si>
  <si>
    <t xml:space="preserve"> 6.48,0</t>
  </si>
  <si>
    <t xml:space="preserve"> 37/6</t>
  </si>
  <si>
    <t xml:space="preserve"> 8.40,3</t>
  </si>
  <si>
    <t xml:space="preserve"> 6.53,6</t>
  </si>
  <si>
    <t xml:space="preserve"> 8.49,8</t>
  </si>
  <si>
    <t xml:space="preserve"> 8.40,7</t>
  </si>
  <si>
    <t xml:space="preserve"> 6.49,0</t>
  </si>
  <si>
    <t xml:space="preserve"> 8.52,6</t>
  </si>
  <si>
    <t xml:space="preserve"> 7.06,5</t>
  </si>
  <si>
    <t xml:space="preserve"> 8.39,5</t>
  </si>
  <si>
    <t xml:space="preserve"> 6.51,1</t>
  </si>
  <si>
    <t xml:space="preserve"> 8.21,7</t>
  </si>
  <si>
    <t xml:space="preserve"> 6.37,5</t>
  </si>
  <si>
    <t xml:space="preserve"> 9.07,3</t>
  </si>
  <si>
    <t xml:space="preserve"> 9.05,6</t>
  </si>
  <si>
    <t xml:space="preserve"> 7.12,1</t>
  </si>
  <si>
    <t xml:space="preserve"> 7.22,9</t>
  </si>
  <si>
    <t xml:space="preserve">  48/11</t>
  </si>
  <si>
    <t xml:space="preserve"> 9.20,4</t>
  </si>
  <si>
    <t xml:space="preserve"> 7.20,4</t>
  </si>
  <si>
    <t xml:space="preserve"> 48/12</t>
  </si>
  <si>
    <t xml:space="preserve"> 9.24,9</t>
  </si>
  <si>
    <t xml:space="preserve">  49/11</t>
  </si>
  <si>
    <t xml:space="preserve"> 9.23,5</t>
  </si>
  <si>
    <t xml:space="preserve"> 7.33,3</t>
  </si>
  <si>
    <t xml:space="preserve"> 9.26,7</t>
  </si>
  <si>
    <t xml:space="preserve"> 7.30,7</t>
  </si>
  <si>
    <t xml:space="preserve">  51/3</t>
  </si>
  <si>
    <t xml:space="preserve"> 9.32,1</t>
  </si>
  <si>
    <t xml:space="preserve"> 7.35,7</t>
  </si>
  <si>
    <t xml:space="preserve">  52/4</t>
  </si>
  <si>
    <t xml:space="preserve"> 9.35,2</t>
  </si>
  <si>
    <t xml:space="preserve"> 7.16,1</t>
  </si>
  <si>
    <t xml:space="preserve"> 1.40</t>
  </si>
  <si>
    <t xml:space="preserve"> 9.52,1</t>
  </si>
  <si>
    <t xml:space="preserve"> 7.52,6</t>
  </si>
  <si>
    <t>10.15,3</t>
  </si>
  <si>
    <t xml:space="preserve">  56/7</t>
  </si>
  <si>
    <t xml:space="preserve">  55/7</t>
  </si>
  <si>
    <t xml:space="preserve">  14/9</t>
  </si>
  <si>
    <t xml:space="preserve">  16/10</t>
  </si>
  <si>
    <t xml:space="preserve">  20/3</t>
  </si>
  <si>
    <t xml:space="preserve">  36/1</t>
  </si>
  <si>
    <t xml:space="preserve">  39/3</t>
  </si>
  <si>
    <t xml:space="preserve">  37/2</t>
  </si>
  <si>
    <t xml:space="preserve">  45/9</t>
  </si>
  <si>
    <t xml:space="preserve">  48/2</t>
  </si>
  <si>
    <t xml:space="preserve">  47/10</t>
  </si>
  <si>
    <t xml:space="preserve">  51/2</t>
  </si>
  <si>
    <t xml:space="preserve">  53/12</t>
  </si>
  <si>
    <t xml:space="preserve">  55/5</t>
  </si>
  <si>
    <t xml:space="preserve">  47/1</t>
  </si>
  <si>
    <t xml:space="preserve">  56/6</t>
  </si>
  <si>
    <t xml:space="preserve">  55/6</t>
  </si>
  <si>
    <t xml:space="preserve">  57/8</t>
  </si>
  <si>
    <t xml:space="preserve">  59/8</t>
  </si>
  <si>
    <t xml:space="preserve"> 8.22,1</t>
  </si>
  <si>
    <t xml:space="preserve"> 7.01,9</t>
  </si>
  <si>
    <t>ELECTRONIC PROBL</t>
  </si>
  <si>
    <t xml:space="preserve">  35/11</t>
  </si>
  <si>
    <t xml:space="preserve"> 7.50,1</t>
  </si>
  <si>
    <t>10.00,3</t>
  </si>
  <si>
    <t xml:space="preserve">  58/7</t>
  </si>
  <si>
    <t xml:space="preserve">  11</t>
  </si>
  <si>
    <t>SS9S</t>
  </si>
  <si>
    <t xml:space="preserve">  32</t>
  </si>
  <si>
    <t>SS8S</t>
  </si>
  <si>
    <t xml:space="preserve">  34</t>
  </si>
  <si>
    <t>SS9F</t>
  </si>
  <si>
    <t xml:space="preserve">  56</t>
  </si>
  <si>
    <t xml:space="preserve">  80</t>
  </si>
  <si>
    <t>SS8F</t>
  </si>
  <si>
    <t xml:space="preserve"> 75</t>
  </si>
  <si>
    <t>TC8</t>
  </si>
  <si>
    <t>10 min. late</t>
  </si>
  <si>
    <t xml:space="preserve"> 7.27,2</t>
  </si>
  <si>
    <t xml:space="preserve"> 5.55,6</t>
  </si>
  <si>
    <t xml:space="preserve">   1</t>
  </si>
  <si>
    <t>SS11F</t>
  </si>
  <si>
    <t>LRC ABS, LRC1, LRC2</t>
  </si>
  <si>
    <t>LRC 3,4,5</t>
  </si>
  <si>
    <t>55.04,5</t>
  </si>
  <si>
    <t xml:space="preserve"> 6.55,3</t>
  </si>
  <si>
    <t xml:space="preserve"> 5.28,3</t>
  </si>
  <si>
    <t>55.08,4</t>
  </si>
  <si>
    <t>+ 0.03,9</t>
  </si>
  <si>
    <t xml:space="preserve"> 7.05,9</t>
  </si>
  <si>
    <t>56.16,7</t>
  </si>
  <si>
    <t>+ 1.12,2</t>
  </si>
  <si>
    <t xml:space="preserve"> 7.18,9</t>
  </si>
  <si>
    <t>58.50,5</t>
  </si>
  <si>
    <t>+ 3.46,0</t>
  </si>
  <si>
    <t xml:space="preserve"> 7.31,2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</si>
</sst>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9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10"/>
      <name val="Arial"/>
      <family val="2"/>
    </font>
    <font>
      <b/>
      <sz val="12"/>
      <color indexed="9"/>
      <name val="Calibri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20" borderId="0" applyNumberFormat="0" applyBorder="0" applyAlignment="0" applyProtection="0"/>
    <xf numFmtId="0" fontId="79" fillId="21" borderId="0" applyNumberFormat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22" borderId="3" applyNumberFormat="0" applyAlignment="0" applyProtection="0"/>
    <xf numFmtId="0" fontId="11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0" fillId="23" borderId="5" applyNumberFormat="0" applyFont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19" borderId="9" applyNumberFormat="0" applyAlignment="0" applyProtection="0"/>
  </cellStyleXfs>
  <cellXfs count="3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49" fontId="3" fillId="4" borderId="14" xfId="0" applyNumberFormat="1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49" fontId="3" fillId="4" borderId="19" xfId="0" applyNumberFormat="1" applyFont="1" applyFill="1" applyBorder="1" applyAlignment="1">
      <alignment horizontal="left" indent="1"/>
    </xf>
    <xf numFmtId="0" fontId="3" fillId="4" borderId="19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9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17" xfId="0" applyNumberFormat="1" applyFont="1" applyFill="1" applyBorder="1" applyAlignment="1">
      <alignment horizontal="right"/>
    </xf>
    <xf numFmtId="49" fontId="14" fillId="34" borderId="17" xfId="0" applyNumberFormat="1" applyFont="1" applyFill="1" applyBorder="1" applyAlignment="1">
      <alignment/>
    </xf>
    <xf numFmtId="49" fontId="15" fillId="34" borderId="18" xfId="0" applyNumberFormat="1" applyFont="1" applyFill="1" applyBorder="1" applyAlignment="1">
      <alignment horizontal="left" indent="1"/>
    </xf>
    <xf numFmtId="49" fontId="16" fillId="34" borderId="19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17" fillId="34" borderId="12" xfId="0" applyNumberFormat="1" applyFont="1" applyFill="1" applyBorder="1" applyAlignment="1">
      <alignment horizontal="left" indent="1"/>
    </xf>
    <xf numFmtId="49" fontId="17" fillId="34" borderId="14" xfId="0" applyNumberFormat="1" applyFont="1" applyFill="1" applyBorder="1" applyAlignment="1">
      <alignment horizontal="left" indent="1"/>
    </xf>
    <xf numFmtId="0" fontId="17" fillId="34" borderId="17" xfId="0" applyFont="1" applyFill="1" applyBorder="1" applyAlignment="1">
      <alignment horizontal="left" indent="1"/>
    </xf>
    <xf numFmtId="49" fontId="17" fillId="34" borderId="18" xfId="0" applyNumberFormat="1" applyFont="1" applyFill="1" applyBorder="1" applyAlignment="1">
      <alignment horizontal="left" indent="1"/>
    </xf>
    <xf numFmtId="49" fontId="0" fillId="34" borderId="0" xfId="0" applyNumberFormat="1" applyFill="1" applyBorder="1" applyAlignment="1">
      <alignment/>
    </xf>
    <xf numFmtId="0" fontId="20" fillId="34" borderId="0" xfId="0" applyFont="1" applyFill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7" fillId="3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49" fontId="22" fillId="34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4" borderId="15" xfId="0" applyFont="1" applyFill="1" applyBorder="1" applyAlignment="1" quotePrefix="1">
      <alignment horizontal="right" vertical="center"/>
    </xf>
    <xf numFmtId="0" fontId="25" fillId="34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vertical="center"/>
    </xf>
    <xf numFmtId="49" fontId="24" fillId="34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9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30" fillId="4" borderId="21" xfId="0" applyNumberFormat="1" applyFont="1" applyFill="1" applyBorder="1" applyAlignment="1">
      <alignment horizontal="center"/>
    </xf>
    <xf numFmtId="49" fontId="30" fillId="4" borderId="15" xfId="0" applyNumberFormat="1" applyFont="1" applyFill="1" applyBorder="1" applyAlignment="1">
      <alignment horizontal="center"/>
    </xf>
    <xf numFmtId="0" fontId="30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32" fillId="35" borderId="12" xfId="0" applyFont="1" applyFill="1" applyBorder="1" applyAlignment="1">
      <alignment/>
    </xf>
    <xf numFmtId="2" fontId="33" fillId="35" borderId="14" xfId="0" applyNumberFormat="1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left"/>
    </xf>
    <xf numFmtId="49" fontId="32" fillId="35" borderId="12" xfId="0" applyNumberFormat="1" applyFont="1" applyFill="1" applyBorder="1" applyAlignment="1">
      <alignment horizontal="left"/>
    </xf>
    <xf numFmtId="0" fontId="34" fillId="34" borderId="11" xfId="0" applyNumberFormat="1" applyFont="1" applyFill="1" applyBorder="1" applyAlignment="1">
      <alignment horizontal="right"/>
    </xf>
    <xf numFmtId="0" fontId="34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2" fontId="33" fillId="34" borderId="2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3" fillId="4" borderId="11" xfId="0" applyFont="1" applyFill="1" applyBorder="1" applyAlignment="1">
      <alignment horizontal="right"/>
    </xf>
    <xf numFmtId="0" fontId="33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/>
    </xf>
    <xf numFmtId="49" fontId="33" fillId="4" borderId="10" xfId="0" applyNumberFormat="1" applyFont="1" applyFill="1" applyBorder="1" applyAlignment="1">
      <alignment horizontal="center"/>
    </xf>
    <xf numFmtId="0" fontId="33" fillId="4" borderId="10" xfId="0" applyFont="1" applyFill="1" applyBorder="1" applyAlignment="1">
      <alignment horizontal="left"/>
    </xf>
    <xf numFmtId="0" fontId="33" fillId="4" borderId="21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3" fillId="35" borderId="13" xfId="0" applyNumberFormat="1" applyFont="1" applyFill="1" applyBorder="1" applyAlignment="1">
      <alignment horizontal="right"/>
    </xf>
    <xf numFmtId="0" fontId="33" fillId="35" borderId="12" xfId="0" applyFont="1" applyFill="1" applyBorder="1" applyAlignment="1">
      <alignment horizontal="center"/>
    </xf>
    <xf numFmtId="0" fontId="33" fillId="35" borderId="12" xfId="0" applyFont="1" applyFill="1" applyBorder="1" applyAlignment="1">
      <alignment horizontal="left"/>
    </xf>
    <xf numFmtId="49" fontId="33" fillId="35" borderId="12" xfId="0" applyNumberFormat="1" applyFont="1" applyFill="1" applyBorder="1" applyAlignment="1">
      <alignment horizontal="left"/>
    </xf>
    <xf numFmtId="0" fontId="33" fillId="35" borderId="12" xfId="0" applyFont="1" applyFill="1" applyBorder="1" applyAlignment="1">
      <alignment/>
    </xf>
    <xf numFmtId="0" fontId="25" fillId="34" borderId="0" xfId="0" applyNumberFormat="1" applyFont="1" applyFill="1" applyAlignment="1">
      <alignment/>
    </xf>
    <xf numFmtId="49" fontId="22" fillId="34" borderId="15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indent="1"/>
    </xf>
    <xf numFmtId="49" fontId="9" fillId="34" borderId="1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2" borderId="2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7" fillId="34" borderId="0" xfId="0" applyFont="1" applyFill="1" applyAlignment="1">
      <alignment horizontal="left"/>
    </xf>
    <xf numFmtId="0" fontId="43" fillId="33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39" fillId="34" borderId="0" xfId="0" applyFont="1" applyFill="1" applyAlignment="1">
      <alignment/>
    </xf>
    <xf numFmtId="0" fontId="39" fillId="34" borderId="0" xfId="0" applyFont="1" applyFill="1" applyAlignment="1">
      <alignment horizontal="right"/>
    </xf>
    <xf numFmtId="0" fontId="38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41" fillId="34" borderId="0" xfId="0" applyFont="1" applyFill="1" applyAlignment="1">
      <alignment/>
    </xf>
    <xf numFmtId="0" fontId="42" fillId="34" borderId="0" xfId="0" applyNumberFormat="1" applyFont="1" applyFill="1" applyAlignment="1">
      <alignment horizontal="left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44" fillId="33" borderId="0" xfId="0" applyNumberFormat="1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4" borderId="0" xfId="0" applyNumberFormat="1" applyFont="1" applyFill="1" applyAlignment="1">
      <alignment horizontal="right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40" fillId="34" borderId="0" xfId="0" applyNumberFormat="1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189" fontId="37" fillId="33" borderId="0" xfId="0" applyNumberFormat="1" applyFont="1" applyFill="1" applyAlignment="1">
      <alignment horizontal="center"/>
    </xf>
    <xf numFmtId="189" fontId="40" fillId="34" borderId="0" xfId="0" applyNumberFormat="1" applyFont="1" applyFill="1" applyAlignment="1" quotePrefix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28" fillId="4" borderId="0" xfId="0" applyFont="1" applyFill="1" applyAlignment="1">
      <alignment horizontal="center"/>
    </xf>
    <xf numFmtId="189" fontId="36" fillId="4" borderId="0" xfId="0" applyNumberFormat="1" applyFont="1" applyFill="1" applyAlignment="1">
      <alignment horizontal="center"/>
    </xf>
    <xf numFmtId="189" fontId="27" fillId="4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6" fillId="0" borderId="0" xfId="0" applyFont="1" applyAlignment="1">
      <alignment/>
    </xf>
    <xf numFmtId="49" fontId="47" fillId="34" borderId="10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right" vertical="center"/>
    </xf>
    <xf numFmtId="49" fontId="40" fillId="33" borderId="0" xfId="0" applyNumberFormat="1" applyFont="1" applyFill="1" applyAlignment="1">
      <alignment horizontal="right"/>
    </xf>
    <xf numFmtId="49" fontId="40" fillId="33" borderId="0" xfId="0" applyNumberFormat="1" applyFont="1" applyFill="1" applyAlignment="1">
      <alignment horizontal="center"/>
    </xf>
    <xf numFmtId="49" fontId="40" fillId="33" borderId="0" xfId="0" applyNumberFormat="1" applyFont="1" applyFill="1" applyAlignment="1">
      <alignment/>
    </xf>
    <xf numFmtId="49" fontId="40" fillId="33" borderId="0" xfId="0" applyNumberFormat="1" applyFont="1" applyFill="1" applyAlignment="1">
      <alignment horizontal="left"/>
    </xf>
    <xf numFmtId="0" fontId="40" fillId="33" borderId="0" xfId="0" applyFont="1" applyFill="1" applyAlignment="1">
      <alignment horizontal="right"/>
    </xf>
    <xf numFmtId="49" fontId="48" fillId="33" borderId="0" xfId="0" applyNumberFormat="1" applyFont="1" applyFill="1" applyAlignment="1">
      <alignment horizontal="right"/>
    </xf>
    <xf numFmtId="49" fontId="48" fillId="33" borderId="0" xfId="0" applyNumberFormat="1" applyFont="1" applyFill="1" applyAlignment="1">
      <alignment horizontal="center"/>
    </xf>
    <xf numFmtId="49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left"/>
    </xf>
    <xf numFmtId="0" fontId="48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49" fontId="40" fillId="4" borderId="0" xfId="0" applyNumberFormat="1" applyFont="1" applyFill="1" applyAlignment="1">
      <alignment horizontal="right"/>
    </xf>
    <xf numFmtId="49" fontId="40" fillId="4" borderId="0" xfId="0" applyNumberFormat="1" applyFont="1" applyFill="1" applyAlignment="1">
      <alignment horizontal="center"/>
    </xf>
    <xf numFmtId="49" fontId="40" fillId="4" borderId="0" xfId="0" applyNumberFormat="1" applyFont="1" applyFill="1" applyAlignment="1">
      <alignment/>
    </xf>
    <xf numFmtId="49" fontId="40" fillId="4" borderId="0" xfId="0" applyNumberFormat="1" applyFont="1" applyFill="1" applyAlignment="1">
      <alignment horizontal="left"/>
    </xf>
    <xf numFmtId="0" fontId="40" fillId="4" borderId="0" xfId="0" applyFont="1" applyFill="1" applyAlignment="1">
      <alignment horizontal="right"/>
    </xf>
    <xf numFmtId="49" fontId="48" fillId="4" borderId="0" xfId="0" applyNumberFormat="1" applyFont="1" applyFill="1" applyAlignment="1">
      <alignment horizontal="right"/>
    </xf>
    <xf numFmtId="49" fontId="48" fillId="4" borderId="0" xfId="0" applyNumberFormat="1" applyFont="1" applyFill="1" applyAlignment="1">
      <alignment horizontal="center"/>
    </xf>
    <xf numFmtId="49" fontId="48" fillId="4" borderId="0" xfId="0" applyNumberFormat="1" applyFont="1" applyFill="1" applyAlignment="1">
      <alignment/>
    </xf>
    <xf numFmtId="49" fontId="48" fillId="4" borderId="0" xfId="0" applyNumberFormat="1" applyFont="1" applyFill="1" applyAlignment="1">
      <alignment horizontal="left"/>
    </xf>
    <xf numFmtId="0" fontId="48" fillId="4" borderId="0" xfId="0" applyFont="1" applyFill="1" applyAlignment="1">
      <alignment horizontal="right"/>
    </xf>
    <xf numFmtId="0" fontId="50" fillId="0" borderId="0" xfId="0" applyFont="1" applyAlignment="1" quotePrefix="1">
      <alignment horizontal="left"/>
    </xf>
    <xf numFmtId="20" fontId="22" fillId="34" borderId="15" xfId="0" applyNumberFormat="1" applyFont="1" applyFill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51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30" fillId="4" borderId="12" xfId="0" applyFont="1" applyFill="1" applyBorder="1" applyAlignment="1">
      <alignment horizontal="right"/>
    </xf>
    <xf numFmtId="0" fontId="16" fillId="4" borderId="17" xfId="0" applyFont="1" applyFill="1" applyBorder="1" applyAlignment="1">
      <alignment/>
    </xf>
    <xf numFmtId="0" fontId="31" fillId="34" borderId="0" xfId="0" applyFont="1" applyFill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1" fillId="35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1" fontId="53" fillId="35" borderId="13" xfId="0" applyNumberFormat="1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4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55" fillId="34" borderId="0" xfId="0" applyFont="1" applyFill="1" applyAlignment="1">
      <alignment/>
    </xf>
    <xf numFmtId="0" fontId="31" fillId="0" borderId="0" xfId="0" applyFont="1" applyAlignment="1">
      <alignment horizontal="right"/>
    </xf>
    <xf numFmtId="0" fontId="49" fillId="4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center"/>
    </xf>
    <xf numFmtId="0" fontId="33" fillId="33" borderId="11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/>
    </xf>
    <xf numFmtId="49" fontId="33" fillId="33" borderId="10" xfId="0" applyNumberFormat="1" applyFont="1" applyFill="1" applyBorder="1" applyAlignment="1">
      <alignment horizontal="center"/>
    </xf>
    <xf numFmtId="0" fontId="33" fillId="33" borderId="10" xfId="0" applyFont="1" applyFill="1" applyBorder="1" applyAlignment="1">
      <alignment horizontal="left"/>
    </xf>
    <xf numFmtId="0" fontId="33" fillId="33" borderId="21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center"/>
    </xf>
    <xf numFmtId="49" fontId="24" fillId="34" borderId="0" xfId="0" applyNumberFormat="1" applyFont="1" applyFill="1" applyAlignment="1">
      <alignment vertical="center"/>
    </xf>
    <xf numFmtId="49" fontId="56" fillId="34" borderId="0" xfId="0" applyNumberFormat="1" applyFont="1" applyFill="1" applyAlignment="1">
      <alignment vertical="center"/>
    </xf>
    <xf numFmtId="0" fontId="3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34" fillId="34" borderId="21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49" fontId="14" fillId="0" borderId="22" xfId="0" applyNumberFormat="1" applyFont="1" applyFill="1" applyBorder="1" applyAlignment="1">
      <alignment horizontal="left" indent="1"/>
    </xf>
    <xf numFmtId="49" fontId="30" fillId="0" borderId="18" xfId="0" applyNumberFormat="1" applyFont="1" applyFill="1" applyBorder="1" applyAlignment="1">
      <alignment horizontal="right" indent="1"/>
    </xf>
    <xf numFmtId="49" fontId="22" fillId="0" borderId="0" xfId="0" applyNumberFormat="1" applyFont="1" applyFill="1" applyBorder="1" applyAlignment="1">
      <alignment horizontal="center" vertical="center"/>
    </xf>
    <xf numFmtId="2" fontId="57" fillId="34" borderId="21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center"/>
    </xf>
    <xf numFmtId="0" fontId="24" fillId="34" borderId="0" xfId="0" applyNumberFormat="1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pane ySplit="9" topLeftCell="A10" activePane="bottomLeft" state="frozen"/>
      <selection pane="topLeft" activeCell="D58" sqref="D58"/>
      <selection pane="bottomLeft" activeCell="D58" sqref="D58"/>
    </sheetView>
  </sheetViews>
  <sheetFormatPr defaultColWidth="9.140625" defaultRowHeight="12.75"/>
  <cols>
    <col min="1" max="1" width="5.421875" style="81" customWidth="1"/>
    <col min="2" max="2" width="5.140625" style="88" customWidth="1"/>
    <col min="3" max="3" width="8.421875" style="89" customWidth="1"/>
    <col min="4" max="4" width="20.00390625" style="76" bestFit="1" customWidth="1"/>
    <col min="5" max="5" width="24.28125" style="76" customWidth="1"/>
    <col min="6" max="6" width="10.8515625" style="76" customWidth="1"/>
    <col min="7" max="7" width="32.28125" style="76" bestFit="1" customWidth="1"/>
    <col min="8" max="8" width="22.8515625" style="76" bestFit="1" customWidth="1"/>
    <col min="9" max="9" width="9.140625" style="76" customWidth="1"/>
    <col min="10" max="10" width="0" style="76" hidden="1" customWidth="1"/>
    <col min="11" max="16384" width="9.140625" style="76" customWidth="1"/>
  </cols>
  <sheetData>
    <row r="1" spans="1:9" ht="15" hidden="1">
      <c r="A1" s="71"/>
      <c r="B1" s="72"/>
      <c r="C1" s="73"/>
      <c r="D1" s="74"/>
      <c r="E1" s="74"/>
      <c r="F1" s="75" t="s">
        <v>698</v>
      </c>
      <c r="G1" s="74"/>
      <c r="H1" s="74"/>
      <c r="I1" s="74"/>
    </row>
    <row r="2" spans="1:9" ht="9.75" customHeight="1">
      <c r="A2" s="71"/>
      <c r="B2" s="72"/>
      <c r="C2" s="73"/>
      <c r="D2" s="74"/>
      <c r="E2" s="74"/>
      <c r="F2" s="75"/>
      <c r="G2" s="74"/>
      <c r="H2" s="74"/>
      <c r="I2" s="74"/>
    </row>
    <row r="3" spans="1:10" ht="15">
      <c r="A3" s="71"/>
      <c r="B3" s="72"/>
      <c r="C3" s="73"/>
      <c r="D3" s="74"/>
      <c r="E3" s="74"/>
      <c r="F3" s="75"/>
      <c r="G3" s="74"/>
      <c r="H3" s="180" t="s">
        <v>923</v>
      </c>
      <c r="I3" s="250">
        <v>0.7569444444444445</v>
      </c>
      <c r="J3" s="252" t="s">
        <v>768</v>
      </c>
    </row>
    <row r="4" spans="1:10" ht="15.75">
      <c r="A4" s="297" t="s">
        <v>809</v>
      </c>
      <c r="B4" s="297"/>
      <c r="C4" s="297"/>
      <c r="D4" s="297"/>
      <c r="E4" s="296"/>
      <c r="F4" s="94" t="s">
        <v>809</v>
      </c>
      <c r="G4" s="296"/>
      <c r="H4" s="180" t="s">
        <v>924</v>
      </c>
      <c r="I4" s="250">
        <v>0.7597222222222223</v>
      </c>
      <c r="J4" s="253">
        <v>0.04027777777777778</v>
      </c>
    </row>
    <row r="5" spans="1:10" ht="15.75">
      <c r="A5" s="79"/>
      <c r="B5" s="78"/>
      <c r="C5" s="73"/>
      <c r="D5" s="74"/>
      <c r="E5" s="95"/>
      <c r="F5" s="94" t="s">
        <v>810</v>
      </c>
      <c r="G5" s="95"/>
      <c r="H5" s="180" t="s">
        <v>807</v>
      </c>
      <c r="I5" s="250">
        <v>0.7625</v>
      </c>
      <c r="J5" s="251">
        <f>TRIM(I5)+$J$4</f>
        <v>0.8027777777777777</v>
      </c>
    </row>
    <row r="6" spans="1:10" ht="15.75">
      <c r="A6" s="80"/>
      <c r="B6" s="78"/>
      <c r="C6" s="73"/>
      <c r="D6" s="74"/>
      <c r="E6" s="95"/>
      <c r="F6" s="94" t="s">
        <v>769</v>
      </c>
      <c r="G6" s="95"/>
      <c r="H6" s="90" t="s">
        <v>767</v>
      </c>
      <c r="I6" s="153" t="s">
        <v>925</v>
      </c>
      <c r="J6" s="251">
        <f>TRIM(I6)+$J$4</f>
        <v>0.8048611111111111</v>
      </c>
    </row>
    <row r="7" spans="1:10" ht="15" customHeight="1">
      <c r="A7" s="80"/>
      <c r="B7" s="72"/>
      <c r="C7" s="73"/>
      <c r="D7" s="74"/>
      <c r="E7" s="74"/>
      <c r="F7" s="74"/>
      <c r="G7" s="74"/>
      <c r="H7" s="90" t="s">
        <v>760</v>
      </c>
      <c r="I7" s="87" t="s">
        <v>926</v>
      </c>
      <c r="J7" s="251">
        <f>TRIM(I7)+$J$4</f>
        <v>0.8069444444444444</v>
      </c>
    </row>
    <row r="8" spans="1:10" ht="15.75" customHeight="1">
      <c r="A8" s="80"/>
      <c r="B8" s="91" t="s">
        <v>663</v>
      </c>
      <c r="C8" s="92"/>
      <c r="D8" s="93"/>
      <c r="E8" s="74"/>
      <c r="F8" s="74"/>
      <c r="G8" s="74"/>
      <c r="H8" s="90" t="s">
        <v>761</v>
      </c>
      <c r="I8" s="87" t="s">
        <v>927</v>
      </c>
      <c r="J8" s="251">
        <f>TRIM(I8)+$J$4</f>
        <v>0.8090277777777777</v>
      </c>
    </row>
    <row r="9" spans="2:9" ht="12.75">
      <c r="B9" s="82" t="s">
        <v>664</v>
      </c>
      <c r="C9" s="83" t="s">
        <v>665</v>
      </c>
      <c r="D9" s="84" t="s">
        <v>666</v>
      </c>
      <c r="E9" s="85" t="s">
        <v>667</v>
      </c>
      <c r="F9" s="83" t="s">
        <v>668</v>
      </c>
      <c r="G9" s="84" t="s">
        <v>669</v>
      </c>
      <c r="H9" s="84" t="s">
        <v>670</v>
      </c>
      <c r="I9" s="86" t="s">
        <v>671</v>
      </c>
    </row>
    <row r="10" spans="1:10" ht="15" customHeight="1">
      <c r="A10" s="102" t="s">
        <v>846</v>
      </c>
      <c r="B10" s="103">
        <v>80</v>
      </c>
      <c r="C10" s="104" t="s">
        <v>710</v>
      </c>
      <c r="D10" s="105" t="s">
        <v>500</v>
      </c>
      <c r="E10" s="105" t="s">
        <v>501</v>
      </c>
      <c r="F10" s="104" t="s">
        <v>712</v>
      </c>
      <c r="G10" s="105" t="s">
        <v>732</v>
      </c>
      <c r="H10" s="105" t="s">
        <v>659</v>
      </c>
      <c r="I10" s="106" t="s">
        <v>814</v>
      </c>
      <c r="J10" s="265"/>
    </row>
    <row r="11" spans="1:10" ht="15" customHeight="1">
      <c r="A11" s="102" t="s">
        <v>847</v>
      </c>
      <c r="B11" s="103">
        <v>79</v>
      </c>
      <c r="C11" s="104" t="s">
        <v>710</v>
      </c>
      <c r="D11" s="105" t="s">
        <v>497</v>
      </c>
      <c r="E11" s="105" t="s">
        <v>498</v>
      </c>
      <c r="F11" s="104" t="s">
        <v>712</v>
      </c>
      <c r="G11" s="105" t="s">
        <v>604</v>
      </c>
      <c r="H11" s="105" t="s">
        <v>499</v>
      </c>
      <c r="I11" s="106" t="s">
        <v>817</v>
      </c>
      <c r="J11" s="265"/>
    </row>
    <row r="12" spans="1:10" ht="15" customHeight="1">
      <c r="A12" s="102" t="s">
        <v>848</v>
      </c>
      <c r="B12" s="103">
        <v>78</v>
      </c>
      <c r="C12" s="104" t="s">
        <v>710</v>
      </c>
      <c r="D12" s="105" t="s">
        <v>494</v>
      </c>
      <c r="E12" s="105" t="s">
        <v>495</v>
      </c>
      <c r="F12" s="104" t="s">
        <v>712</v>
      </c>
      <c r="G12" s="105" t="s">
        <v>732</v>
      </c>
      <c r="H12" s="105" t="s">
        <v>496</v>
      </c>
      <c r="I12" s="106" t="s">
        <v>818</v>
      </c>
      <c r="J12" s="265"/>
    </row>
    <row r="13" spans="1:10" ht="15" customHeight="1">
      <c r="A13" s="102" t="s">
        <v>849</v>
      </c>
      <c r="B13" s="103">
        <v>77</v>
      </c>
      <c r="C13" s="104" t="s">
        <v>710</v>
      </c>
      <c r="D13" s="105" t="s">
        <v>493</v>
      </c>
      <c r="E13" s="105" t="s">
        <v>648</v>
      </c>
      <c r="F13" s="104" t="s">
        <v>712</v>
      </c>
      <c r="G13" s="105" t="s">
        <v>484</v>
      </c>
      <c r="H13" s="105" t="s">
        <v>649</v>
      </c>
      <c r="I13" s="106" t="s">
        <v>824</v>
      </c>
      <c r="J13" s="265"/>
    </row>
    <row r="14" spans="1:10" ht="15" customHeight="1">
      <c r="A14" s="102" t="s">
        <v>850</v>
      </c>
      <c r="B14" s="103">
        <v>76</v>
      </c>
      <c r="C14" s="104" t="s">
        <v>710</v>
      </c>
      <c r="D14" s="105" t="s">
        <v>490</v>
      </c>
      <c r="E14" s="105" t="s">
        <v>491</v>
      </c>
      <c r="F14" s="104" t="s">
        <v>712</v>
      </c>
      <c r="G14" s="105" t="s">
        <v>418</v>
      </c>
      <c r="H14" s="105" t="s">
        <v>492</v>
      </c>
      <c r="I14" s="106" t="s">
        <v>826</v>
      </c>
      <c r="J14" s="265"/>
    </row>
    <row r="15" spans="1:10" ht="15" customHeight="1">
      <c r="A15" s="102" t="s">
        <v>851</v>
      </c>
      <c r="B15" s="103">
        <v>75</v>
      </c>
      <c r="C15" s="104" t="s">
        <v>710</v>
      </c>
      <c r="D15" s="105" t="s">
        <v>747</v>
      </c>
      <c r="E15" s="105" t="s">
        <v>658</v>
      </c>
      <c r="F15" s="104" t="s">
        <v>712</v>
      </c>
      <c r="G15" s="105" t="s">
        <v>485</v>
      </c>
      <c r="H15" s="105" t="s">
        <v>659</v>
      </c>
      <c r="I15" s="106" t="s">
        <v>827</v>
      </c>
      <c r="J15" s="265"/>
    </row>
    <row r="16" spans="1:10" ht="15" customHeight="1">
      <c r="A16" s="102" t="s">
        <v>852</v>
      </c>
      <c r="B16" s="103">
        <v>74</v>
      </c>
      <c r="C16" s="104" t="s">
        <v>710</v>
      </c>
      <c r="D16" s="105" t="s">
        <v>487</v>
      </c>
      <c r="E16" s="105" t="s">
        <v>488</v>
      </c>
      <c r="F16" s="104" t="s">
        <v>712</v>
      </c>
      <c r="G16" s="105" t="s">
        <v>732</v>
      </c>
      <c r="H16" s="105" t="s">
        <v>659</v>
      </c>
      <c r="I16" s="106" t="s">
        <v>828</v>
      </c>
      <c r="J16" s="265"/>
    </row>
    <row r="17" spans="1:10" ht="15" customHeight="1">
      <c r="A17" s="102" t="s">
        <v>853</v>
      </c>
      <c r="B17" s="103">
        <v>73</v>
      </c>
      <c r="C17" s="104" t="s">
        <v>710</v>
      </c>
      <c r="D17" s="105" t="s">
        <v>748</v>
      </c>
      <c r="E17" s="105" t="s">
        <v>749</v>
      </c>
      <c r="F17" s="104" t="s">
        <v>712</v>
      </c>
      <c r="G17" s="105" t="s">
        <v>484</v>
      </c>
      <c r="H17" s="105" t="s">
        <v>659</v>
      </c>
      <c r="I17" s="106" t="s">
        <v>830</v>
      </c>
      <c r="J17" s="265"/>
    </row>
    <row r="18" spans="1:10" ht="15" customHeight="1">
      <c r="A18" s="102" t="s">
        <v>854</v>
      </c>
      <c r="B18" s="103">
        <v>72</v>
      </c>
      <c r="C18" s="104" t="s">
        <v>710</v>
      </c>
      <c r="D18" s="105" t="s">
        <v>745</v>
      </c>
      <c r="E18" s="105" t="s">
        <v>746</v>
      </c>
      <c r="F18" s="104" t="s">
        <v>712</v>
      </c>
      <c r="G18" s="105" t="s">
        <v>485</v>
      </c>
      <c r="H18" s="105" t="s">
        <v>657</v>
      </c>
      <c r="I18" s="106" t="s">
        <v>833</v>
      </c>
      <c r="J18" s="265"/>
    </row>
    <row r="19" spans="1:10" ht="15" customHeight="1">
      <c r="A19" s="102" t="s">
        <v>855</v>
      </c>
      <c r="B19" s="103">
        <v>70</v>
      </c>
      <c r="C19" s="104" t="s">
        <v>700</v>
      </c>
      <c r="D19" s="105" t="s">
        <v>481</v>
      </c>
      <c r="E19" s="105" t="s">
        <v>482</v>
      </c>
      <c r="F19" s="104" t="s">
        <v>712</v>
      </c>
      <c r="G19" s="105" t="s">
        <v>720</v>
      </c>
      <c r="H19" s="105" t="s">
        <v>726</v>
      </c>
      <c r="I19" s="106" t="s">
        <v>834</v>
      </c>
      <c r="J19" s="265"/>
    </row>
    <row r="20" spans="1:10" ht="15" customHeight="1">
      <c r="A20" s="102" t="s">
        <v>856</v>
      </c>
      <c r="B20" s="103">
        <v>69</v>
      </c>
      <c r="C20" s="104" t="s">
        <v>700</v>
      </c>
      <c r="D20" s="105" t="s">
        <v>477</v>
      </c>
      <c r="E20" s="105" t="s">
        <v>478</v>
      </c>
      <c r="F20" s="104" t="s">
        <v>744</v>
      </c>
      <c r="G20" s="105" t="s">
        <v>479</v>
      </c>
      <c r="H20" s="105" t="s">
        <v>480</v>
      </c>
      <c r="I20" s="106" t="s">
        <v>837</v>
      </c>
      <c r="J20" s="265"/>
    </row>
    <row r="21" spans="1:10" ht="15" customHeight="1">
      <c r="A21" s="102" t="s">
        <v>857</v>
      </c>
      <c r="B21" s="103">
        <v>68</v>
      </c>
      <c r="C21" s="104" t="s">
        <v>700</v>
      </c>
      <c r="D21" s="105" t="s">
        <v>474</v>
      </c>
      <c r="E21" s="105" t="s">
        <v>475</v>
      </c>
      <c r="F21" s="104" t="s">
        <v>712</v>
      </c>
      <c r="G21" s="105" t="s">
        <v>462</v>
      </c>
      <c r="H21" s="105" t="s">
        <v>422</v>
      </c>
      <c r="I21" s="106" t="s">
        <v>841</v>
      </c>
      <c r="J21" s="265"/>
    </row>
    <row r="22" spans="1:10" ht="15" customHeight="1">
      <c r="A22" s="102" t="s">
        <v>858</v>
      </c>
      <c r="B22" s="103">
        <v>67</v>
      </c>
      <c r="C22" s="104" t="s">
        <v>703</v>
      </c>
      <c r="D22" s="105" t="s">
        <v>739</v>
      </c>
      <c r="E22" s="105" t="s">
        <v>636</v>
      </c>
      <c r="F22" s="104" t="s">
        <v>712</v>
      </c>
      <c r="G22" s="105" t="s">
        <v>622</v>
      </c>
      <c r="H22" s="105" t="s">
        <v>731</v>
      </c>
      <c r="I22" s="106" t="s">
        <v>843</v>
      </c>
      <c r="J22" s="265"/>
    </row>
    <row r="23" spans="1:10" ht="15" customHeight="1">
      <c r="A23" s="102" t="s">
        <v>859</v>
      </c>
      <c r="B23" s="103">
        <v>66</v>
      </c>
      <c r="C23" s="104" t="s">
        <v>700</v>
      </c>
      <c r="D23" s="105" t="s">
        <v>639</v>
      </c>
      <c r="E23" s="105" t="s">
        <v>640</v>
      </c>
      <c r="F23" s="104" t="s">
        <v>712</v>
      </c>
      <c r="G23" s="105" t="s">
        <v>715</v>
      </c>
      <c r="H23" s="105" t="s">
        <v>641</v>
      </c>
      <c r="I23" s="106" t="s">
        <v>845</v>
      </c>
      <c r="J23" s="265"/>
    </row>
    <row r="24" spans="1:10" ht="15" customHeight="1">
      <c r="A24" s="102" t="s">
        <v>860</v>
      </c>
      <c r="B24" s="103">
        <v>64</v>
      </c>
      <c r="C24" s="104" t="s">
        <v>703</v>
      </c>
      <c r="D24" s="105" t="s">
        <v>599</v>
      </c>
      <c r="E24" s="105" t="s">
        <v>805</v>
      </c>
      <c r="F24" s="104" t="s">
        <v>712</v>
      </c>
      <c r="G24" s="105" t="s">
        <v>713</v>
      </c>
      <c r="H24" s="105" t="s">
        <v>471</v>
      </c>
      <c r="I24" s="106" t="s">
        <v>379</v>
      </c>
      <c r="J24" s="265"/>
    </row>
    <row r="25" spans="1:10" ht="15" customHeight="1">
      <c r="A25" s="102" t="s">
        <v>861</v>
      </c>
      <c r="B25" s="103">
        <v>63</v>
      </c>
      <c r="C25" s="104" t="s">
        <v>700</v>
      </c>
      <c r="D25" s="105" t="s">
        <v>645</v>
      </c>
      <c r="E25" s="105" t="s">
        <v>646</v>
      </c>
      <c r="F25" s="104" t="s">
        <v>744</v>
      </c>
      <c r="G25" s="105" t="s">
        <v>647</v>
      </c>
      <c r="H25" s="105" t="s">
        <v>726</v>
      </c>
      <c r="I25" s="106" t="s">
        <v>773</v>
      </c>
      <c r="J25" s="265"/>
    </row>
    <row r="26" spans="1:10" ht="15" customHeight="1">
      <c r="A26" s="102" t="s">
        <v>862</v>
      </c>
      <c r="B26" s="103">
        <v>62</v>
      </c>
      <c r="C26" s="104" t="s">
        <v>700</v>
      </c>
      <c r="D26" s="105" t="s">
        <v>466</v>
      </c>
      <c r="E26" s="105" t="s">
        <v>467</v>
      </c>
      <c r="F26" s="104" t="s">
        <v>744</v>
      </c>
      <c r="G26" s="105" t="s">
        <v>468</v>
      </c>
      <c r="H26" s="105" t="s">
        <v>469</v>
      </c>
      <c r="I26" s="106" t="s">
        <v>383</v>
      </c>
      <c r="J26" s="265"/>
    </row>
    <row r="27" spans="1:10" ht="15" customHeight="1">
      <c r="A27" s="102" t="s">
        <v>863</v>
      </c>
      <c r="B27" s="103">
        <v>61</v>
      </c>
      <c r="C27" s="104" t="s">
        <v>700</v>
      </c>
      <c r="D27" s="105" t="s">
        <v>642</v>
      </c>
      <c r="E27" s="105" t="s">
        <v>643</v>
      </c>
      <c r="F27" s="104" t="s">
        <v>712</v>
      </c>
      <c r="G27" s="105" t="s">
        <v>399</v>
      </c>
      <c r="H27" s="105" t="s">
        <v>465</v>
      </c>
      <c r="I27" s="106" t="s">
        <v>774</v>
      </c>
      <c r="J27" s="265"/>
    </row>
    <row r="28" spans="1:10" ht="15" customHeight="1">
      <c r="A28" s="102" t="s">
        <v>864</v>
      </c>
      <c r="B28" s="103">
        <v>60</v>
      </c>
      <c r="C28" s="104" t="s">
        <v>700</v>
      </c>
      <c r="D28" s="105" t="s">
        <v>461</v>
      </c>
      <c r="E28" s="105" t="s">
        <v>638</v>
      </c>
      <c r="F28" s="104" t="s">
        <v>712</v>
      </c>
      <c r="G28" s="105" t="s">
        <v>462</v>
      </c>
      <c r="H28" s="105" t="s">
        <v>463</v>
      </c>
      <c r="I28" s="106" t="s">
        <v>385</v>
      </c>
      <c r="J28" s="265"/>
    </row>
    <row r="29" spans="1:10" ht="15" customHeight="1">
      <c r="A29" s="102" t="s">
        <v>865</v>
      </c>
      <c r="B29" s="103">
        <v>59</v>
      </c>
      <c r="C29" s="104" t="s">
        <v>703</v>
      </c>
      <c r="D29" s="105" t="s">
        <v>459</v>
      </c>
      <c r="E29" s="105" t="s">
        <v>460</v>
      </c>
      <c r="F29" s="104" t="s">
        <v>712</v>
      </c>
      <c r="G29" s="105" t="s">
        <v>635</v>
      </c>
      <c r="H29" s="105" t="s">
        <v>731</v>
      </c>
      <c r="I29" s="106" t="s">
        <v>775</v>
      </c>
      <c r="J29" s="265"/>
    </row>
    <row r="30" spans="1:10" ht="15" customHeight="1">
      <c r="A30" s="102" t="s">
        <v>866</v>
      </c>
      <c r="B30" s="103">
        <v>58</v>
      </c>
      <c r="C30" s="104" t="s">
        <v>701</v>
      </c>
      <c r="D30" s="105" t="s">
        <v>456</v>
      </c>
      <c r="E30" s="105" t="s">
        <v>457</v>
      </c>
      <c r="F30" s="104" t="s">
        <v>744</v>
      </c>
      <c r="G30" s="105" t="s">
        <v>593</v>
      </c>
      <c r="H30" s="105" t="s">
        <v>717</v>
      </c>
      <c r="I30" s="106" t="s">
        <v>386</v>
      </c>
      <c r="J30" s="265"/>
    </row>
    <row r="31" spans="1:10" ht="15" customHeight="1">
      <c r="A31" s="102" t="s">
        <v>867</v>
      </c>
      <c r="B31" s="103">
        <v>57</v>
      </c>
      <c r="C31" s="104" t="s">
        <v>701</v>
      </c>
      <c r="D31" s="295" t="s">
        <v>454</v>
      </c>
      <c r="E31" s="105" t="s">
        <v>455</v>
      </c>
      <c r="F31" s="104" t="s">
        <v>712</v>
      </c>
      <c r="G31" s="105" t="s">
        <v>723</v>
      </c>
      <c r="H31" s="105" t="s">
        <v>735</v>
      </c>
      <c r="I31" s="106" t="s">
        <v>776</v>
      </c>
      <c r="J31" s="265"/>
    </row>
    <row r="32" spans="1:10" ht="15" customHeight="1">
      <c r="A32" s="102" t="s">
        <v>868</v>
      </c>
      <c r="B32" s="103">
        <v>56</v>
      </c>
      <c r="C32" s="104" t="s">
        <v>701</v>
      </c>
      <c r="D32" s="105" t="s">
        <v>451</v>
      </c>
      <c r="E32" s="105" t="s">
        <v>452</v>
      </c>
      <c r="F32" s="104" t="s">
        <v>712</v>
      </c>
      <c r="G32" s="105" t="s">
        <v>723</v>
      </c>
      <c r="H32" s="105" t="s">
        <v>735</v>
      </c>
      <c r="I32" s="106" t="s">
        <v>388</v>
      </c>
      <c r="J32" s="265"/>
    </row>
    <row r="33" spans="1:10" ht="15" customHeight="1">
      <c r="A33" s="102" t="s">
        <v>869</v>
      </c>
      <c r="B33" s="103">
        <v>55</v>
      </c>
      <c r="C33" s="104" t="s">
        <v>703</v>
      </c>
      <c r="D33" s="295" t="s">
        <v>740</v>
      </c>
      <c r="E33" s="295" t="s">
        <v>741</v>
      </c>
      <c r="F33" s="104" t="s">
        <v>738</v>
      </c>
      <c r="G33" s="105" t="s">
        <v>742</v>
      </c>
      <c r="H33" s="105" t="s">
        <v>450</v>
      </c>
      <c r="I33" s="106" t="s">
        <v>777</v>
      </c>
      <c r="J33" s="265"/>
    </row>
    <row r="34" spans="1:10" ht="15" customHeight="1">
      <c r="A34" s="102" t="s">
        <v>870</v>
      </c>
      <c r="B34" s="103">
        <v>54</v>
      </c>
      <c r="C34" s="104" t="s">
        <v>700</v>
      </c>
      <c r="D34" s="105" t="s">
        <v>445</v>
      </c>
      <c r="E34" s="105" t="s">
        <v>446</v>
      </c>
      <c r="F34" s="104" t="s">
        <v>744</v>
      </c>
      <c r="G34" s="105" t="s">
        <v>447</v>
      </c>
      <c r="H34" s="105" t="s">
        <v>448</v>
      </c>
      <c r="I34" s="106" t="s">
        <v>392</v>
      </c>
      <c r="J34" s="265"/>
    </row>
    <row r="35" spans="1:10" ht="15" customHeight="1">
      <c r="A35" s="102" t="s">
        <v>871</v>
      </c>
      <c r="B35" s="103">
        <v>53</v>
      </c>
      <c r="C35" s="104" t="s">
        <v>700</v>
      </c>
      <c r="D35" s="105" t="s">
        <v>630</v>
      </c>
      <c r="E35" s="105" t="s">
        <v>631</v>
      </c>
      <c r="F35" s="104" t="s">
        <v>744</v>
      </c>
      <c r="G35" s="105" t="s">
        <v>444</v>
      </c>
      <c r="H35" s="105" t="s">
        <v>632</v>
      </c>
      <c r="I35" s="106" t="s">
        <v>778</v>
      </c>
      <c r="J35" s="265"/>
    </row>
    <row r="36" spans="1:10" ht="15" customHeight="1">
      <c r="A36" s="102" t="s">
        <v>872</v>
      </c>
      <c r="B36" s="103">
        <v>52</v>
      </c>
      <c r="C36" s="104" t="s">
        <v>701</v>
      </c>
      <c r="D36" s="105" t="s">
        <v>623</v>
      </c>
      <c r="E36" s="105" t="s">
        <v>442</v>
      </c>
      <c r="F36" s="104" t="s">
        <v>738</v>
      </c>
      <c r="G36" s="105" t="s">
        <v>715</v>
      </c>
      <c r="H36" s="105" t="s">
        <v>717</v>
      </c>
      <c r="I36" s="106" t="s">
        <v>398</v>
      </c>
      <c r="J36" s="265"/>
    </row>
    <row r="37" spans="1:10" ht="15" customHeight="1">
      <c r="A37" s="102" t="s">
        <v>873</v>
      </c>
      <c r="B37" s="103">
        <v>51</v>
      </c>
      <c r="C37" s="104" t="s">
        <v>701</v>
      </c>
      <c r="D37" s="105" t="s">
        <v>655</v>
      </c>
      <c r="E37" s="105" t="s">
        <v>656</v>
      </c>
      <c r="F37" s="104" t="s">
        <v>712</v>
      </c>
      <c r="G37" s="105" t="s">
        <v>716</v>
      </c>
      <c r="H37" s="105" t="s">
        <v>719</v>
      </c>
      <c r="I37" s="106" t="s">
        <v>779</v>
      </c>
      <c r="J37" s="265"/>
    </row>
    <row r="38" spans="1:10" ht="15" customHeight="1">
      <c r="A38" s="102" t="s">
        <v>874</v>
      </c>
      <c r="B38" s="103">
        <v>50</v>
      </c>
      <c r="C38" s="104" t="s">
        <v>702</v>
      </c>
      <c r="D38" s="105" t="s">
        <v>439</v>
      </c>
      <c r="E38" s="105" t="s">
        <v>440</v>
      </c>
      <c r="F38" s="104" t="s">
        <v>712</v>
      </c>
      <c r="G38" s="105" t="s">
        <v>635</v>
      </c>
      <c r="H38" s="105" t="s">
        <v>721</v>
      </c>
      <c r="I38" s="106" t="s">
        <v>403</v>
      </c>
      <c r="J38" s="265"/>
    </row>
    <row r="39" spans="1:10" ht="15" customHeight="1">
      <c r="A39" s="102" t="s">
        <v>875</v>
      </c>
      <c r="B39" s="103">
        <v>49</v>
      </c>
      <c r="C39" s="104" t="s">
        <v>703</v>
      </c>
      <c r="D39" s="105" t="s">
        <v>437</v>
      </c>
      <c r="E39" s="105" t="s">
        <v>438</v>
      </c>
      <c r="F39" s="104" t="s">
        <v>712</v>
      </c>
      <c r="G39" s="105" t="s">
        <v>614</v>
      </c>
      <c r="H39" s="105" t="s">
        <v>733</v>
      </c>
      <c r="I39" s="106" t="s">
        <v>780</v>
      </c>
      <c r="J39" s="265"/>
    </row>
    <row r="40" spans="1:10" ht="15" customHeight="1">
      <c r="A40" s="102" t="s">
        <v>876</v>
      </c>
      <c r="B40" s="103">
        <v>48</v>
      </c>
      <c r="C40" s="104" t="s">
        <v>700</v>
      </c>
      <c r="D40" s="105" t="s">
        <v>435</v>
      </c>
      <c r="E40" s="105" t="s">
        <v>755</v>
      </c>
      <c r="F40" s="104" t="s">
        <v>712</v>
      </c>
      <c r="G40" s="105" t="s">
        <v>713</v>
      </c>
      <c r="H40" s="105" t="s">
        <v>731</v>
      </c>
      <c r="I40" s="106" t="s">
        <v>407</v>
      </c>
      <c r="J40" s="265"/>
    </row>
    <row r="41" spans="1:10" ht="15" customHeight="1">
      <c r="A41" s="102" t="s">
        <v>877</v>
      </c>
      <c r="B41" s="103">
        <v>47</v>
      </c>
      <c r="C41" s="104" t="s">
        <v>701</v>
      </c>
      <c r="D41" s="105" t="s">
        <v>734</v>
      </c>
      <c r="E41" s="105" t="s">
        <v>743</v>
      </c>
      <c r="F41" s="104" t="s">
        <v>712</v>
      </c>
      <c r="G41" s="105" t="s">
        <v>720</v>
      </c>
      <c r="H41" s="105" t="s">
        <v>735</v>
      </c>
      <c r="I41" s="106" t="s">
        <v>781</v>
      </c>
      <c r="J41" s="265"/>
    </row>
    <row r="42" spans="1:10" ht="15" customHeight="1">
      <c r="A42" s="102" t="s">
        <v>878</v>
      </c>
      <c r="B42" s="103">
        <v>46</v>
      </c>
      <c r="C42" s="104" t="s">
        <v>701</v>
      </c>
      <c r="D42" s="105" t="s">
        <v>432</v>
      </c>
      <c r="E42" s="105" t="s">
        <v>433</v>
      </c>
      <c r="F42" s="104" t="s">
        <v>712</v>
      </c>
      <c r="G42" s="105" t="s">
        <v>716</v>
      </c>
      <c r="H42" s="105" t="s">
        <v>719</v>
      </c>
      <c r="I42" s="106" t="s">
        <v>412</v>
      </c>
      <c r="J42" s="265"/>
    </row>
    <row r="43" spans="1:10" ht="15" customHeight="1">
      <c r="A43" s="102" t="s">
        <v>879</v>
      </c>
      <c r="B43" s="103">
        <v>45</v>
      </c>
      <c r="C43" s="104" t="s">
        <v>707</v>
      </c>
      <c r="D43" s="105" t="s">
        <v>624</v>
      </c>
      <c r="E43" s="105" t="s">
        <v>625</v>
      </c>
      <c r="F43" s="104" t="s">
        <v>712</v>
      </c>
      <c r="G43" s="105" t="s">
        <v>430</v>
      </c>
      <c r="H43" s="105" t="s">
        <v>431</v>
      </c>
      <c r="I43" s="106" t="s">
        <v>782</v>
      </c>
      <c r="J43" s="265"/>
    </row>
    <row r="44" spans="1:10" ht="15" customHeight="1">
      <c r="A44" s="102" t="s">
        <v>880</v>
      </c>
      <c r="B44" s="103">
        <v>44</v>
      </c>
      <c r="C44" s="104" t="s">
        <v>702</v>
      </c>
      <c r="D44" s="105" t="s">
        <v>426</v>
      </c>
      <c r="E44" s="105" t="s">
        <v>427</v>
      </c>
      <c r="F44" s="104" t="s">
        <v>712</v>
      </c>
      <c r="G44" s="105" t="s">
        <v>428</v>
      </c>
      <c r="H44" s="105" t="s">
        <v>733</v>
      </c>
      <c r="I44" s="106" t="s">
        <v>415</v>
      </c>
      <c r="J44" s="265"/>
    </row>
    <row r="45" spans="1:10" ht="15" customHeight="1">
      <c r="A45" s="102" t="s">
        <v>881</v>
      </c>
      <c r="B45" s="103">
        <v>43</v>
      </c>
      <c r="C45" s="104" t="s">
        <v>702</v>
      </c>
      <c r="D45" s="105" t="s">
        <v>736</v>
      </c>
      <c r="E45" s="105" t="s">
        <v>737</v>
      </c>
      <c r="F45" s="104" t="s">
        <v>712</v>
      </c>
      <c r="G45" s="105" t="s">
        <v>425</v>
      </c>
      <c r="H45" s="105" t="s">
        <v>721</v>
      </c>
      <c r="I45" s="106" t="s">
        <v>783</v>
      </c>
      <c r="J45" s="265"/>
    </row>
    <row r="46" spans="1:10" ht="15" customHeight="1">
      <c r="A46" s="102" t="s">
        <v>882</v>
      </c>
      <c r="B46" s="103">
        <v>42</v>
      </c>
      <c r="C46" s="104" t="s">
        <v>702</v>
      </c>
      <c r="D46" s="105" t="s">
        <v>633</v>
      </c>
      <c r="E46" s="105" t="s">
        <v>634</v>
      </c>
      <c r="F46" s="104" t="s">
        <v>712</v>
      </c>
      <c r="G46" s="105" t="s">
        <v>635</v>
      </c>
      <c r="H46" s="105" t="s">
        <v>721</v>
      </c>
      <c r="I46" s="106" t="s">
        <v>419</v>
      </c>
      <c r="J46" s="265"/>
    </row>
    <row r="47" spans="1:10" ht="15" customHeight="1">
      <c r="A47" s="102" t="s">
        <v>883</v>
      </c>
      <c r="B47" s="103">
        <v>40</v>
      </c>
      <c r="C47" s="104" t="s">
        <v>703</v>
      </c>
      <c r="D47" s="105" t="s">
        <v>420</v>
      </c>
      <c r="E47" s="105" t="s">
        <v>421</v>
      </c>
      <c r="F47" s="104" t="s">
        <v>712</v>
      </c>
      <c r="G47" s="105" t="s">
        <v>622</v>
      </c>
      <c r="H47" s="105" t="s">
        <v>422</v>
      </c>
      <c r="I47" s="106" t="s">
        <v>784</v>
      </c>
      <c r="J47" s="265"/>
    </row>
    <row r="48" spans="1:10" ht="15" customHeight="1">
      <c r="A48" s="102" t="s">
        <v>884</v>
      </c>
      <c r="B48" s="103">
        <v>39</v>
      </c>
      <c r="C48" s="104" t="s">
        <v>700</v>
      </c>
      <c r="D48" s="105" t="s">
        <v>724</v>
      </c>
      <c r="E48" s="105" t="s">
        <v>725</v>
      </c>
      <c r="F48" s="104" t="s">
        <v>712</v>
      </c>
      <c r="G48" s="105" t="s">
        <v>604</v>
      </c>
      <c r="H48" s="105" t="s">
        <v>726</v>
      </c>
      <c r="I48" s="106" t="s">
        <v>423</v>
      </c>
      <c r="J48" s="265"/>
    </row>
    <row r="49" spans="1:10" ht="15" customHeight="1">
      <c r="A49" s="102" t="s">
        <v>885</v>
      </c>
      <c r="B49" s="103">
        <v>38</v>
      </c>
      <c r="C49" s="104" t="s">
        <v>700</v>
      </c>
      <c r="D49" s="105" t="s">
        <v>727</v>
      </c>
      <c r="E49" s="105" t="s">
        <v>728</v>
      </c>
      <c r="F49" s="104" t="s">
        <v>712</v>
      </c>
      <c r="G49" s="105" t="s">
        <v>713</v>
      </c>
      <c r="H49" s="105" t="s">
        <v>726</v>
      </c>
      <c r="I49" s="106" t="s">
        <v>785</v>
      </c>
      <c r="J49" s="265"/>
    </row>
    <row r="50" spans="1:10" ht="15" customHeight="1">
      <c r="A50" s="102" t="s">
        <v>886</v>
      </c>
      <c r="B50" s="103">
        <v>37</v>
      </c>
      <c r="C50" s="104" t="s">
        <v>701</v>
      </c>
      <c r="D50" s="105" t="s">
        <v>416</v>
      </c>
      <c r="E50" s="105" t="s">
        <v>417</v>
      </c>
      <c r="F50" s="104" t="s">
        <v>712</v>
      </c>
      <c r="G50" s="105" t="s">
        <v>418</v>
      </c>
      <c r="H50" s="105" t="s">
        <v>714</v>
      </c>
      <c r="I50" s="106" t="s">
        <v>424</v>
      </c>
      <c r="J50" s="265"/>
    </row>
    <row r="51" spans="1:10" ht="15" customHeight="1">
      <c r="A51" s="102" t="s">
        <v>887</v>
      </c>
      <c r="B51" s="103">
        <v>35</v>
      </c>
      <c r="C51" s="104" t="s">
        <v>701</v>
      </c>
      <c r="D51" s="105" t="s">
        <v>413</v>
      </c>
      <c r="E51" s="105" t="s">
        <v>414</v>
      </c>
      <c r="F51" s="104" t="s">
        <v>744</v>
      </c>
      <c r="G51" s="105" t="s">
        <v>593</v>
      </c>
      <c r="H51" s="105" t="s">
        <v>714</v>
      </c>
      <c r="I51" s="106" t="s">
        <v>786</v>
      </c>
      <c r="J51" s="265"/>
    </row>
    <row r="52" spans="1:10" ht="15" customHeight="1">
      <c r="A52" s="102" t="s">
        <v>888</v>
      </c>
      <c r="B52" s="103">
        <v>34</v>
      </c>
      <c r="C52" s="104" t="s">
        <v>763</v>
      </c>
      <c r="D52" s="105" t="s">
        <v>411</v>
      </c>
      <c r="E52" s="105" t="s">
        <v>626</v>
      </c>
      <c r="F52" s="104" t="s">
        <v>627</v>
      </c>
      <c r="G52" s="105" t="s">
        <v>822</v>
      </c>
      <c r="H52" s="105" t="s">
        <v>714</v>
      </c>
      <c r="I52" s="106" t="s">
        <v>429</v>
      </c>
      <c r="J52" s="265"/>
    </row>
    <row r="53" spans="1:10" ht="15" customHeight="1">
      <c r="A53" s="102" t="s">
        <v>889</v>
      </c>
      <c r="B53" s="103">
        <v>33</v>
      </c>
      <c r="C53" s="104" t="s">
        <v>702</v>
      </c>
      <c r="D53" s="105" t="s">
        <v>408</v>
      </c>
      <c r="E53" s="105" t="s">
        <v>409</v>
      </c>
      <c r="F53" s="104" t="s">
        <v>406</v>
      </c>
      <c r="G53" s="105" t="s">
        <v>410</v>
      </c>
      <c r="H53" s="105" t="s">
        <v>644</v>
      </c>
      <c r="I53" s="106" t="s">
        <v>787</v>
      </c>
      <c r="J53" s="265"/>
    </row>
    <row r="54" spans="1:10" ht="15" customHeight="1">
      <c r="A54" s="102" t="s">
        <v>890</v>
      </c>
      <c r="B54" s="103">
        <v>32</v>
      </c>
      <c r="C54" s="104" t="s">
        <v>702</v>
      </c>
      <c r="D54" s="105" t="s">
        <v>722</v>
      </c>
      <c r="E54" s="105" t="s">
        <v>891</v>
      </c>
      <c r="F54" s="104" t="s">
        <v>712</v>
      </c>
      <c r="G54" s="105" t="s">
        <v>720</v>
      </c>
      <c r="H54" s="105" t="s">
        <v>721</v>
      </c>
      <c r="I54" s="106" t="s">
        <v>434</v>
      </c>
      <c r="J54" s="265"/>
    </row>
    <row r="55" spans="1:10" ht="15" customHeight="1">
      <c r="A55" s="102" t="s">
        <v>892</v>
      </c>
      <c r="B55" s="103">
        <v>31</v>
      </c>
      <c r="C55" s="104" t="s">
        <v>704</v>
      </c>
      <c r="D55" s="105" t="s">
        <v>404</v>
      </c>
      <c r="E55" s="105" t="s">
        <v>405</v>
      </c>
      <c r="F55" s="104" t="s">
        <v>406</v>
      </c>
      <c r="G55" s="105" t="s">
        <v>399</v>
      </c>
      <c r="H55" s="105" t="s">
        <v>750</v>
      </c>
      <c r="I55" s="106" t="s">
        <v>788</v>
      </c>
      <c r="J55" s="265"/>
    </row>
    <row r="56" spans="1:10" ht="15" customHeight="1">
      <c r="A56" s="102" t="s">
        <v>893</v>
      </c>
      <c r="B56" s="103">
        <v>30</v>
      </c>
      <c r="C56" s="104" t="s">
        <v>704</v>
      </c>
      <c r="D56" s="105" t="s">
        <v>400</v>
      </c>
      <c r="E56" s="105" t="s">
        <v>401</v>
      </c>
      <c r="F56" s="104" t="s">
        <v>402</v>
      </c>
      <c r="G56" s="105" t="s">
        <v>617</v>
      </c>
      <c r="H56" s="105" t="s">
        <v>757</v>
      </c>
      <c r="I56" s="106" t="s">
        <v>436</v>
      </c>
      <c r="J56" s="265"/>
    </row>
    <row r="57" spans="1:10" ht="15" customHeight="1">
      <c r="A57" s="102" t="s">
        <v>894</v>
      </c>
      <c r="B57" s="103">
        <v>29</v>
      </c>
      <c r="C57" s="104" t="s">
        <v>704</v>
      </c>
      <c r="D57" s="105" t="s">
        <v>637</v>
      </c>
      <c r="E57" s="105" t="s">
        <v>594</v>
      </c>
      <c r="F57" s="104" t="s">
        <v>712</v>
      </c>
      <c r="G57" s="105" t="s">
        <v>399</v>
      </c>
      <c r="H57" s="105" t="s">
        <v>750</v>
      </c>
      <c r="I57" s="106" t="s">
        <v>789</v>
      </c>
      <c r="J57" s="265"/>
    </row>
    <row r="58" spans="1:10" ht="15" customHeight="1">
      <c r="A58" s="102" t="s">
        <v>895</v>
      </c>
      <c r="B58" s="103">
        <v>28</v>
      </c>
      <c r="C58" s="104" t="s">
        <v>704</v>
      </c>
      <c r="D58" s="105" t="s">
        <v>396</v>
      </c>
      <c r="E58" s="105" t="s">
        <v>397</v>
      </c>
      <c r="F58" s="104" t="s">
        <v>738</v>
      </c>
      <c r="G58" s="105" t="s">
        <v>618</v>
      </c>
      <c r="H58" s="105" t="s">
        <v>756</v>
      </c>
      <c r="I58" s="106" t="s">
        <v>441</v>
      </c>
      <c r="J58" s="265"/>
    </row>
    <row r="59" spans="1:10" ht="15" customHeight="1">
      <c r="A59" s="102" t="s">
        <v>896</v>
      </c>
      <c r="B59" s="103">
        <v>27</v>
      </c>
      <c r="C59" s="104" t="s">
        <v>704</v>
      </c>
      <c r="D59" s="105" t="s">
        <v>393</v>
      </c>
      <c r="E59" s="105" t="s">
        <v>394</v>
      </c>
      <c r="F59" s="104" t="s">
        <v>395</v>
      </c>
      <c r="G59" s="105" t="s">
        <v>618</v>
      </c>
      <c r="H59" s="105" t="s">
        <v>391</v>
      </c>
      <c r="I59" s="106" t="s">
        <v>790</v>
      </c>
      <c r="J59" s="265"/>
    </row>
    <row r="60" spans="1:10" ht="15" customHeight="1">
      <c r="A60" s="102" t="s">
        <v>897</v>
      </c>
      <c r="B60" s="103">
        <v>26</v>
      </c>
      <c r="C60" s="104" t="s">
        <v>704</v>
      </c>
      <c r="D60" s="105" t="s">
        <v>389</v>
      </c>
      <c r="E60" s="105" t="s">
        <v>390</v>
      </c>
      <c r="F60" s="104" t="s">
        <v>744</v>
      </c>
      <c r="G60" s="105" t="s">
        <v>593</v>
      </c>
      <c r="H60" s="105" t="s">
        <v>391</v>
      </c>
      <c r="I60" s="106" t="s">
        <v>443</v>
      </c>
      <c r="J60" s="265"/>
    </row>
    <row r="61" spans="1:10" ht="15" customHeight="1">
      <c r="A61" s="102" t="s">
        <v>898</v>
      </c>
      <c r="B61" s="103">
        <v>25</v>
      </c>
      <c r="C61" s="104" t="s">
        <v>704</v>
      </c>
      <c r="D61" s="105" t="s">
        <v>615</v>
      </c>
      <c r="E61" s="105" t="s">
        <v>803</v>
      </c>
      <c r="F61" s="104" t="s">
        <v>804</v>
      </c>
      <c r="G61" s="105" t="s">
        <v>715</v>
      </c>
      <c r="H61" s="105" t="s">
        <v>756</v>
      </c>
      <c r="I61" s="106" t="s">
        <v>791</v>
      </c>
      <c r="J61" s="265"/>
    </row>
    <row r="62" spans="1:10" ht="15" customHeight="1">
      <c r="A62" s="102" t="s">
        <v>899</v>
      </c>
      <c r="B62" s="103">
        <v>24</v>
      </c>
      <c r="C62" s="104" t="s">
        <v>704</v>
      </c>
      <c r="D62" s="105" t="s">
        <v>729</v>
      </c>
      <c r="E62" s="105" t="s">
        <v>387</v>
      </c>
      <c r="F62" s="104" t="s">
        <v>712</v>
      </c>
      <c r="G62" s="105" t="s">
        <v>730</v>
      </c>
      <c r="H62" s="105" t="s">
        <v>757</v>
      </c>
      <c r="I62" s="106" t="s">
        <v>449</v>
      </c>
      <c r="J62" s="265"/>
    </row>
    <row r="63" spans="1:10" ht="15" customHeight="1">
      <c r="A63" s="102" t="s">
        <v>900</v>
      </c>
      <c r="B63" s="103">
        <v>23</v>
      </c>
      <c r="C63" s="104" t="s">
        <v>704</v>
      </c>
      <c r="D63" s="105" t="s">
        <v>612</v>
      </c>
      <c r="E63" s="105" t="s">
        <v>752</v>
      </c>
      <c r="F63" s="104" t="s">
        <v>712</v>
      </c>
      <c r="G63" s="105" t="s">
        <v>613</v>
      </c>
      <c r="H63" s="105" t="s">
        <v>757</v>
      </c>
      <c r="I63" s="106" t="s">
        <v>792</v>
      </c>
      <c r="J63" s="265"/>
    </row>
    <row r="64" spans="1:10" ht="15" customHeight="1">
      <c r="A64" s="102" t="s">
        <v>901</v>
      </c>
      <c r="B64" s="103">
        <v>22</v>
      </c>
      <c r="C64" s="104" t="s">
        <v>704</v>
      </c>
      <c r="D64" s="105" t="s">
        <v>621</v>
      </c>
      <c r="E64" s="105" t="s">
        <v>764</v>
      </c>
      <c r="F64" s="104" t="s">
        <v>712</v>
      </c>
      <c r="G64" s="105" t="s">
        <v>730</v>
      </c>
      <c r="H64" s="105" t="s">
        <v>757</v>
      </c>
      <c r="I64" s="106" t="s">
        <v>453</v>
      </c>
      <c r="J64" s="265"/>
    </row>
    <row r="65" spans="1:10" ht="15" customHeight="1">
      <c r="A65" s="102" t="s">
        <v>902</v>
      </c>
      <c r="B65" s="103">
        <v>21</v>
      </c>
      <c r="C65" s="104" t="s">
        <v>704</v>
      </c>
      <c r="D65" s="105" t="s">
        <v>751</v>
      </c>
      <c r="E65" s="105" t="s">
        <v>595</v>
      </c>
      <c r="F65" s="104" t="s">
        <v>712</v>
      </c>
      <c r="G65" s="105" t="s">
        <v>730</v>
      </c>
      <c r="H65" s="105" t="s">
        <v>654</v>
      </c>
      <c r="I65" s="106" t="s">
        <v>793</v>
      </c>
      <c r="J65" s="265"/>
    </row>
    <row r="66" spans="1:10" ht="15" customHeight="1">
      <c r="A66" s="102" t="s">
        <v>903</v>
      </c>
      <c r="B66" s="103">
        <v>20</v>
      </c>
      <c r="C66" s="104" t="s">
        <v>701</v>
      </c>
      <c r="D66" s="105" t="s">
        <v>598</v>
      </c>
      <c r="E66" s="105" t="s">
        <v>620</v>
      </c>
      <c r="F66" s="104" t="s">
        <v>744</v>
      </c>
      <c r="G66" s="105" t="s">
        <v>384</v>
      </c>
      <c r="H66" s="105" t="s">
        <v>717</v>
      </c>
      <c r="I66" s="106" t="s">
        <v>458</v>
      </c>
      <c r="J66" s="265"/>
    </row>
    <row r="67" spans="1:10" ht="15" customHeight="1">
      <c r="A67" s="102" t="s">
        <v>904</v>
      </c>
      <c r="B67" s="103">
        <v>19</v>
      </c>
      <c r="C67" s="104" t="s">
        <v>763</v>
      </c>
      <c r="D67" s="105" t="s">
        <v>628</v>
      </c>
      <c r="E67" s="105" t="s">
        <v>905</v>
      </c>
      <c r="F67" s="104" t="s">
        <v>738</v>
      </c>
      <c r="G67" s="105" t="s">
        <v>629</v>
      </c>
      <c r="H67" s="105" t="s">
        <v>771</v>
      </c>
      <c r="I67" s="106" t="s">
        <v>794</v>
      </c>
      <c r="J67" s="265"/>
    </row>
    <row r="68" spans="1:10" ht="15" customHeight="1">
      <c r="A68" s="102" t="s">
        <v>906</v>
      </c>
      <c r="B68" s="103">
        <v>18</v>
      </c>
      <c r="C68" s="104" t="s">
        <v>701</v>
      </c>
      <c r="D68" s="105" t="s">
        <v>380</v>
      </c>
      <c r="E68" s="105" t="s">
        <v>381</v>
      </c>
      <c r="F68" s="104" t="s">
        <v>382</v>
      </c>
      <c r="G68" s="105" t="s">
        <v>713</v>
      </c>
      <c r="H68" s="105" t="s">
        <v>714</v>
      </c>
      <c r="I68" s="106" t="s">
        <v>464</v>
      </c>
      <c r="J68" s="265"/>
    </row>
    <row r="69" spans="1:10" ht="15" customHeight="1">
      <c r="A69" s="102" t="s">
        <v>907</v>
      </c>
      <c r="B69" s="103">
        <v>16</v>
      </c>
      <c r="C69" s="104" t="s">
        <v>763</v>
      </c>
      <c r="D69" s="105" t="s">
        <v>376</v>
      </c>
      <c r="E69" s="105" t="s">
        <v>377</v>
      </c>
      <c r="F69" s="104" t="s">
        <v>738</v>
      </c>
      <c r="G69" s="105" t="s">
        <v>378</v>
      </c>
      <c r="H69" s="105" t="s">
        <v>771</v>
      </c>
      <c r="I69" s="106" t="s">
        <v>795</v>
      </c>
      <c r="J69" s="265"/>
    </row>
    <row r="70" spans="1:10" ht="15" customHeight="1">
      <c r="A70" s="102" t="s">
        <v>908</v>
      </c>
      <c r="B70" s="103">
        <v>15</v>
      </c>
      <c r="C70" s="104" t="s">
        <v>763</v>
      </c>
      <c r="D70" s="105" t="s">
        <v>609</v>
      </c>
      <c r="E70" s="105" t="s">
        <v>844</v>
      </c>
      <c r="F70" s="104" t="s">
        <v>712</v>
      </c>
      <c r="G70" s="105" t="s">
        <v>715</v>
      </c>
      <c r="H70" s="105" t="s">
        <v>718</v>
      </c>
      <c r="I70" s="106" t="s">
        <v>470</v>
      </c>
      <c r="J70" s="265"/>
    </row>
    <row r="71" spans="1:10" ht="15" customHeight="1">
      <c r="A71" s="102" t="s">
        <v>909</v>
      </c>
      <c r="B71" s="103">
        <v>14</v>
      </c>
      <c r="C71" s="104" t="s">
        <v>701</v>
      </c>
      <c r="D71" s="105" t="s">
        <v>603</v>
      </c>
      <c r="E71" s="105" t="s">
        <v>842</v>
      </c>
      <c r="F71" s="104" t="s">
        <v>744</v>
      </c>
      <c r="G71" s="105" t="s">
        <v>593</v>
      </c>
      <c r="H71" s="105" t="s">
        <v>714</v>
      </c>
      <c r="I71" s="106" t="s">
        <v>796</v>
      </c>
      <c r="J71" s="265"/>
    </row>
    <row r="72" spans="1:10" ht="15" customHeight="1">
      <c r="A72" s="102" t="s">
        <v>910</v>
      </c>
      <c r="B72" s="103">
        <v>12</v>
      </c>
      <c r="C72" s="104" t="s">
        <v>763</v>
      </c>
      <c r="D72" s="105" t="s">
        <v>838</v>
      </c>
      <c r="E72" s="105" t="s">
        <v>839</v>
      </c>
      <c r="F72" s="104" t="s">
        <v>738</v>
      </c>
      <c r="G72" s="105" t="s">
        <v>840</v>
      </c>
      <c r="H72" s="105" t="s">
        <v>714</v>
      </c>
      <c r="I72" s="106" t="s">
        <v>472</v>
      </c>
      <c r="J72" s="265"/>
    </row>
    <row r="73" spans="1:10" ht="15" customHeight="1">
      <c r="A73" s="102" t="s">
        <v>911</v>
      </c>
      <c r="B73" s="103">
        <v>11</v>
      </c>
      <c r="C73" s="104" t="s">
        <v>763</v>
      </c>
      <c r="D73" s="105" t="s">
        <v>835</v>
      </c>
      <c r="E73" s="105" t="s">
        <v>836</v>
      </c>
      <c r="F73" s="104" t="s">
        <v>738</v>
      </c>
      <c r="G73" s="105" t="s">
        <v>619</v>
      </c>
      <c r="H73" s="105" t="s">
        <v>654</v>
      </c>
      <c r="I73" s="106" t="s">
        <v>797</v>
      </c>
      <c r="J73" s="265"/>
    </row>
    <row r="74" spans="1:10" ht="15" customHeight="1">
      <c r="A74" s="102" t="s">
        <v>912</v>
      </c>
      <c r="B74" s="103">
        <v>10</v>
      </c>
      <c r="C74" s="104" t="s">
        <v>763</v>
      </c>
      <c r="D74" s="105" t="s">
        <v>610</v>
      </c>
      <c r="E74" s="105" t="s">
        <v>611</v>
      </c>
      <c r="F74" s="104" t="s">
        <v>744</v>
      </c>
      <c r="G74" s="105" t="s">
        <v>593</v>
      </c>
      <c r="H74" s="105" t="s">
        <v>714</v>
      </c>
      <c r="I74" s="106" t="s">
        <v>473</v>
      </c>
      <c r="J74" s="265"/>
    </row>
    <row r="75" spans="1:10" ht="15" customHeight="1">
      <c r="A75" s="102" t="s">
        <v>913</v>
      </c>
      <c r="B75" s="103">
        <v>9</v>
      </c>
      <c r="C75" s="104" t="s">
        <v>707</v>
      </c>
      <c r="D75" s="105" t="s">
        <v>831</v>
      </c>
      <c r="E75" s="105" t="s">
        <v>832</v>
      </c>
      <c r="F75" s="104" t="s">
        <v>738</v>
      </c>
      <c r="G75" s="105" t="s">
        <v>914</v>
      </c>
      <c r="H75" s="105" t="s">
        <v>654</v>
      </c>
      <c r="I75" s="106" t="s">
        <v>476</v>
      </c>
      <c r="J75" s="265"/>
    </row>
    <row r="76" spans="1:10" ht="15" customHeight="1">
      <c r="A76" s="102" t="s">
        <v>915</v>
      </c>
      <c r="B76" s="103">
        <v>8</v>
      </c>
      <c r="C76" s="104" t="s">
        <v>707</v>
      </c>
      <c r="D76" s="105" t="s">
        <v>772</v>
      </c>
      <c r="E76" s="105" t="s">
        <v>753</v>
      </c>
      <c r="F76" s="104" t="s">
        <v>754</v>
      </c>
      <c r="G76" s="105" t="s">
        <v>605</v>
      </c>
      <c r="H76" s="105" t="s">
        <v>829</v>
      </c>
      <c r="I76" s="106" t="s">
        <v>483</v>
      </c>
      <c r="J76" s="265"/>
    </row>
    <row r="77" spans="1:10" ht="15" customHeight="1">
      <c r="A77" s="102" t="s">
        <v>916</v>
      </c>
      <c r="B77" s="103">
        <v>7</v>
      </c>
      <c r="C77" s="104" t="s">
        <v>763</v>
      </c>
      <c r="D77" s="105" t="s">
        <v>606</v>
      </c>
      <c r="E77" s="105" t="s">
        <v>607</v>
      </c>
      <c r="F77" s="104" t="s">
        <v>738</v>
      </c>
      <c r="G77" s="105" t="s">
        <v>608</v>
      </c>
      <c r="H77" s="105" t="s">
        <v>771</v>
      </c>
      <c r="I77" s="106" t="s">
        <v>486</v>
      </c>
      <c r="J77" s="265"/>
    </row>
    <row r="78" spans="1:10" ht="15" customHeight="1">
      <c r="A78" s="102" t="s">
        <v>917</v>
      </c>
      <c r="B78" s="103">
        <v>6</v>
      </c>
      <c r="C78" s="104" t="s">
        <v>707</v>
      </c>
      <c r="D78" s="105" t="s">
        <v>770</v>
      </c>
      <c r="E78" s="105" t="s">
        <v>766</v>
      </c>
      <c r="F78" s="104" t="s">
        <v>712</v>
      </c>
      <c r="G78" s="105" t="s">
        <v>713</v>
      </c>
      <c r="H78" s="105" t="s">
        <v>654</v>
      </c>
      <c r="I78" s="106" t="s">
        <v>489</v>
      </c>
      <c r="J78" s="265"/>
    </row>
    <row r="79" spans="1:10" ht="15" customHeight="1">
      <c r="A79" s="102" t="s">
        <v>918</v>
      </c>
      <c r="B79" s="103">
        <v>5</v>
      </c>
      <c r="C79" s="104" t="s">
        <v>763</v>
      </c>
      <c r="D79" s="105" t="s">
        <v>765</v>
      </c>
      <c r="E79" s="105" t="s">
        <v>825</v>
      </c>
      <c r="F79" s="104" t="s">
        <v>712</v>
      </c>
      <c r="G79" s="105" t="s">
        <v>730</v>
      </c>
      <c r="H79" s="105" t="s">
        <v>771</v>
      </c>
      <c r="I79" s="106" t="s">
        <v>933</v>
      </c>
      <c r="J79" s="265"/>
    </row>
    <row r="80" spans="1:10" ht="15" customHeight="1">
      <c r="A80" s="102" t="s">
        <v>919</v>
      </c>
      <c r="B80" s="103">
        <v>4</v>
      </c>
      <c r="C80" s="104" t="s">
        <v>707</v>
      </c>
      <c r="D80" s="105" t="s">
        <v>819</v>
      </c>
      <c r="E80" s="105" t="s">
        <v>820</v>
      </c>
      <c r="F80" s="104" t="s">
        <v>821</v>
      </c>
      <c r="G80" s="105" t="s">
        <v>822</v>
      </c>
      <c r="H80" s="105" t="s">
        <v>823</v>
      </c>
      <c r="I80" s="106" t="s">
        <v>934</v>
      </c>
      <c r="J80" s="265"/>
    </row>
    <row r="81" spans="1:10" ht="15" customHeight="1">
      <c r="A81" s="102" t="s">
        <v>920</v>
      </c>
      <c r="B81" s="103">
        <v>3</v>
      </c>
      <c r="C81" s="104" t="s">
        <v>707</v>
      </c>
      <c r="D81" s="105" t="s">
        <v>651</v>
      </c>
      <c r="E81" s="105" t="s">
        <v>652</v>
      </c>
      <c r="F81" s="104" t="s">
        <v>712</v>
      </c>
      <c r="G81" s="105" t="s">
        <v>730</v>
      </c>
      <c r="H81" s="105" t="s">
        <v>653</v>
      </c>
      <c r="I81" s="106" t="s">
        <v>935</v>
      </c>
      <c r="J81" s="265"/>
    </row>
    <row r="82" spans="1:10" ht="15" customHeight="1">
      <c r="A82" s="102" t="s">
        <v>921</v>
      </c>
      <c r="B82" s="103">
        <v>2</v>
      </c>
      <c r="C82" s="104" t="s">
        <v>763</v>
      </c>
      <c r="D82" s="105" t="s">
        <v>596</v>
      </c>
      <c r="E82" s="105" t="s">
        <v>815</v>
      </c>
      <c r="F82" s="104" t="s">
        <v>616</v>
      </c>
      <c r="G82" s="105" t="s">
        <v>597</v>
      </c>
      <c r="H82" s="105" t="s">
        <v>816</v>
      </c>
      <c r="I82" s="106" t="s">
        <v>936</v>
      </c>
      <c r="J82" s="265"/>
    </row>
    <row r="83" spans="1:10" ht="15" customHeight="1">
      <c r="A83" s="102" t="s">
        <v>922</v>
      </c>
      <c r="B83" s="103">
        <v>1</v>
      </c>
      <c r="C83" s="104" t="s">
        <v>763</v>
      </c>
      <c r="D83" s="105" t="s">
        <v>811</v>
      </c>
      <c r="E83" s="105" t="s">
        <v>812</v>
      </c>
      <c r="F83" s="104" t="s">
        <v>711</v>
      </c>
      <c r="G83" s="105" t="s">
        <v>813</v>
      </c>
      <c r="H83" s="105" t="s">
        <v>771</v>
      </c>
      <c r="I83" s="106" t="s">
        <v>937</v>
      </c>
      <c r="J83" s="265"/>
    </row>
  </sheetData>
  <sheetProtection/>
  <autoFilter ref="A9:I83"/>
  <printOptions horizontalCentered="1"/>
  <pageMargins left="0.3937007874015748" right="0" top="0" bottom="0" header="0" footer="0"/>
  <pageSetup fitToHeight="2" fitToWidth="1" horizontalDpi="360" verticalDpi="36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2" customWidth="1"/>
    <col min="7" max="7" width="12.421875" style="0" customWidth="1"/>
  </cols>
  <sheetData>
    <row r="1" spans="1:13" ht="15">
      <c r="A1" s="44"/>
      <c r="B1" s="44"/>
      <c r="C1" s="44"/>
      <c r="D1" s="154" t="str">
        <f>Startlist!$F1</f>
        <v> </v>
      </c>
      <c r="E1" s="44"/>
      <c r="F1" s="276"/>
      <c r="G1" s="44"/>
      <c r="H1" s="44"/>
      <c r="I1" s="44"/>
      <c r="J1" s="44"/>
      <c r="K1" s="44"/>
      <c r="L1" s="44"/>
      <c r="M1" s="44"/>
    </row>
    <row r="2" spans="1:13" ht="12.75" customHeight="1">
      <c r="A2" s="313" t="str">
        <f>Startlist!$A4</f>
        <v>17th South Estonian Rally</v>
      </c>
      <c r="B2" s="313"/>
      <c r="C2" s="313"/>
      <c r="D2" s="313"/>
      <c r="E2" s="313"/>
      <c r="F2" s="313"/>
      <c r="G2" s="44"/>
      <c r="H2" s="44"/>
      <c r="I2" s="44"/>
      <c r="J2" s="44"/>
      <c r="K2" s="44"/>
      <c r="L2" s="44"/>
      <c r="M2" s="44"/>
    </row>
    <row r="3" spans="1:13" ht="15" customHeight="1">
      <c r="A3" s="44"/>
      <c r="B3" s="44"/>
      <c r="C3" s="314" t="str">
        <f>Startlist!$F5</f>
        <v>August 30-31, 2019</v>
      </c>
      <c r="D3" s="314"/>
      <c r="E3" s="314"/>
      <c r="F3" s="276"/>
      <c r="G3" s="44"/>
      <c r="H3" s="44"/>
      <c r="I3" s="44"/>
      <c r="J3" s="44"/>
      <c r="K3" s="44"/>
      <c r="L3" s="44"/>
      <c r="M3" s="44"/>
    </row>
    <row r="4" spans="1:13" ht="15" customHeight="1">
      <c r="A4" s="44"/>
      <c r="B4" s="44"/>
      <c r="C4" s="314" t="str">
        <f>Startlist!$F6</f>
        <v>Võrumaa</v>
      </c>
      <c r="D4" s="314"/>
      <c r="E4" s="314"/>
      <c r="F4" s="276"/>
      <c r="G4" s="44"/>
      <c r="H4" s="44"/>
      <c r="I4" s="44"/>
      <c r="J4" s="44"/>
      <c r="K4" s="44"/>
      <c r="L4" s="44"/>
      <c r="M4" s="44"/>
    </row>
    <row r="5" spans="1:13" ht="12.75">
      <c r="A5" s="44"/>
      <c r="B5" s="44"/>
      <c r="C5" s="44"/>
      <c r="D5" s="44"/>
      <c r="E5" s="44"/>
      <c r="F5" s="276"/>
      <c r="G5" s="44"/>
      <c r="H5" s="44"/>
      <c r="I5" s="44"/>
      <c r="J5" s="44"/>
      <c r="K5" s="44"/>
      <c r="L5" s="44"/>
      <c r="M5" s="44"/>
    </row>
    <row r="6" spans="1:13" ht="12.75">
      <c r="A6" s="44"/>
      <c r="B6" s="44"/>
      <c r="C6" s="44"/>
      <c r="D6" s="44"/>
      <c r="E6" s="44"/>
      <c r="F6" s="277"/>
      <c r="G6" s="48"/>
      <c r="H6" s="44"/>
      <c r="I6" s="44"/>
      <c r="J6" s="44"/>
      <c r="K6" s="44"/>
      <c r="L6" s="44"/>
      <c r="M6" s="44"/>
    </row>
    <row r="7" spans="3:13" ht="12.75">
      <c r="C7" s="320" t="s">
        <v>691</v>
      </c>
      <c r="D7" s="321"/>
      <c r="E7" s="24" t="s">
        <v>697</v>
      </c>
      <c r="F7" s="277"/>
      <c r="G7" s="48"/>
      <c r="H7" s="44"/>
      <c r="I7" s="44"/>
      <c r="J7" s="44"/>
      <c r="K7" s="44"/>
      <c r="L7" s="44"/>
      <c r="M7" s="44"/>
    </row>
    <row r="8" spans="1:13" ht="18.75" customHeight="1">
      <c r="A8" s="44"/>
      <c r="B8" s="44"/>
      <c r="C8" s="171" t="s">
        <v>707</v>
      </c>
      <c r="D8" s="172"/>
      <c r="E8" s="173">
        <v>6</v>
      </c>
      <c r="F8" s="277"/>
      <c r="G8" s="278"/>
      <c r="H8" s="44"/>
      <c r="I8" s="44"/>
      <c r="J8" s="44"/>
      <c r="K8" s="44"/>
      <c r="L8" s="44"/>
      <c r="M8" s="44"/>
    </row>
    <row r="9" spans="1:13" ht="18.75" customHeight="1">
      <c r="A9" s="44"/>
      <c r="B9" s="44"/>
      <c r="C9" s="171" t="s">
        <v>763</v>
      </c>
      <c r="D9" s="172"/>
      <c r="E9" s="173">
        <v>11</v>
      </c>
      <c r="F9" s="47"/>
      <c r="G9" s="278"/>
      <c r="H9" s="44"/>
      <c r="I9" s="44"/>
      <c r="J9" s="44"/>
      <c r="K9" s="44"/>
      <c r="L9" s="44"/>
      <c r="M9" s="44"/>
    </row>
    <row r="10" spans="1:13" ht="18.75" customHeight="1">
      <c r="A10" s="44"/>
      <c r="B10" s="44"/>
      <c r="C10" s="171" t="s">
        <v>704</v>
      </c>
      <c r="D10" s="172"/>
      <c r="E10" s="173">
        <v>11</v>
      </c>
      <c r="F10" s="47"/>
      <c r="G10" s="278"/>
      <c r="H10" s="44"/>
      <c r="I10" s="44"/>
      <c r="J10" s="44"/>
      <c r="K10" s="44"/>
      <c r="L10" s="44"/>
      <c r="M10" s="44"/>
    </row>
    <row r="11" spans="1:13" ht="18.75" customHeight="1">
      <c r="A11" s="44"/>
      <c r="B11" s="44"/>
      <c r="C11" s="171" t="s">
        <v>701</v>
      </c>
      <c r="D11" s="172"/>
      <c r="E11" s="173">
        <v>12</v>
      </c>
      <c r="F11" s="47"/>
      <c r="G11" s="278"/>
      <c r="H11" s="44"/>
      <c r="I11" s="44"/>
      <c r="J11" s="44"/>
      <c r="K11" s="44"/>
      <c r="L11" s="44"/>
      <c r="M11" s="44"/>
    </row>
    <row r="12" spans="1:13" ht="18.75" customHeight="1">
      <c r="A12" s="44"/>
      <c r="B12" s="44"/>
      <c r="C12" s="171" t="s">
        <v>703</v>
      </c>
      <c r="D12" s="172"/>
      <c r="E12" s="173">
        <v>6</v>
      </c>
      <c r="F12" s="47"/>
      <c r="G12" s="278"/>
      <c r="H12" s="44"/>
      <c r="I12" s="44"/>
      <c r="J12" s="44"/>
      <c r="K12" s="44"/>
      <c r="L12" s="44"/>
      <c r="M12" s="44"/>
    </row>
    <row r="13" spans="1:13" ht="18.75" customHeight="1">
      <c r="A13" s="44"/>
      <c r="B13" s="44"/>
      <c r="C13" s="171" t="s">
        <v>700</v>
      </c>
      <c r="D13" s="172"/>
      <c r="E13" s="173">
        <v>13</v>
      </c>
      <c r="F13" s="47"/>
      <c r="G13" s="278"/>
      <c r="H13" s="44"/>
      <c r="I13" s="44"/>
      <c r="J13" s="44"/>
      <c r="K13" s="44"/>
      <c r="L13" s="44"/>
      <c r="M13" s="44"/>
    </row>
    <row r="14" spans="1:13" ht="18.75" customHeight="1">
      <c r="A14" s="44"/>
      <c r="B14" s="44"/>
      <c r="C14" s="171" t="s">
        <v>702</v>
      </c>
      <c r="D14" s="172"/>
      <c r="E14" s="173">
        <v>6</v>
      </c>
      <c r="F14" s="47"/>
      <c r="G14" s="278"/>
      <c r="H14" s="44"/>
      <c r="I14" s="44"/>
      <c r="J14" s="44"/>
      <c r="K14" s="44"/>
      <c r="L14" s="44"/>
      <c r="M14" s="44"/>
    </row>
    <row r="15" spans="1:13" ht="18.75" customHeight="1">
      <c r="A15" s="44"/>
      <c r="B15" s="44"/>
      <c r="C15" s="171" t="s">
        <v>710</v>
      </c>
      <c r="D15" s="172"/>
      <c r="E15" s="173">
        <v>9</v>
      </c>
      <c r="F15" s="47"/>
      <c r="G15" s="278"/>
      <c r="H15" s="44"/>
      <c r="I15" s="44"/>
      <c r="J15" s="44"/>
      <c r="K15" s="44"/>
      <c r="L15" s="44"/>
      <c r="M15" s="44"/>
    </row>
    <row r="16" spans="1:13" ht="19.5" customHeight="1">
      <c r="A16" s="44"/>
      <c r="B16" s="44"/>
      <c r="C16" s="218" t="s">
        <v>692</v>
      </c>
      <c r="D16" s="219"/>
      <c r="E16" s="220">
        <f>SUM(E8:E15)</f>
        <v>74</v>
      </c>
      <c r="F16" s="277"/>
      <c r="G16" s="44"/>
      <c r="H16" s="44"/>
      <c r="I16" s="44"/>
      <c r="J16" s="44"/>
      <c r="K16" s="44"/>
      <c r="L16" s="44"/>
      <c r="M16" s="44"/>
    </row>
    <row r="17" spans="1:13" ht="19.5" customHeight="1">
      <c r="A17" s="44"/>
      <c r="B17" s="44"/>
      <c r="C17" s="44"/>
      <c r="D17" s="44"/>
      <c r="E17" s="44"/>
      <c r="F17" s="276"/>
      <c r="G17" s="44"/>
      <c r="H17" s="44"/>
      <c r="I17" s="44"/>
      <c r="J17" s="44"/>
      <c r="K17" s="44"/>
      <c r="L17" s="44"/>
      <c r="M17" s="44"/>
    </row>
    <row r="18" spans="1:13" ht="19.5" customHeight="1">
      <c r="A18" s="44"/>
      <c r="B18" s="44"/>
      <c r="C18" s="44"/>
      <c r="D18" s="44"/>
      <c r="E18" s="44"/>
      <c r="F18" s="276"/>
      <c r="G18" s="44"/>
      <c r="H18" s="44"/>
      <c r="I18" s="44"/>
      <c r="J18" s="44"/>
      <c r="K18" s="44"/>
      <c r="L18" s="44"/>
      <c r="M18" s="44"/>
    </row>
    <row r="19" spans="1:13" ht="19.5" customHeight="1">
      <c r="A19" s="44"/>
      <c r="B19" s="44"/>
      <c r="C19" s="44"/>
      <c r="D19" s="44"/>
      <c r="E19" s="44"/>
      <c r="F19" s="276"/>
      <c r="G19" s="44"/>
      <c r="H19" s="44"/>
      <c r="I19" s="44"/>
      <c r="J19" s="44"/>
      <c r="K19" s="44"/>
      <c r="L19" s="44"/>
      <c r="M19" s="44"/>
    </row>
    <row r="20" spans="1:13" ht="19.5" customHeight="1">
      <c r="A20" s="44"/>
      <c r="B20" s="44"/>
      <c r="C20" s="44"/>
      <c r="D20" s="44"/>
      <c r="E20" s="44"/>
      <c r="F20" s="276"/>
      <c r="G20" s="44"/>
      <c r="H20" s="44"/>
      <c r="I20" s="44"/>
      <c r="J20" s="44"/>
      <c r="K20" s="44"/>
      <c r="L20" s="44"/>
      <c r="M20" s="44"/>
    </row>
    <row r="21" spans="1:13" ht="19.5" customHeight="1">
      <c r="A21" s="44"/>
      <c r="B21" s="44"/>
      <c r="C21" s="44"/>
      <c r="D21" s="44"/>
      <c r="E21" s="44"/>
      <c r="F21" s="276"/>
      <c r="G21" s="44"/>
      <c r="H21" s="44"/>
      <c r="I21" s="44"/>
      <c r="J21" s="44"/>
      <c r="K21" s="44"/>
      <c r="L21" s="44"/>
      <c r="M21" s="4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9">
      <selection activeCell="D58" sqref="D58"/>
    </sheetView>
  </sheetViews>
  <sheetFormatPr defaultColWidth="9.140625" defaultRowHeight="12.75" outlineLevelCol="1"/>
  <cols>
    <col min="1" max="1" width="4.7109375" style="202" customWidth="1"/>
    <col min="2" max="2" width="6.57421875" style="108" customWidth="1"/>
    <col min="3" max="3" width="5.57421875" style="109" customWidth="1"/>
    <col min="4" max="4" width="20.140625" style="107" customWidth="1"/>
    <col min="5" max="5" width="17.421875" style="107" customWidth="1"/>
    <col min="6" max="6" width="10.8515625" style="109" customWidth="1"/>
    <col min="7" max="7" width="22.57421875" style="110" customWidth="1"/>
    <col min="8" max="8" width="13.140625" style="210" customWidth="1"/>
    <col min="9" max="9" width="6.140625" style="211" hidden="1" customWidth="1" outlineLevel="1"/>
    <col min="10" max="10" width="5.28125" style="134" hidden="1" customWidth="1" outlineLevel="1"/>
    <col min="11" max="11" width="10.57421875" style="109" hidden="1" customWidth="1" outlineLevel="1"/>
    <col min="12" max="12" width="9.140625" style="107" customWidth="1" collapsed="1"/>
    <col min="13" max="16384" width="9.140625" style="107" customWidth="1"/>
  </cols>
  <sheetData>
    <row r="1" spans="1:12" ht="14.25" customHeight="1">
      <c r="A1" s="322" t="str">
        <f>Startlist!$A4</f>
        <v>17th South Estonian Rally</v>
      </c>
      <c r="B1" s="323"/>
      <c r="C1" s="323"/>
      <c r="D1" s="323"/>
      <c r="E1" s="323"/>
      <c r="F1" s="323"/>
      <c r="G1" s="323"/>
      <c r="H1" s="206"/>
      <c r="I1" s="324" t="s">
        <v>762</v>
      </c>
      <c r="J1" s="324"/>
      <c r="K1" s="214">
        <v>15</v>
      </c>
      <c r="L1" s="217"/>
    </row>
    <row r="2" spans="1:12" ht="14.25" customHeight="1">
      <c r="A2" s="322" t="str">
        <f>Startlist!$F5</f>
        <v>August 30-31, 2019</v>
      </c>
      <c r="B2" s="323"/>
      <c r="C2" s="323"/>
      <c r="D2" s="323"/>
      <c r="E2" s="323"/>
      <c r="F2" s="323"/>
      <c r="G2" s="323"/>
      <c r="H2" s="206"/>
      <c r="L2" s="217"/>
    </row>
    <row r="3" spans="1:12" ht="10.5" customHeight="1">
      <c r="A3" s="322" t="str">
        <f>Startlist!$F6</f>
        <v>Võrumaa</v>
      </c>
      <c r="B3" s="323"/>
      <c r="C3" s="323"/>
      <c r="D3" s="323"/>
      <c r="E3" s="323"/>
      <c r="F3" s="323"/>
      <c r="G3" s="323"/>
      <c r="H3" s="206"/>
      <c r="L3" s="217"/>
    </row>
    <row r="4" spans="1:12" ht="13.5" customHeight="1">
      <c r="A4" s="191"/>
      <c r="B4" s="192" t="s">
        <v>650</v>
      </c>
      <c r="C4" s="193"/>
      <c r="D4" s="194"/>
      <c r="E4" s="182"/>
      <c r="F4" s="183"/>
      <c r="G4" s="184"/>
      <c r="H4" s="207"/>
      <c r="L4" s="217"/>
    </row>
    <row r="5" spans="1:12" ht="12.75" customHeight="1">
      <c r="A5" s="185">
        <v>1</v>
      </c>
      <c r="B5" s="195" t="str">
        <f>VLOOKUP($B7,Startlist!$B:$H,6,FALSE)</f>
        <v>OT RACING</v>
      </c>
      <c r="C5" s="196"/>
      <c r="D5" s="197"/>
      <c r="E5" s="197"/>
      <c r="F5" s="196"/>
      <c r="G5" s="198"/>
      <c r="H5" s="208">
        <f>IF(ISERROR(SMALL(H7:H11,1)+SMALL(H7:H11,2)),"-",SMALL(H7:H11,1)+SMALL(H7:H11,2))</f>
        <v>0.0791087962962963</v>
      </c>
      <c r="I5" s="212">
        <f>A5</f>
        <v>1</v>
      </c>
      <c r="J5" s="213">
        <v>1</v>
      </c>
      <c r="K5" s="215">
        <f>H5</f>
        <v>0.0791087962962963</v>
      </c>
      <c r="L5" s="217"/>
    </row>
    <row r="6" spans="1:12" ht="12.75" customHeight="1">
      <c r="A6" s="191"/>
      <c r="B6" s="200"/>
      <c r="C6" s="201"/>
      <c r="D6" s="182"/>
      <c r="E6" s="182"/>
      <c r="F6" s="201"/>
      <c r="G6" s="184"/>
      <c r="H6" s="207"/>
      <c r="I6" s="212">
        <f>A5</f>
        <v>1</v>
      </c>
      <c r="J6" s="213">
        <v>2</v>
      </c>
      <c r="K6" s="216">
        <f>H5</f>
        <v>0.0791087962962963</v>
      </c>
      <c r="L6" s="217"/>
    </row>
    <row r="7" spans="1:12" ht="12.75" customHeight="1">
      <c r="A7" s="191"/>
      <c r="B7" s="200">
        <v>3</v>
      </c>
      <c r="C7" s="201" t="str">
        <f>VLOOKUP($B7,Startlist!$B:$H,2,FALSE)</f>
        <v>MV1</v>
      </c>
      <c r="D7" s="184" t="str">
        <f>VLOOKUP($B7,Startlist!$B:$H,3,FALSE)</f>
        <v>Georg Gross</v>
      </c>
      <c r="E7" s="184" t="str">
        <f>VLOOKUP($B7,Startlist!$B:$H,4,FALSE)</f>
        <v>Raigo Mōlder</v>
      </c>
      <c r="F7" s="201" t="str">
        <f>VLOOKUP($B7,Startlist!$B:$H,5,FALSE)</f>
        <v>EST</v>
      </c>
      <c r="G7" s="184" t="str">
        <f>VLOOKUP($B7,Startlist!$B:$H,7,FALSE)</f>
        <v>Ford Fiesta WRC</v>
      </c>
      <c r="H7" s="209">
        <f>IF(ISERROR(TIMEVALUE(SUBSTITUTE(TRIM(VLOOKUP(B7,Results!B:R,$K$1,FALSE)),".",":"))),"-",TIMEVALUE(SUBSTITUTE(TRIM(VLOOKUP(B7,Results!B:R,$K$1,FALSE)),".",":")))</f>
        <v>0.03824652777777778</v>
      </c>
      <c r="I7" s="212">
        <f>A5</f>
        <v>1</v>
      </c>
      <c r="J7" s="213">
        <v>3</v>
      </c>
      <c r="K7" s="216">
        <f>H5</f>
        <v>0.0791087962962963</v>
      </c>
      <c r="L7" s="217"/>
    </row>
    <row r="8" spans="1:12" ht="12.75" customHeight="1">
      <c r="A8" s="191"/>
      <c r="B8" s="200">
        <v>5</v>
      </c>
      <c r="C8" s="201" t="str">
        <f>VLOOKUP($B8,Startlist!$B:$H,2,FALSE)</f>
        <v>MV2</v>
      </c>
      <c r="D8" s="184" t="str">
        <f>VLOOKUP($B8,Startlist!$B:$H,3,FALSE)</f>
        <v>Priit Koik</v>
      </c>
      <c r="E8" s="184" t="str">
        <f>VLOOKUP($B8,Startlist!$B:$H,4,FALSE)</f>
        <v>Alari-Uku Heldna</v>
      </c>
      <c r="F8" s="201" t="str">
        <f>VLOOKUP($B8,Startlist!$B:$H,5,FALSE)</f>
        <v>EST</v>
      </c>
      <c r="G8" s="184" t="str">
        <f>VLOOKUP($B8,Startlist!$B:$H,7,FALSE)</f>
        <v>Ford Fiesta R5</v>
      </c>
      <c r="H8" s="209">
        <f>IF(ISERROR(TIMEVALUE(SUBSTITUTE(TRIM(VLOOKUP(B8,Results!B:R,$K$1,FALSE)),".",":"))),"-",TIMEVALUE(SUBSTITUTE(TRIM(VLOOKUP(B8,Results!B:R,$K$1,FALSE)),".",":")))</f>
        <v>0.04086226851851852</v>
      </c>
      <c r="I8" s="212">
        <f>A5</f>
        <v>1</v>
      </c>
      <c r="J8" s="213">
        <v>4</v>
      </c>
      <c r="K8" s="216">
        <f>H5</f>
        <v>0.0791087962962963</v>
      </c>
      <c r="L8" s="217"/>
    </row>
    <row r="9" spans="1:12" ht="12.75" customHeight="1">
      <c r="A9" s="191"/>
      <c r="B9" s="200">
        <v>21</v>
      </c>
      <c r="C9" s="201" t="str">
        <f>VLOOKUP($B9,Startlist!$B:$H,2,FALSE)</f>
        <v>MV3</v>
      </c>
      <c r="D9" s="184" t="str">
        <f>VLOOKUP($B9,Startlist!$B:$H,3,FALSE)</f>
        <v>Ken Torn</v>
      </c>
      <c r="E9" s="184" t="str">
        <f>VLOOKUP($B9,Startlist!$B:$H,4,FALSE)</f>
        <v>Kauri Pannas</v>
      </c>
      <c r="F9" s="201" t="str">
        <f>VLOOKUP($B9,Startlist!$B:$H,5,FALSE)</f>
        <v>EST</v>
      </c>
      <c r="G9" s="184" t="str">
        <f>VLOOKUP($B9,Startlist!$B:$H,7,FALSE)</f>
        <v>Ford Fiesta</v>
      </c>
      <c r="H9" s="209">
        <f>IF(ISERROR(TIMEVALUE(SUBSTITUTE(TRIM(VLOOKUP(B9,Results!B:R,$K$1,FALSE)),".",":"))),"-",TIMEVALUE(SUBSTITUTE(TRIM(VLOOKUP(B9,Results!B:R,$K$1,FALSE)),".",":")))</f>
        <v>0.042354166666666665</v>
      </c>
      <c r="I9" s="212">
        <f>A5</f>
        <v>1</v>
      </c>
      <c r="J9" s="213">
        <v>5</v>
      </c>
      <c r="K9" s="216">
        <f>H5</f>
        <v>0.0791087962962963</v>
      </c>
      <c r="L9" s="217"/>
    </row>
    <row r="10" spans="1:12" ht="12.75" customHeight="1">
      <c r="A10" s="191"/>
      <c r="B10" s="200">
        <v>22</v>
      </c>
      <c r="C10" s="201" t="str">
        <f>VLOOKUP($B10,Startlist!$B:$H,2,FALSE)</f>
        <v>MV3</v>
      </c>
      <c r="D10" s="184" t="str">
        <f>VLOOKUP($B10,Startlist!$B:$H,3,FALSE)</f>
        <v>Robert Virves</v>
      </c>
      <c r="E10" s="184" t="str">
        <f>VLOOKUP($B10,Startlist!$B:$H,4,FALSE)</f>
        <v>Sander Pruul</v>
      </c>
      <c r="F10" s="201" t="str">
        <f>VLOOKUP($B10,Startlist!$B:$H,5,FALSE)</f>
        <v>EST</v>
      </c>
      <c r="G10" s="184" t="str">
        <f>VLOOKUP($B10,Startlist!$B:$H,7,FALSE)</f>
        <v>Ford Fiesta R2T</v>
      </c>
      <c r="H10" s="209">
        <f>IF(ISERROR(TIMEVALUE(SUBSTITUTE(TRIM(VLOOKUP(B10,Results!B:R,$K$1,FALSE)),".",":"))),"-",TIMEVALUE(SUBSTITUTE(TRIM(VLOOKUP(B10,Results!B:R,$K$1,FALSE)),".",":")))</f>
        <v>0.042347222222222224</v>
      </c>
      <c r="I10" s="212">
        <f>A5</f>
        <v>1</v>
      </c>
      <c r="J10" s="213">
        <v>6</v>
      </c>
      <c r="K10" s="216">
        <f>H5</f>
        <v>0.0791087962962963</v>
      </c>
      <c r="L10" s="217"/>
    </row>
    <row r="11" spans="1:12" ht="12.75" customHeight="1">
      <c r="A11" s="191"/>
      <c r="B11" s="200">
        <v>24</v>
      </c>
      <c r="C11" s="201" t="str">
        <f>VLOOKUP($B11,Startlist!$B:$H,2,FALSE)</f>
        <v>MV3</v>
      </c>
      <c r="D11" s="184" t="str">
        <f>VLOOKUP($B11,Startlist!$B:$H,3,FALSE)</f>
        <v>Kaspar Kasari</v>
      </c>
      <c r="E11" s="184" t="str">
        <f>VLOOKUP($B11,Startlist!$B:$H,4,FALSE)</f>
        <v>Karl-Artur Viitra</v>
      </c>
      <c r="F11" s="201" t="str">
        <f>VLOOKUP($B11,Startlist!$B:$H,5,FALSE)</f>
        <v>EST</v>
      </c>
      <c r="G11" s="184" t="str">
        <f>VLOOKUP($B11,Startlist!$B:$H,7,FALSE)</f>
        <v>Ford Fiesta R2T</v>
      </c>
      <c r="H11" s="209">
        <f>IF(ISERROR(TIMEVALUE(SUBSTITUTE(TRIM(VLOOKUP(B11,Results!B:R,$K$1,FALSE)),".",":"))),"-",TIMEVALUE(SUBSTITUTE(TRIM(VLOOKUP(B11,Results!B:R,$K$1,FALSE)),".",":")))</f>
        <v>0.04403240740740741</v>
      </c>
      <c r="I11" s="212">
        <f>A5</f>
        <v>1</v>
      </c>
      <c r="J11" s="213">
        <v>7</v>
      </c>
      <c r="K11" s="216">
        <f>H5</f>
        <v>0.0791087962962963</v>
      </c>
      <c r="L11" s="217"/>
    </row>
    <row r="12" spans="1:12" ht="12.75" customHeight="1">
      <c r="A12" s="191"/>
      <c r="B12" s="200"/>
      <c r="C12" s="201"/>
      <c r="D12" s="182"/>
      <c r="E12" s="182"/>
      <c r="F12" s="201"/>
      <c r="G12" s="184"/>
      <c r="H12" s="207"/>
      <c r="I12" s="212">
        <f>A5</f>
        <v>1</v>
      </c>
      <c r="J12" s="213">
        <v>20</v>
      </c>
      <c r="K12" s="216">
        <f>H5</f>
        <v>0.0791087962962963</v>
      </c>
      <c r="L12" s="217"/>
    </row>
    <row r="13" spans="1:12" ht="12.75" customHeight="1">
      <c r="A13" s="185">
        <v>2</v>
      </c>
      <c r="B13" s="195" t="str">
        <f>VLOOKUP($B15,Startlist!$B:$H,6,FALSE)</f>
        <v>KAUR MOTORSPORT</v>
      </c>
      <c r="C13" s="196"/>
      <c r="D13" s="197"/>
      <c r="E13" s="197"/>
      <c r="F13" s="196"/>
      <c r="G13" s="198"/>
      <c r="H13" s="208">
        <f>IF(ISERROR(SMALL(H15:H18,1)+SMALL(H15:H18,2)),"-",SMALL(H15:H18,1)+SMALL(H15:H18,2))</f>
        <v>0.08240277777777778</v>
      </c>
      <c r="I13" s="212">
        <f>A13</f>
        <v>2</v>
      </c>
      <c r="J13" s="213">
        <v>1</v>
      </c>
      <c r="K13" s="215">
        <f>H13</f>
        <v>0.08240277777777778</v>
      </c>
      <c r="L13" s="217"/>
    </row>
    <row r="14" spans="1:12" ht="12.75" customHeight="1">
      <c r="A14" s="191"/>
      <c r="B14" s="200"/>
      <c r="C14" s="201"/>
      <c r="D14" s="182"/>
      <c r="E14" s="182"/>
      <c r="F14" s="201"/>
      <c r="G14" s="184"/>
      <c r="H14" s="207"/>
      <c r="I14" s="212">
        <f>A13</f>
        <v>2</v>
      </c>
      <c r="J14" s="213">
        <v>2</v>
      </c>
      <c r="K14" s="216">
        <f>H13</f>
        <v>0.08240277777777778</v>
      </c>
      <c r="L14" s="217"/>
    </row>
    <row r="15" spans="1:12" ht="12.75" customHeight="1">
      <c r="A15" s="191"/>
      <c r="B15" s="200">
        <v>6</v>
      </c>
      <c r="C15" s="201" t="str">
        <f>VLOOKUP($B15,Startlist!$B:$H,2,FALSE)</f>
        <v>MV1</v>
      </c>
      <c r="D15" s="184" t="str">
        <f>VLOOKUP($B15,Startlist!$B:$H,3,FALSE)</f>
        <v>Egon Kaur</v>
      </c>
      <c r="E15" s="184" t="str">
        <f>VLOOKUP($B15,Startlist!$B:$H,4,FALSE)</f>
        <v>Silver Simm</v>
      </c>
      <c r="F15" s="201" t="str">
        <f>VLOOKUP($B15,Startlist!$B:$H,5,FALSE)</f>
        <v>EST</v>
      </c>
      <c r="G15" s="184" t="str">
        <f>VLOOKUP($B15,Startlist!$B:$H,7,FALSE)</f>
        <v>Ford Fiesta</v>
      </c>
      <c r="H15" s="209">
        <f>IF(ISERROR(TIMEVALUE(SUBSTITUTE(TRIM(VLOOKUP(B15,Results!B:R,$K$1,FALSE)),".",":"))),"-",TIMEVALUE(SUBSTITUTE(TRIM(VLOOKUP(B15,Results!B:R,$K$1,FALSE)),".",":")))</f>
        <v>0.03908217592592593</v>
      </c>
      <c r="I15" s="212">
        <f>A13</f>
        <v>2</v>
      </c>
      <c r="J15" s="213">
        <v>3</v>
      </c>
      <c r="K15" s="216">
        <f>H13</f>
        <v>0.08240277777777778</v>
      </c>
      <c r="L15" s="217"/>
    </row>
    <row r="16" spans="1:12" ht="12.75" customHeight="1">
      <c r="A16" s="191"/>
      <c r="B16" s="200">
        <v>38</v>
      </c>
      <c r="C16" s="201" t="str">
        <f>VLOOKUP($B16,Startlist!$B:$H,2,FALSE)</f>
        <v>MV6</v>
      </c>
      <c r="D16" s="184" t="str">
        <f>VLOOKUP($B16,Startlist!$B:$H,3,FALSE)</f>
        <v>Karel Tölp</v>
      </c>
      <c r="E16" s="184" t="str">
        <f>VLOOKUP($B16,Startlist!$B:$H,4,FALSE)</f>
        <v>Martin Vihmann</v>
      </c>
      <c r="F16" s="201" t="str">
        <f>VLOOKUP($B16,Startlist!$B:$H,5,FALSE)</f>
        <v>EST</v>
      </c>
      <c r="G16" s="184" t="str">
        <f>VLOOKUP($B16,Startlist!$B:$H,7,FALSE)</f>
        <v>Honda Civic Type-R</v>
      </c>
      <c r="H16" s="209">
        <f>IF(ISERROR(TIMEVALUE(SUBSTITUTE(TRIM(VLOOKUP(B16,Results!B:R,$K$1,FALSE)),".",":"))),"-",TIMEVALUE(SUBSTITUTE(TRIM(VLOOKUP(B16,Results!B:R,$K$1,FALSE)),".",":")))</f>
        <v>0.04332060185185185</v>
      </c>
      <c r="I16" s="212">
        <f>A13</f>
        <v>2</v>
      </c>
      <c r="J16" s="213">
        <v>4</v>
      </c>
      <c r="K16" s="216">
        <f>H13</f>
        <v>0.08240277777777778</v>
      </c>
      <c r="L16" s="217"/>
    </row>
    <row r="17" spans="1:12" ht="12.75" customHeight="1">
      <c r="A17" s="191"/>
      <c r="B17" s="200">
        <v>48</v>
      </c>
      <c r="C17" s="201" t="str">
        <f>VLOOKUP($B17,Startlist!$B:$H,2,FALSE)</f>
        <v>MV6</v>
      </c>
      <c r="D17" s="184" t="str">
        <f>VLOOKUP($B17,Startlist!$B:$H,3,FALSE)</f>
        <v>Karmo Karelson</v>
      </c>
      <c r="E17" s="184" t="str">
        <f>VLOOKUP($B17,Startlist!$B:$H,4,FALSE)</f>
        <v>Karol Pert</v>
      </c>
      <c r="F17" s="201" t="str">
        <f>VLOOKUP($B17,Startlist!$B:$H,5,FALSE)</f>
        <v>EST</v>
      </c>
      <c r="G17" s="184" t="str">
        <f>VLOOKUP($B17,Startlist!$B:$H,7,FALSE)</f>
        <v>Honda Civic</v>
      </c>
      <c r="H17" s="209">
        <f>IF(ISERROR(TIMEVALUE(SUBSTITUTE(TRIM(VLOOKUP(B17,Results!B:R,$K$1,FALSE)),".",":"))),"-",TIMEVALUE(SUBSTITUTE(TRIM(VLOOKUP(B17,Results!B:R,$K$1,FALSE)),".",":")))</f>
        <v>0.04799421296296297</v>
      </c>
      <c r="I17" s="212">
        <f>A13</f>
        <v>2</v>
      </c>
      <c r="J17" s="213">
        <v>5</v>
      </c>
      <c r="K17" s="216">
        <f>H13</f>
        <v>0.08240277777777778</v>
      </c>
      <c r="L17" s="217"/>
    </row>
    <row r="18" spans="1:12" ht="12.75" customHeight="1">
      <c r="A18" s="191"/>
      <c r="B18" s="200">
        <v>64</v>
      </c>
      <c r="C18" s="201" t="str">
        <f>VLOOKUP($B18,Startlist!$B:$H,2,FALSE)</f>
        <v>MV5</v>
      </c>
      <c r="D18" s="184" t="str">
        <f>VLOOKUP($B18,Startlist!$B:$H,3,FALSE)</f>
        <v>Vaido Tali</v>
      </c>
      <c r="E18" s="184" t="str">
        <f>VLOOKUP($B18,Startlist!$B:$H,4,FALSE)</f>
        <v>Marti Halling</v>
      </c>
      <c r="F18" s="201" t="str">
        <f>VLOOKUP($B18,Startlist!$B:$H,5,FALSE)</f>
        <v>EST</v>
      </c>
      <c r="G18" s="184" t="str">
        <f>VLOOKUP($B18,Startlist!$B:$H,7,FALSE)</f>
        <v>Vaz 2105</v>
      </c>
      <c r="H18" s="209" t="str">
        <f>IF(ISERROR(TIMEVALUE(SUBSTITUTE(TRIM(VLOOKUP(B18,Results!B:R,$K$1,FALSE)),".",":"))),"-",TIMEVALUE(SUBSTITUTE(TRIM(VLOOKUP(B18,Results!B:R,$K$1,FALSE)),".",":")))</f>
        <v>-</v>
      </c>
      <c r="I18" s="212">
        <f>A13</f>
        <v>2</v>
      </c>
      <c r="J18" s="213">
        <v>6</v>
      </c>
      <c r="K18" s="216">
        <f>H13</f>
        <v>0.08240277777777778</v>
      </c>
      <c r="L18" s="217"/>
    </row>
    <row r="19" spans="1:12" ht="12.75" customHeight="1">
      <c r="A19" s="191"/>
      <c r="B19" s="200"/>
      <c r="C19" s="201"/>
      <c r="D19" s="182"/>
      <c r="E19" s="182"/>
      <c r="F19" s="201"/>
      <c r="G19" s="184"/>
      <c r="H19" s="207"/>
      <c r="I19" s="212">
        <f>A13</f>
        <v>2</v>
      </c>
      <c r="J19" s="213">
        <v>20</v>
      </c>
      <c r="K19" s="216">
        <f>H13</f>
        <v>0.08240277777777778</v>
      </c>
      <c r="L19" s="217"/>
    </row>
    <row r="20" spans="1:12" ht="12.75" customHeight="1">
      <c r="A20" s="185">
        <v>3</v>
      </c>
      <c r="B20" s="195" t="str">
        <f>VLOOKUP($B22,Startlist!$B:$H,6,FALSE)</f>
        <v>ALM MOTORSPORT</v>
      </c>
      <c r="C20" s="196"/>
      <c r="D20" s="197"/>
      <c r="E20" s="197"/>
      <c r="F20" s="196"/>
      <c r="G20" s="198"/>
      <c r="H20" s="208">
        <f>IF(ISERROR(SMALL(H22:H24,1)+SMALL(H22:H24,2)),"-",SMALL(H22:H24,1)+SMALL(H22:H24,2))</f>
        <v>0.08558333333333333</v>
      </c>
      <c r="I20" s="212">
        <f>A20</f>
        <v>3</v>
      </c>
      <c r="J20" s="213">
        <v>1</v>
      </c>
      <c r="K20" s="215">
        <f>H20</f>
        <v>0.08558333333333333</v>
      </c>
      <c r="L20" s="217"/>
    </row>
    <row r="21" spans="1:12" ht="12.75" customHeight="1">
      <c r="A21" s="191"/>
      <c r="B21" s="200"/>
      <c r="C21" s="201"/>
      <c r="D21" s="182"/>
      <c r="E21" s="182"/>
      <c r="F21" s="201"/>
      <c r="G21" s="184"/>
      <c r="H21" s="207"/>
      <c r="I21" s="212">
        <f>A20</f>
        <v>3</v>
      </c>
      <c r="J21" s="213">
        <v>2</v>
      </c>
      <c r="K21" s="216">
        <f>H20</f>
        <v>0.08558333333333333</v>
      </c>
      <c r="L21" s="217"/>
    </row>
    <row r="22" spans="1:12" ht="12.75" customHeight="1">
      <c r="A22" s="191"/>
      <c r="B22" s="200">
        <v>15</v>
      </c>
      <c r="C22" s="201" t="str">
        <f>VLOOKUP($B22,Startlist!$B:$H,2,FALSE)</f>
        <v>MV2</v>
      </c>
      <c r="D22" s="184" t="str">
        <f>VLOOKUP($B22,Startlist!$B:$H,3,FALSE)</f>
        <v>Hendrik Kers</v>
      </c>
      <c r="E22" s="184" t="str">
        <f>VLOOKUP($B22,Startlist!$B:$H,4,FALSE)</f>
        <v>Jakko Viilo</v>
      </c>
      <c r="F22" s="201" t="str">
        <f>VLOOKUP($B22,Startlist!$B:$H,5,FALSE)</f>
        <v>EST</v>
      </c>
      <c r="G22" s="184" t="str">
        <f>VLOOKUP($B22,Startlist!$B:$H,7,FALSE)</f>
        <v>Mitsubishi Lancer Evo 10</v>
      </c>
      <c r="H22" s="209">
        <f>IF(ISERROR(TIMEVALUE(SUBSTITUTE(TRIM(VLOOKUP(B22,Results!B:R,$K$1,FALSE)),".",":"))),"-",TIMEVALUE(SUBSTITUTE(TRIM(VLOOKUP(B22,Results!B:R,$K$1,FALSE)),".",":")))</f>
        <v>0.0426412037037037</v>
      </c>
      <c r="I22" s="212">
        <f>A20</f>
        <v>3</v>
      </c>
      <c r="J22" s="213">
        <v>3</v>
      </c>
      <c r="K22" s="216">
        <f>H20</f>
        <v>0.08558333333333333</v>
      </c>
      <c r="L22" s="217"/>
    </row>
    <row r="23" spans="1:12" ht="12.75" customHeight="1">
      <c r="A23" s="191"/>
      <c r="B23" s="200">
        <v>25</v>
      </c>
      <c r="C23" s="201" t="str">
        <f>VLOOKUP($B23,Startlist!$B:$H,2,FALSE)</f>
        <v>MV3</v>
      </c>
      <c r="D23" s="184" t="str">
        <f>VLOOKUP($B23,Startlist!$B:$H,3,FALSE)</f>
        <v>Georg Linnamäe</v>
      </c>
      <c r="E23" s="184" t="str">
        <f>VLOOKUP($B23,Startlist!$B:$H,4,FALSE)</f>
        <v>Volodymyr Korsia</v>
      </c>
      <c r="F23" s="201" t="str">
        <f>VLOOKUP($B23,Startlist!$B:$H,5,FALSE)</f>
        <v>EST / UKR</v>
      </c>
      <c r="G23" s="184" t="str">
        <f>VLOOKUP($B23,Startlist!$B:$H,7,FALSE)</f>
        <v>Peugeot 208 R2</v>
      </c>
      <c r="H23" s="209">
        <f>IF(ISERROR(TIMEVALUE(SUBSTITUTE(TRIM(VLOOKUP(B23,Results!B:R,$K$1,FALSE)),".",":"))),"-",TIMEVALUE(SUBSTITUTE(TRIM(VLOOKUP(B23,Results!B:R,$K$1,FALSE)),".",":")))</f>
        <v>0.04294212962962963</v>
      </c>
      <c r="I23" s="212">
        <f>A20</f>
        <v>3</v>
      </c>
      <c r="J23" s="213">
        <v>4</v>
      </c>
      <c r="K23" s="216">
        <f>H20</f>
        <v>0.08558333333333333</v>
      </c>
      <c r="L23" s="217"/>
    </row>
    <row r="24" spans="1:12" ht="12.75" customHeight="1">
      <c r="A24" s="191"/>
      <c r="B24" s="200">
        <v>66</v>
      </c>
      <c r="C24" s="201" t="str">
        <f>VLOOKUP($B24,Startlist!$B:$H,2,FALSE)</f>
        <v>MV6</v>
      </c>
      <c r="D24" s="184" t="str">
        <f>VLOOKUP($B24,Startlist!$B:$H,3,FALSE)</f>
        <v>Kristjan Lepind</v>
      </c>
      <c r="E24" s="184" t="str">
        <f>VLOOKUP($B24,Startlist!$B:$H,4,FALSE)</f>
        <v>Mirko Kaunis</v>
      </c>
      <c r="F24" s="201" t="str">
        <f>VLOOKUP($B24,Startlist!$B:$H,5,FALSE)</f>
        <v>EST</v>
      </c>
      <c r="G24" s="184" t="str">
        <f>VLOOKUP($B24,Startlist!$B:$H,7,FALSE)</f>
        <v>Ford Focus</v>
      </c>
      <c r="H24" s="209" t="str">
        <f>IF(ISERROR(TIMEVALUE(SUBSTITUTE(TRIM(VLOOKUP(B24,Results!B:R,$K$1,FALSE)),".",":"))),"-",TIMEVALUE(SUBSTITUTE(TRIM(VLOOKUP(B24,Results!B:R,$K$1,FALSE)),".",":")))</f>
        <v>-</v>
      </c>
      <c r="I24" s="212">
        <f>A20</f>
        <v>3</v>
      </c>
      <c r="J24" s="213">
        <v>5</v>
      </c>
      <c r="K24" s="216">
        <f>H20</f>
        <v>0.08558333333333333</v>
      </c>
      <c r="L24" s="217"/>
    </row>
    <row r="25" spans="1:12" ht="12.75" customHeight="1">
      <c r="A25" s="191"/>
      <c r="B25" s="200"/>
      <c r="C25" s="201"/>
      <c r="D25" s="182"/>
      <c r="E25" s="182"/>
      <c r="F25" s="201"/>
      <c r="G25" s="184"/>
      <c r="H25" s="207"/>
      <c r="I25" s="212">
        <f>A20</f>
        <v>3</v>
      </c>
      <c r="J25" s="213">
        <v>20</v>
      </c>
      <c r="K25" s="216">
        <f>H20</f>
        <v>0.08558333333333333</v>
      </c>
      <c r="L25" s="217"/>
    </row>
    <row r="26" spans="1:12" ht="12.75" customHeight="1">
      <c r="A26" s="185">
        <v>4</v>
      </c>
      <c r="B26" s="195" t="str">
        <f>VLOOKUP($B28,Startlist!$B:$H,6,FALSE)</f>
        <v>BTR RACING</v>
      </c>
      <c r="C26" s="196"/>
      <c r="D26" s="197"/>
      <c r="E26" s="197"/>
      <c r="F26" s="196"/>
      <c r="G26" s="198"/>
      <c r="H26" s="208">
        <f>IF(ISERROR(SMALL(H28:H30,1)+SMALL(H28:H30,2)),"-",SMALL(H28:H30,1)+SMALL(H28:H30,2))</f>
        <v>0.09014583333333333</v>
      </c>
      <c r="I26" s="212">
        <f>A26</f>
        <v>4</v>
      </c>
      <c r="J26" s="213">
        <v>1</v>
      </c>
      <c r="K26" s="215">
        <f>H26</f>
        <v>0.09014583333333333</v>
      </c>
      <c r="L26" s="217"/>
    </row>
    <row r="27" spans="1:12" ht="12.75" customHeight="1">
      <c r="A27" s="191"/>
      <c r="B27" s="200"/>
      <c r="C27" s="201"/>
      <c r="D27" s="182"/>
      <c r="E27" s="182"/>
      <c r="F27" s="201"/>
      <c r="G27" s="184"/>
      <c r="H27" s="207"/>
      <c r="I27" s="212">
        <f>A26</f>
        <v>4</v>
      </c>
      <c r="J27" s="213">
        <v>2</v>
      </c>
      <c r="K27" s="216">
        <f>H26</f>
        <v>0.09014583333333333</v>
      </c>
      <c r="L27" s="217"/>
    </row>
    <row r="28" spans="1:12" ht="12.75" customHeight="1">
      <c r="A28" s="191"/>
      <c r="B28" s="200">
        <v>42</v>
      </c>
      <c r="C28" s="201" t="str">
        <f>VLOOKUP($B28,Startlist!$B:$H,2,FALSE)</f>
        <v>MV7</v>
      </c>
      <c r="D28" s="184" t="str">
        <f>VLOOKUP($B28,Startlist!$B:$H,3,FALSE)</f>
        <v>Rene Uukareda</v>
      </c>
      <c r="E28" s="184" t="str">
        <f>VLOOKUP($B28,Startlist!$B:$H,4,FALSE)</f>
        <v>Jan Nōlvak</v>
      </c>
      <c r="F28" s="201" t="str">
        <f>VLOOKUP($B28,Startlist!$B:$H,5,FALSE)</f>
        <v>EST</v>
      </c>
      <c r="G28" s="184" t="str">
        <f>VLOOKUP($B28,Startlist!$B:$H,7,FALSE)</f>
        <v>BMW M3</v>
      </c>
      <c r="H28" s="209">
        <f>IF(ISERROR(TIMEVALUE(SUBSTITUTE(TRIM(VLOOKUP(B28,Results!B:R,$K$1,FALSE)),".",":"))),"-",TIMEVALUE(SUBSTITUTE(TRIM(VLOOKUP(B28,Results!B:R,$K$1,FALSE)),".",":")))</f>
        <v>0.04498379629629629</v>
      </c>
      <c r="I28" s="212">
        <f>A26</f>
        <v>4</v>
      </c>
      <c r="J28" s="213">
        <v>3</v>
      </c>
      <c r="K28" s="216">
        <f>H26</f>
        <v>0.09014583333333333</v>
      </c>
      <c r="L28" s="217"/>
    </row>
    <row r="29" spans="1:12" ht="12.75" customHeight="1">
      <c r="A29" s="191"/>
      <c r="B29" s="200">
        <v>50</v>
      </c>
      <c r="C29" s="201" t="str">
        <f>VLOOKUP($B29,Startlist!$B:$H,2,FALSE)</f>
        <v>MV7</v>
      </c>
      <c r="D29" s="184" t="str">
        <f>VLOOKUP($B29,Startlist!$B:$H,3,FALSE)</f>
        <v>Ott Mesikäpp</v>
      </c>
      <c r="E29" s="184" t="str">
        <f>VLOOKUP($B29,Startlist!$B:$H,4,FALSE)</f>
        <v>Raiko Lille</v>
      </c>
      <c r="F29" s="201" t="str">
        <f>VLOOKUP($B29,Startlist!$B:$H,5,FALSE)</f>
        <v>EST</v>
      </c>
      <c r="G29" s="184" t="str">
        <f>VLOOKUP($B29,Startlist!$B:$H,7,FALSE)</f>
        <v>BMW M3</v>
      </c>
      <c r="H29" s="209">
        <f>IF(ISERROR(TIMEVALUE(SUBSTITUTE(TRIM(VLOOKUP(B29,Results!B:R,$K$1,FALSE)),".",":"))),"-",TIMEVALUE(SUBSTITUTE(TRIM(VLOOKUP(B29,Results!B:R,$K$1,FALSE)),".",":")))</f>
        <v>0.045162037037037035</v>
      </c>
      <c r="I29" s="212">
        <f>A26</f>
        <v>4</v>
      </c>
      <c r="J29" s="213">
        <v>4</v>
      </c>
      <c r="K29" s="216">
        <f>H26</f>
        <v>0.09014583333333333</v>
      </c>
      <c r="L29" s="217"/>
    </row>
    <row r="30" spans="1:12" ht="12.75" customHeight="1">
      <c r="A30" s="191"/>
      <c r="B30" s="200">
        <v>59</v>
      </c>
      <c r="C30" s="201" t="str">
        <f>VLOOKUP($B30,Startlist!$B:$H,2,FALSE)</f>
        <v>MV5</v>
      </c>
      <c r="D30" s="184" t="str">
        <f>VLOOKUP($B30,Startlist!$B:$H,3,FALSE)</f>
        <v>Patrick Juhe</v>
      </c>
      <c r="E30" s="184" t="str">
        <f>VLOOKUP($B30,Startlist!$B:$H,4,FALSE)</f>
        <v>Rainis Raidma</v>
      </c>
      <c r="F30" s="201" t="str">
        <f>VLOOKUP($B30,Startlist!$B:$H,5,FALSE)</f>
        <v>EST</v>
      </c>
      <c r="G30" s="184" t="str">
        <f>VLOOKUP($B30,Startlist!$B:$H,7,FALSE)</f>
        <v>Honda Civic</v>
      </c>
      <c r="H30" s="209">
        <f>IF(ISERROR(TIMEVALUE(SUBSTITUTE(TRIM(VLOOKUP(B30,Results!B:R,$K$1,FALSE)),".",":"))),"-",TIMEVALUE(SUBSTITUTE(TRIM(VLOOKUP(B30,Results!B:R,$K$1,FALSE)),".",":")))</f>
        <v>0.045710648148148146</v>
      </c>
      <c r="I30" s="212">
        <f>A26</f>
        <v>4</v>
      </c>
      <c r="J30" s="213">
        <v>5</v>
      </c>
      <c r="K30" s="216">
        <f>H26</f>
        <v>0.09014583333333333</v>
      </c>
      <c r="L30" s="217"/>
    </row>
    <row r="31" spans="1:12" ht="12.75" customHeight="1">
      <c r="A31" s="191"/>
      <c r="B31" s="200"/>
      <c r="C31" s="201"/>
      <c r="D31" s="182"/>
      <c r="E31" s="182"/>
      <c r="F31" s="201"/>
      <c r="G31" s="184"/>
      <c r="H31" s="207"/>
      <c r="I31" s="212">
        <f>A26</f>
        <v>4</v>
      </c>
      <c r="J31" s="213">
        <v>20</v>
      </c>
      <c r="K31" s="216">
        <f>H26</f>
        <v>0.09014583333333333</v>
      </c>
      <c r="L31" s="217"/>
    </row>
    <row r="32" spans="1:12" ht="12.75" customHeight="1">
      <c r="A32" s="185">
        <v>5</v>
      </c>
      <c r="B32" s="195" t="str">
        <f>VLOOKUP($B34,Startlist!$B:$H,6,FALSE)</f>
        <v>TIKKRI MOTORSPORT</v>
      </c>
      <c r="C32" s="196"/>
      <c r="D32" s="197"/>
      <c r="E32" s="197"/>
      <c r="F32" s="196"/>
      <c r="G32" s="198"/>
      <c r="H32" s="208">
        <f>IF(ISERROR(SMALL(H34:H35,1)+SMALL(H34:H35,2)),"-",SMALL(H34:H35,1)+SMALL(H34:H35,2))</f>
        <v>0.09210185185185185</v>
      </c>
      <c r="I32" s="212">
        <f>A32</f>
        <v>5</v>
      </c>
      <c r="J32" s="213">
        <v>1</v>
      </c>
      <c r="K32" s="215">
        <f>H32</f>
        <v>0.09210185185185185</v>
      </c>
      <c r="L32" s="217"/>
    </row>
    <row r="33" spans="1:12" ht="12.75" customHeight="1">
      <c r="A33" s="191"/>
      <c r="B33" s="200"/>
      <c r="C33" s="201"/>
      <c r="D33" s="182"/>
      <c r="E33" s="182"/>
      <c r="F33" s="201"/>
      <c r="G33" s="184"/>
      <c r="H33" s="207"/>
      <c r="I33" s="212">
        <f>A32</f>
        <v>5</v>
      </c>
      <c r="J33" s="213">
        <v>2</v>
      </c>
      <c r="K33" s="216">
        <f>H32</f>
        <v>0.09210185185185185</v>
      </c>
      <c r="L33" s="217"/>
    </row>
    <row r="34" spans="1:12" ht="12.75" customHeight="1">
      <c r="A34" s="191"/>
      <c r="B34" s="200">
        <v>46</v>
      </c>
      <c r="C34" s="201" t="str">
        <f>VLOOKUP($B34,Startlist!$B:$H,2,FALSE)</f>
        <v>MV4</v>
      </c>
      <c r="D34" s="184" t="str">
        <f>VLOOKUP($B34,Startlist!$B:$H,3,FALSE)</f>
        <v>Henry Ots</v>
      </c>
      <c r="E34" s="184" t="str">
        <f>VLOOKUP($B34,Startlist!$B:$H,4,FALSE)</f>
        <v>Margus Laasik</v>
      </c>
      <c r="F34" s="201" t="str">
        <f>VLOOKUP($B34,Startlist!$B:$H,5,FALSE)</f>
        <v>EST</v>
      </c>
      <c r="G34" s="184" t="str">
        <f>VLOOKUP($B34,Startlist!$B:$H,7,FALSE)</f>
        <v>Mitsubishi Lancer Evo 6</v>
      </c>
      <c r="H34" s="209">
        <f>IF(ISERROR(TIMEVALUE(SUBSTITUTE(TRIM(VLOOKUP(B34,Results!B:R,$K$1,FALSE)),".",":"))),"-",TIMEVALUE(SUBSTITUTE(TRIM(VLOOKUP(B34,Results!B:R,$K$1,FALSE)),".",":")))</f>
        <v>0.047253472222222224</v>
      </c>
      <c r="I34" s="212">
        <f>A32</f>
        <v>5</v>
      </c>
      <c r="J34" s="213">
        <v>3</v>
      </c>
      <c r="K34" s="216">
        <f>H32</f>
        <v>0.09210185185185185</v>
      </c>
      <c r="L34" s="217"/>
    </row>
    <row r="35" spans="1:12" ht="12.75" customHeight="1">
      <c r="A35" s="191"/>
      <c r="B35" s="200">
        <v>51</v>
      </c>
      <c r="C35" s="201" t="str">
        <f>VLOOKUP($B35,Startlist!$B:$H,2,FALSE)</f>
        <v>MV4</v>
      </c>
      <c r="D35" s="184" t="str">
        <f>VLOOKUP($B35,Startlist!$B:$H,3,FALSE)</f>
        <v>Ronald Jürgenson</v>
      </c>
      <c r="E35" s="184" t="str">
        <f>VLOOKUP($B35,Startlist!$B:$H,4,FALSE)</f>
        <v>Marko Kaasik</v>
      </c>
      <c r="F35" s="201" t="str">
        <f>VLOOKUP($B35,Startlist!$B:$H,5,FALSE)</f>
        <v>EST</v>
      </c>
      <c r="G35" s="184" t="str">
        <f>VLOOKUP($B35,Startlist!$B:$H,7,FALSE)</f>
        <v>Mitsubishi Lancer Evo 6</v>
      </c>
      <c r="H35" s="209">
        <f>IF(ISERROR(TIMEVALUE(SUBSTITUTE(TRIM(VLOOKUP(B35,Results!B:R,$K$1,FALSE)),".",":"))),"-",TIMEVALUE(SUBSTITUTE(TRIM(VLOOKUP(B35,Results!B:R,$K$1,FALSE)),".",":")))</f>
        <v>0.04484837962962963</v>
      </c>
      <c r="I35" s="212">
        <f>A32</f>
        <v>5</v>
      </c>
      <c r="J35" s="213">
        <v>4</v>
      </c>
      <c r="K35" s="216">
        <f>H32</f>
        <v>0.09210185185185185</v>
      </c>
      <c r="L35" s="217"/>
    </row>
    <row r="36" spans="1:12" ht="12.75" customHeight="1">
      <c r="A36" s="191"/>
      <c r="B36" s="200"/>
      <c r="C36" s="201"/>
      <c r="D36" s="182"/>
      <c r="E36" s="182"/>
      <c r="F36" s="201"/>
      <c r="G36" s="184"/>
      <c r="H36" s="207"/>
      <c r="I36" s="212">
        <f>A32</f>
        <v>5</v>
      </c>
      <c r="J36" s="213">
        <v>20</v>
      </c>
      <c r="K36" s="216">
        <f>H32</f>
        <v>0.09210185185185185</v>
      </c>
      <c r="L36" s="217"/>
    </row>
    <row r="37" spans="1:12" ht="12.75" customHeight="1">
      <c r="A37" s="185">
        <v>6</v>
      </c>
      <c r="B37" s="195" t="str">
        <f>VLOOKUP($B39,Startlist!$B:$H,6,FALSE)</f>
        <v>PIHTLA RT</v>
      </c>
      <c r="C37" s="196"/>
      <c r="D37" s="197"/>
      <c r="E37" s="197"/>
      <c r="F37" s="196"/>
      <c r="G37" s="198"/>
      <c r="H37" s="208">
        <f>IF(ISERROR(SMALL(H39:H40,1)+SMALL(H39:H40,2)),"-",SMALL(H39:H40,1)+SMALL(H39:H40,2))</f>
        <v>0.09627546296296297</v>
      </c>
      <c r="I37" s="212">
        <f>A37</f>
        <v>6</v>
      </c>
      <c r="J37" s="213">
        <v>1</v>
      </c>
      <c r="K37" s="215">
        <f>H37</f>
        <v>0.09627546296296297</v>
      </c>
      <c r="L37" s="217"/>
    </row>
    <row r="38" spans="1:12" ht="12.75" customHeight="1">
      <c r="A38" s="191"/>
      <c r="B38" s="200"/>
      <c r="C38" s="201"/>
      <c r="D38" s="182"/>
      <c r="E38" s="182"/>
      <c r="F38" s="201"/>
      <c r="G38" s="184"/>
      <c r="H38" s="207"/>
      <c r="I38" s="212">
        <f>A37</f>
        <v>6</v>
      </c>
      <c r="J38" s="213">
        <v>2</v>
      </c>
      <c r="K38" s="216">
        <f>H37</f>
        <v>0.09627546296296297</v>
      </c>
      <c r="L38" s="217"/>
    </row>
    <row r="39" spans="1:12" ht="12.75" customHeight="1">
      <c r="A39" s="191"/>
      <c r="B39" s="200">
        <v>40</v>
      </c>
      <c r="C39" s="201" t="str">
        <f>VLOOKUP($B39,Startlist!$B:$H,2,FALSE)</f>
        <v>MV5</v>
      </c>
      <c r="D39" s="184" t="str">
        <f>VLOOKUP($B39,Startlist!$B:$H,3,FALSE)</f>
        <v>Kermo Laus</v>
      </c>
      <c r="E39" s="184" t="str">
        <f>VLOOKUP($B39,Startlist!$B:$H,4,FALSE)</f>
        <v>Alain Sivous</v>
      </c>
      <c r="F39" s="201" t="str">
        <f>VLOOKUP($B39,Startlist!$B:$H,5,FALSE)</f>
        <v>EST</v>
      </c>
      <c r="G39" s="184" t="str">
        <f>VLOOKUP($B39,Startlist!$B:$H,7,FALSE)</f>
        <v>Nissan Sunny</v>
      </c>
      <c r="H39" s="209">
        <f>IF(ISERROR(TIMEVALUE(SUBSTITUTE(TRIM(VLOOKUP(B39,Results!B:R,$K$1,FALSE)),".",":"))),"-",TIMEVALUE(SUBSTITUTE(TRIM(VLOOKUP(B39,Results!B:R,$K$1,FALSE)),".",":")))</f>
        <v>0.04594675925925926</v>
      </c>
      <c r="I39" s="212">
        <f>A37</f>
        <v>6</v>
      </c>
      <c r="J39" s="213">
        <v>3</v>
      </c>
      <c r="K39" s="216">
        <f>H37</f>
        <v>0.09627546296296297</v>
      </c>
      <c r="L39" s="217"/>
    </row>
    <row r="40" spans="1:12" ht="12.75" customHeight="1">
      <c r="A40" s="191"/>
      <c r="B40" s="200">
        <v>67</v>
      </c>
      <c r="C40" s="201" t="str">
        <f>VLOOKUP($B40,Startlist!$B:$H,2,FALSE)</f>
        <v>MV5</v>
      </c>
      <c r="D40" s="184" t="str">
        <f>VLOOKUP($B40,Startlist!$B:$H,3,FALSE)</f>
        <v>Lauri Peegel</v>
      </c>
      <c r="E40" s="184" t="str">
        <f>VLOOKUP($B40,Startlist!$B:$H,4,FALSE)</f>
        <v>Anti Eelmets</v>
      </c>
      <c r="F40" s="201" t="str">
        <f>VLOOKUP($B40,Startlist!$B:$H,5,FALSE)</f>
        <v>EST</v>
      </c>
      <c r="G40" s="184" t="str">
        <f>VLOOKUP($B40,Startlist!$B:$H,7,FALSE)</f>
        <v>Honda Civic</v>
      </c>
      <c r="H40" s="209">
        <f>IF(ISERROR(TIMEVALUE(SUBSTITUTE(TRIM(VLOOKUP(B40,Results!B:R,$K$1,FALSE)),".",":"))),"-",TIMEVALUE(SUBSTITUTE(TRIM(VLOOKUP(B40,Results!B:R,$K$1,FALSE)),".",":")))</f>
        <v>0.0503287037037037</v>
      </c>
      <c r="I40" s="212">
        <f>A37</f>
        <v>6</v>
      </c>
      <c r="J40" s="213">
        <v>4</v>
      </c>
      <c r="K40" s="216">
        <f>H37</f>
        <v>0.09627546296296297</v>
      </c>
      <c r="L40" s="217"/>
    </row>
    <row r="41" spans="1:12" ht="12.75" customHeight="1">
      <c r="A41" s="191"/>
      <c r="B41" s="200"/>
      <c r="C41" s="201"/>
      <c r="D41" s="182"/>
      <c r="E41" s="182"/>
      <c r="F41" s="201"/>
      <c r="G41" s="184"/>
      <c r="H41" s="207"/>
      <c r="I41" s="212">
        <f>A37</f>
        <v>6</v>
      </c>
      <c r="J41" s="213">
        <v>20</v>
      </c>
      <c r="K41" s="216">
        <f>H37</f>
        <v>0.09627546296296297</v>
      </c>
      <c r="L41" s="217"/>
    </row>
    <row r="42" spans="1:12" ht="12.75" customHeight="1">
      <c r="A42" s="185">
        <v>7</v>
      </c>
      <c r="B42" s="195" t="str">
        <f>VLOOKUP($B44,Startlist!$B:$H,6,FALSE)</f>
        <v>JUURU TEHNIKAKLUBI</v>
      </c>
      <c r="C42" s="196"/>
      <c r="D42" s="197"/>
      <c r="E42" s="197"/>
      <c r="F42" s="196"/>
      <c r="G42" s="198"/>
      <c r="H42" s="208">
        <f>IF(ISERROR(SMALL(H44:H45,1)+SMALL(H44:H45,2)),"-",SMALL(H44:H45,1)+SMALL(H44:H45,2))</f>
        <v>0.10069212962962962</v>
      </c>
      <c r="I42" s="212">
        <f>A42</f>
        <v>7</v>
      </c>
      <c r="J42" s="213">
        <v>1</v>
      </c>
      <c r="K42" s="215">
        <f>H42</f>
        <v>0.10069212962962962</v>
      </c>
      <c r="L42" s="217"/>
    </row>
    <row r="43" spans="1:12" ht="12.75" customHeight="1">
      <c r="A43" s="191"/>
      <c r="B43" s="200"/>
      <c r="C43" s="201"/>
      <c r="D43" s="182"/>
      <c r="E43" s="182"/>
      <c r="F43" s="201"/>
      <c r="G43" s="184"/>
      <c r="H43" s="207"/>
      <c r="I43" s="212">
        <f>A42</f>
        <v>7</v>
      </c>
      <c r="J43" s="213">
        <v>2</v>
      </c>
      <c r="K43" s="216">
        <f>H42</f>
        <v>0.10069212962962962</v>
      </c>
      <c r="L43" s="217"/>
    </row>
    <row r="44" spans="1:12" ht="12.75" customHeight="1">
      <c r="A44" s="191"/>
      <c r="B44" s="200">
        <v>72</v>
      </c>
      <c r="C44" s="201" t="str">
        <f>VLOOKUP($B44,Startlist!$B:$H,2,FALSE)</f>
        <v>MV8</v>
      </c>
      <c r="D44" s="184" t="str">
        <f>VLOOKUP($B44,Startlist!$B:$H,3,FALSE)</f>
        <v>Taavi Niinemets</v>
      </c>
      <c r="E44" s="184" t="str">
        <f>VLOOKUP($B44,Startlist!$B:$H,4,FALSE)</f>
        <v>Esko Allika</v>
      </c>
      <c r="F44" s="201" t="str">
        <f>VLOOKUP($B44,Startlist!$B:$H,5,FALSE)</f>
        <v>EST</v>
      </c>
      <c r="G44" s="184" t="str">
        <f>VLOOKUP($B44,Startlist!$B:$H,7,FALSE)</f>
        <v>GAZ 51A</v>
      </c>
      <c r="H44" s="209">
        <f>IF(ISERROR(TIMEVALUE(SUBSTITUTE(TRIM(VLOOKUP(B44,Results!B:R,$K$1,FALSE)),".",":"))),"-",TIMEVALUE(SUBSTITUTE(TRIM(VLOOKUP(B44,Results!B:R,$K$1,FALSE)),".",":")))</f>
        <v>0.0488599537037037</v>
      </c>
      <c r="I44" s="212">
        <f>A42</f>
        <v>7</v>
      </c>
      <c r="J44" s="213">
        <v>3</v>
      </c>
      <c r="K44" s="216">
        <f>H42</f>
        <v>0.10069212962962962</v>
      </c>
      <c r="L44" s="217"/>
    </row>
    <row r="45" spans="1:12" ht="12.75" customHeight="1">
      <c r="A45" s="191"/>
      <c r="B45" s="200">
        <v>75</v>
      </c>
      <c r="C45" s="201" t="str">
        <f>VLOOKUP($B45,Startlist!$B:$H,2,FALSE)</f>
        <v>MV8</v>
      </c>
      <c r="D45" s="184" t="str">
        <f>VLOOKUP($B45,Startlist!$B:$H,3,FALSE)</f>
        <v>Rainer Tuberik</v>
      </c>
      <c r="E45" s="184" t="str">
        <f>VLOOKUP($B45,Startlist!$B:$H,4,FALSE)</f>
        <v>Raido Vetesina</v>
      </c>
      <c r="F45" s="201" t="str">
        <f>VLOOKUP($B45,Startlist!$B:$H,5,FALSE)</f>
        <v>EST</v>
      </c>
      <c r="G45" s="184" t="str">
        <f>VLOOKUP($B45,Startlist!$B:$H,7,FALSE)</f>
        <v>GAZ 51</v>
      </c>
      <c r="H45" s="209">
        <f>IF(ISERROR(TIMEVALUE(SUBSTITUTE(TRIM(VLOOKUP(B45,Results!B:R,$K$1,FALSE)),".",":"))),"-",TIMEVALUE(SUBSTITUTE(TRIM(VLOOKUP(B45,Results!B:R,$K$1,FALSE)),".",":")))</f>
        <v>0.05183217592592593</v>
      </c>
      <c r="I45" s="212">
        <f>A42</f>
        <v>7</v>
      </c>
      <c r="J45" s="213">
        <v>4</v>
      </c>
      <c r="K45" s="216">
        <f>H42</f>
        <v>0.10069212962962962</v>
      </c>
      <c r="L45" s="217"/>
    </row>
    <row r="46" spans="1:12" ht="12.75" customHeight="1">
      <c r="A46" s="191"/>
      <c r="B46" s="200"/>
      <c r="C46" s="201"/>
      <c r="D46" s="182"/>
      <c r="E46" s="182"/>
      <c r="F46" s="201"/>
      <c r="G46" s="184"/>
      <c r="H46" s="207"/>
      <c r="I46" s="212">
        <f>A42</f>
        <v>7</v>
      </c>
      <c r="J46" s="213">
        <v>20</v>
      </c>
      <c r="K46" s="216">
        <f>H42</f>
        <v>0.10069212962962962</v>
      </c>
      <c r="L46" s="217"/>
    </row>
    <row r="47" spans="1:12" ht="12.75" customHeight="1">
      <c r="A47" s="185">
        <v>8</v>
      </c>
      <c r="B47" s="195" t="str">
        <f>VLOOKUP($B49,Startlist!$B:$H,6,FALSE)</f>
        <v>MILREM MOTORSPORT</v>
      </c>
      <c r="C47" s="196"/>
      <c r="D47" s="197"/>
      <c r="E47" s="197"/>
      <c r="F47" s="196"/>
      <c r="G47" s="198"/>
      <c r="H47" s="208">
        <f>IF(ISERROR(SMALL(H49:H50,1)+SMALL(H49:H50,2)),"-",SMALL(H49:H50,1)+SMALL(H49:H50,2))</f>
        <v>0.10166435185185185</v>
      </c>
      <c r="I47" s="212">
        <f>A47</f>
        <v>8</v>
      </c>
      <c r="J47" s="213">
        <v>1</v>
      </c>
      <c r="K47" s="215">
        <f>H47</f>
        <v>0.10166435185185185</v>
      </c>
      <c r="L47" s="217"/>
    </row>
    <row r="48" spans="1:12" ht="12.75" customHeight="1">
      <c r="A48" s="191"/>
      <c r="B48" s="200"/>
      <c r="C48" s="201"/>
      <c r="D48" s="182"/>
      <c r="E48" s="182"/>
      <c r="F48" s="201"/>
      <c r="G48" s="184"/>
      <c r="H48" s="207"/>
      <c r="I48" s="212">
        <f>A47</f>
        <v>8</v>
      </c>
      <c r="J48" s="213">
        <v>2</v>
      </c>
      <c r="K48" s="216">
        <f>H47</f>
        <v>0.10166435185185185</v>
      </c>
      <c r="L48" s="217"/>
    </row>
    <row r="49" spans="1:12" ht="12.75" customHeight="1">
      <c r="A49" s="191"/>
      <c r="B49" s="200">
        <v>60</v>
      </c>
      <c r="C49" s="201" t="str">
        <f>VLOOKUP($B49,Startlist!$B:$H,2,FALSE)</f>
        <v>MV6</v>
      </c>
      <c r="D49" s="184" t="str">
        <f>VLOOKUP($B49,Startlist!$B:$H,3,FALSE)</f>
        <v>Sander Ilves</v>
      </c>
      <c r="E49" s="184" t="str">
        <f>VLOOKUP($B49,Startlist!$B:$H,4,FALSE)</f>
        <v>Lauri Veso</v>
      </c>
      <c r="F49" s="201" t="str">
        <f>VLOOKUP($B49,Startlist!$B:$H,5,FALSE)</f>
        <v>EST</v>
      </c>
      <c r="G49" s="184" t="str">
        <f>VLOOKUP($B49,Startlist!$B:$H,7,FALSE)</f>
        <v>Vaz 21051</v>
      </c>
      <c r="H49" s="209">
        <f>IF(ISERROR(TIMEVALUE(SUBSTITUTE(TRIM(VLOOKUP(B49,Results!B:R,$K$1,FALSE)),".",":"))),"-",TIMEVALUE(SUBSTITUTE(TRIM(VLOOKUP(B49,Results!B:R,$K$1,FALSE)),".",":")))</f>
        <v>0.050011574074074076</v>
      </c>
      <c r="I49" s="212">
        <f>A47</f>
        <v>8</v>
      </c>
      <c r="J49" s="213">
        <v>3</v>
      </c>
      <c r="K49" s="216">
        <f>H47</f>
        <v>0.10166435185185185</v>
      </c>
      <c r="L49" s="217"/>
    </row>
    <row r="50" spans="1:12" ht="12.75" customHeight="1">
      <c r="A50" s="191"/>
      <c r="B50" s="200">
        <v>68</v>
      </c>
      <c r="C50" s="201" t="str">
        <f>VLOOKUP($B50,Startlist!$B:$H,2,FALSE)</f>
        <v>MV6</v>
      </c>
      <c r="D50" s="184" t="str">
        <f>VLOOKUP($B50,Startlist!$B:$H,3,FALSE)</f>
        <v>Tiina Ehrbach</v>
      </c>
      <c r="E50" s="184" t="str">
        <f>VLOOKUP($B50,Startlist!$B:$H,4,FALSE)</f>
        <v>Nele Jalakas</v>
      </c>
      <c r="F50" s="201" t="str">
        <f>VLOOKUP($B50,Startlist!$B:$H,5,FALSE)</f>
        <v>EST</v>
      </c>
      <c r="G50" s="184" t="str">
        <f>VLOOKUP($B50,Startlist!$B:$H,7,FALSE)</f>
        <v>Nissan Sunny</v>
      </c>
      <c r="H50" s="209">
        <f>IF(ISERROR(TIMEVALUE(SUBSTITUTE(TRIM(VLOOKUP(B50,Results!B:R,$K$1,FALSE)),".",":"))),"-",TIMEVALUE(SUBSTITUTE(TRIM(VLOOKUP(B50,Results!B:R,$K$1,FALSE)),".",":")))</f>
        <v>0.05165277777777778</v>
      </c>
      <c r="I50" s="212">
        <f>A47</f>
        <v>8</v>
      </c>
      <c r="J50" s="213">
        <v>4</v>
      </c>
      <c r="K50" s="216">
        <f>H47</f>
        <v>0.10166435185185185</v>
      </c>
      <c r="L50" s="217"/>
    </row>
    <row r="51" spans="1:12" ht="12.75" customHeight="1">
      <c r="A51" s="191"/>
      <c r="B51" s="200"/>
      <c r="C51" s="201"/>
      <c r="D51" s="182"/>
      <c r="E51" s="182"/>
      <c r="F51" s="201"/>
      <c r="G51" s="184"/>
      <c r="H51" s="207"/>
      <c r="I51" s="212">
        <f>A47</f>
        <v>8</v>
      </c>
      <c r="J51" s="213">
        <v>20</v>
      </c>
      <c r="K51" s="216">
        <f>H47</f>
        <v>0.10166435185185185</v>
      </c>
      <c r="L51" s="217"/>
    </row>
    <row r="52" spans="1:12" ht="12.75" customHeight="1">
      <c r="A52" s="185">
        <v>9</v>
      </c>
      <c r="B52" s="195" t="str">
        <f>VLOOKUP($B54,Startlist!$B:$H,6,FALSE)</f>
        <v>MÄRJAMAA RALLYTEAM</v>
      </c>
      <c r="C52" s="196"/>
      <c r="D52" s="197"/>
      <c r="E52" s="197"/>
      <c r="F52" s="196"/>
      <c r="G52" s="198"/>
      <c r="H52" s="208">
        <f>IF(ISERROR(SMALL(H54:H55,1)+SMALL(H54:H55,2)),"-",SMALL(H54:H55,1)+SMALL(H54:H55,2))</f>
        <v>0.10275000000000001</v>
      </c>
      <c r="I52" s="212">
        <f>A52</f>
        <v>9</v>
      </c>
      <c r="J52" s="213">
        <v>1</v>
      </c>
      <c r="K52" s="215">
        <f>H52</f>
        <v>0.10275000000000001</v>
      </c>
      <c r="L52" s="217"/>
    </row>
    <row r="53" spans="1:12" ht="12.75" customHeight="1">
      <c r="A53" s="191"/>
      <c r="B53" s="200"/>
      <c r="C53" s="201"/>
      <c r="D53" s="182"/>
      <c r="E53" s="182"/>
      <c r="F53" s="201"/>
      <c r="G53" s="184"/>
      <c r="H53" s="207"/>
      <c r="I53" s="212">
        <f>A52</f>
        <v>9</v>
      </c>
      <c r="J53" s="213">
        <v>2</v>
      </c>
      <c r="K53" s="216">
        <f>H52</f>
        <v>0.10275000000000001</v>
      </c>
      <c r="L53" s="217"/>
    </row>
    <row r="54" spans="1:12" ht="12.75" customHeight="1">
      <c r="A54" s="191"/>
      <c r="B54" s="200">
        <v>73</v>
      </c>
      <c r="C54" s="201" t="str">
        <f>VLOOKUP($B54,Startlist!$B:$H,2,FALSE)</f>
        <v>MV8</v>
      </c>
      <c r="D54" s="184" t="str">
        <f>VLOOKUP($B54,Startlist!$B:$H,3,FALSE)</f>
        <v>Veiko Liukanen</v>
      </c>
      <c r="E54" s="184" t="str">
        <f>VLOOKUP($B54,Startlist!$B:$H,4,FALSE)</f>
        <v>Toivo Liukanen</v>
      </c>
      <c r="F54" s="201" t="str">
        <f>VLOOKUP($B54,Startlist!$B:$H,5,FALSE)</f>
        <v>EST</v>
      </c>
      <c r="G54" s="184" t="str">
        <f>VLOOKUP($B54,Startlist!$B:$H,7,FALSE)</f>
        <v>GAZ 51</v>
      </c>
      <c r="H54" s="209">
        <f>IF(ISERROR(TIMEVALUE(SUBSTITUTE(TRIM(VLOOKUP(B54,Results!B:R,$K$1,FALSE)),".",":"))),"-",TIMEVALUE(SUBSTITUTE(TRIM(VLOOKUP(B54,Results!B:R,$K$1,FALSE)),".",":")))</f>
        <v>0.051662037037037034</v>
      </c>
      <c r="I54" s="212">
        <f>A52</f>
        <v>9</v>
      </c>
      <c r="J54" s="213">
        <v>3</v>
      </c>
      <c r="K54" s="216">
        <f>H52</f>
        <v>0.10275000000000001</v>
      </c>
      <c r="L54" s="217"/>
    </row>
    <row r="55" spans="1:12" ht="12.75" customHeight="1">
      <c r="A55" s="191"/>
      <c r="B55" s="200">
        <v>77</v>
      </c>
      <c r="C55" s="201" t="str">
        <f>VLOOKUP($B55,Startlist!$B:$H,2,FALSE)</f>
        <v>MV8</v>
      </c>
      <c r="D55" s="184" t="str">
        <f>VLOOKUP($B55,Startlist!$B:$H,3,FALSE)</f>
        <v>Ats Nōlvak</v>
      </c>
      <c r="E55" s="184" t="str">
        <f>VLOOKUP($B55,Startlist!$B:$H,4,FALSE)</f>
        <v>Mairo Ojaviir</v>
      </c>
      <c r="F55" s="201" t="str">
        <f>VLOOKUP($B55,Startlist!$B:$H,5,FALSE)</f>
        <v>EST</v>
      </c>
      <c r="G55" s="184" t="str">
        <f>VLOOKUP($B55,Startlist!$B:$H,7,FALSE)</f>
        <v>GAZ 53</v>
      </c>
      <c r="H55" s="209">
        <f>IF(ISERROR(TIMEVALUE(SUBSTITUTE(TRIM(VLOOKUP(B55,Results!B:R,$K$1,FALSE)),".",":"))),"-",TIMEVALUE(SUBSTITUTE(TRIM(VLOOKUP(B55,Results!B:R,$K$1,FALSE)),".",":")))</f>
        <v>0.05108796296296297</v>
      </c>
      <c r="I55" s="212">
        <f>A52</f>
        <v>9</v>
      </c>
      <c r="J55" s="213">
        <v>4</v>
      </c>
      <c r="K55" s="216">
        <f>H52</f>
        <v>0.10275000000000001</v>
      </c>
      <c r="L55" s="217"/>
    </row>
    <row r="56" spans="1:12" ht="12.75" customHeight="1">
      <c r="A56" s="191"/>
      <c r="B56" s="200"/>
      <c r="C56" s="201"/>
      <c r="D56" s="182"/>
      <c r="E56" s="182"/>
      <c r="F56" s="201"/>
      <c r="G56" s="184"/>
      <c r="H56" s="207"/>
      <c r="I56" s="212">
        <f>A52</f>
        <v>9</v>
      </c>
      <c r="J56" s="213">
        <v>20</v>
      </c>
      <c r="K56" s="216">
        <f>H52</f>
        <v>0.10275000000000001</v>
      </c>
      <c r="L56" s="217"/>
    </row>
    <row r="57" spans="1:12" ht="12.75" customHeight="1">
      <c r="A57" s="185">
        <v>10</v>
      </c>
      <c r="B57" s="195" t="str">
        <f>VLOOKUP($B59,Startlist!$B:$H,6,FALSE)</f>
        <v>A1M MOTORSPORT</v>
      </c>
      <c r="C57" s="196"/>
      <c r="D57" s="197"/>
      <c r="E57" s="197"/>
      <c r="F57" s="196"/>
      <c r="G57" s="198"/>
      <c r="H57" s="208">
        <f>IF(ISERROR(SMALL(H59:H60,1)+SMALL(H59:H60,2)),"-",SMALL(H59:H60,1)+SMALL(H59:H60,2))</f>
        <v>0.10401041666666666</v>
      </c>
      <c r="I57" s="212">
        <f>A57</f>
        <v>10</v>
      </c>
      <c r="J57" s="213">
        <v>1</v>
      </c>
      <c r="K57" s="215">
        <f>H57</f>
        <v>0.10401041666666666</v>
      </c>
      <c r="L57" s="217"/>
    </row>
    <row r="58" spans="1:12" ht="12.75" customHeight="1">
      <c r="A58" s="191"/>
      <c r="B58" s="200"/>
      <c r="C58" s="201"/>
      <c r="D58" s="182"/>
      <c r="E58" s="182"/>
      <c r="F58" s="201"/>
      <c r="G58" s="184"/>
      <c r="H58" s="207"/>
      <c r="I58" s="212">
        <f>A57</f>
        <v>10</v>
      </c>
      <c r="J58" s="213">
        <v>2</v>
      </c>
      <c r="K58" s="216">
        <f>H57</f>
        <v>0.10401041666666666</v>
      </c>
      <c r="L58" s="217"/>
    </row>
    <row r="59" spans="1:12" ht="12.75" customHeight="1">
      <c r="A59" s="191"/>
      <c r="B59" s="200">
        <v>39</v>
      </c>
      <c r="C59" s="201" t="str">
        <f>VLOOKUP($B59,Startlist!$B:$H,2,FALSE)</f>
        <v>MV6</v>
      </c>
      <c r="D59" s="184" t="str">
        <f>VLOOKUP($B59,Startlist!$B:$H,3,FALSE)</f>
        <v>Kristo Subi</v>
      </c>
      <c r="E59" s="184" t="str">
        <f>VLOOKUP($B59,Startlist!$B:$H,4,FALSE)</f>
        <v>Raido Subi</v>
      </c>
      <c r="F59" s="201" t="str">
        <f>VLOOKUP($B59,Startlist!$B:$H,5,FALSE)</f>
        <v>EST</v>
      </c>
      <c r="G59" s="184" t="str">
        <f>VLOOKUP($B59,Startlist!$B:$H,7,FALSE)</f>
        <v>Honda Civic Type-R</v>
      </c>
      <c r="H59" s="209">
        <f>IF(ISERROR(TIMEVALUE(SUBSTITUTE(TRIM(VLOOKUP(B59,Results!B:R,$K$1,FALSE)),".",":"))),"-",TIMEVALUE(SUBSTITUTE(TRIM(VLOOKUP(B59,Results!B:R,$K$1,FALSE)),".",":")))</f>
        <v>0.04301041666666666</v>
      </c>
      <c r="I59" s="212">
        <f>A57</f>
        <v>10</v>
      </c>
      <c r="J59" s="213">
        <v>3</v>
      </c>
      <c r="K59" s="216">
        <f>H57</f>
        <v>0.10401041666666666</v>
      </c>
      <c r="L59" s="217"/>
    </row>
    <row r="60" spans="1:12" ht="12.75" customHeight="1">
      <c r="A60" s="191"/>
      <c r="B60" s="200">
        <v>79</v>
      </c>
      <c r="C60" s="201" t="str">
        <f>VLOOKUP($B60,Startlist!$B:$H,2,FALSE)</f>
        <v>MV8</v>
      </c>
      <c r="D60" s="184" t="str">
        <f>VLOOKUP($B60,Startlist!$B:$H,3,FALSE)</f>
        <v>Taavi Pindis</v>
      </c>
      <c r="E60" s="184" t="str">
        <f>VLOOKUP($B60,Startlist!$B:$H,4,FALSE)</f>
        <v>Avo Kivinukk</v>
      </c>
      <c r="F60" s="201" t="str">
        <f>VLOOKUP($B60,Startlist!$B:$H,5,FALSE)</f>
        <v>EST</v>
      </c>
      <c r="G60" s="184" t="str">
        <f>VLOOKUP($B60,Startlist!$B:$H,7,FALSE)</f>
        <v>GAZ 52</v>
      </c>
      <c r="H60" s="209">
        <f>IF(ISERROR(TIMEVALUE(SUBSTITUTE(TRIM(VLOOKUP(B60,Results!B:R,$K$1,FALSE)),".",":"))),"-",TIMEVALUE(SUBSTITUTE(TRIM(VLOOKUP(B60,Results!B:R,$K$1,FALSE)),".",":")))</f>
        <v>0.061</v>
      </c>
      <c r="I60" s="212">
        <f>A57</f>
        <v>10</v>
      </c>
      <c r="J60" s="213">
        <v>4</v>
      </c>
      <c r="K60" s="216">
        <f>H57</f>
        <v>0.10401041666666666</v>
      </c>
      <c r="L60" s="217"/>
    </row>
    <row r="61" spans="1:12" ht="12.75" customHeight="1">
      <c r="A61" s="191"/>
      <c r="B61" s="200"/>
      <c r="C61" s="201"/>
      <c r="D61" s="182"/>
      <c r="E61" s="182"/>
      <c r="F61" s="201"/>
      <c r="G61" s="184"/>
      <c r="H61" s="207"/>
      <c r="I61" s="212">
        <f>A57</f>
        <v>10</v>
      </c>
      <c r="J61" s="213">
        <v>20</v>
      </c>
      <c r="K61" s="216">
        <f>H57</f>
        <v>0.10401041666666666</v>
      </c>
      <c r="L61" s="217"/>
    </row>
    <row r="62" spans="1:12" ht="12.75" customHeight="1">
      <c r="A62" s="185"/>
      <c r="B62" s="195" t="str">
        <f>VLOOKUP($B64,Startlist!$B:$H,6,FALSE)</f>
        <v>CUEKS RACING</v>
      </c>
      <c r="C62" s="196"/>
      <c r="D62" s="197"/>
      <c r="E62" s="197"/>
      <c r="F62" s="196"/>
      <c r="G62" s="198"/>
      <c r="H62" s="208" t="str">
        <f>IF(ISERROR(SMALL(H64:H66,1)+SMALL(H64:H66,2)),"-",SMALL(H64:H66,1)+SMALL(H64:H66,2))</f>
        <v>-</v>
      </c>
      <c r="I62" s="212">
        <f>A62</f>
        <v>0</v>
      </c>
      <c r="J62" s="213">
        <v>1</v>
      </c>
      <c r="K62" s="215" t="str">
        <f>H62</f>
        <v>-</v>
      </c>
      <c r="L62" s="217"/>
    </row>
    <row r="63" spans="1:12" ht="12.75" customHeight="1">
      <c r="A63" s="191"/>
      <c r="B63" s="200"/>
      <c r="C63" s="201"/>
      <c r="D63" s="182"/>
      <c r="E63" s="182"/>
      <c r="F63" s="201"/>
      <c r="G63" s="184"/>
      <c r="H63" s="207"/>
      <c r="I63" s="212">
        <f>A62</f>
        <v>0</v>
      </c>
      <c r="J63" s="213">
        <v>2</v>
      </c>
      <c r="K63" s="216" t="str">
        <f>H62</f>
        <v>-</v>
      </c>
      <c r="L63" s="217"/>
    </row>
    <row r="64" spans="1:12" ht="12.75" customHeight="1">
      <c r="A64" s="191"/>
      <c r="B64" s="200">
        <v>32</v>
      </c>
      <c r="C64" s="201" t="str">
        <f>VLOOKUP($B64,Startlist!$B:$H,2,FALSE)</f>
        <v>MV7</v>
      </c>
      <c r="D64" s="184" t="str">
        <f>VLOOKUP($B64,Startlist!$B:$H,3,FALSE)</f>
        <v>Marko Ringenberg</v>
      </c>
      <c r="E64" s="184" t="str">
        <f>VLOOKUP($B64,Startlist!$B:$H,4,FALSE)</f>
        <v>Ilmar Pukk</v>
      </c>
      <c r="F64" s="201" t="str">
        <f>VLOOKUP($B64,Startlist!$B:$H,5,FALSE)</f>
        <v>EST</v>
      </c>
      <c r="G64" s="184" t="str">
        <f>VLOOKUP($B64,Startlist!$B:$H,7,FALSE)</f>
        <v>BMW M3</v>
      </c>
      <c r="H64" s="209" t="str">
        <f>IF(ISERROR(TIMEVALUE(SUBSTITUTE(TRIM(VLOOKUP(B64,Results!B:R,$K$1,FALSE)),".",":"))),"-",TIMEVALUE(SUBSTITUTE(TRIM(VLOOKUP(B64,Results!B:R,$K$1,FALSE)),".",":")))</f>
        <v>-</v>
      </c>
      <c r="I64" s="212">
        <f>A62</f>
        <v>0</v>
      </c>
      <c r="J64" s="213">
        <v>3</v>
      </c>
      <c r="K64" s="216" t="str">
        <f>H62</f>
        <v>-</v>
      </c>
      <c r="L64" s="217"/>
    </row>
    <row r="65" spans="1:12" ht="12.75" customHeight="1">
      <c r="A65" s="191"/>
      <c r="B65" s="200">
        <v>47</v>
      </c>
      <c r="C65" s="201" t="str">
        <f>VLOOKUP($B65,Startlist!$B:$H,2,FALSE)</f>
        <v>MV4</v>
      </c>
      <c r="D65" s="184" t="str">
        <f>VLOOKUP($B65,Startlist!$B:$H,3,FALSE)</f>
        <v>Henri Franke</v>
      </c>
      <c r="E65" s="184" t="str">
        <f>VLOOKUP($B65,Startlist!$B:$H,4,FALSE)</f>
        <v>Arvo Liimann</v>
      </c>
      <c r="F65" s="201" t="str">
        <f>VLOOKUP($B65,Startlist!$B:$H,5,FALSE)</f>
        <v>EST</v>
      </c>
      <c r="G65" s="184" t="str">
        <f>VLOOKUP($B65,Startlist!$B:$H,7,FALSE)</f>
        <v>Subaru Impreza</v>
      </c>
      <c r="H65" s="209" t="str">
        <f>IF(ISERROR(TIMEVALUE(SUBSTITUTE(TRIM(VLOOKUP(B65,Results!B:R,$K$1,FALSE)),".",":"))),"-",TIMEVALUE(SUBSTITUTE(TRIM(VLOOKUP(B65,Results!B:R,$K$1,FALSE)),".",":")))</f>
        <v>-</v>
      </c>
      <c r="I65" s="212">
        <f>A62</f>
        <v>0</v>
      </c>
      <c r="J65" s="213">
        <v>4</v>
      </c>
      <c r="K65" s="216" t="str">
        <f>H62</f>
        <v>-</v>
      </c>
      <c r="L65" s="217"/>
    </row>
    <row r="66" spans="1:12" ht="12.75" customHeight="1">
      <c r="A66" s="191"/>
      <c r="B66" s="200">
        <v>70</v>
      </c>
      <c r="C66" s="201" t="str">
        <f>VLOOKUP($B66,Startlist!$B:$H,2,FALSE)</f>
        <v>MV6</v>
      </c>
      <c r="D66" s="184" t="str">
        <f>VLOOKUP($B66,Startlist!$B:$H,3,FALSE)</f>
        <v>Raino Friedemann</v>
      </c>
      <c r="E66" s="184" t="str">
        <f>VLOOKUP($B66,Startlist!$B:$H,4,FALSE)</f>
        <v>Kristjan Must</v>
      </c>
      <c r="F66" s="201" t="str">
        <f>VLOOKUP($B66,Startlist!$B:$H,5,FALSE)</f>
        <v>EST</v>
      </c>
      <c r="G66" s="184" t="str">
        <f>VLOOKUP($B66,Startlist!$B:$H,7,FALSE)</f>
        <v>Honda Civic Type-R</v>
      </c>
      <c r="H66" s="209">
        <f>IF(ISERROR(TIMEVALUE(SUBSTITUTE(TRIM(VLOOKUP(B66,Results!B:R,$K$1,FALSE)),".",":"))),"-",TIMEVALUE(SUBSTITUTE(TRIM(VLOOKUP(B66,Results!B:R,$K$1,FALSE)),".",":")))</f>
        <v>0.047927083333333335</v>
      </c>
      <c r="I66" s="212">
        <f>A62</f>
        <v>0</v>
      </c>
      <c r="J66" s="213">
        <v>5</v>
      </c>
      <c r="K66" s="216" t="str">
        <f>H62</f>
        <v>-</v>
      </c>
      <c r="L66" s="217"/>
    </row>
    <row r="67" spans="1:12" ht="12.75" customHeight="1">
      <c r="A67" s="191"/>
      <c r="B67" s="200"/>
      <c r="C67" s="201"/>
      <c r="D67" s="182"/>
      <c r="E67" s="182"/>
      <c r="F67" s="201"/>
      <c r="G67" s="184"/>
      <c r="H67" s="207"/>
      <c r="I67" s="212">
        <f>A62</f>
        <v>0</v>
      </c>
      <c r="J67" s="213">
        <v>20</v>
      </c>
      <c r="K67" s="216" t="str">
        <f>H62</f>
        <v>-</v>
      </c>
      <c r="L67" s="217"/>
    </row>
    <row r="68" spans="1:12" ht="12.75" customHeight="1">
      <c r="A68" s="185"/>
      <c r="B68" s="195" t="str">
        <f>VLOOKUP($B70,Startlist!$B:$H,6,FALSE)</f>
        <v>G.M.RACING SK</v>
      </c>
      <c r="C68" s="196"/>
      <c r="D68" s="197"/>
      <c r="E68" s="197"/>
      <c r="F68" s="196"/>
      <c r="G68" s="198"/>
      <c r="H68" s="208" t="str">
        <f>IF(ISERROR(SMALL(H70:H71,1)+SMALL(H70:H71,2)),"-",SMALL(H70:H71,1)+SMALL(H70:H71,2))</f>
        <v>-</v>
      </c>
      <c r="I68" s="212">
        <f>A68</f>
        <v>0</v>
      </c>
      <c r="J68" s="213">
        <v>1</v>
      </c>
      <c r="K68" s="215" t="str">
        <f>H68</f>
        <v>-</v>
      </c>
      <c r="L68" s="217"/>
    </row>
    <row r="69" spans="1:12" ht="12.75" customHeight="1">
      <c r="A69" s="191"/>
      <c r="B69" s="200"/>
      <c r="C69" s="201"/>
      <c r="D69" s="182"/>
      <c r="E69" s="182"/>
      <c r="F69" s="201"/>
      <c r="G69" s="184"/>
      <c r="H69" s="207"/>
      <c r="I69" s="212">
        <f>A68</f>
        <v>0</v>
      </c>
      <c r="J69" s="213">
        <v>2</v>
      </c>
      <c r="K69" s="216" t="str">
        <f>H68</f>
        <v>-</v>
      </c>
      <c r="L69" s="217"/>
    </row>
    <row r="70" spans="1:12" ht="12.75" customHeight="1">
      <c r="A70" s="191"/>
      <c r="B70" s="200">
        <v>29</v>
      </c>
      <c r="C70" s="201" t="str">
        <f>VLOOKUP($B70,Startlist!$B:$H,2,FALSE)</f>
        <v>MV3</v>
      </c>
      <c r="D70" s="184" t="str">
        <f>VLOOKUP($B70,Startlist!$B:$H,3,FALSE)</f>
        <v>Tanel Samm</v>
      </c>
      <c r="E70" s="184" t="str">
        <f>VLOOKUP($B70,Startlist!$B:$H,4,FALSE)</f>
        <v>Kaimar Taal</v>
      </c>
      <c r="F70" s="201" t="str">
        <f>VLOOKUP($B70,Startlist!$B:$H,5,FALSE)</f>
        <v>EST</v>
      </c>
      <c r="G70" s="184" t="str">
        <f>VLOOKUP($B70,Startlist!$B:$H,7,FALSE)</f>
        <v>Ford Fiesta R2</v>
      </c>
      <c r="H70" s="209" t="str">
        <f>IF(ISERROR(TIMEVALUE(SUBSTITUTE(TRIM(VLOOKUP(B70,Results!B:R,$K$1,FALSE)),".",":"))),"-",TIMEVALUE(SUBSTITUTE(TRIM(VLOOKUP(B70,Results!B:R,$K$1,FALSE)),".",":")))</f>
        <v>-</v>
      </c>
      <c r="I70" s="212">
        <f>A68</f>
        <v>0</v>
      </c>
      <c r="J70" s="213">
        <v>3</v>
      </c>
      <c r="K70" s="216" t="str">
        <f>H68</f>
        <v>-</v>
      </c>
      <c r="L70" s="217"/>
    </row>
    <row r="71" spans="1:12" ht="12.75" customHeight="1">
      <c r="A71" s="191"/>
      <c r="B71" s="200">
        <v>61</v>
      </c>
      <c r="C71" s="201" t="str">
        <f>VLOOKUP($B71,Startlist!$B:$H,2,FALSE)</f>
        <v>MV6</v>
      </c>
      <c r="D71" s="184" t="str">
        <f>VLOOKUP($B71,Startlist!$B:$H,3,FALSE)</f>
        <v>Kristen Volkov</v>
      </c>
      <c r="E71" s="184" t="str">
        <f>VLOOKUP($B71,Startlist!$B:$H,4,FALSE)</f>
        <v>Erki Eksin</v>
      </c>
      <c r="F71" s="201" t="str">
        <f>VLOOKUP($B71,Startlist!$B:$H,5,FALSE)</f>
        <v>EST</v>
      </c>
      <c r="G71" s="184" t="str">
        <f>VLOOKUP($B71,Startlist!$B:$H,7,FALSE)</f>
        <v>BMW 316I</v>
      </c>
      <c r="H71" s="209">
        <f>IF(ISERROR(TIMEVALUE(SUBSTITUTE(TRIM(VLOOKUP(B71,Results!B:R,$K$1,FALSE)),".",":"))),"-",TIMEVALUE(SUBSTITUTE(TRIM(VLOOKUP(B71,Results!B:R,$K$1,FALSE)),".",":")))</f>
        <v>0.04787731481481481</v>
      </c>
      <c r="I71" s="212">
        <f>A68</f>
        <v>0</v>
      </c>
      <c r="J71" s="213">
        <v>4</v>
      </c>
      <c r="K71" s="216" t="str">
        <f>H68</f>
        <v>-</v>
      </c>
      <c r="L71" s="217"/>
    </row>
    <row r="72" spans="1:12" ht="12.75" customHeight="1">
      <c r="A72" s="191"/>
      <c r="B72" s="200"/>
      <c r="C72" s="201"/>
      <c r="D72" s="182"/>
      <c r="E72" s="182"/>
      <c r="F72" s="201"/>
      <c r="G72" s="184"/>
      <c r="H72" s="207"/>
      <c r="I72" s="212">
        <f>A68</f>
        <v>0</v>
      </c>
      <c r="J72" s="213">
        <v>20</v>
      </c>
      <c r="K72" s="216" t="str">
        <f>H68</f>
        <v>-</v>
      </c>
      <c r="L72" s="217"/>
    </row>
    <row r="73" spans="1:12" ht="12.75" customHeight="1">
      <c r="A73" s="185"/>
      <c r="B73" s="195" t="str">
        <f>VLOOKUP($B75,Startlist!$B:$H,6,FALSE)</f>
        <v>GAZ RALLIKLUBI</v>
      </c>
      <c r="C73" s="196"/>
      <c r="D73" s="197"/>
      <c r="E73" s="197"/>
      <c r="F73" s="196"/>
      <c r="G73" s="198"/>
      <c r="H73" s="208" t="str">
        <f>IF(ISERROR(SMALL(H75:H77,1)+SMALL(H75:H77,2)),"-",SMALL(H75:H77,1)+SMALL(H75:H77,2))</f>
        <v>-</v>
      </c>
      <c r="I73" s="212">
        <f>A73</f>
        <v>0</v>
      </c>
      <c r="J73" s="213">
        <v>1</v>
      </c>
      <c r="K73" s="215" t="str">
        <f>H73</f>
        <v>-</v>
      </c>
      <c r="L73" s="217"/>
    </row>
    <row r="74" spans="1:12" ht="12.75" customHeight="1">
      <c r="A74" s="191"/>
      <c r="B74" s="200"/>
      <c r="C74" s="201"/>
      <c r="D74" s="182"/>
      <c r="E74" s="182"/>
      <c r="F74" s="201"/>
      <c r="G74" s="184"/>
      <c r="H74" s="207"/>
      <c r="I74" s="212">
        <f>A73</f>
        <v>0</v>
      </c>
      <c r="J74" s="213">
        <v>2</v>
      </c>
      <c r="K74" s="216" t="str">
        <f>H73</f>
        <v>-</v>
      </c>
      <c r="L74" s="217"/>
    </row>
    <row r="75" spans="1:12" ht="12.75" customHeight="1">
      <c r="A75" s="191"/>
      <c r="B75" s="200">
        <v>74</v>
      </c>
      <c r="C75" s="201" t="str">
        <f>VLOOKUP($B75,Startlist!$B:$H,2,FALSE)</f>
        <v>MV8</v>
      </c>
      <c r="D75" s="184" t="str">
        <f>VLOOKUP($B75,Startlist!$B:$H,3,FALSE)</f>
        <v>Kaido Vilu</v>
      </c>
      <c r="E75" s="184" t="str">
        <f>VLOOKUP($B75,Startlist!$B:$H,4,FALSE)</f>
        <v>Ants Uustalu</v>
      </c>
      <c r="F75" s="201" t="str">
        <f>VLOOKUP($B75,Startlist!$B:$H,5,FALSE)</f>
        <v>EST</v>
      </c>
      <c r="G75" s="184" t="str">
        <f>VLOOKUP($B75,Startlist!$B:$H,7,FALSE)</f>
        <v>GAZ 51</v>
      </c>
      <c r="H75" s="209" t="str">
        <f>IF(ISERROR(TIMEVALUE(SUBSTITUTE(TRIM(VLOOKUP(B75,Results!B:R,$K$1,FALSE)),".",":"))),"-",TIMEVALUE(SUBSTITUTE(TRIM(VLOOKUP(B75,Results!B:R,$K$1,FALSE)),".",":")))</f>
        <v>-</v>
      </c>
      <c r="I75" s="212">
        <f>A73</f>
        <v>0</v>
      </c>
      <c r="J75" s="213">
        <v>3</v>
      </c>
      <c r="K75" s="216" t="str">
        <f>H73</f>
        <v>-</v>
      </c>
      <c r="L75" s="217"/>
    </row>
    <row r="76" spans="1:12" ht="12.75" customHeight="1">
      <c r="A76" s="191"/>
      <c r="B76" s="200">
        <v>78</v>
      </c>
      <c r="C76" s="201" t="str">
        <f>VLOOKUP($B76,Startlist!$B:$H,2,FALSE)</f>
        <v>MV8</v>
      </c>
      <c r="D76" s="184" t="str">
        <f>VLOOKUP($B76,Startlist!$B:$H,3,FALSE)</f>
        <v>Janno Nuiamäe</v>
      </c>
      <c r="E76" s="184" t="str">
        <f>VLOOKUP($B76,Startlist!$B:$H,4,FALSE)</f>
        <v>Aleksandr Serjodkin</v>
      </c>
      <c r="F76" s="201" t="str">
        <f>VLOOKUP($B76,Startlist!$B:$H,5,FALSE)</f>
        <v>EST</v>
      </c>
      <c r="G76" s="184" t="str">
        <f>VLOOKUP($B76,Startlist!$B:$H,7,FALSE)</f>
        <v>GAZ WRC 51</v>
      </c>
      <c r="H76" s="209">
        <f>IF(ISERROR(TIMEVALUE(SUBSTITUTE(TRIM(VLOOKUP(B76,Results!B:R,$K$1,FALSE)),".",":"))),"-",TIMEVALUE(SUBSTITUTE(TRIM(VLOOKUP(B76,Results!B:R,$K$1,FALSE)),".",":")))</f>
        <v>0.05327199074074074</v>
      </c>
      <c r="I76" s="212">
        <f>A73</f>
        <v>0</v>
      </c>
      <c r="J76" s="213">
        <v>4</v>
      </c>
      <c r="K76" s="216" t="str">
        <f>H73</f>
        <v>-</v>
      </c>
      <c r="L76" s="217"/>
    </row>
    <row r="77" spans="1:12" ht="12.75" customHeight="1">
      <c r="A77" s="191"/>
      <c r="B77" s="200">
        <v>80</v>
      </c>
      <c r="C77" s="201" t="str">
        <f>VLOOKUP($B77,Startlist!$B:$H,2,FALSE)</f>
        <v>MV8</v>
      </c>
      <c r="D77" s="184" t="str">
        <f>VLOOKUP($B77,Startlist!$B:$H,3,FALSE)</f>
        <v>Martin Leemets</v>
      </c>
      <c r="E77" s="184" t="str">
        <f>VLOOKUP($B77,Startlist!$B:$H,4,FALSE)</f>
        <v>Rivo Hell</v>
      </c>
      <c r="F77" s="201" t="str">
        <f>VLOOKUP($B77,Startlist!$B:$H,5,FALSE)</f>
        <v>EST</v>
      </c>
      <c r="G77" s="184" t="str">
        <f>VLOOKUP($B77,Startlist!$B:$H,7,FALSE)</f>
        <v>GAZ 51</v>
      </c>
      <c r="H77" s="209" t="str">
        <f>IF(ISERROR(TIMEVALUE(SUBSTITUTE(TRIM(VLOOKUP(B77,Results!B:R,$K$1,FALSE)),".",":"))),"-",TIMEVALUE(SUBSTITUTE(TRIM(VLOOKUP(B77,Results!B:R,$K$1,FALSE)),".",":")))</f>
        <v>-</v>
      </c>
      <c r="I77" s="212">
        <f>A73</f>
        <v>0</v>
      </c>
      <c r="J77" s="213">
        <v>5</v>
      </c>
      <c r="K77" s="216" t="str">
        <f>H73</f>
        <v>-</v>
      </c>
      <c r="L77" s="217"/>
    </row>
    <row r="78" spans="1:12" ht="12.75" customHeight="1">
      <c r="A78" s="191"/>
      <c r="B78" s="200"/>
      <c r="C78" s="201"/>
      <c r="D78" s="182"/>
      <c r="E78" s="182"/>
      <c r="F78" s="201"/>
      <c r="G78" s="184"/>
      <c r="H78" s="207"/>
      <c r="I78" s="212">
        <f>A73</f>
        <v>0</v>
      </c>
      <c r="J78" s="213">
        <v>20</v>
      </c>
      <c r="K78" s="216" t="str">
        <f>H73</f>
        <v>-</v>
      </c>
      <c r="L78" s="217"/>
    </row>
    <row r="79" spans="1:12" ht="12.75" customHeight="1">
      <c r="A79" s="185"/>
      <c r="B79" s="195" t="str">
        <f>VLOOKUP($B81,Startlist!$B:$H,6,FALSE)</f>
        <v>KUPATAMA MOTORSPORT</v>
      </c>
      <c r="C79" s="196"/>
      <c r="D79" s="197"/>
      <c r="E79" s="197"/>
      <c r="F79" s="196"/>
      <c r="G79" s="198"/>
      <c r="H79" s="208" t="str">
        <f>IF(ISERROR(SMALL(H81:H82,1)+SMALL(H81:H82,2)),"-",SMALL(H81:H82,1)+SMALL(H81:H82,2))</f>
        <v>-</v>
      </c>
      <c r="I79" s="212">
        <f>A79</f>
        <v>0</v>
      </c>
      <c r="J79" s="213">
        <v>1</v>
      </c>
      <c r="K79" s="215" t="str">
        <f>H79</f>
        <v>-</v>
      </c>
      <c r="L79" s="217"/>
    </row>
    <row r="80" spans="1:12" ht="12.75" customHeight="1">
      <c r="A80" s="191"/>
      <c r="B80" s="200"/>
      <c r="C80" s="201"/>
      <c r="D80" s="182"/>
      <c r="E80" s="182"/>
      <c r="F80" s="201"/>
      <c r="G80" s="184"/>
      <c r="H80" s="207"/>
      <c r="I80" s="212">
        <f>A79</f>
        <v>0</v>
      </c>
      <c r="J80" s="213">
        <v>2</v>
      </c>
      <c r="K80" s="216" t="str">
        <f>H79</f>
        <v>-</v>
      </c>
      <c r="L80" s="217"/>
    </row>
    <row r="81" spans="1:12" ht="12.75" customHeight="1">
      <c r="A81" s="191"/>
      <c r="B81" s="200">
        <v>37</v>
      </c>
      <c r="C81" s="201" t="str">
        <f>VLOOKUP($B81,Startlist!$B:$H,2,FALSE)</f>
        <v>MV4</v>
      </c>
      <c r="D81" s="184" t="str">
        <f>VLOOKUP($B81,Startlist!$B:$H,3,FALSE)</f>
        <v>Siim Liivamägi</v>
      </c>
      <c r="E81" s="184" t="str">
        <f>VLOOKUP($B81,Startlist!$B:$H,4,FALSE)</f>
        <v>Edvin Parisalu</v>
      </c>
      <c r="F81" s="201" t="str">
        <f>VLOOKUP($B81,Startlist!$B:$H,5,FALSE)</f>
        <v>EST</v>
      </c>
      <c r="G81" s="184" t="str">
        <f>VLOOKUP($B81,Startlist!$B:$H,7,FALSE)</f>
        <v>Mitsubishi Lancer Evo 9</v>
      </c>
      <c r="H81" s="209" t="str">
        <f>IF(ISERROR(TIMEVALUE(SUBSTITUTE(TRIM(VLOOKUP(B81,Results!B:R,$K$1,FALSE)),".",":"))),"-",TIMEVALUE(SUBSTITUTE(TRIM(VLOOKUP(B81,Results!B:R,$K$1,FALSE)),".",":")))</f>
        <v>-</v>
      </c>
      <c r="I81" s="212">
        <f>A79</f>
        <v>0</v>
      </c>
      <c r="J81" s="213">
        <v>3</v>
      </c>
      <c r="K81" s="216" t="str">
        <f>H79</f>
        <v>-</v>
      </c>
      <c r="L81" s="217"/>
    </row>
    <row r="82" spans="1:12" ht="12.75" customHeight="1">
      <c r="A82" s="191"/>
      <c r="B82" s="200">
        <v>76</v>
      </c>
      <c r="C82" s="201" t="str">
        <f>VLOOKUP($B82,Startlist!$B:$H,2,FALSE)</f>
        <v>MV8</v>
      </c>
      <c r="D82" s="184" t="str">
        <f>VLOOKUP($B82,Startlist!$B:$H,3,FALSE)</f>
        <v>Meelis Hirsnik</v>
      </c>
      <c r="E82" s="184" t="str">
        <f>VLOOKUP($B82,Startlist!$B:$H,4,FALSE)</f>
        <v>Kaido Oru</v>
      </c>
      <c r="F82" s="201" t="str">
        <f>VLOOKUP($B82,Startlist!$B:$H,5,FALSE)</f>
        <v>EST</v>
      </c>
      <c r="G82" s="184" t="str">
        <f>VLOOKUP($B82,Startlist!$B:$H,7,FALSE)</f>
        <v>GAZ 51 RS</v>
      </c>
      <c r="H82" s="209">
        <f>IF(ISERROR(TIMEVALUE(SUBSTITUTE(TRIM(VLOOKUP(B82,Results!B:R,$K$1,FALSE)),".",":"))),"-",TIMEVALUE(SUBSTITUTE(TRIM(VLOOKUP(B82,Results!B:R,$K$1,FALSE)),".",":")))</f>
        <v>0.051166666666666666</v>
      </c>
      <c r="I82" s="212">
        <f>A79</f>
        <v>0</v>
      </c>
      <c r="J82" s="213">
        <v>4</v>
      </c>
      <c r="K82" s="216" t="str">
        <f>H79</f>
        <v>-</v>
      </c>
      <c r="L82" s="217"/>
    </row>
    <row r="83" spans="1:12" ht="12.75" customHeight="1">
      <c r="A83" s="191"/>
      <c r="B83" s="200"/>
      <c r="C83" s="201"/>
      <c r="D83" s="182"/>
      <c r="E83" s="182"/>
      <c r="F83" s="201"/>
      <c r="G83" s="184"/>
      <c r="H83" s="207"/>
      <c r="I83" s="212">
        <f>A79</f>
        <v>0</v>
      </c>
      <c r="J83" s="213">
        <v>20</v>
      </c>
      <c r="K83" s="216" t="str">
        <f>H79</f>
        <v>-</v>
      </c>
      <c r="L83" s="217"/>
    </row>
    <row r="84" spans="1:12" ht="12.75" customHeight="1">
      <c r="A84" s="185"/>
      <c r="B84" s="195" t="str">
        <f>VLOOKUP($B86,Startlist!$B:$H,6,FALSE)</f>
        <v>MS RACING</v>
      </c>
      <c r="C84" s="196"/>
      <c r="D84" s="197"/>
      <c r="E84" s="197"/>
      <c r="F84" s="196"/>
      <c r="G84" s="198"/>
      <c r="H84" s="208" t="str">
        <f>IF(ISERROR(SMALL(H86:H87,1)+SMALL(H86:H87,2)),"-",SMALL(H86:H87,1)+SMALL(H86:H87,2))</f>
        <v>-</v>
      </c>
      <c r="I84" s="212">
        <f>A84</f>
        <v>0</v>
      </c>
      <c r="J84" s="213">
        <v>1</v>
      </c>
      <c r="K84" s="215" t="str">
        <f>H84</f>
        <v>-</v>
      </c>
      <c r="L84" s="217"/>
    </row>
    <row r="85" spans="1:12" ht="12.75" customHeight="1">
      <c r="A85" s="191"/>
      <c r="B85" s="200"/>
      <c r="C85" s="201"/>
      <c r="D85" s="182"/>
      <c r="E85" s="182"/>
      <c r="F85" s="201"/>
      <c r="G85" s="184"/>
      <c r="H85" s="207"/>
      <c r="I85" s="212">
        <f>A84</f>
        <v>0</v>
      </c>
      <c r="J85" s="213">
        <v>2</v>
      </c>
      <c r="K85" s="216" t="str">
        <f>H84</f>
        <v>-</v>
      </c>
      <c r="L85" s="217"/>
    </row>
    <row r="86" spans="1:12" ht="12.75" customHeight="1">
      <c r="A86" s="191"/>
      <c r="B86" s="200">
        <v>56</v>
      </c>
      <c r="C86" s="201" t="str">
        <f>VLOOKUP($B86,Startlist!$B:$H,2,FALSE)</f>
        <v>MV4</v>
      </c>
      <c r="D86" s="184" t="str">
        <f>VLOOKUP($B86,Startlist!$B:$H,3,FALSE)</f>
        <v>Janek Vallask</v>
      </c>
      <c r="E86" s="184" t="str">
        <f>VLOOKUP($B86,Startlist!$B:$H,4,FALSE)</f>
        <v>Kaupo Vana</v>
      </c>
      <c r="F86" s="201" t="str">
        <f>VLOOKUP($B86,Startlist!$B:$H,5,FALSE)</f>
        <v>EST</v>
      </c>
      <c r="G86" s="184" t="str">
        <f>VLOOKUP($B86,Startlist!$B:$H,7,FALSE)</f>
        <v>Subaru Impreza</v>
      </c>
      <c r="H86" s="209" t="str">
        <f>IF(ISERROR(TIMEVALUE(SUBSTITUTE(TRIM(VLOOKUP(B86,Results!B:R,$K$1,FALSE)),".",":"))),"-",TIMEVALUE(SUBSTITUTE(TRIM(VLOOKUP(B86,Results!B:R,$K$1,FALSE)),".",":")))</f>
        <v>-</v>
      </c>
      <c r="I86" s="212">
        <f>A84</f>
        <v>0</v>
      </c>
      <c r="J86" s="213">
        <v>3</v>
      </c>
      <c r="K86" s="216" t="str">
        <f>H84</f>
        <v>-</v>
      </c>
      <c r="L86" s="217"/>
    </row>
    <row r="87" spans="1:12" ht="12.75" customHeight="1">
      <c r="A87" s="191"/>
      <c r="B87" s="200">
        <v>57</v>
      </c>
      <c r="C87" s="201" t="str">
        <f>VLOOKUP($B87,Startlist!$B:$H,2,FALSE)</f>
        <v>MV4</v>
      </c>
      <c r="D87" s="184" t="str">
        <f>VLOOKUP($B87,Startlist!$B:$H,3,FALSE)</f>
        <v>Vallo Nuuter</v>
      </c>
      <c r="E87" s="184" t="str">
        <f>VLOOKUP($B87,Startlist!$B:$H,4,FALSE)</f>
        <v>Alar Tatrik</v>
      </c>
      <c r="F87" s="201" t="str">
        <f>VLOOKUP($B87,Startlist!$B:$H,5,FALSE)</f>
        <v>EST</v>
      </c>
      <c r="G87" s="184" t="str">
        <f>VLOOKUP($B87,Startlist!$B:$H,7,FALSE)</f>
        <v>Subaru Impreza</v>
      </c>
      <c r="H87" s="209">
        <f>IF(ISERROR(TIMEVALUE(SUBSTITUTE(TRIM(VLOOKUP(B87,Results!B:R,$K$1,FALSE)),".",":"))),"-",TIMEVALUE(SUBSTITUTE(TRIM(VLOOKUP(B87,Results!B:R,$K$1,FALSE)),".",":")))</f>
        <v>0.04510300925925926</v>
      </c>
      <c r="I87" s="212">
        <f>A84</f>
        <v>0</v>
      </c>
      <c r="J87" s="213">
        <v>4</v>
      </c>
      <c r="K87" s="216" t="str">
        <f>H84</f>
        <v>-</v>
      </c>
      <c r="L87" s="217"/>
    </row>
    <row r="88" spans="1:12" ht="12.75" customHeight="1">
      <c r="A88" s="191"/>
      <c r="B88" s="200"/>
      <c r="C88" s="201"/>
      <c r="D88" s="182"/>
      <c r="E88" s="182"/>
      <c r="F88" s="201"/>
      <c r="G88" s="184"/>
      <c r="H88" s="207"/>
      <c r="I88" s="212">
        <f>A84</f>
        <v>0</v>
      </c>
      <c r="J88" s="213">
        <v>20</v>
      </c>
      <c r="K88" s="216" t="str">
        <f>H84</f>
        <v>-</v>
      </c>
      <c r="L88" s="217"/>
    </row>
  </sheetData>
  <sheetProtection/>
  <mergeCells count="4">
    <mergeCell ref="A1:G1"/>
    <mergeCell ref="A2:G2"/>
    <mergeCell ref="A3:G3"/>
    <mergeCell ref="I1:J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ySplit="7" topLeftCell="A8" activePane="bottomLeft" state="frozen"/>
      <selection pane="topLeft" activeCell="D58" sqref="D58"/>
      <selection pane="bottomLeft" activeCell="D58" sqref="D58"/>
    </sheetView>
  </sheetViews>
  <sheetFormatPr defaultColWidth="9.140625" defaultRowHeight="12.75"/>
  <cols>
    <col min="1" max="1" width="5.28125" style="22" customWidth="1"/>
    <col min="2" max="2" width="6.00390625" style="266" customWidth="1"/>
    <col min="3" max="3" width="9.7109375" style="0" customWidth="1"/>
    <col min="4" max="4" width="9.421875" style="0" customWidth="1"/>
    <col min="5" max="5" width="9.57421875" style="0" customWidth="1"/>
    <col min="6" max="6" width="12.140625" style="0" hidden="1" customWidth="1"/>
    <col min="7" max="7" width="35.28125" style="0" bestFit="1" customWidth="1"/>
    <col min="8" max="8" width="8.28125" style="0" bestFit="1" customWidth="1"/>
    <col min="9" max="9" width="23.28125" style="0" bestFit="1" customWidth="1"/>
    <col min="10" max="10" width="27.00390625" style="0" bestFit="1" customWidth="1"/>
    <col min="11" max="11" width="9.140625" style="53" customWidth="1"/>
    <col min="12" max="12" width="9.140625" style="2" customWidth="1"/>
  </cols>
  <sheetData>
    <row r="1" spans="8:11" ht="15.75">
      <c r="H1" s="1" t="str">
        <f>Startlist!$F1</f>
        <v> </v>
      </c>
      <c r="K1" s="57"/>
    </row>
    <row r="2" spans="1:11" ht="15" customHeight="1">
      <c r="A2" s="318" t="str">
        <f>Startlist!$A4</f>
        <v>17th South Estonian Rally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5">
      <c r="A3" s="319" t="str">
        <f>Startlist!$F5</f>
        <v>August 30-31, 2019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5">
      <c r="A4" s="319" t="str">
        <f>Startlist!$F6</f>
        <v>Võrumaa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3:11" ht="15" customHeight="1">
      <c r="C5" s="2"/>
      <c r="D5" s="2"/>
      <c r="E5" s="2"/>
      <c r="F5" s="2"/>
      <c r="K5" s="58"/>
    </row>
    <row r="6" spans="1:12" ht="15.75" customHeight="1">
      <c r="A6" s="107"/>
      <c r="B6" s="275" t="s">
        <v>661</v>
      </c>
      <c r="C6" s="109"/>
      <c r="D6" s="109"/>
      <c r="E6" s="109"/>
      <c r="F6" s="109"/>
      <c r="G6" s="107"/>
      <c r="H6" s="107"/>
      <c r="I6" s="107"/>
      <c r="J6" s="107"/>
      <c r="K6" s="108"/>
      <c r="L6" s="109"/>
    </row>
    <row r="7" spans="1:12" ht="12.75">
      <c r="A7" s="107"/>
      <c r="B7" s="267" t="s">
        <v>673</v>
      </c>
      <c r="C7" s="126" t="s">
        <v>800</v>
      </c>
      <c r="D7" s="126" t="s">
        <v>801</v>
      </c>
      <c r="E7" s="126" t="s">
        <v>802</v>
      </c>
      <c r="F7" s="126" t="s">
        <v>590</v>
      </c>
      <c r="G7" s="127" t="s">
        <v>660</v>
      </c>
      <c r="H7" s="126"/>
      <c r="I7" s="128" t="s">
        <v>670</v>
      </c>
      <c r="J7" s="124" t="s">
        <v>669</v>
      </c>
      <c r="K7" s="125" t="s">
        <v>662</v>
      </c>
      <c r="L7" s="109"/>
    </row>
    <row r="8" spans="1:12" ht="15" customHeight="1">
      <c r="A8" s="129">
        <v>1</v>
      </c>
      <c r="B8" s="225">
        <v>3</v>
      </c>
      <c r="C8" s="130" t="str">
        <f>IF(VLOOKUP($B8,'Champ Classes'!$A:$G,2,FALSE)="","",VLOOKUP($B8,'Champ Classes'!$A:$G,2,FALSE))</f>
        <v>EMV1</v>
      </c>
      <c r="D8" s="130" t="str">
        <f>IF(VLOOKUP($B8,'Champ Classes'!$A:$G,3,FALSE)="","",VLOOKUP($B8,'Champ Classes'!$A:$G,3,FALSE))</f>
        <v>LRC ABS</v>
      </c>
      <c r="E8" s="130">
        <f>IF(VLOOKUP($B8,'Champ Classes'!$A:$G,4,FALSE)="","",VLOOKUP($B8,'Champ Classes'!$A:$G,4,FALSE))</f>
      </c>
      <c r="F8" s="130" t="str">
        <f>IF(VLOOKUP($B8,'Champ Classes'!$A:$G,5,FALSE)="","",VLOOKUP($B8,'Champ Classes'!$A:$G,5,FALSE))</f>
        <v>LRC ABS, LRC1, LRC2</v>
      </c>
      <c r="G8" s="131" t="str">
        <f>CONCATENATE(VLOOKUP(B8,Startlist!B:H,3,FALSE)," / ",VLOOKUP(B8,Startlist!B:H,4,FALSE))</f>
        <v>Georg Gross / Raigo Mōlder</v>
      </c>
      <c r="H8" s="132" t="str">
        <f>VLOOKUP(B8,Startlist!B:F,5,FALSE)</f>
        <v>EST</v>
      </c>
      <c r="I8" s="131" t="str">
        <f>VLOOKUP(B8,Startlist!B:H,7,FALSE)</f>
        <v>Ford Fiesta WRC</v>
      </c>
      <c r="J8" s="131" t="str">
        <f>VLOOKUP(B8,Startlist!B:H,6,FALSE)</f>
        <v>OT RACING</v>
      </c>
      <c r="K8" s="133" t="str">
        <f>IF(VLOOKUP(B8,Results!B:P,15,FALSE)="","Retired",VLOOKUP(B8,Results!B:P,15,FALSE))</f>
        <v>55.04,5</v>
      </c>
      <c r="L8" s="281"/>
    </row>
    <row r="9" spans="1:12" ht="15" customHeight="1">
      <c r="A9" s="129">
        <f>A8+1</f>
        <v>2</v>
      </c>
      <c r="B9" s="225">
        <v>2</v>
      </c>
      <c r="C9" s="130" t="str">
        <f>IF(VLOOKUP($B9,'Champ Classes'!$A:$G,2,FALSE)="","",VLOOKUP($B9,'Champ Classes'!$A:$G,2,FALSE))</f>
        <v>EMV2</v>
      </c>
      <c r="D9" s="130" t="str">
        <f>IF(VLOOKUP($B9,'Champ Classes'!$A:$G,3,FALSE)="","",VLOOKUP($B9,'Champ Classes'!$A:$G,3,FALSE))</f>
        <v>LRC ABS</v>
      </c>
      <c r="E9" s="130">
        <f>IF(VLOOKUP($B9,'Champ Classes'!$A:$G,4,FALSE)="","",VLOOKUP($B9,'Champ Classes'!$A:$G,4,FALSE))</f>
      </c>
      <c r="F9" s="130" t="str">
        <f>IF(VLOOKUP($B9,'Champ Classes'!$A:$G,5,FALSE)="","",VLOOKUP($B9,'Champ Classes'!$A:$G,5,FALSE))</f>
        <v>LRC ABS, LRC1, LRC2</v>
      </c>
      <c r="G9" s="131" t="str">
        <f>CONCATENATE(VLOOKUP(B9,Startlist!B:H,3,FALSE)," / ",VLOOKUP(B9,Startlist!B:H,4,FALSE))</f>
        <v>Oliver Solberg / Aaron Johnston</v>
      </c>
      <c r="H9" s="132" t="str">
        <f>VLOOKUP(B9,Startlist!B:F,5,FALSE)</f>
        <v>LAT / GBR</v>
      </c>
      <c r="I9" s="131" t="str">
        <f>VLOOKUP(B9,Startlist!B:H,7,FALSE)</f>
        <v>VW Polo GTI R5</v>
      </c>
      <c r="J9" s="131" t="str">
        <f>VLOOKUP(B9,Startlist!B:H,6,FALSE)</f>
        <v>SPORTS RACING TECHNOLOGIES</v>
      </c>
      <c r="K9" s="133" t="str">
        <f>IF(VLOOKUP(B9,Results!B:P,15,FALSE)="","Retired",VLOOKUP(B9,Results!B:P,15,FALSE))</f>
        <v>55.08,4</v>
      </c>
      <c r="L9" s="281"/>
    </row>
    <row r="10" spans="1:12" ht="15" customHeight="1">
      <c r="A10" s="129">
        <f aca="true" t="shared" si="0" ref="A10:A60">A9+1</f>
        <v>3</v>
      </c>
      <c r="B10" s="225">
        <v>6</v>
      </c>
      <c r="C10" s="130" t="str">
        <f>IF(VLOOKUP($B10,'Champ Classes'!$A:$G,2,FALSE)="","",VLOOKUP($B10,'Champ Classes'!$A:$G,2,FALSE))</f>
        <v>EMV1</v>
      </c>
      <c r="D10" s="130" t="str">
        <f>IF(VLOOKUP($B10,'Champ Classes'!$A:$G,3,FALSE)="","",VLOOKUP($B10,'Champ Classes'!$A:$G,3,FALSE))</f>
        <v>LRC ABS</v>
      </c>
      <c r="E10" s="130">
        <f>IF(VLOOKUP($B10,'Champ Classes'!$A:$G,4,FALSE)="","",VLOOKUP($B10,'Champ Classes'!$A:$G,4,FALSE))</f>
      </c>
      <c r="F10" s="130" t="str">
        <f>IF(VLOOKUP($B10,'Champ Classes'!$A:$G,5,FALSE)="","",VLOOKUP($B10,'Champ Classes'!$A:$G,5,FALSE))</f>
        <v>LRC ABS, LRC1, LRC2</v>
      </c>
      <c r="G10" s="131" t="str">
        <f>CONCATENATE(VLOOKUP(B10,Startlist!B:H,3,FALSE)," / ",VLOOKUP(B10,Startlist!B:H,4,FALSE))</f>
        <v>Egon Kaur / Silver Simm</v>
      </c>
      <c r="H10" s="132" t="str">
        <f>VLOOKUP(B10,Startlist!B:F,5,FALSE)</f>
        <v>EST</v>
      </c>
      <c r="I10" s="131" t="str">
        <f>VLOOKUP(B10,Startlist!B:H,7,FALSE)</f>
        <v>Ford Fiesta</v>
      </c>
      <c r="J10" s="131" t="str">
        <f>VLOOKUP(B10,Startlist!B:H,6,FALSE)</f>
        <v>KAUR MOTORSPORT</v>
      </c>
      <c r="K10" s="133" t="str">
        <f>IF(VLOOKUP(B10,Results!B:P,15,FALSE)="","Retired",VLOOKUP(B10,Results!B:P,15,FALSE))</f>
        <v>56.16,7</v>
      </c>
      <c r="L10" s="281"/>
    </row>
    <row r="11" spans="1:12" ht="15" customHeight="1">
      <c r="A11" s="129">
        <f t="shared" si="0"/>
        <v>4</v>
      </c>
      <c r="B11" s="225">
        <v>4</v>
      </c>
      <c r="C11" s="130" t="str">
        <f>IF(VLOOKUP($B11,'Champ Classes'!$A:$G,2,FALSE)="","",VLOOKUP($B11,'Champ Classes'!$A:$G,2,FALSE))</f>
        <v>EMV1</v>
      </c>
      <c r="D11" s="130" t="str">
        <f>IF(VLOOKUP($B11,'Champ Classes'!$A:$G,3,FALSE)="","",VLOOKUP($B11,'Champ Classes'!$A:$G,3,FALSE))</f>
        <v>LRC ABS</v>
      </c>
      <c r="E11" s="130">
        <f>IF(VLOOKUP($B11,'Champ Classes'!$A:$G,4,FALSE)="","",VLOOKUP($B11,'Champ Classes'!$A:$G,4,FALSE))</f>
      </c>
      <c r="F11" s="130" t="str">
        <f>IF(VLOOKUP($B11,'Champ Classes'!$A:$G,5,FALSE)="","",VLOOKUP($B11,'Champ Classes'!$A:$G,5,FALSE))</f>
        <v>LRC ABS, LRC1, LRC2</v>
      </c>
      <c r="G11" s="131" t="str">
        <f>CONCATENATE(VLOOKUP(B11,Startlist!B:H,3,FALSE)," / ",VLOOKUP(B11,Startlist!B:H,4,FALSE))</f>
        <v>Valerii Gorban / Sergei Larens</v>
      </c>
      <c r="H11" s="132" t="str">
        <f>VLOOKUP(B11,Startlist!B:F,5,FALSE)</f>
        <v>UKR / EST</v>
      </c>
      <c r="I11" s="131" t="str">
        <f>VLOOKUP(B11,Startlist!B:H,7,FALSE)</f>
        <v>BMW-Mini John Cooper WRC</v>
      </c>
      <c r="J11" s="131" t="str">
        <f>VLOOKUP(B11,Startlist!B:H,6,FALSE)</f>
        <v>EUROLAMP WORLD RALLY TEAM</v>
      </c>
      <c r="K11" s="133" t="str">
        <f>IF(VLOOKUP(B11,Results!B:P,15,FALSE)="","Retired",VLOOKUP(B11,Results!B:P,15,FALSE))</f>
        <v>58.09,7</v>
      </c>
      <c r="L11" s="281"/>
    </row>
    <row r="12" spans="1:12" ht="15" customHeight="1">
      <c r="A12" s="129">
        <f t="shared" si="0"/>
        <v>5</v>
      </c>
      <c r="B12" s="225">
        <v>5</v>
      </c>
      <c r="C12" s="130" t="str">
        <f>IF(VLOOKUP($B12,'Champ Classes'!$A:$G,2,FALSE)="","",VLOOKUP($B12,'Champ Classes'!$A:$G,2,FALSE))</f>
        <v>EMV2</v>
      </c>
      <c r="D12" s="130" t="str">
        <f>IF(VLOOKUP($B12,'Champ Classes'!$A:$G,3,FALSE)="","",VLOOKUP($B12,'Champ Classes'!$A:$G,3,FALSE))</f>
        <v>LRC ABS</v>
      </c>
      <c r="E12" s="130" t="str">
        <f>IF(VLOOKUP($B12,'Champ Classes'!$A:$G,4,FALSE)="","",VLOOKUP($B12,'Champ Classes'!$A:$G,4,FALSE))</f>
        <v>LRC 1</v>
      </c>
      <c r="F12" s="130" t="str">
        <f>IF(VLOOKUP($B12,'Champ Classes'!$A:$G,5,FALSE)="","",VLOOKUP($B12,'Champ Classes'!$A:$G,5,FALSE))</f>
        <v>LRC ABS, LRC1, LRC2</v>
      </c>
      <c r="G12" s="131" t="str">
        <f>CONCATENATE(VLOOKUP(B12,Startlist!B:H,3,FALSE)," / ",VLOOKUP(B12,Startlist!B:H,4,FALSE))</f>
        <v>Priit Koik / Alari-Uku Heldna</v>
      </c>
      <c r="H12" s="132" t="str">
        <f>VLOOKUP(B12,Startlist!B:F,5,FALSE)</f>
        <v>EST</v>
      </c>
      <c r="I12" s="131" t="str">
        <f>VLOOKUP(B12,Startlist!B:H,7,FALSE)</f>
        <v>Ford Fiesta R5</v>
      </c>
      <c r="J12" s="131" t="str">
        <f>VLOOKUP(B12,Startlist!B:H,6,FALSE)</f>
        <v>OT RACING</v>
      </c>
      <c r="K12" s="133" t="str">
        <f>IF(VLOOKUP(B12,Results!B:P,15,FALSE)="","Retired",VLOOKUP(B12,Results!B:P,15,FALSE))</f>
        <v>58.50,5</v>
      </c>
      <c r="L12" s="281"/>
    </row>
    <row r="13" spans="1:12" ht="15" customHeight="1">
      <c r="A13" s="129">
        <f t="shared" si="0"/>
        <v>6</v>
      </c>
      <c r="B13" s="225">
        <v>10</v>
      </c>
      <c r="C13" s="130" t="str">
        <f>IF(VLOOKUP($B13,'Champ Classes'!$A:$G,2,FALSE)="","",VLOOKUP($B13,'Champ Classes'!$A:$G,2,FALSE))</f>
        <v>EMV2</v>
      </c>
      <c r="D13" s="130" t="str">
        <f>IF(VLOOKUP($B13,'Champ Classes'!$A:$G,3,FALSE)="","",VLOOKUP($B13,'Champ Classes'!$A:$G,3,FALSE))</f>
        <v>LRC ABS</v>
      </c>
      <c r="E13" s="130" t="str">
        <f>IF(VLOOKUP($B13,'Champ Classes'!$A:$G,4,FALSE)="","",VLOOKUP($B13,'Champ Classes'!$A:$G,4,FALSE))</f>
        <v>LRC 2</v>
      </c>
      <c r="F13" s="130" t="str">
        <f>IF(VLOOKUP($B13,'Champ Classes'!$A:$G,5,FALSE)="","",VLOOKUP($B13,'Champ Classes'!$A:$G,5,FALSE))</f>
        <v>LRC ABS, LRC1, LRC2</v>
      </c>
      <c r="G13" s="131" t="str">
        <f>CONCATENATE(VLOOKUP(B13,Startlist!B:H,3,FALSE)," / ",VLOOKUP(B13,Startlist!B:H,4,FALSE))</f>
        <v>Emils Blums / Didzis Eglitis</v>
      </c>
      <c r="H13" s="132" t="str">
        <f>VLOOKUP(B13,Startlist!B:F,5,FALSE)</f>
        <v>LAT</v>
      </c>
      <c r="I13" s="131" t="str">
        <f>VLOOKUP(B13,Startlist!B:H,7,FALSE)</f>
        <v>Mitsubishi Lancer Evo 9</v>
      </c>
      <c r="J13" s="131" t="str">
        <f>VLOOKUP(B13,Startlist!B:H,6,FALSE)</f>
        <v>RALLYWORKSHOP</v>
      </c>
      <c r="K13" s="133" t="str">
        <f>IF(VLOOKUP(B13,Results!B:P,15,FALSE)="","Retired",VLOOKUP(B13,Results!B:P,15,FALSE))</f>
        <v>59.36,7</v>
      </c>
      <c r="L13" s="281"/>
    </row>
    <row r="14" spans="1:12" ht="15" customHeight="1">
      <c r="A14" s="129">
        <f t="shared" si="0"/>
        <v>7</v>
      </c>
      <c r="B14" s="225">
        <v>12</v>
      </c>
      <c r="C14" s="130" t="str">
        <f>IF(VLOOKUP($B14,'Champ Classes'!$A:$G,2,FALSE)="","",VLOOKUP($B14,'Champ Classes'!$A:$G,2,FALSE))</f>
        <v>EMV2</v>
      </c>
      <c r="D14" s="130">
        <f>IF(VLOOKUP($B14,'Champ Classes'!$A:$G,3,FALSE)="","",VLOOKUP($B14,'Champ Classes'!$A:$G,3,FALSE))</f>
      </c>
      <c r="E14" s="130" t="str">
        <f>IF(VLOOKUP($B14,'Champ Classes'!$A:$G,4,FALSE)="","",VLOOKUP($B14,'Champ Classes'!$A:$G,4,FALSE))</f>
        <v>LRC 2</v>
      </c>
      <c r="F14" s="130" t="str">
        <f>IF(VLOOKUP($B14,'Champ Classes'!$A:$G,5,FALSE)="","",VLOOKUP($B14,'Champ Classes'!$A:$G,5,FALSE))</f>
        <v>LRC ABS, LRC1, LRC2</v>
      </c>
      <c r="G14" s="131" t="str">
        <f>CONCATENATE(VLOOKUP(B14,Startlist!B:H,3,FALSE)," / ",VLOOKUP(B14,Startlist!B:H,4,FALSE))</f>
        <v>Denis Rostilov / Georgy Troshkin</v>
      </c>
      <c r="H14" s="132" t="str">
        <f>VLOOKUP(B14,Startlist!B:F,5,FALSE)</f>
        <v>RUS</v>
      </c>
      <c r="I14" s="131" t="str">
        <f>VLOOKUP(B14,Startlist!B:H,7,FALSE)</f>
        <v>Mitsubishi Lancer Evo 9</v>
      </c>
      <c r="J14" s="131" t="str">
        <f>VLOOKUP(B14,Startlist!B:H,6,FALSE)</f>
        <v>DENIS ROSTILOV</v>
      </c>
      <c r="K14" s="133" t="str">
        <f>IF(VLOOKUP(B14,Results!B:P,15,FALSE)="","Retired",VLOOKUP(B14,Results!B:P,15,FALSE))</f>
        <v>59.37,0</v>
      </c>
      <c r="L14" s="281"/>
    </row>
    <row r="15" spans="1:12" ht="15" customHeight="1">
      <c r="A15" s="129">
        <f t="shared" si="0"/>
        <v>8</v>
      </c>
      <c r="B15" s="225">
        <v>9</v>
      </c>
      <c r="C15" s="130" t="str">
        <f>IF(VLOOKUP($B15,'Champ Classes'!$A:$G,2,FALSE)="","",VLOOKUP($B15,'Champ Classes'!$A:$G,2,FALSE))</f>
        <v>EMV1</v>
      </c>
      <c r="D15" s="130">
        <f>IF(VLOOKUP($B15,'Champ Classes'!$A:$G,3,FALSE)="","",VLOOKUP($B15,'Champ Classes'!$A:$G,3,FALSE))</f>
      </c>
      <c r="E15" s="130">
        <f>IF(VLOOKUP($B15,'Champ Classes'!$A:$G,4,FALSE)="","",VLOOKUP($B15,'Champ Classes'!$A:$G,4,FALSE))</f>
      </c>
      <c r="F15" s="130">
        <f>IF(VLOOKUP($B15,'Champ Classes'!$A:$G,5,FALSE)="","",VLOOKUP($B15,'Champ Classes'!$A:$G,5,FALSE))</f>
      </c>
      <c r="G15" s="131" t="str">
        <f>CONCATENATE(VLOOKUP(B15,Startlist!B:H,3,FALSE)," / ",VLOOKUP(B15,Startlist!B:H,4,FALSE))</f>
        <v>Dmitriy Voronov / Viktor Pozern</v>
      </c>
      <c r="H15" s="132" t="str">
        <f>VLOOKUP(B15,Startlist!B:F,5,FALSE)</f>
        <v>RUS</v>
      </c>
      <c r="I15" s="131" t="str">
        <f>VLOOKUP(B15,Startlist!B:H,7,FALSE)</f>
        <v>Ford Fiesta</v>
      </c>
      <c r="J15" s="131" t="str">
        <f>VLOOKUP(B15,Startlist!B:H,6,FALSE)</f>
        <v>VRC-TEAM</v>
      </c>
      <c r="K15" s="133" t="str">
        <f>IF(VLOOKUP(B15,Results!B:P,15,FALSE)="","Retired",VLOOKUP(B15,Results!B:P,15,FALSE))</f>
        <v> 1:00.11,6</v>
      </c>
      <c r="L15" s="281"/>
    </row>
    <row r="16" spans="1:12" ht="15" customHeight="1">
      <c r="A16" s="129">
        <f t="shared" si="0"/>
        <v>9</v>
      </c>
      <c r="B16" s="225">
        <v>19</v>
      </c>
      <c r="C16" s="130" t="str">
        <f>IF(VLOOKUP($B16,'Champ Classes'!$A:$G,2,FALSE)="","",VLOOKUP($B16,'Champ Classes'!$A:$G,2,FALSE))</f>
        <v>EMV2</v>
      </c>
      <c r="D16" s="130">
        <f>IF(VLOOKUP($B16,'Champ Classes'!$A:$G,3,FALSE)="","",VLOOKUP($B16,'Champ Classes'!$A:$G,3,FALSE))</f>
      </c>
      <c r="E16" s="130">
        <f>IF(VLOOKUP($B16,'Champ Classes'!$A:$G,4,FALSE)="","",VLOOKUP($B16,'Champ Classes'!$A:$G,4,FALSE))</f>
      </c>
      <c r="F16" s="130">
        <f>IF(VLOOKUP($B16,'Champ Classes'!$A:$G,5,FALSE)="","",VLOOKUP($B16,'Champ Classes'!$A:$G,5,FALSE))</f>
      </c>
      <c r="G16" s="131" t="str">
        <f>CONCATENATE(VLOOKUP(B16,Startlist!B:H,3,FALSE)," / ",VLOOKUP(B16,Startlist!B:H,4,FALSE))</f>
        <v>Alexander Rzhevkin / Aleksey Kurnosov</v>
      </c>
      <c r="H16" s="132" t="str">
        <f>VLOOKUP(B16,Startlist!B:F,5,FALSE)</f>
        <v>RUS</v>
      </c>
      <c r="I16" s="131" t="str">
        <f>VLOOKUP(B16,Startlist!B:H,7,FALSE)</f>
        <v>Ford Fiesta R5</v>
      </c>
      <c r="J16" s="131" t="str">
        <f>VLOOKUP(B16,Startlist!B:H,6,FALSE)</f>
        <v>ALEXANDER RZHEVKIN</v>
      </c>
      <c r="K16" s="133" t="str">
        <f>IF(VLOOKUP(B16,Results!B:P,15,FALSE)="","Retired",VLOOKUP(B16,Results!B:P,15,FALSE))</f>
        <v> 1:00.54,4</v>
      </c>
      <c r="L16" s="281"/>
    </row>
    <row r="17" spans="1:12" ht="15" customHeight="1">
      <c r="A17" s="129">
        <f t="shared" si="0"/>
        <v>10</v>
      </c>
      <c r="B17" s="225">
        <v>22</v>
      </c>
      <c r="C17" s="130" t="str">
        <f>IF(VLOOKUP($B17,'Champ Classes'!$A:$G,2,FALSE)="","",VLOOKUP($B17,'Champ Classes'!$A:$G,2,FALSE))</f>
        <v>EMV3</v>
      </c>
      <c r="D17" s="130">
        <f>IF(VLOOKUP($B17,'Champ Classes'!$A:$G,3,FALSE)="","",VLOOKUP($B17,'Champ Classes'!$A:$G,3,FALSE))</f>
      </c>
      <c r="E17" s="130" t="str">
        <f>IF(VLOOKUP($B17,'Champ Classes'!$A:$G,4,FALSE)="","",VLOOKUP($B17,'Champ Classes'!$A:$G,4,FALSE))</f>
        <v>LRC 3</v>
      </c>
      <c r="F17" s="130" t="str">
        <f>IF(VLOOKUP($B17,'Champ Classes'!$A:$G,5,FALSE)="","",VLOOKUP($B17,'Champ Classes'!$A:$G,5,FALSE))</f>
        <v>LRC 3,4,5</v>
      </c>
      <c r="G17" s="131" t="str">
        <f>CONCATENATE(VLOOKUP(B17,Startlist!B:H,3,FALSE)," / ",VLOOKUP(B17,Startlist!B:H,4,FALSE))</f>
        <v>Robert Virves / Sander Pruul</v>
      </c>
      <c r="H17" s="132" t="str">
        <f>VLOOKUP(B17,Startlist!B:F,5,FALSE)</f>
        <v>EST</v>
      </c>
      <c r="I17" s="131" t="str">
        <f>VLOOKUP(B17,Startlist!B:H,7,FALSE)</f>
        <v>Ford Fiesta R2T</v>
      </c>
      <c r="J17" s="131" t="str">
        <f>VLOOKUP(B17,Startlist!B:H,6,FALSE)</f>
        <v>OT RACING</v>
      </c>
      <c r="K17" s="133" t="str">
        <f>IF(VLOOKUP(B17,Results!B:P,15,FALSE)="","Retired",VLOOKUP(B17,Results!B:P,15,FALSE))</f>
        <v> 1:00.58,8</v>
      </c>
      <c r="L17" s="281"/>
    </row>
    <row r="18" spans="1:12" ht="15" customHeight="1">
      <c r="A18" s="129">
        <f t="shared" si="0"/>
        <v>11</v>
      </c>
      <c r="B18" s="225">
        <v>21</v>
      </c>
      <c r="C18" s="130" t="str">
        <f>IF(VLOOKUP($B18,'Champ Classes'!$A:$G,2,FALSE)="","",VLOOKUP($B18,'Champ Classes'!$A:$G,2,FALSE))</f>
        <v>EMV3</v>
      </c>
      <c r="D18" s="130">
        <f>IF(VLOOKUP($B18,'Champ Classes'!$A:$G,3,FALSE)="","",VLOOKUP($B18,'Champ Classes'!$A:$G,3,FALSE))</f>
      </c>
      <c r="E18" s="130">
        <f>IF(VLOOKUP($B18,'Champ Classes'!$A:$G,4,FALSE)="","",VLOOKUP($B18,'Champ Classes'!$A:$G,4,FALSE))</f>
      </c>
      <c r="F18" s="130">
        <f>IF(VLOOKUP($B18,'Champ Classes'!$A:$G,5,FALSE)="","",VLOOKUP($B18,'Champ Classes'!$A:$G,5,FALSE))</f>
      </c>
      <c r="G18" s="131" t="str">
        <f>CONCATENATE(VLOOKUP(B18,Startlist!B:H,3,FALSE)," / ",VLOOKUP(B18,Startlist!B:H,4,FALSE))</f>
        <v>Ken Torn / Kauri Pannas</v>
      </c>
      <c r="H18" s="132" t="str">
        <f>VLOOKUP(B18,Startlist!B:F,5,FALSE)</f>
        <v>EST</v>
      </c>
      <c r="I18" s="131" t="str">
        <f>VLOOKUP(B18,Startlist!B:H,7,FALSE)</f>
        <v>Ford Fiesta</v>
      </c>
      <c r="J18" s="131" t="str">
        <f>VLOOKUP(B18,Startlist!B:H,6,FALSE)</f>
        <v>OT RACING</v>
      </c>
      <c r="K18" s="133" t="str">
        <f>IF(VLOOKUP(B18,Results!B:P,15,FALSE)="","Retired",VLOOKUP(B18,Results!B:P,15,FALSE))</f>
        <v> 1:00.59,4</v>
      </c>
      <c r="L18" s="281"/>
    </row>
    <row r="19" spans="1:12" ht="15" customHeight="1">
      <c r="A19" s="129">
        <f t="shared" si="0"/>
        <v>12</v>
      </c>
      <c r="B19" s="225">
        <v>14</v>
      </c>
      <c r="C19" s="130" t="str">
        <f>IF(VLOOKUP($B19,'Champ Classes'!$A:$G,2,FALSE)="","",VLOOKUP($B19,'Champ Classes'!$A:$G,2,FALSE))</f>
        <v>EMV4</v>
      </c>
      <c r="D19" s="130" t="str">
        <f>IF(VLOOKUP($B19,'Champ Classes'!$A:$G,3,FALSE)="","",VLOOKUP($B19,'Champ Classes'!$A:$G,3,FALSE))</f>
        <v>LRC ABS</v>
      </c>
      <c r="E19" s="130" t="str">
        <f>IF(VLOOKUP($B19,'Champ Classes'!$A:$G,4,FALSE)="","",VLOOKUP($B19,'Champ Classes'!$A:$G,4,FALSE))</f>
        <v>LRC 1</v>
      </c>
      <c r="F19" s="130" t="str">
        <f>IF(VLOOKUP($B19,'Champ Classes'!$A:$G,5,FALSE)="","",VLOOKUP($B19,'Champ Classes'!$A:$G,5,FALSE))</f>
        <v>LRC ABS, LRC1, LRC2</v>
      </c>
      <c r="G19" s="131" t="str">
        <f>CONCATENATE(VLOOKUP(B19,Startlist!B:H,3,FALSE)," / ",VLOOKUP(B19,Startlist!B:H,4,FALSE))</f>
        <v>Edijs Bergmanis / Toms Freibergs</v>
      </c>
      <c r="H19" s="132" t="str">
        <f>VLOOKUP(B19,Startlist!B:F,5,FALSE)</f>
        <v>LAT</v>
      </c>
      <c r="I19" s="131" t="str">
        <f>VLOOKUP(B19,Startlist!B:H,7,FALSE)</f>
        <v>Mitsubishi Lancer Evo 9</v>
      </c>
      <c r="J19" s="131" t="str">
        <f>VLOOKUP(B19,Startlist!B:H,6,FALSE)</f>
        <v>RALLYWORKSHOP</v>
      </c>
      <c r="K19" s="133" t="str">
        <f>IF(VLOOKUP(B19,Results!B:P,15,FALSE)="","Retired",VLOOKUP(B19,Results!B:P,15,FALSE))</f>
        <v> 1:01.11,3</v>
      </c>
      <c r="L19" s="281"/>
    </row>
    <row r="20" spans="1:12" ht="15" customHeight="1">
      <c r="A20" s="129">
        <f t="shared" si="0"/>
        <v>13</v>
      </c>
      <c r="B20" s="225">
        <v>7</v>
      </c>
      <c r="C20" s="130" t="str">
        <f>IF(VLOOKUP($B20,'Champ Classes'!$A:$G,2,FALSE)="","",VLOOKUP($B20,'Champ Classes'!$A:$G,2,FALSE))</f>
        <v>EMV2</v>
      </c>
      <c r="D20" s="130" t="str">
        <f>IF(VLOOKUP($B20,'Champ Classes'!$A:$G,3,FALSE)="","",VLOOKUP($B20,'Champ Classes'!$A:$G,3,FALSE))</f>
        <v>LRC ABS</v>
      </c>
      <c r="E20" s="130">
        <f>IF(VLOOKUP($B20,'Champ Classes'!$A:$G,4,FALSE)="","",VLOOKUP($B20,'Champ Classes'!$A:$G,4,FALSE))</f>
      </c>
      <c r="F20" s="130" t="str">
        <f>IF(VLOOKUP($B20,'Champ Classes'!$A:$G,5,FALSE)="","",VLOOKUP($B20,'Champ Classes'!$A:$G,5,FALSE))</f>
        <v>LRC ABS, LRC1, LRC2</v>
      </c>
      <c r="G20" s="131" t="str">
        <f>CONCATENATE(VLOOKUP(B20,Startlist!B:H,3,FALSE)," / ",VLOOKUP(B20,Startlist!B:H,4,FALSE))</f>
        <v>Radik Shaymiev / Maxim Tsvetkov</v>
      </c>
      <c r="H20" s="132" t="str">
        <f>VLOOKUP(B20,Startlist!B:F,5,FALSE)</f>
        <v>RUS</v>
      </c>
      <c r="I20" s="131" t="str">
        <f>VLOOKUP(B20,Startlist!B:H,7,FALSE)</f>
        <v>Ford Fiesta R5</v>
      </c>
      <c r="J20" s="131" t="str">
        <f>VLOOKUP(B20,Startlist!B:H,6,FALSE)</f>
        <v>TAIF MOTORSPORT</v>
      </c>
      <c r="K20" s="133" t="str">
        <f>IF(VLOOKUP(B20,Results!B:P,15,FALSE)="","Retired",VLOOKUP(B20,Results!B:P,15,FALSE))</f>
        <v> 1:01.22,2</v>
      </c>
      <c r="L20" s="281"/>
    </row>
    <row r="21" spans="1:12" ht="15" customHeight="1">
      <c r="A21" s="129">
        <f t="shared" si="0"/>
        <v>14</v>
      </c>
      <c r="B21" s="225">
        <v>15</v>
      </c>
      <c r="C21" s="130" t="str">
        <f>IF(VLOOKUP($B21,'Champ Classes'!$A:$G,2,FALSE)="","",VLOOKUP($B21,'Champ Classes'!$A:$G,2,FALSE))</f>
        <v>EMV2</v>
      </c>
      <c r="D21" s="130">
        <f>IF(VLOOKUP($B21,'Champ Classes'!$A:$G,3,FALSE)="","",VLOOKUP($B21,'Champ Classes'!$A:$G,3,FALSE))</f>
      </c>
      <c r="E21" s="130">
        <f>IF(VLOOKUP($B21,'Champ Classes'!$A:$G,4,FALSE)="","",VLOOKUP($B21,'Champ Classes'!$A:$G,4,FALSE))</f>
      </c>
      <c r="F21" s="130">
        <f>IF(VLOOKUP($B21,'Champ Classes'!$A:$G,5,FALSE)="","",VLOOKUP($B21,'Champ Classes'!$A:$G,5,FALSE))</f>
      </c>
      <c r="G21" s="131" t="str">
        <f>CONCATENATE(VLOOKUP(B21,Startlist!B:H,3,FALSE)," / ",VLOOKUP(B21,Startlist!B:H,4,FALSE))</f>
        <v>Hendrik Kers / Jakko Viilo</v>
      </c>
      <c r="H21" s="132" t="str">
        <f>VLOOKUP(B21,Startlist!B:F,5,FALSE)</f>
        <v>EST</v>
      </c>
      <c r="I21" s="131" t="str">
        <f>VLOOKUP(B21,Startlist!B:H,7,FALSE)</f>
        <v>Mitsubishi Lancer Evo 10</v>
      </c>
      <c r="J21" s="131" t="str">
        <f>VLOOKUP(B21,Startlist!B:H,6,FALSE)</f>
        <v>ALM MOTORSPORT</v>
      </c>
      <c r="K21" s="133" t="str">
        <f>IF(VLOOKUP(B21,Results!B:P,15,FALSE)="","Retired",VLOOKUP(B21,Results!B:P,15,FALSE))</f>
        <v> 1:01.24,2</v>
      </c>
      <c r="L21" s="281"/>
    </row>
    <row r="22" spans="1:12" ht="15" customHeight="1">
      <c r="A22" s="129">
        <f t="shared" si="0"/>
        <v>15</v>
      </c>
      <c r="B22" s="225">
        <v>16</v>
      </c>
      <c r="C22" s="130" t="str">
        <f>IF(VLOOKUP($B22,'Champ Classes'!$A:$G,2,FALSE)="","",VLOOKUP($B22,'Champ Classes'!$A:$G,2,FALSE))</f>
        <v>EMV2</v>
      </c>
      <c r="D22" s="130" t="str">
        <f>IF(VLOOKUP($B22,'Champ Classes'!$A:$G,3,FALSE)="","",VLOOKUP($B22,'Champ Classes'!$A:$G,3,FALSE))</f>
        <v>LRC ABS</v>
      </c>
      <c r="E22" s="130">
        <f>IF(VLOOKUP($B22,'Champ Classes'!$A:$G,4,FALSE)="","",VLOOKUP($B22,'Champ Classes'!$A:$G,4,FALSE))</f>
      </c>
      <c r="F22" s="130" t="str">
        <f>IF(VLOOKUP($B22,'Champ Classes'!$A:$G,5,FALSE)="","",VLOOKUP($B22,'Champ Classes'!$A:$G,5,FALSE))</f>
        <v>LRC ABS, LRC1, LRC2</v>
      </c>
      <c r="G22" s="131" t="str">
        <f>CONCATENATE(VLOOKUP(B22,Startlist!B:H,3,FALSE)," / ",VLOOKUP(B22,Startlist!B:H,4,FALSE))</f>
        <v>Artur Muradian / Pavel Chelebaev</v>
      </c>
      <c r="H22" s="132" t="str">
        <f>VLOOKUP(B22,Startlist!B:F,5,FALSE)</f>
        <v>RUS</v>
      </c>
      <c r="I22" s="131" t="str">
        <f>VLOOKUP(B22,Startlist!B:H,7,FALSE)</f>
        <v>Ford Fiesta R5</v>
      </c>
      <c r="J22" s="131" t="str">
        <f>VLOOKUP(B22,Startlist!B:H,6,FALSE)</f>
        <v>ARTUR MURADIAN</v>
      </c>
      <c r="K22" s="133" t="str">
        <f>IF(VLOOKUP(B22,Results!B:P,15,FALSE)="","Retired",VLOOKUP(B22,Results!B:P,15,FALSE))</f>
        <v> 1:01.36,7</v>
      </c>
      <c r="L22" s="281"/>
    </row>
    <row r="23" spans="1:12" ht="15" customHeight="1">
      <c r="A23" s="129">
        <f t="shared" si="0"/>
        <v>16</v>
      </c>
      <c r="B23" s="225">
        <v>25</v>
      </c>
      <c r="C23" s="130" t="str">
        <f>IF(VLOOKUP($B23,'Champ Classes'!$A:$G,2,FALSE)="","",VLOOKUP($B23,'Champ Classes'!$A:$G,2,FALSE))</f>
        <v>EMV3</v>
      </c>
      <c r="D23" s="130">
        <f>IF(VLOOKUP($B23,'Champ Classes'!$A:$G,3,FALSE)="","",VLOOKUP($B23,'Champ Classes'!$A:$G,3,FALSE))</f>
      </c>
      <c r="E23" s="130">
        <f>IF(VLOOKUP($B23,'Champ Classes'!$A:$G,4,FALSE)="","",VLOOKUP($B23,'Champ Classes'!$A:$G,4,FALSE))</f>
      </c>
      <c r="F23" s="130">
        <f>IF(VLOOKUP($B23,'Champ Classes'!$A:$G,5,FALSE)="","",VLOOKUP($B23,'Champ Classes'!$A:$G,5,FALSE))</f>
      </c>
      <c r="G23" s="131" t="str">
        <f>CONCATENATE(VLOOKUP(B23,Startlist!B:H,3,FALSE)," / ",VLOOKUP(B23,Startlist!B:H,4,FALSE))</f>
        <v>Georg Linnamäe / Volodymyr Korsia</v>
      </c>
      <c r="H23" s="132" t="str">
        <f>VLOOKUP(B23,Startlist!B:F,5,FALSE)</f>
        <v>EST / UKR</v>
      </c>
      <c r="I23" s="131" t="str">
        <f>VLOOKUP(B23,Startlist!B:H,7,FALSE)</f>
        <v>Peugeot 208 R2</v>
      </c>
      <c r="J23" s="131" t="str">
        <f>VLOOKUP(B23,Startlist!B:H,6,FALSE)</f>
        <v>ALM MOTORSPORT</v>
      </c>
      <c r="K23" s="133" t="str">
        <f>IF(VLOOKUP(B23,Results!B:P,15,FALSE)="","Retired",VLOOKUP(B23,Results!B:P,15,FALSE))</f>
        <v> 1:01.50,2</v>
      </c>
      <c r="L23" s="281"/>
    </row>
    <row r="24" spans="1:12" ht="15" customHeight="1">
      <c r="A24" s="129">
        <f t="shared" si="0"/>
        <v>17</v>
      </c>
      <c r="B24" s="225">
        <v>23</v>
      </c>
      <c r="C24" s="130" t="str">
        <f>IF(VLOOKUP($B24,'Champ Classes'!$A:$G,2,FALSE)="","",VLOOKUP($B24,'Champ Classes'!$A:$G,2,FALSE))</f>
        <v>EMV3</v>
      </c>
      <c r="D24" s="130">
        <f>IF(VLOOKUP($B24,'Champ Classes'!$A:$G,3,FALSE)="","",VLOOKUP($B24,'Champ Classes'!$A:$G,3,FALSE))</f>
      </c>
      <c r="E24" s="130" t="str">
        <f>IF(VLOOKUP($B24,'Champ Classes'!$A:$G,4,FALSE)="","",VLOOKUP($B24,'Champ Classes'!$A:$G,4,FALSE))</f>
        <v>LRC 3</v>
      </c>
      <c r="F24" s="130" t="str">
        <f>IF(VLOOKUP($B24,'Champ Classes'!$A:$G,5,FALSE)="","",VLOOKUP($B24,'Champ Classes'!$A:$G,5,FALSE))</f>
        <v>LRC 3,4,5</v>
      </c>
      <c r="G24" s="131" t="str">
        <f>CONCATENATE(VLOOKUP(B24,Startlist!B:H,3,FALSE)," / ",VLOOKUP(B24,Startlist!B:H,4,FALSE))</f>
        <v>Gregor Jeets / Kuldar Sikk</v>
      </c>
      <c r="H24" s="132" t="str">
        <f>VLOOKUP(B24,Startlist!B:F,5,FALSE)</f>
        <v>EST</v>
      </c>
      <c r="I24" s="131" t="str">
        <f>VLOOKUP(B24,Startlist!B:H,7,FALSE)</f>
        <v>Ford Fiesta R2T</v>
      </c>
      <c r="J24" s="131" t="str">
        <f>VLOOKUP(B24,Startlist!B:H,6,FALSE)</f>
        <v>TEHASE AUTO</v>
      </c>
      <c r="K24" s="133" t="str">
        <f>IF(VLOOKUP(B24,Results!B:P,15,FALSE)="","Retired",VLOOKUP(B24,Results!B:P,15,FALSE))</f>
        <v> 1:01.52,1</v>
      </c>
      <c r="L24" s="281"/>
    </row>
    <row r="25" spans="1:12" ht="15" customHeight="1">
      <c r="A25" s="129">
        <f t="shared" si="0"/>
        <v>18</v>
      </c>
      <c r="B25" s="225">
        <v>39</v>
      </c>
      <c r="C25" s="130" t="str">
        <f>IF(VLOOKUP($B25,'Champ Classes'!$A:$G,2,FALSE)="","",VLOOKUP($B25,'Champ Classes'!$A:$G,2,FALSE))</f>
        <v>EMV6</v>
      </c>
      <c r="D25" s="130">
        <f>IF(VLOOKUP($B25,'Champ Classes'!$A:$G,3,FALSE)="","",VLOOKUP($B25,'Champ Classes'!$A:$G,3,FALSE))</f>
      </c>
      <c r="E25" s="130" t="str">
        <f>IF(VLOOKUP($B25,'Champ Classes'!$A:$G,4,FALSE)="","",VLOOKUP($B25,'Champ Classes'!$A:$G,4,FALSE))</f>
        <v>LRC 5</v>
      </c>
      <c r="F25" s="130" t="str">
        <f>IF(VLOOKUP($B25,'Champ Classes'!$A:$G,5,FALSE)="","",VLOOKUP($B25,'Champ Classes'!$A:$G,5,FALSE))</f>
        <v>LRC 3,4,5</v>
      </c>
      <c r="G25" s="131" t="str">
        <f>CONCATENATE(VLOOKUP(B25,Startlist!B:H,3,FALSE)," / ",VLOOKUP(B25,Startlist!B:H,4,FALSE))</f>
        <v>Kristo Subi / Raido Subi</v>
      </c>
      <c r="H25" s="132" t="str">
        <f>VLOOKUP(B25,Startlist!B:F,5,FALSE)</f>
        <v>EST</v>
      </c>
      <c r="I25" s="131" t="str">
        <f>VLOOKUP(B25,Startlist!B:H,7,FALSE)</f>
        <v>Honda Civic Type-R</v>
      </c>
      <c r="J25" s="131" t="str">
        <f>VLOOKUP(B25,Startlist!B:H,6,FALSE)</f>
        <v>A1M MOTORSPORT</v>
      </c>
      <c r="K25" s="133" t="str">
        <f>IF(VLOOKUP(B25,Results!B:P,15,FALSE)="","Retired",VLOOKUP(B25,Results!B:P,15,FALSE))</f>
        <v> 1:01.56,1</v>
      </c>
      <c r="L25" s="281"/>
    </row>
    <row r="26" spans="1:12" ht="15" customHeight="1">
      <c r="A26" s="129">
        <f t="shared" si="0"/>
        <v>19</v>
      </c>
      <c r="B26" s="225">
        <v>43</v>
      </c>
      <c r="C26" s="130" t="str">
        <f>IF(VLOOKUP($B26,'Champ Classes'!$A:$G,2,FALSE)="","",VLOOKUP($B26,'Champ Classes'!$A:$G,2,FALSE))</f>
        <v>EMV7</v>
      </c>
      <c r="D26" s="130">
        <f>IF(VLOOKUP($B26,'Champ Classes'!$A:$G,3,FALSE)="","",VLOOKUP($B26,'Champ Classes'!$A:$G,3,FALSE))</f>
      </c>
      <c r="E26" s="130" t="str">
        <f>IF(VLOOKUP($B26,'Champ Classes'!$A:$G,4,FALSE)="","",VLOOKUP($B26,'Champ Classes'!$A:$G,4,FALSE))</f>
        <v>LRC 4</v>
      </c>
      <c r="F26" s="130" t="str">
        <f>IF(VLOOKUP($B26,'Champ Classes'!$A:$G,5,FALSE)="","",VLOOKUP($B26,'Champ Classes'!$A:$G,5,FALSE))</f>
        <v>LRC 3,4,5</v>
      </c>
      <c r="G26" s="131" t="str">
        <f>CONCATENATE(VLOOKUP(B26,Startlist!B:H,3,FALSE)," / ",VLOOKUP(B26,Startlist!B:H,4,FALSE))</f>
        <v>Raiko Aru / Veiko Kullamäe</v>
      </c>
      <c r="H26" s="132" t="str">
        <f>VLOOKUP(B26,Startlist!B:F,5,FALSE)</f>
        <v>EST</v>
      </c>
      <c r="I26" s="131" t="str">
        <f>VLOOKUP(B26,Startlist!B:H,7,FALSE)</f>
        <v>BMW M3</v>
      </c>
      <c r="J26" s="131" t="str">
        <f>VLOOKUP(B26,Startlist!B:H,6,FALSE)</f>
        <v>MRF MOTORSPORT</v>
      </c>
      <c r="K26" s="133" t="str">
        <f>IF(VLOOKUP(B26,Results!B:P,15,FALSE)="","Retired",VLOOKUP(B26,Results!B:P,15,FALSE))</f>
        <v> 1:02.06,5</v>
      </c>
      <c r="L26" s="281"/>
    </row>
    <row r="27" spans="1:12" ht="15" customHeight="1">
      <c r="A27" s="129">
        <f t="shared" si="0"/>
        <v>20</v>
      </c>
      <c r="B27" s="225">
        <v>18</v>
      </c>
      <c r="C27" s="130" t="str">
        <f>IF(VLOOKUP($B27,'Champ Classes'!$A:$G,2,FALSE)="","",VLOOKUP($B27,'Champ Classes'!$A:$G,2,FALSE))</f>
        <v>EMV4</v>
      </c>
      <c r="D27" s="130" t="str">
        <f>IF(VLOOKUP($B27,'Champ Classes'!$A:$G,3,FALSE)="","",VLOOKUP($B27,'Champ Classes'!$A:$G,3,FALSE))</f>
        <v>LRC ABS</v>
      </c>
      <c r="E27" s="130" t="str">
        <f>IF(VLOOKUP($B27,'Champ Classes'!$A:$G,4,FALSE)="","",VLOOKUP($B27,'Champ Classes'!$A:$G,4,FALSE))</f>
        <v>LRC 1</v>
      </c>
      <c r="F27" s="130" t="str">
        <f>IF(VLOOKUP($B27,'Champ Classes'!$A:$G,5,FALSE)="","",VLOOKUP($B27,'Champ Classes'!$A:$G,5,FALSE))</f>
        <v>LRC ABS, LRC1, LRC2</v>
      </c>
      <c r="G27" s="131" t="str">
        <f>CONCATENATE(VLOOKUP(B27,Startlist!B:H,3,FALSE)," / ",VLOOKUP(B27,Startlist!B:H,4,FALSE))</f>
        <v>Mikolai Kempa / Marcin Szeja</v>
      </c>
      <c r="H27" s="132" t="str">
        <f>VLOOKUP(B27,Startlist!B:F,5,FALSE)</f>
        <v>POL</v>
      </c>
      <c r="I27" s="131" t="str">
        <f>VLOOKUP(B27,Startlist!B:H,7,FALSE)</f>
        <v>Mitsubishi Lancer Evo 9</v>
      </c>
      <c r="J27" s="131" t="str">
        <f>VLOOKUP(B27,Startlist!B:H,6,FALSE)</f>
        <v>KAUR MOTORSPORT</v>
      </c>
      <c r="K27" s="133" t="str">
        <f>IF(VLOOKUP(B27,Results!B:P,15,FALSE)="","Retired",VLOOKUP(B27,Results!B:P,15,FALSE))</f>
        <v> 1:02.08,8</v>
      </c>
      <c r="L27" s="281"/>
    </row>
    <row r="28" spans="1:12" ht="15" customHeight="1">
      <c r="A28" s="129">
        <f t="shared" si="0"/>
        <v>21</v>
      </c>
      <c r="B28" s="225">
        <v>38</v>
      </c>
      <c r="C28" s="130" t="str">
        <f>IF(VLOOKUP($B28,'Champ Classes'!$A:$G,2,FALSE)="","",VLOOKUP($B28,'Champ Classes'!$A:$G,2,FALSE))</f>
        <v>EMV6</v>
      </c>
      <c r="D28" s="130">
        <f>IF(VLOOKUP($B28,'Champ Classes'!$A:$G,3,FALSE)="","",VLOOKUP($B28,'Champ Classes'!$A:$G,3,FALSE))</f>
      </c>
      <c r="E28" s="130" t="str">
        <f>IF(VLOOKUP($B28,'Champ Classes'!$A:$G,4,FALSE)="","",VLOOKUP($B28,'Champ Classes'!$A:$G,4,FALSE))</f>
        <v>LRC 5</v>
      </c>
      <c r="F28" s="130" t="str">
        <f>IF(VLOOKUP($B28,'Champ Classes'!$A:$G,5,FALSE)="","",VLOOKUP($B28,'Champ Classes'!$A:$G,5,FALSE))</f>
        <v>LRC 3,4,5</v>
      </c>
      <c r="G28" s="131" t="str">
        <f>CONCATENATE(VLOOKUP(B28,Startlist!B:H,3,FALSE)," / ",VLOOKUP(B28,Startlist!B:H,4,FALSE))</f>
        <v>Karel Tölp / Martin Vihmann</v>
      </c>
      <c r="H28" s="132" t="str">
        <f>VLOOKUP(B28,Startlist!B:F,5,FALSE)</f>
        <v>EST</v>
      </c>
      <c r="I28" s="131" t="str">
        <f>VLOOKUP(B28,Startlist!B:H,7,FALSE)</f>
        <v>Honda Civic Type-R</v>
      </c>
      <c r="J28" s="131" t="str">
        <f>VLOOKUP(B28,Startlist!B:H,6,FALSE)</f>
        <v>KAUR MOTORSPORT</v>
      </c>
      <c r="K28" s="133" t="str">
        <f>IF(VLOOKUP(B28,Results!B:P,15,FALSE)="","Retired",VLOOKUP(B28,Results!B:P,15,FALSE))</f>
        <v> 1:02.22,9</v>
      </c>
      <c r="L28" s="281"/>
    </row>
    <row r="29" spans="1:12" ht="15" customHeight="1">
      <c r="A29" s="129">
        <f t="shared" si="0"/>
        <v>22</v>
      </c>
      <c r="B29" s="225">
        <v>24</v>
      </c>
      <c r="C29" s="130" t="str">
        <f>IF(VLOOKUP($B29,'Champ Classes'!$A:$G,2,FALSE)="","",VLOOKUP($B29,'Champ Classes'!$A:$G,2,FALSE))</f>
        <v>EMV3</v>
      </c>
      <c r="D29" s="130">
        <f>IF(VLOOKUP($B29,'Champ Classes'!$A:$G,3,FALSE)="","",VLOOKUP($B29,'Champ Classes'!$A:$G,3,FALSE))</f>
      </c>
      <c r="E29" s="130" t="str">
        <f>IF(VLOOKUP($B29,'Champ Classes'!$A:$G,4,FALSE)="","",VLOOKUP($B29,'Champ Classes'!$A:$G,4,FALSE))</f>
        <v>LRC 3</v>
      </c>
      <c r="F29" s="130" t="str">
        <f>IF(VLOOKUP($B29,'Champ Classes'!$A:$G,5,FALSE)="","",VLOOKUP($B29,'Champ Classes'!$A:$G,5,FALSE))</f>
        <v>LRC 3,4,5</v>
      </c>
      <c r="G29" s="131" t="str">
        <f>CONCATENATE(VLOOKUP(B29,Startlist!B:H,3,FALSE)," / ",VLOOKUP(B29,Startlist!B:H,4,FALSE))</f>
        <v>Kaspar Kasari / Karl-Artur Viitra</v>
      </c>
      <c r="H29" s="132" t="str">
        <f>VLOOKUP(B29,Startlist!B:F,5,FALSE)</f>
        <v>EST</v>
      </c>
      <c r="I29" s="131" t="str">
        <f>VLOOKUP(B29,Startlist!B:H,7,FALSE)</f>
        <v>Ford Fiesta R2T</v>
      </c>
      <c r="J29" s="131" t="str">
        <f>VLOOKUP(B29,Startlist!B:H,6,FALSE)</f>
        <v>OT RACING</v>
      </c>
      <c r="K29" s="133" t="str">
        <f>IF(VLOOKUP(B29,Results!B:P,15,FALSE)="","Retired",VLOOKUP(B29,Results!B:P,15,FALSE))</f>
        <v> 1:03.24,4</v>
      </c>
      <c r="L29" s="281"/>
    </row>
    <row r="30" spans="1:12" ht="15" customHeight="1">
      <c r="A30" s="129">
        <f t="shared" si="0"/>
        <v>23</v>
      </c>
      <c r="B30" s="225">
        <v>51</v>
      </c>
      <c r="C30" s="130" t="str">
        <f>IF(VLOOKUP($B30,'Champ Classes'!$A:$G,2,FALSE)="","",VLOOKUP($B30,'Champ Classes'!$A:$G,2,FALSE))</f>
        <v>EMV4</v>
      </c>
      <c r="D30" s="130">
        <f>IF(VLOOKUP($B30,'Champ Classes'!$A:$G,3,FALSE)="","",VLOOKUP($B30,'Champ Classes'!$A:$G,3,FALSE))</f>
      </c>
      <c r="E30" s="130">
        <f>IF(VLOOKUP($B30,'Champ Classes'!$A:$G,4,FALSE)="","",VLOOKUP($B30,'Champ Classes'!$A:$G,4,FALSE))</f>
      </c>
      <c r="F30" s="130">
        <f>IF(VLOOKUP($B30,'Champ Classes'!$A:$G,5,FALSE)="","",VLOOKUP($B30,'Champ Classes'!$A:$G,5,FALSE))</f>
      </c>
      <c r="G30" s="131" t="str">
        <f>CONCATENATE(VLOOKUP(B30,Startlist!B:H,3,FALSE)," / ",VLOOKUP(B30,Startlist!B:H,4,FALSE))</f>
        <v>Ronald Jürgenson / Marko Kaasik</v>
      </c>
      <c r="H30" s="132" t="str">
        <f>VLOOKUP(B30,Startlist!B:F,5,FALSE)</f>
        <v>EST</v>
      </c>
      <c r="I30" s="131" t="str">
        <f>VLOOKUP(B30,Startlist!B:H,7,FALSE)</f>
        <v>Mitsubishi Lancer Evo 6</v>
      </c>
      <c r="J30" s="131" t="str">
        <f>VLOOKUP(B30,Startlist!B:H,6,FALSE)</f>
        <v>TIKKRI MOTORSPORT</v>
      </c>
      <c r="K30" s="133" t="str">
        <f>IF(VLOOKUP(B30,Results!B:P,15,FALSE)="","Retired",VLOOKUP(B30,Results!B:P,15,FALSE))</f>
        <v> 1:04.34,9</v>
      </c>
      <c r="L30" s="281"/>
    </row>
    <row r="31" spans="1:12" ht="15" customHeight="1">
      <c r="A31" s="129">
        <f t="shared" si="0"/>
        <v>24</v>
      </c>
      <c r="B31" s="225">
        <v>54</v>
      </c>
      <c r="C31" s="130" t="str">
        <f>IF(VLOOKUP($B31,'Champ Classes'!$A:$G,2,FALSE)="","",VLOOKUP($B31,'Champ Classes'!$A:$G,2,FALSE))</f>
        <v>EMV6</v>
      </c>
      <c r="D31" s="130">
        <f>IF(VLOOKUP($B31,'Champ Classes'!$A:$G,3,FALSE)="","",VLOOKUP($B31,'Champ Classes'!$A:$G,3,FALSE))</f>
      </c>
      <c r="E31" s="130" t="str">
        <f>IF(VLOOKUP($B31,'Champ Classes'!$A:$G,4,FALSE)="","",VLOOKUP($B31,'Champ Classes'!$A:$G,4,FALSE))</f>
        <v>LRC 5</v>
      </c>
      <c r="F31" s="130" t="str">
        <f>IF(VLOOKUP($B31,'Champ Classes'!$A:$G,5,FALSE)="","",VLOOKUP($B31,'Champ Classes'!$A:$G,5,FALSE))</f>
        <v>LRC 3,4,5</v>
      </c>
      <c r="G31" s="131" t="str">
        <f>CONCATENATE(VLOOKUP(B31,Startlist!B:H,3,FALSE)," / ",VLOOKUP(B31,Startlist!B:H,4,FALSE))</f>
        <v>Uldis Lepiksons / Ainars Steinbergs</v>
      </c>
      <c r="H31" s="132" t="str">
        <f>VLOOKUP(B31,Startlist!B:F,5,FALSE)</f>
        <v>LAT</v>
      </c>
      <c r="I31" s="131" t="str">
        <f>VLOOKUP(B31,Startlist!B:H,7,FALSE)</f>
        <v>Ford Puma</v>
      </c>
      <c r="J31" s="131" t="str">
        <f>VLOOKUP(B31,Startlist!B:H,6,FALSE)</f>
        <v>ULDIS LEPIKSONS</v>
      </c>
      <c r="K31" s="133" t="str">
        <f>IF(VLOOKUP(B31,Results!B:P,15,FALSE)="","Retired",VLOOKUP(B31,Results!B:P,15,FALSE))</f>
        <v> 1:04.42,4</v>
      </c>
      <c r="L31" s="281"/>
    </row>
    <row r="32" spans="1:12" ht="15" customHeight="1">
      <c r="A32" s="129">
        <f t="shared" si="0"/>
        <v>25</v>
      </c>
      <c r="B32" s="225">
        <v>42</v>
      </c>
      <c r="C32" s="130" t="str">
        <f>IF(VLOOKUP($B32,'Champ Classes'!$A:$G,2,FALSE)="","",VLOOKUP($B32,'Champ Classes'!$A:$G,2,FALSE))</f>
        <v>EMV7</v>
      </c>
      <c r="D32" s="130">
        <f>IF(VLOOKUP($B32,'Champ Classes'!$A:$G,3,FALSE)="","",VLOOKUP($B32,'Champ Classes'!$A:$G,3,FALSE))</f>
      </c>
      <c r="E32" s="130">
        <f>IF(VLOOKUP($B32,'Champ Classes'!$A:$G,4,FALSE)="","",VLOOKUP($B32,'Champ Classes'!$A:$G,4,FALSE))</f>
      </c>
      <c r="F32" s="130">
        <f>IF(VLOOKUP($B32,'Champ Classes'!$A:$G,5,FALSE)="","",VLOOKUP($B32,'Champ Classes'!$A:$G,5,FALSE))</f>
      </c>
      <c r="G32" s="131" t="str">
        <f>CONCATENATE(VLOOKUP(B32,Startlist!B:H,3,FALSE)," / ",VLOOKUP(B32,Startlist!B:H,4,FALSE))</f>
        <v>Rene Uukareda / Jan Nōlvak</v>
      </c>
      <c r="H32" s="132" t="str">
        <f>VLOOKUP(B32,Startlist!B:F,5,FALSE)</f>
        <v>EST</v>
      </c>
      <c r="I32" s="131" t="str">
        <f>VLOOKUP(B32,Startlist!B:H,7,FALSE)</f>
        <v>BMW M3</v>
      </c>
      <c r="J32" s="131" t="str">
        <f>VLOOKUP(B32,Startlist!B:H,6,FALSE)</f>
        <v>BTR RACING</v>
      </c>
      <c r="K32" s="133" t="str">
        <f>IF(VLOOKUP(B32,Results!B:P,15,FALSE)="","Retired",VLOOKUP(B32,Results!B:P,15,FALSE))</f>
        <v> 1:04.46,6</v>
      </c>
      <c r="L32" s="281"/>
    </row>
    <row r="33" spans="1:12" ht="15" customHeight="1">
      <c r="A33" s="129">
        <f t="shared" si="0"/>
        <v>26</v>
      </c>
      <c r="B33" s="225">
        <v>57</v>
      </c>
      <c r="C33" s="130" t="str">
        <f>IF(VLOOKUP($B33,'Champ Classes'!$A:$G,2,FALSE)="","",VLOOKUP($B33,'Champ Classes'!$A:$G,2,FALSE))</f>
        <v>EMV4</v>
      </c>
      <c r="D33" s="130">
        <f>IF(VLOOKUP($B33,'Champ Classes'!$A:$G,3,FALSE)="","",VLOOKUP($B33,'Champ Classes'!$A:$G,3,FALSE))</f>
      </c>
      <c r="E33" s="130">
        <f>IF(VLOOKUP($B33,'Champ Classes'!$A:$G,4,FALSE)="","",VLOOKUP($B33,'Champ Classes'!$A:$G,4,FALSE))</f>
      </c>
      <c r="F33" s="130">
        <f>IF(VLOOKUP($B33,'Champ Classes'!$A:$G,5,FALSE)="","",VLOOKUP($B33,'Champ Classes'!$A:$G,5,FALSE))</f>
      </c>
      <c r="G33" s="131" t="str">
        <f>CONCATENATE(VLOOKUP(B33,Startlist!B:H,3,FALSE)," / ",VLOOKUP(B33,Startlist!B:H,4,FALSE))</f>
        <v>Vallo Nuuter / Alar Tatrik</v>
      </c>
      <c r="H33" s="132" t="str">
        <f>VLOOKUP(B33,Startlist!B:F,5,FALSE)</f>
        <v>EST</v>
      </c>
      <c r="I33" s="131" t="str">
        <f>VLOOKUP(B33,Startlist!B:H,7,FALSE)</f>
        <v>Subaru Impreza</v>
      </c>
      <c r="J33" s="131" t="str">
        <f>VLOOKUP(B33,Startlist!B:H,6,FALSE)</f>
        <v>MS RACING</v>
      </c>
      <c r="K33" s="133" t="str">
        <f>IF(VLOOKUP(B33,Results!B:P,15,FALSE)="","Retired",VLOOKUP(B33,Results!B:P,15,FALSE))</f>
        <v> 1:04.56,9</v>
      </c>
      <c r="L33" s="281"/>
    </row>
    <row r="34" spans="1:12" ht="15" customHeight="1">
      <c r="A34" s="129">
        <f t="shared" si="0"/>
        <v>27</v>
      </c>
      <c r="B34" s="225">
        <v>50</v>
      </c>
      <c r="C34" s="130" t="str">
        <f>IF(VLOOKUP($B34,'Champ Classes'!$A:$G,2,FALSE)="","",VLOOKUP($B34,'Champ Classes'!$A:$G,2,FALSE))</f>
        <v>EMV7</v>
      </c>
      <c r="D34" s="130">
        <f>IF(VLOOKUP($B34,'Champ Classes'!$A:$G,3,FALSE)="","",VLOOKUP($B34,'Champ Classes'!$A:$G,3,FALSE))</f>
      </c>
      <c r="E34" s="130">
        <f>IF(VLOOKUP($B34,'Champ Classes'!$A:$G,4,FALSE)="","",VLOOKUP($B34,'Champ Classes'!$A:$G,4,FALSE))</f>
      </c>
      <c r="F34" s="130">
        <f>IF(VLOOKUP($B34,'Champ Classes'!$A:$G,5,FALSE)="","",VLOOKUP($B34,'Champ Classes'!$A:$G,5,FALSE))</f>
      </c>
      <c r="G34" s="131" t="str">
        <f>CONCATENATE(VLOOKUP(B34,Startlist!B:H,3,FALSE)," / ",VLOOKUP(B34,Startlist!B:H,4,FALSE))</f>
        <v>Ott Mesikäpp / Raiko Lille</v>
      </c>
      <c r="H34" s="132" t="str">
        <f>VLOOKUP(B34,Startlist!B:F,5,FALSE)</f>
        <v>EST</v>
      </c>
      <c r="I34" s="131" t="str">
        <f>VLOOKUP(B34,Startlist!B:H,7,FALSE)</f>
        <v>BMW M3</v>
      </c>
      <c r="J34" s="131" t="str">
        <f>VLOOKUP(B34,Startlist!B:H,6,FALSE)</f>
        <v>BTR RACING</v>
      </c>
      <c r="K34" s="133" t="str">
        <f>IF(VLOOKUP(B34,Results!B:P,15,FALSE)="","Retired",VLOOKUP(B34,Results!B:P,15,FALSE))</f>
        <v> 1:05.02,0</v>
      </c>
      <c r="L34" s="281"/>
    </row>
    <row r="35" spans="1:12" ht="15" customHeight="1">
      <c r="A35" s="129">
        <f t="shared" si="0"/>
        <v>28</v>
      </c>
      <c r="B35" s="225">
        <v>45</v>
      </c>
      <c r="C35" s="130" t="str">
        <f>IF(VLOOKUP($B35,'Champ Classes'!$A:$G,2,FALSE)="","",VLOOKUP($B35,'Champ Classes'!$A:$G,2,FALSE))</f>
        <v>EMV1</v>
      </c>
      <c r="D35" s="130">
        <f>IF(VLOOKUP($B35,'Champ Classes'!$A:$G,3,FALSE)="","",VLOOKUP($B35,'Champ Classes'!$A:$G,3,FALSE))</f>
      </c>
      <c r="E35" s="130">
        <f>IF(VLOOKUP($B35,'Champ Classes'!$A:$G,4,FALSE)="","",VLOOKUP($B35,'Champ Classes'!$A:$G,4,FALSE))</f>
      </c>
      <c r="F35" s="130">
        <f>IF(VLOOKUP($B35,'Champ Classes'!$A:$G,5,FALSE)="","",VLOOKUP($B35,'Champ Classes'!$A:$G,5,FALSE))</f>
      </c>
      <c r="G35" s="131" t="str">
        <f>CONCATENATE(VLOOKUP(B35,Startlist!B:H,3,FALSE)," / ",VLOOKUP(B35,Startlist!B:H,4,FALSE))</f>
        <v>Allar Goldberg / Kaarel Lääne</v>
      </c>
      <c r="H35" s="132" t="str">
        <f>VLOOKUP(B35,Startlist!B:F,5,FALSE)</f>
        <v>EST</v>
      </c>
      <c r="I35" s="131" t="str">
        <f>VLOOKUP(B35,Startlist!B:H,7,FALSE)</f>
        <v>Subaru Impreza Proto</v>
      </c>
      <c r="J35" s="131" t="str">
        <f>VLOOKUP(B35,Startlist!B:H,6,FALSE)</f>
        <v>LGT</v>
      </c>
      <c r="K35" s="133" t="str">
        <f>IF(VLOOKUP(B35,Results!B:P,15,FALSE)="","Retired",VLOOKUP(B35,Results!B:P,15,FALSE))</f>
        <v> 1:05.12,9</v>
      </c>
      <c r="L35" s="281"/>
    </row>
    <row r="36" spans="1:12" ht="15" customHeight="1">
      <c r="A36" s="129">
        <f t="shared" si="0"/>
        <v>29</v>
      </c>
      <c r="B36" s="225">
        <v>53</v>
      </c>
      <c r="C36" s="130" t="str">
        <f>IF(VLOOKUP($B36,'Champ Classes'!$A:$G,2,FALSE)="","",VLOOKUP($B36,'Champ Classes'!$A:$G,2,FALSE))</f>
        <v>EMV6</v>
      </c>
      <c r="D36" s="130">
        <f>IF(VLOOKUP($B36,'Champ Classes'!$A:$G,3,FALSE)="","",VLOOKUP($B36,'Champ Classes'!$A:$G,3,FALSE))</f>
      </c>
      <c r="E36" s="130" t="str">
        <f>IF(VLOOKUP($B36,'Champ Classes'!$A:$G,4,FALSE)="","",VLOOKUP($B36,'Champ Classes'!$A:$G,4,FALSE))</f>
        <v>LRC 5</v>
      </c>
      <c r="F36" s="130" t="str">
        <f>IF(VLOOKUP($B36,'Champ Classes'!$A:$G,5,FALSE)="","",VLOOKUP($B36,'Champ Classes'!$A:$G,5,FALSE))</f>
        <v>LRC 3,4,5</v>
      </c>
      <c r="G36" s="131" t="str">
        <f>CONCATENATE(VLOOKUP(B36,Startlist!B:H,3,FALSE)," / ",VLOOKUP(B36,Startlist!B:H,4,FALSE))</f>
        <v>Agris Upitis / Andris Spilva</v>
      </c>
      <c r="H36" s="132" t="str">
        <f>VLOOKUP(B36,Startlist!B:F,5,FALSE)</f>
        <v>LAT</v>
      </c>
      <c r="I36" s="131" t="str">
        <f>VLOOKUP(B36,Startlist!B:H,7,FALSE)</f>
        <v>Renault Clio RS</v>
      </c>
      <c r="J36" s="131" t="str">
        <f>VLOOKUP(B36,Startlist!B:H,6,FALSE)</f>
        <v>3A RACING TEAM</v>
      </c>
      <c r="K36" s="133" t="str">
        <f>IF(VLOOKUP(B36,Results!B:P,15,FALSE)="","Retired",VLOOKUP(B36,Results!B:P,15,FALSE))</f>
        <v> 1:05.22,2</v>
      </c>
      <c r="L36" s="281"/>
    </row>
    <row r="37" spans="1:12" ht="15" customHeight="1">
      <c r="A37" s="129">
        <f t="shared" si="0"/>
        <v>30</v>
      </c>
      <c r="B37" s="225">
        <v>59</v>
      </c>
      <c r="C37" s="130" t="str">
        <f>IF(VLOOKUP($B37,'Champ Classes'!$A:$G,2,FALSE)="","",VLOOKUP($B37,'Champ Classes'!$A:$G,2,FALSE))</f>
        <v>EMV5</v>
      </c>
      <c r="D37" s="130">
        <f>IF(VLOOKUP($B37,'Champ Classes'!$A:$G,3,FALSE)="","",VLOOKUP($B37,'Champ Classes'!$A:$G,3,FALSE))</f>
      </c>
      <c r="E37" s="130">
        <f>IF(VLOOKUP($B37,'Champ Classes'!$A:$G,4,FALSE)="","",VLOOKUP($B37,'Champ Classes'!$A:$G,4,FALSE))</f>
      </c>
      <c r="F37" s="130">
        <f>IF(VLOOKUP($B37,'Champ Classes'!$A:$G,5,FALSE)="","",VLOOKUP($B37,'Champ Classes'!$A:$G,5,FALSE))</f>
      </c>
      <c r="G37" s="131" t="str">
        <f>CONCATENATE(VLOOKUP(B37,Startlist!B:H,3,FALSE)," / ",VLOOKUP(B37,Startlist!B:H,4,FALSE))</f>
        <v>Patrick Juhe / Rainis Raidma</v>
      </c>
      <c r="H37" s="132" t="str">
        <f>VLOOKUP(B37,Startlist!B:F,5,FALSE)</f>
        <v>EST</v>
      </c>
      <c r="I37" s="131" t="str">
        <f>VLOOKUP(B37,Startlist!B:H,7,FALSE)</f>
        <v>Honda Civic</v>
      </c>
      <c r="J37" s="131" t="str">
        <f>VLOOKUP(B37,Startlist!B:H,6,FALSE)</f>
        <v>BTR RACING</v>
      </c>
      <c r="K37" s="133" t="str">
        <f>IF(VLOOKUP(B37,Results!B:P,15,FALSE)="","Retired",VLOOKUP(B37,Results!B:P,15,FALSE))</f>
        <v> 1:05.49,4</v>
      </c>
      <c r="L37" s="281"/>
    </row>
    <row r="38" spans="1:12" ht="15" customHeight="1">
      <c r="A38" s="129">
        <f t="shared" si="0"/>
        <v>31</v>
      </c>
      <c r="B38" s="225">
        <v>55</v>
      </c>
      <c r="C38" s="130" t="str">
        <f>IF(VLOOKUP($B38,'Champ Classes'!$A:$G,2,FALSE)="","",VLOOKUP($B38,'Champ Classes'!$A:$G,2,FALSE))</f>
        <v>EMV5</v>
      </c>
      <c r="D38" s="130">
        <f>IF(VLOOKUP($B38,'Champ Classes'!$A:$G,3,FALSE)="","",VLOOKUP($B38,'Champ Classes'!$A:$G,3,FALSE))</f>
      </c>
      <c r="E38" s="130" t="str">
        <f>IF(VLOOKUP($B38,'Champ Classes'!$A:$G,4,FALSE)="","",VLOOKUP($B38,'Champ Classes'!$A:$G,4,FALSE))</f>
        <v>LRC 5</v>
      </c>
      <c r="F38" s="130" t="str">
        <f>IF(VLOOKUP($B38,'Champ Classes'!$A:$G,5,FALSE)="","",VLOOKUP($B38,'Champ Classes'!$A:$G,5,FALSE))</f>
        <v>LRC 3,4,5</v>
      </c>
      <c r="G38" s="131" t="str">
        <f>CONCATENATE(VLOOKUP(B38,Startlist!B:H,3,FALSE)," / ",VLOOKUP(B38,Startlist!B:H,4,FALSE))</f>
        <v>Klim Baikov / Andrey Kleshchev</v>
      </c>
      <c r="H38" s="132" t="str">
        <f>VLOOKUP(B38,Startlist!B:F,5,FALSE)</f>
        <v>RUS</v>
      </c>
      <c r="I38" s="131" t="str">
        <f>VLOOKUP(B38,Startlist!B:H,7,FALSE)</f>
        <v>Lada 2105</v>
      </c>
      <c r="J38" s="131" t="str">
        <f>VLOOKUP(B38,Startlist!B:H,6,FALSE)</f>
        <v>KLIM BAIKOV</v>
      </c>
      <c r="K38" s="133" t="str">
        <f>IF(VLOOKUP(B38,Results!B:P,15,FALSE)="","Retired",VLOOKUP(B38,Results!B:P,15,FALSE))</f>
        <v> 1:06.06,4</v>
      </c>
      <c r="L38" s="281"/>
    </row>
    <row r="39" spans="1:12" ht="15" customHeight="1">
      <c r="A39" s="129">
        <f t="shared" si="0"/>
        <v>32</v>
      </c>
      <c r="B39" s="225">
        <v>40</v>
      </c>
      <c r="C39" s="130" t="str">
        <f>IF(VLOOKUP($B39,'Champ Classes'!$A:$G,2,FALSE)="","",VLOOKUP($B39,'Champ Classes'!$A:$G,2,FALSE))</f>
        <v>EMV5</v>
      </c>
      <c r="D39" s="130">
        <f>IF(VLOOKUP($B39,'Champ Classes'!$A:$G,3,FALSE)="","",VLOOKUP($B39,'Champ Classes'!$A:$G,3,FALSE))</f>
      </c>
      <c r="E39" s="130">
        <f>IF(VLOOKUP($B39,'Champ Classes'!$A:$G,4,FALSE)="","",VLOOKUP($B39,'Champ Classes'!$A:$G,4,FALSE))</f>
      </c>
      <c r="F39" s="130">
        <f>IF(VLOOKUP($B39,'Champ Classes'!$A:$G,5,FALSE)="","",VLOOKUP($B39,'Champ Classes'!$A:$G,5,FALSE))</f>
      </c>
      <c r="G39" s="131" t="str">
        <f>CONCATENATE(VLOOKUP(B39,Startlist!B:H,3,FALSE)," / ",VLOOKUP(B39,Startlist!B:H,4,FALSE))</f>
        <v>Kermo Laus / Alain Sivous</v>
      </c>
      <c r="H39" s="132" t="str">
        <f>VLOOKUP(B39,Startlist!B:F,5,FALSE)</f>
        <v>EST</v>
      </c>
      <c r="I39" s="131" t="str">
        <f>VLOOKUP(B39,Startlist!B:H,7,FALSE)</f>
        <v>Nissan Sunny</v>
      </c>
      <c r="J39" s="131" t="str">
        <f>VLOOKUP(B39,Startlist!B:H,6,FALSE)</f>
        <v>PIHTLA RT</v>
      </c>
      <c r="K39" s="133" t="str">
        <f>IF(VLOOKUP(B39,Results!B:P,15,FALSE)="","Retired",VLOOKUP(B39,Results!B:P,15,FALSE))</f>
        <v> 1:06.09,8</v>
      </c>
      <c r="L39" s="281"/>
    </row>
    <row r="40" spans="1:12" ht="15" customHeight="1">
      <c r="A40" s="129">
        <f t="shared" si="0"/>
        <v>33</v>
      </c>
      <c r="B40" s="225">
        <v>31</v>
      </c>
      <c r="C40" s="130" t="str">
        <f>IF(VLOOKUP($B40,'Champ Classes'!$A:$G,2,FALSE)="","",VLOOKUP($B40,'Champ Classes'!$A:$G,2,FALSE))</f>
        <v>EMV3</v>
      </c>
      <c r="D40" s="130">
        <f>IF(VLOOKUP($B40,'Champ Classes'!$A:$G,3,FALSE)="","",VLOOKUP($B40,'Champ Classes'!$A:$G,3,FALSE))</f>
      </c>
      <c r="E40" s="130">
        <f>IF(VLOOKUP($B40,'Champ Classes'!$A:$G,4,FALSE)="","",VLOOKUP($B40,'Champ Classes'!$A:$G,4,FALSE))</f>
      </c>
      <c r="F40" s="130">
        <f>IF(VLOOKUP($B40,'Champ Classes'!$A:$G,5,FALSE)="","",VLOOKUP($B40,'Champ Classes'!$A:$G,5,FALSE))</f>
      </c>
      <c r="G40" s="131" t="str">
        <f>CONCATENATE(VLOOKUP(B40,Startlist!B:H,3,FALSE)," / ",VLOOKUP(B40,Startlist!B:H,4,FALSE))</f>
        <v>Henrikas Matijosaitis / Mindaugas Cepulis</v>
      </c>
      <c r="H40" s="132" t="str">
        <f>VLOOKUP(B40,Startlist!B:F,5,FALSE)</f>
        <v>LIT</v>
      </c>
      <c r="I40" s="131" t="str">
        <f>VLOOKUP(B40,Startlist!B:H,7,FALSE)</f>
        <v>Ford Fiesta R2</v>
      </c>
      <c r="J40" s="131" t="str">
        <f>VLOOKUP(B40,Startlist!B:H,6,FALSE)</f>
        <v>G.M.RACING SK</v>
      </c>
      <c r="K40" s="133" t="str">
        <f>IF(VLOOKUP(B40,Results!B:P,15,FALSE)="","Retired",VLOOKUP(B40,Results!B:P,15,FALSE))</f>
        <v> 1:06.50,1</v>
      </c>
      <c r="L40" s="281"/>
    </row>
    <row r="41" spans="1:12" ht="15" customHeight="1">
      <c r="A41" s="129">
        <f t="shared" si="0"/>
        <v>34</v>
      </c>
      <c r="B41" s="225">
        <v>69</v>
      </c>
      <c r="C41" s="130" t="str">
        <f>IF(VLOOKUP($B41,'Champ Classes'!$A:$G,2,FALSE)="","",VLOOKUP($B41,'Champ Classes'!$A:$G,2,FALSE))</f>
        <v>EMV6</v>
      </c>
      <c r="D41" s="130">
        <f>IF(VLOOKUP($B41,'Champ Classes'!$A:$G,3,FALSE)="","",VLOOKUP($B41,'Champ Classes'!$A:$G,3,FALSE))</f>
      </c>
      <c r="E41" s="130" t="str">
        <f>IF(VLOOKUP($B41,'Champ Classes'!$A:$G,4,FALSE)="","",VLOOKUP($B41,'Champ Classes'!$A:$G,4,FALSE))</f>
        <v>LRC 5</v>
      </c>
      <c r="F41" s="130" t="str">
        <f>IF(VLOOKUP($B41,'Champ Classes'!$A:$G,5,FALSE)="","",VLOOKUP($B41,'Champ Classes'!$A:$G,5,FALSE))</f>
        <v>LRC 3,4,5</v>
      </c>
      <c r="G41" s="131" t="str">
        <f>CONCATENATE(VLOOKUP(B41,Startlist!B:H,3,FALSE)," / ",VLOOKUP(B41,Startlist!B:H,4,FALSE))</f>
        <v>Madars Dirins / Gints Lasmanis</v>
      </c>
      <c r="H41" s="132" t="str">
        <f>VLOOKUP(B41,Startlist!B:F,5,FALSE)</f>
        <v>LAT</v>
      </c>
      <c r="I41" s="131" t="str">
        <f>VLOOKUP(B41,Startlist!B:H,7,FALSE)</f>
        <v>Renault Clio</v>
      </c>
      <c r="J41" s="131" t="str">
        <f>VLOOKUP(B41,Startlist!B:H,6,FALSE)</f>
        <v>GINTS LASMANIS</v>
      </c>
      <c r="K41" s="133" t="str">
        <f>IF(VLOOKUP(B41,Results!B:P,15,FALSE)="","Retired",VLOOKUP(B41,Results!B:P,15,FALSE))</f>
        <v> 1:07.28,4</v>
      </c>
      <c r="L41" s="281"/>
    </row>
    <row r="42" spans="1:12" ht="15" customHeight="1">
      <c r="A42" s="129">
        <f t="shared" si="0"/>
        <v>35</v>
      </c>
      <c r="B42" s="225">
        <v>62</v>
      </c>
      <c r="C42" s="130" t="str">
        <f>IF(VLOOKUP($B42,'Champ Classes'!$A:$G,2,FALSE)="","",VLOOKUP($B42,'Champ Classes'!$A:$G,2,FALSE))</f>
        <v>EMV6</v>
      </c>
      <c r="D42" s="130">
        <f>IF(VLOOKUP($B42,'Champ Classes'!$A:$G,3,FALSE)="","",VLOOKUP($B42,'Champ Classes'!$A:$G,3,FALSE))</f>
      </c>
      <c r="E42" s="130" t="str">
        <f>IF(VLOOKUP($B42,'Champ Classes'!$A:$G,4,FALSE)="","",VLOOKUP($B42,'Champ Classes'!$A:$G,4,FALSE))</f>
        <v>LRC 5</v>
      </c>
      <c r="F42" s="130" t="str">
        <f>IF(VLOOKUP($B42,'Champ Classes'!$A:$G,5,FALSE)="","",VLOOKUP($B42,'Champ Classes'!$A:$G,5,FALSE))</f>
        <v>LRC 3,4,5</v>
      </c>
      <c r="G42" s="131" t="str">
        <f>CONCATENATE(VLOOKUP(B42,Startlist!B:H,3,FALSE)," / ",VLOOKUP(B42,Startlist!B:H,4,FALSE))</f>
        <v>Janis Cielens / Salvis Rambols</v>
      </c>
      <c r="H42" s="132" t="str">
        <f>VLOOKUP(B42,Startlist!B:F,5,FALSE)</f>
        <v>LAT</v>
      </c>
      <c r="I42" s="131" t="str">
        <f>VLOOKUP(B42,Startlist!B:H,7,FALSE)</f>
        <v>VW Golf II</v>
      </c>
      <c r="J42" s="131" t="str">
        <f>VLOOKUP(B42,Startlist!B:H,6,FALSE)</f>
        <v>SALVIS RAMBOLS</v>
      </c>
      <c r="K42" s="133" t="str">
        <f>IF(VLOOKUP(B42,Results!B:P,15,FALSE)="","Retired",VLOOKUP(B42,Results!B:P,15,FALSE))</f>
        <v> 1:07.30,6</v>
      </c>
      <c r="L42" s="281"/>
    </row>
    <row r="43" spans="1:12" ht="15" customHeight="1">
      <c r="A43" s="129">
        <f t="shared" si="0"/>
        <v>36</v>
      </c>
      <c r="B43" s="225">
        <v>46</v>
      </c>
      <c r="C43" s="130" t="str">
        <f>IF(VLOOKUP($B43,'Champ Classes'!$A:$G,2,FALSE)="","",VLOOKUP($B43,'Champ Classes'!$A:$G,2,FALSE))</f>
        <v>EMV4</v>
      </c>
      <c r="D43" s="130" t="str">
        <f>IF(VLOOKUP($B43,'Champ Classes'!$A:$G,3,FALSE)="","",VLOOKUP($B43,'Champ Classes'!$A:$G,3,FALSE))</f>
        <v>LRC ABS</v>
      </c>
      <c r="E43" s="130">
        <f>IF(VLOOKUP($B43,'Champ Classes'!$A:$G,4,FALSE)="","",VLOOKUP($B43,'Champ Classes'!$A:$G,4,FALSE))</f>
      </c>
      <c r="F43" s="130">
        <f>IF(VLOOKUP($B43,'Champ Classes'!$A:$G,5,FALSE)="","",VLOOKUP($B43,'Champ Classes'!$A:$G,5,FALSE))</f>
      </c>
      <c r="G43" s="131" t="str">
        <f>CONCATENATE(VLOOKUP(B43,Startlist!B:H,3,FALSE)," / ",VLOOKUP(B43,Startlist!B:H,4,FALSE))</f>
        <v>Henry Ots / Margus Laasik</v>
      </c>
      <c r="H43" s="132" t="str">
        <f>VLOOKUP(B43,Startlist!B:F,5,FALSE)</f>
        <v>EST</v>
      </c>
      <c r="I43" s="131" t="str">
        <f>VLOOKUP(B43,Startlist!B:H,7,FALSE)</f>
        <v>Mitsubishi Lancer Evo 6</v>
      </c>
      <c r="J43" s="131" t="str">
        <f>VLOOKUP(B43,Startlist!B:H,6,FALSE)</f>
        <v>TIKKRI MOTORSPORT</v>
      </c>
      <c r="K43" s="133" t="str">
        <f>IF(VLOOKUP(B43,Results!B:P,15,FALSE)="","Retired",VLOOKUP(B43,Results!B:P,15,FALSE))</f>
        <v> 1:08.02,7</v>
      </c>
      <c r="L43" s="281"/>
    </row>
    <row r="44" spans="1:12" ht="15" customHeight="1">
      <c r="A44" s="129">
        <f t="shared" si="0"/>
        <v>37</v>
      </c>
      <c r="B44" s="225">
        <v>20</v>
      </c>
      <c r="C44" s="130" t="str">
        <f>IF(VLOOKUP($B44,'Champ Classes'!$A:$G,2,FALSE)="","",VLOOKUP($B44,'Champ Classes'!$A:$G,2,FALSE))</f>
        <v>EMV4</v>
      </c>
      <c r="D44" s="130">
        <f>IF(VLOOKUP($B44,'Champ Classes'!$A:$G,3,FALSE)="","",VLOOKUP($B44,'Champ Classes'!$A:$G,3,FALSE))</f>
      </c>
      <c r="E44" s="130" t="str">
        <f>IF(VLOOKUP($B44,'Champ Classes'!$A:$G,4,FALSE)="","",VLOOKUP($B44,'Champ Classes'!$A:$G,4,FALSE))</f>
        <v>LRC 2</v>
      </c>
      <c r="F44" s="130" t="str">
        <f>IF(VLOOKUP($B44,'Champ Classes'!$A:$G,5,FALSE)="","",VLOOKUP($B44,'Champ Classes'!$A:$G,5,FALSE))</f>
        <v>LRC ABS, LRC1, LRC2</v>
      </c>
      <c r="G44" s="131" t="str">
        <f>CONCATENATE(VLOOKUP(B44,Startlist!B:H,3,FALSE)," / ",VLOOKUP(B44,Startlist!B:H,4,FALSE))</f>
        <v>Edgars Balodis / Lasma Tole</v>
      </c>
      <c r="H44" s="132" t="str">
        <f>VLOOKUP(B44,Startlist!B:F,5,FALSE)</f>
        <v>LAT</v>
      </c>
      <c r="I44" s="131" t="str">
        <f>VLOOKUP(B44,Startlist!B:H,7,FALSE)</f>
        <v>Mitsubishi Lancer Evo 8</v>
      </c>
      <c r="J44" s="131" t="str">
        <f>VLOOKUP(B44,Startlist!B:H,6,FALSE)</f>
        <v>RALLYWORKSHOP ERST FINANCE</v>
      </c>
      <c r="K44" s="133" t="str">
        <f>IF(VLOOKUP(B44,Results!B:P,15,FALSE)="","Retired",VLOOKUP(B44,Results!B:P,15,FALSE))</f>
        <v> 1:08.21,4</v>
      </c>
      <c r="L44" s="281"/>
    </row>
    <row r="45" spans="1:12" ht="15" customHeight="1">
      <c r="A45" s="129">
        <f t="shared" si="0"/>
        <v>38</v>
      </c>
      <c r="B45" s="225">
        <v>61</v>
      </c>
      <c r="C45" s="130" t="str">
        <f>IF(VLOOKUP($B45,'Champ Classes'!$A:$G,2,FALSE)="","",VLOOKUP($B45,'Champ Classes'!$A:$G,2,FALSE))</f>
        <v>EMV6</v>
      </c>
      <c r="D45" s="130">
        <f>IF(VLOOKUP($B45,'Champ Classes'!$A:$G,3,FALSE)="","",VLOOKUP($B45,'Champ Classes'!$A:$G,3,FALSE))</f>
      </c>
      <c r="E45" s="130">
        <f>IF(VLOOKUP($B45,'Champ Classes'!$A:$G,4,FALSE)="","",VLOOKUP($B45,'Champ Classes'!$A:$G,4,FALSE))</f>
      </c>
      <c r="F45" s="130">
        <f>IF(VLOOKUP($B45,'Champ Classes'!$A:$G,5,FALSE)="","",VLOOKUP($B45,'Champ Classes'!$A:$G,5,FALSE))</f>
      </c>
      <c r="G45" s="131" t="str">
        <f>CONCATENATE(VLOOKUP(B45,Startlist!B:H,3,FALSE)," / ",VLOOKUP(B45,Startlist!B:H,4,FALSE))</f>
        <v>Kristen Volkov / Erki Eksin</v>
      </c>
      <c r="H45" s="132" t="str">
        <f>VLOOKUP(B45,Startlist!B:F,5,FALSE)</f>
        <v>EST</v>
      </c>
      <c r="I45" s="131" t="str">
        <f>VLOOKUP(B45,Startlist!B:H,7,FALSE)</f>
        <v>BMW 316I</v>
      </c>
      <c r="J45" s="131" t="str">
        <f>VLOOKUP(B45,Startlist!B:H,6,FALSE)</f>
        <v>G.M.RACING SK</v>
      </c>
      <c r="K45" s="133" t="str">
        <f>IF(VLOOKUP(B45,Results!B:P,15,FALSE)="","Retired",VLOOKUP(B45,Results!B:P,15,FALSE))</f>
        <v> 1:08.56,6</v>
      </c>
      <c r="L45" s="281"/>
    </row>
    <row r="46" spans="1:12" ht="15" customHeight="1">
      <c r="A46" s="129">
        <f t="shared" si="0"/>
        <v>39</v>
      </c>
      <c r="B46" s="225">
        <v>70</v>
      </c>
      <c r="C46" s="130" t="str">
        <f>IF(VLOOKUP($B46,'Champ Classes'!$A:$G,2,FALSE)="","",VLOOKUP($B46,'Champ Classes'!$A:$G,2,FALSE))</f>
        <v>EMV6</v>
      </c>
      <c r="D46" s="130">
        <f>IF(VLOOKUP($B46,'Champ Classes'!$A:$G,3,FALSE)="","",VLOOKUP($B46,'Champ Classes'!$A:$G,3,FALSE))</f>
      </c>
      <c r="E46" s="130">
        <f>IF(VLOOKUP($B46,'Champ Classes'!$A:$G,4,FALSE)="","",VLOOKUP($B46,'Champ Classes'!$A:$G,4,FALSE))</f>
      </c>
      <c r="F46" s="130">
        <f>IF(VLOOKUP($B46,'Champ Classes'!$A:$G,5,FALSE)="","",VLOOKUP($B46,'Champ Classes'!$A:$G,5,FALSE))</f>
      </c>
      <c r="G46" s="131" t="str">
        <f>CONCATENATE(VLOOKUP(B46,Startlist!B:H,3,FALSE)," / ",VLOOKUP(B46,Startlist!B:H,4,FALSE))</f>
        <v>Raino Friedemann / Kristjan Must</v>
      </c>
      <c r="H46" s="132" t="str">
        <f>VLOOKUP(B46,Startlist!B:F,5,FALSE)</f>
        <v>EST</v>
      </c>
      <c r="I46" s="131" t="str">
        <f>VLOOKUP(B46,Startlist!B:H,7,FALSE)</f>
        <v>Honda Civic Type-R</v>
      </c>
      <c r="J46" s="131" t="str">
        <f>VLOOKUP(B46,Startlist!B:H,6,FALSE)</f>
        <v>CUEKS RACING</v>
      </c>
      <c r="K46" s="133" t="str">
        <f>IF(VLOOKUP(B46,Results!B:P,15,FALSE)="","Retired",VLOOKUP(B46,Results!B:P,15,FALSE))</f>
        <v> 1:09.00,9</v>
      </c>
      <c r="L46" s="281"/>
    </row>
    <row r="47" spans="1:12" ht="15" customHeight="1">
      <c r="A47" s="129">
        <f t="shared" si="0"/>
        <v>40</v>
      </c>
      <c r="B47" s="225">
        <v>48</v>
      </c>
      <c r="C47" s="130" t="str">
        <f>IF(VLOOKUP($B47,'Champ Classes'!$A:$G,2,FALSE)="","",VLOOKUP($B47,'Champ Classes'!$A:$G,2,FALSE))</f>
        <v>EMV6</v>
      </c>
      <c r="D47" s="130">
        <f>IF(VLOOKUP($B47,'Champ Classes'!$A:$G,3,FALSE)="","",VLOOKUP($B47,'Champ Classes'!$A:$G,3,FALSE))</f>
      </c>
      <c r="E47" s="130">
        <f>IF(VLOOKUP($B47,'Champ Classes'!$A:$G,4,FALSE)="","",VLOOKUP($B47,'Champ Classes'!$A:$G,4,FALSE))</f>
      </c>
      <c r="F47" s="130">
        <f>IF(VLOOKUP($B47,'Champ Classes'!$A:$G,5,FALSE)="","",VLOOKUP($B47,'Champ Classes'!$A:$G,5,FALSE))</f>
      </c>
      <c r="G47" s="131" t="str">
        <f>CONCATENATE(VLOOKUP(B47,Startlist!B:H,3,FALSE)," / ",VLOOKUP(B47,Startlist!B:H,4,FALSE))</f>
        <v>Karmo Karelson / Karol Pert</v>
      </c>
      <c r="H47" s="132" t="str">
        <f>VLOOKUP(B47,Startlist!B:F,5,FALSE)</f>
        <v>EST</v>
      </c>
      <c r="I47" s="131" t="str">
        <f>VLOOKUP(B47,Startlist!B:H,7,FALSE)</f>
        <v>Honda Civic</v>
      </c>
      <c r="J47" s="131" t="str">
        <f>VLOOKUP(B47,Startlist!B:H,6,FALSE)</f>
        <v>KAUR MOTORSPORT</v>
      </c>
      <c r="K47" s="133" t="str">
        <f>IF(VLOOKUP(B47,Results!B:P,15,FALSE)="","Retired",VLOOKUP(B47,Results!B:P,15,FALSE))</f>
        <v> 1:09.06,7</v>
      </c>
      <c r="L47" s="281"/>
    </row>
    <row r="48" spans="1:12" ht="15" customHeight="1">
      <c r="A48" s="129">
        <f t="shared" si="0"/>
        <v>41</v>
      </c>
      <c r="B48" s="225">
        <v>52</v>
      </c>
      <c r="C48" s="130" t="str">
        <f>IF(VLOOKUP($B48,'Champ Classes'!$A:$G,2,FALSE)="","",VLOOKUP($B48,'Champ Classes'!$A:$G,2,FALSE))</f>
        <v>EMV4</v>
      </c>
      <c r="D48" s="130">
        <f>IF(VLOOKUP($B48,'Champ Classes'!$A:$G,3,FALSE)="","",VLOOKUP($B48,'Champ Classes'!$A:$G,3,FALSE))</f>
      </c>
      <c r="E48" s="130">
        <f>IF(VLOOKUP($B48,'Champ Classes'!$A:$G,4,FALSE)="","",VLOOKUP($B48,'Champ Classes'!$A:$G,4,FALSE))</f>
      </c>
      <c r="F48" s="130">
        <f>IF(VLOOKUP($B48,'Champ Classes'!$A:$G,5,FALSE)="","",VLOOKUP($B48,'Champ Classes'!$A:$G,5,FALSE))</f>
      </c>
      <c r="G48" s="131" t="str">
        <f>CONCATENATE(VLOOKUP(B48,Startlist!B:H,3,FALSE)," / ",VLOOKUP(B48,Startlist!B:H,4,FALSE))</f>
        <v>Vadim Kuznetsov / Andrei Konovalenko</v>
      </c>
      <c r="H48" s="132" t="str">
        <f>VLOOKUP(B48,Startlist!B:F,5,FALSE)</f>
        <v>RUS</v>
      </c>
      <c r="I48" s="131" t="str">
        <f>VLOOKUP(B48,Startlist!B:H,7,FALSE)</f>
        <v>Mitsubishi Lancer Evo 8</v>
      </c>
      <c r="J48" s="131" t="str">
        <f>VLOOKUP(B48,Startlist!B:H,6,FALSE)</f>
        <v>ALM MOTORSPORT</v>
      </c>
      <c r="K48" s="133" t="str">
        <f>IF(VLOOKUP(B48,Results!B:P,15,FALSE)="","Retired",VLOOKUP(B48,Results!B:P,15,FALSE))</f>
        <v> 1:09.52,7</v>
      </c>
      <c r="L48" s="281"/>
    </row>
    <row r="49" spans="1:12" ht="15" customHeight="1">
      <c r="A49" s="129">
        <f t="shared" si="0"/>
        <v>42</v>
      </c>
      <c r="B49" s="225">
        <v>72</v>
      </c>
      <c r="C49" s="130" t="str">
        <f>IF(VLOOKUP($B49,'Champ Classes'!$A:$G,2,FALSE)="","",VLOOKUP($B49,'Champ Classes'!$A:$G,2,FALSE))</f>
        <v>EMV8</v>
      </c>
      <c r="D49" s="130">
        <f>IF(VLOOKUP($B49,'Champ Classes'!$A:$G,3,FALSE)="","",VLOOKUP($B49,'Champ Classes'!$A:$G,3,FALSE))</f>
      </c>
      <c r="E49" s="130">
        <f>IF(VLOOKUP($B49,'Champ Classes'!$A:$G,4,FALSE)="","",VLOOKUP($B49,'Champ Classes'!$A:$G,4,FALSE))</f>
      </c>
      <c r="F49" s="130">
        <f>IF(VLOOKUP($B49,'Champ Classes'!$A:$G,5,FALSE)="","",VLOOKUP($B49,'Champ Classes'!$A:$G,5,FALSE))</f>
      </c>
      <c r="G49" s="131" t="str">
        <f>CONCATENATE(VLOOKUP(B49,Startlist!B:H,3,FALSE)," / ",VLOOKUP(B49,Startlist!B:H,4,FALSE))</f>
        <v>Taavi Niinemets / Esko Allika</v>
      </c>
      <c r="H49" s="132" t="str">
        <f>VLOOKUP(B49,Startlist!B:F,5,FALSE)</f>
        <v>EST</v>
      </c>
      <c r="I49" s="131" t="str">
        <f>VLOOKUP(B49,Startlist!B:H,7,FALSE)</f>
        <v>GAZ 51A</v>
      </c>
      <c r="J49" s="131" t="str">
        <f>VLOOKUP(B49,Startlist!B:H,6,FALSE)</f>
        <v>JUURU TEHNIKAKLUBI</v>
      </c>
      <c r="K49" s="133" t="str">
        <f>IF(VLOOKUP(B49,Results!B:P,15,FALSE)="","Retired",VLOOKUP(B49,Results!B:P,15,FALSE))</f>
        <v> 1:10.21,5</v>
      </c>
      <c r="L49" s="281"/>
    </row>
    <row r="50" spans="1:12" ht="15" customHeight="1">
      <c r="A50" s="129">
        <f t="shared" si="0"/>
        <v>43</v>
      </c>
      <c r="B50" s="225">
        <v>63</v>
      </c>
      <c r="C50" s="130" t="str">
        <f>IF(VLOOKUP($B50,'Champ Classes'!$A:$G,2,FALSE)="","",VLOOKUP($B50,'Champ Classes'!$A:$G,2,FALSE))</f>
        <v>EMV6</v>
      </c>
      <c r="D50" s="130">
        <f>IF(VLOOKUP($B50,'Champ Classes'!$A:$G,3,FALSE)="","",VLOOKUP($B50,'Champ Classes'!$A:$G,3,FALSE))</f>
      </c>
      <c r="E50" s="130" t="str">
        <f>IF(VLOOKUP($B50,'Champ Classes'!$A:$G,4,FALSE)="","",VLOOKUP($B50,'Champ Classes'!$A:$G,4,FALSE))</f>
        <v>LRC 5</v>
      </c>
      <c r="F50" s="130" t="str">
        <f>IF(VLOOKUP($B50,'Champ Classes'!$A:$G,5,FALSE)="","",VLOOKUP($B50,'Champ Classes'!$A:$G,5,FALSE))</f>
        <v>LRC 3,4,5</v>
      </c>
      <c r="G50" s="131" t="str">
        <f>CONCATENATE(VLOOKUP(B50,Startlist!B:H,3,FALSE)," / ",VLOOKUP(B50,Startlist!B:H,4,FALSE))</f>
        <v>Aleksandrs Jakovlevs / Valerijs Maslovs</v>
      </c>
      <c r="H50" s="132" t="str">
        <f>VLOOKUP(B50,Startlist!B:F,5,FALSE)</f>
        <v>LAT</v>
      </c>
      <c r="I50" s="131" t="str">
        <f>VLOOKUP(B50,Startlist!B:H,7,FALSE)</f>
        <v>Honda Civic Type-R</v>
      </c>
      <c r="J50" s="131" t="str">
        <f>VLOOKUP(B50,Startlist!B:H,6,FALSE)</f>
        <v>ALEKSANDRS JAKOVLEVS</v>
      </c>
      <c r="K50" s="133" t="str">
        <f>IF(VLOOKUP(B50,Results!B:P,15,FALSE)="","Retired",VLOOKUP(B50,Results!B:P,15,FALSE))</f>
        <v> 1:11.31,1</v>
      </c>
      <c r="L50" s="281"/>
    </row>
    <row r="51" spans="1:12" ht="15" customHeight="1">
      <c r="A51" s="129">
        <f t="shared" si="0"/>
        <v>44</v>
      </c>
      <c r="B51" s="225">
        <v>60</v>
      </c>
      <c r="C51" s="130" t="str">
        <f>IF(VLOOKUP($B51,'Champ Classes'!$A:$G,2,FALSE)="","",VLOOKUP($B51,'Champ Classes'!$A:$G,2,FALSE))</f>
        <v>EMV6</v>
      </c>
      <c r="D51" s="130">
        <f>IF(VLOOKUP($B51,'Champ Classes'!$A:$G,3,FALSE)="","",VLOOKUP($B51,'Champ Classes'!$A:$G,3,FALSE))</f>
      </c>
      <c r="E51" s="130">
        <f>IF(VLOOKUP($B51,'Champ Classes'!$A:$G,4,FALSE)="","",VLOOKUP($B51,'Champ Classes'!$A:$G,4,FALSE))</f>
      </c>
      <c r="F51" s="130">
        <f>IF(VLOOKUP($B51,'Champ Classes'!$A:$G,5,FALSE)="","",VLOOKUP($B51,'Champ Classes'!$A:$G,5,FALSE))</f>
      </c>
      <c r="G51" s="131" t="str">
        <f>CONCATENATE(VLOOKUP(B51,Startlist!B:H,3,FALSE)," / ",VLOOKUP(B51,Startlist!B:H,4,FALSE))</f>
        <v>Sander Ilves / Lauri Veso</v>
      </c>
      <c r="H51" s="132" t="str">
        <f>VLOOKUP(B51,Startlist!B:F,5,FALSE)</f>
        <v>EST</v>
      </c>
      <c r="I51" s="131" t="str">
        <f>VLOOKUP(B51,Startlist!B:H,7,FALSE)</f>
        <v>Vaz 21051</v>
      </c>
      <c r="J51" s="131" t="str">
        <f>VLOOKUP(B51,Startlist!B:H,6,FALSE)</f>
        <v>MILREM MOTORSPORT</v>
      </c>
      <c r="K51" s="133" t="str">
        <f>IF(VLOOKUP(B51,Results!B:P,15,FALSE)="","Retired",VLOOKUP(B51,Results!B:P,15,FALSE))</f>
        <v> 1:12.01,0</v>
      </c>
      <c r="L51" s="281"/>
    </row>
    <row r="52" spans="1:12" ht="15" customHeight="1">
      <c r="A52" s="129">
        <f t="shared" si="0"/>
        <v>45</v>
      </c>
      <c r="B52" s="225">
        <v>67</v>
      </c>
      <c r="C52" s="130" t="str">
        <f>IF(VLOOKUP($B52,'Champ Classes'!$A:$G,2,FALSE)="","",VLOOKUP($B52,'Champ Classes'!$A:$G,2,FALSE))</f>
        <v>EMV5</v>
      </c>
      <c r="D52" s="130">
        <f>IF(VLOOKUP($B52,'Champ Classes'!$A:$G,3,FALSE)="","",VLOOKUP($B52,'Champ Classes'!$A:$G,3,FALSE))</f>
      </c>
      <c r="E52" s="130">
        <f>IF(VLOOKUP($B52,'Champ Classes'!$A:$G,4,FALSE)="","",VLOOKUP($B52,'Champ Classes'!$A:$G,4,FALSE))</f>
      </c>
      <c r="F52" s="130">
        <f>IF(VLOOKUP($B52,'Champ Classes'!$A:$G,5,FALSE)="","",VLOOKUP($B52,'Champ Classes'!$A:$G,5,FALSE))</f>
      </c>
      <c r="G52" s="131" t="str">
        <f>CONCATENATE(VLOOKUP(B52,Startlist!B:H,3,FALSE)," / ",VLOOKUP(B52,Startlist!B:H,4,FALSE))</f>
        <v>Lauri Peegel / Anti Eelmets</v>
      </c>
      <c r="H52" s="132" t="str">
        <f>VLOOKUP(B52,Startlist!B:F,5,FALSE)</f>
        <v>EST</v>
      </c>
      <c r="I52" s="131" t="str">
        <f>VLOOKUP(B52,Startlist!B:H,7,FALSE)</f>
        <v>Honda Civic</v>
      </c>
      <c r="J52" s="131" t="str">
        <f>VLOOKUP(B52,Startlist!B:H,6,FALSE)</f>
        <v>PIHTLA RT</v>
      </c>
      <c r="K52" s="133" t="str">
        <f>IF(VLOOKUP(B52,Results!B:P,15,FALSE)="","Retired",VLOOKUP(B52,Results!B:P,15,FALSE))</f>
        <v> 1:12.28,4</v>
      </c>
      <c r="L52" s="281"/>
    </row>
    <row r="53" spans="1:12" ht="15" customHeight="1">
      <c r="A53" s="129">
        <f t="shared" si="0"/>
        <v>46</v>
      </c>
      <c r="B53" s="225">
        <v>77</v>
      </c>
      <c r="C53" s="130" t="str">
        <f>IF(VLOOKUP($B53,'Champ Classes'!$A:$G,2,FALSE)="","",VLOOKUP($B53,'Champ Classes'!$A:$G,2,FALSE))</f>
        <v>EMV8</v>
      </c>
      <c r="D53" s="130">
        <f>IF(VLOOKUP($B53,'Champ Classes'!$A:$G,3,FALSE)="","",VLOOKUP($B53,'Champ Classes'!$A:$G,3,FALSE))</f>
      </c>
      <c r="E53" s="130">
        <f>IF(VLOOKUP($B53,'Champ Classes'!$A:$G,4,FALSE)="","",VLOOKUP($B53,'Champ Classes'!$A:$G,4,FALSE))</f>
      </c>
      <c r="F53" s="130">
        <f>IF(VLOOKUP($B53,'Champ Classes'!$A:$G,5,FALSE)="","",VLOOKUP($B53,'Champ Classes'!$A:$G,5,FALSE))</f>
      </c>
      <c r="G53" s="131" t="str">
        <f>CONCATENATE(VLOOKUP(B53,Startlist!B:H,3,FALSE)," / ",VLOOKUP(B53,Startlist!B:H,4,FALSE))</f>
        <v>Ats Nōlvak / Mairo Ojaviir</v>
      </c>
      <c r="H53" s="132" t="str">
        <f>VLOOKUP(B53,Startlist!B:F,5,FALSE)</f>
        <v>EST</v>
      </c>
      <c r="I53" s="131" t="str">
        <f>VLOOKUP(B53,Startlist!B:H,7,FALSE)</f>
        <v>GAZ 53</v>
      </c>
      <c r="J53" s="131" t="str">
        <f>VLOOKUP(B53,Startlist!B:H,6,FALSE)</f>
        <v>MÄRJAMAA RALLYTEAM</v>
      </c>
      <c r="K53" s="133" t="str">
        <f>IF(VLOOKUP(B53,Results!B:P,15,FALSE)="","Retired",VLOOKUP(B53,Results!B:P,15,FALSE))</f>
        <v> 1:13.34,0</v>
      </c>
      <c r="L53" s="281"/>
    </row>
    <row r="54" spans="1:12" ht="15" customHeight="1">
      <c r="A54" s="129">
        <f t="shared" si="0"/>
        <v>47</v>
      </c>
      <c r="B54" s="225">
        <v>76</v>
      </c>
      <c r="C54" s="130" t="str">
        <f>IF(VLOOKUP($B54,'Champ Classes'!$A:$G,2,FALSE)="","",VLOOKUP($B54,'Champ Classes'!$A:$G,2,FALSE))</f>
        <v>EMV8</v>
      </c>
      <c r="D54" s="130">
        <f>IF(VLOOKUP($B54,'Champ Classes'!$A:$G,3,FALSE)="","",VLOOKUP($B54,'Champ Classes'!$A:$G,3,FALSE))</f>
      </c>
      <c r="E54" s="130">
        <f>IF(VLOOKUP($B54,'Champ Classes'!$A:$G,4,FALSE)="","",VLOOKUP($B54,'Champ Classes'!$A:$G,4,FALSE))</f>
      </c>
      <c r="F54" s="130">
        <f>IF(VLOOKUP($B54,'Champ Classes'!$A:$G,5,FALSE)="","",VLOOKUP($B54,'Champ Classes'!$A:$G,5,FALSE))</f>
      </c>
      <c r="G54" s="131" t="str">
        <f>CONCATENATE(VLOOKUP(B54,Startlist!B:H,3,FALSE)," / ",VLOOKUP(B54,Startlist!B:H,4,FALSE))</f>
        <v>Meelis Hirsnik / Kaido Oru</v>
      </c>
      <c r="H54" s="132" t="str">
        <f>VLOOKUP(B54,Startlist!B:F,5,FALSE)</f>
        <v>EST</v>
      </c>
      <c r="I54" s="131" t="str">
        <f>VLOOKUP(B54,Startlist!B:H,7,FALSE)</f>
        <v>GAZ 51 RS</v>
      </c>
      <c r="J54" s="131" t="str">
        <f>VLOOKUP(B54,Startlist!B:H,6,FALSE)</f>
        <v>KUPATAMA MOTORSPORT</v>
      </c>
      <c r="K54" s="133" t="str">
        <f>IF(VLOOKUP(B54,Results!B:P,15,FALSE)="","Retired",VLOOKUP(B54,Results!B:P,15,FALSE))</f>
        <v> 1:13.40,8</v>
      </c>
      <c r="L54" s="281"/>
    </row>
    <row r="55" spans="1:12" ht="15" customHeight="1">
      <c r="A55" s="129">
        <f t="shared" si="0"/>
        <v>48</v>
      </c>
      <c r="B55" s="225">
        <v>68</v>
      </c>
      <c r="C55" s="130" t="str">
        <f>IF(VLOOKUP($B55,'Champ Classes'!$A:$G,2,FALSE)="","",VLOOKUP($B55,'Champ Classes'!$A:$G,2,FALSE))</f>
        <v>EMV6</v>
      </c>
      <c r="D55" s="130">
        <f>IF(VLOOKUP($B55,'Champ Classes'!$A:$G,3,FALSE)="","",VLOOKUP($B55,'Champ Classes'!$A:$G,3,FALSE))</f>
      </c>
      <c r="E55" s="130">
        <f>IF(VLOOKUP($B55,'Champ Classes'!$A:$G,4,FALSE)="","",VLOOKUP($B55,'Champ Classes'!$A:$G,4,FALSE))</f>
      </c>
      <c r="F55" s="130">
        <f>IF(VLOOKUP($B55,'Champ Classes'!$A:$G,5,FALSE)="","",VLOOKUP($B55,'Champ Classes'!$A:$G,5,FALSE))</f>
      </c>
      <c r="G55" s="131" t="str">
        <f>CONCATENATE(VLOOKUP(B55,Startlist!B:H,3,FALSE)," / ",VLOOKUP(B55,Startlist!B:H,4,FALSE))</f>
        <v>Tiina Ehrbach / Nele Jalakas</v>
      </c>
      <c r="H55" s="132" t="str">
        <f>VLOOKUP(B55,Startlist!B:F,5,FALSE)</f>
        <v>EST</v>
      </c>
      <c r="I55" s="131" t="str">
        <f>VLOOKUP(B55,Startlist!B:H,7,FALSE)</f>
        <v>Nissan Sunny</v>
      </c>
      <c r="J55" s="131" t="str">
        <f>VLOOKUP(B55,Startlist!B:H,6,FALSE)</f>
        <v>MILREM MOTORSPORT</v>
      </c>
      <c r="K55" s="133" t="str">
        <f>IF(VLOOKUP(B55,Results!B:P,15,FALSE)="","Retired",VLOOKUP(B55,Results!B:P,15,FALSE))</f>
        <v> 1:14.22,8</v>
      </c>
      <c r="L55" s="281"/>
    </row>
    <row r="56" spans="1:12" ht="15" customHeight="1">
      <c r="A56" s="129">
        <f t="shared" si="0"/>
        <v>49</v>
      </c>
      <c r="B56" s="225">
        <v>73</v>
      </c>
      <c r="C56" s="130" t="str">
        <f>IF(VLOOKUP($B56,'Champ Classes'!$A:$G,2,FALSE)="","",VLOOKUP($B56,'Champ Classes'!$A:$G,2,FALSE))</f>
        <v>EMV8</v>
      </c>
      <c r="D56" s="130">
        <f>IF(VLOOKUP($B56,'Champ Classes'!$A:$G,3,FALSE)="","",VLOOKUP($B56,'Champ Classes'!$A:$G,3,FALSE))</f>
      </c>
      <c r="E56" s="130">
        <f>IF(VLOOKUP($B56,'Champ Classes'!$A:$G,4,FALSE)="","",VLOOKUP($B56,'Champ Classes'!$A:$G,4,FALSE))</f>
      </c>
      <c r="F56" s="130">
        <f>IF(VLOOKUP($B56,'Champ Classes'!$A:$G,5,FALSE)="","",VLOOKUP($B56,'Champ Classes'!$A:$G,5,FALSE))</f>
      </c>
      <c r="G56" s="131" t="str">
        <f>CONCATENATE(VLOOKUP(B56,Startlist!B:H,3,FALSE)," / ",VLOOKUP(B56,Startlist!B:H,4,FALSE))</f>
        <v>Veiko Liukanen / Toivo Liukanen</v>
      </c>
      <c r="H56" s="132" t="str">
        <f>VLOOKUP(B56,Startlist!B:F,5,FALSE)</f>
        <v>EST</v>
      </c>
      <c r="I56" s="131" t="str">
        <f>VLOOKUP(B56,Startlist!B:H,7,FALSE)</f>
        <v>GAZ 51</v>
      </c>
      <c r="J56" s="131" t="str">
        <f>VLOOKUP(B56,Startlist!B:H,6,FALSE)</f>
        <v>MÄRJAMAA RALLYTEAM</v>
      </c>
      <c r="K56" s="133" t="str">
        <f>IF(VLOOKUP(B56,Results!B:P,15,FALSE)="","Retired",VLOOKUP(B56,Results!B:P,15,FALSE))</f>
        <v> 1:14.23,6</v>
      </c>
      <c r="L56" s="281"/>
    </row>
    <row r="57" spans="1:12" ht="15" customHeight="1">
      <c r="A57" s="129">
        <f t="shared" si="0"/>
        <v>50</v>
      </c>
      <c r="B57" s="225">
        <v>75</v>
      </c>
      <c r="C57" s="130" t="str">
        <f>IF(VLOOKUP($B57,'Champ Classes'!$A:$G,2,FALSE)="","",VLOOKUP($B57,'Champ Classes'!$A:$G,2,FALSE))</f>
        <v>EMV8</v>
      </c>
      <c r="D57" s="130">
        <f>IF(VLOOKUP($B57,'Champ Classes'!$A:$G,3,FALSE)="","",VLOOKUP($B57,'Champ Classes'!$A:$G,3,FALSE))</f>
      </c>
      <c r="E57" s="130">
        <f>IF(VLOOKUP($B57,'Champ Classes'!$A:$G,4,FALSE)="","",VLOOKUP($B57,'Champ Classes'!$A:$G,4,FALSE))</f>
      </c>
      <c r="F57" s="130">
        <f>IF(VLOOKUP($B57,'Champ Classes'!$A:$G,5,FALSE)="","",VLOOKUP($B57,'Champ Classes'!$A:$G,5,FALSE))</f>
      </c>
      <c r="G57" s="131" t="str">
        <f>CONCATENATE(VLOOKUP(B57,Startlist!B:H,3,FALSE)," / ",VLOOKUP(B57,Startlist!B:H,4,FALSE))</f>
        <v>Rainer Tuberik / Raido Vetesina</v>
      </c>
      <c r="H57" s="132" t="str">
        <f>VLOOKUP(B57,Startlist!B:F,5,FALSE)</f>
        <v>EST</v>
      </c>
      <c r="I57" s="131" t="str">
        <f>VLOOKUP(B57,Startlist!B:H,7,FALSE)</f>
        <v>GAZ 51</v>
      </c>
      <c r="J57" s="131" t="str">
        <f>VLOOKUP(B57,Startlist!B:H,6,FALSE)</f>
        <v>JUURU TEHNIKAKLUBI</v>
      </c>
      <c r="K57" s="133" t="str">
        <f>IF(VLOOKUP(B57,Results!B:P,15,FALSE)="","Retired",VLOOKUP(B57,Results!B:P,15,FALSE))</f>
        <v> 1:14.38,3</v>
      </c>
      <c r="L57" s="281"/>
    </row>
    <row r="58" spans="1:12" ht="15" customHeight="1">
      <c r="A58" s="129">
        <f t="shared" si="0"/>
        <v>51</v>
      </c>
      <c r="B58" s="225">
        <v>78</v>
      </c>
      <c r="C58" s="130" t="str">
        <f>IF(VLOOKUP($B58,'Champ Classes'!$A:$G,2,FALSE)="","",VLOOKUP($B58,'Champ Classes'!$A:$G,2,FALSE))</f>
        <v>EMV8</v>
      </c>
      <c r="D58" s="130">
        <f>IF(VLOOKUP($B58,'Champ Classes'!$A:$G,3,FALSE)="","",VLOOKUP($B58,'Champ Classes'!$A:$G,3,FALSE))</f>
      </c>
      <c r="E58" s="130">
        <f>IF(VLOOKUP($B58,'Champ Classes'!$A:$G,4,FALSE)="","",VLOOKUP($B58,'Champ Classes'!$A:$G,4,FALSE))</f>
      </c>
      <c r="F58" s="130">
        <f>IF(VLOOKUP($B58,'Champ Classes'!$A:$G,5,FALSE)="","",VLOOKUP($B58,'Champ Classes'!$A:$G,5,FALSE))</f>
      </c>
      <c r="G58" s="131" t="str">
        <f>CONCATENATE(VLOOKUP(B58,Startlist!B:H,3,FALSE)," / ",VLOOKUP(B58,Startlist!B:H,4,FALSE))</f>
        <v>Janno Nuiamäe / Aleksandr Serjodkin</v>
      </c>
      <c r="H58" s="132" t="str">
        <f>VLOOKUP(B58,Startlist!B:F,5,FALSE)</f>
        <v>EST</v>
      </c>
      <c r="I58" s="131" t="str">
        <f>VLOOKUP(B58,Startlist!B:H,7,FALSE)</f>
        <v>GAZ WRC 51</v>
      </c>
      <c r="J58" s="131" t="str">
        <f>VLOOKUP(B58,Startlist!B:H,6,FALSE)</f>
        <v>GAZ RALLIKLUBI</v>
      </c>
      <c r="K58" s="133" t="str">
        <f>IF(VLOOKUP(B58,Results!B:P,15,FALSE)="","Retired",VLOOKUP(B58,Results!B:P,15,FALSE))</f>
        <v> 1:16.42,7</v>
      </c>
      <c r="L58" s="281"/>
    </row>
    <row r="59" spans="1:12" ht="15" customHeight="1">
      <c r="A59" s="129">
        <f t="shared" si="0"/>
        <v>52</v>
      </c>
      <c r="B59" s="225">
        <v>30</v>
      </c>
      <c r="C59" s="130" t="str">
        <f>IF(VLOOKUP($B59,'Champ Classes'!$A:$G,2,FALSE)="","",VLOOKUP($B59,'Champ Classes'!$A:$G,2,FALSE))</f>
        <v>EMV3</v>
      </c>
      <c r="D59" s="130">
        <f>IF(VLOOKUP($B59,'Champ Classes'!$A:$G,3,FALSE)="","",VLOOKUP($B59,'Champ Classes'!$A:$G,3,FALSE))</f>
      </c>
      <c r="E59" s="130">
        <f>IF(VLOOKUP($B59,'Champ Classes'!$A:$G,4,FALSE)="","",VLOOKUP($B59,'Champ Classes'!$A:$G,4,FALSE))</f>
      </c>
      <c r="F59" s="130">
        <f>IF(VLOOKUP($B59,'Champ Classes'!$A:$G,5,FALSE)="","",VLOOKUP($B59,'Champ Classes'!$A:$G,5,FALSE))</f>
      </c>
      <c r="G59" s="131" t="str">
        <f>CONCATENATE(VLOOKUP(B59,Startlist!B:H,3,FALSE)," / ",VLOOKUP(B59,Startlist!B:H,4,FALSE))</f>
        <v>Chris Ashenden / Martin Headland</v>
      </c>
      <c r="H59" s="132" t="str">
        <f>VLOOKUP(B59,Startlist!B:F,5,FALSE)</f>
        <v>NZL / CAN</v>
      </c>
      <c r="I59" s="131" t="str">
        <f>VLOOKUP(B59,Startlist!B:H,7,FALSE)</f>
        <v>Ford Fiesta R2T</v>
      </c>
      <c r="J59" s="131" t="str">
        <f>VLOOKUP(B59,Startlist!B:H,6,FALSE)</f>
        <v>BALTIC MOTORSPORT PROMOTION</v>
      </c>
      <c r="K59" s="133" t="str">
        <f>IF(VLOOKUP(B59,Results!B:P,15,FALSE)="","Retired",VLOOKUP(B59,Results!B:P,15,FALSE))</f>
        <v> 1:17.10,4</v>
      </c>
      <c r="L59" s="281"/>
    </row>
    <row r="60" spans="1:12" ht="15" customHeight="1">
      <c r="A60" s="129">
        <f t="shared" si="0"/>
        <v>53</v>
      </c>
      <c r="B60" s="225">
        <v>79</v>
      </c>
      <c r="C60" s="130" t="str">
        <f>IF(VLOOKUP($B60,'Champ Classes'!$A:$G,2,FALSE)="","",VLOOKUP($B60,'Champ Classes'!$A:$G,2,FALSE))</f>
        <v>EMV8</v>
      </c>
      <c r="D60" s="130">
        <f>IF(VLOOKUP($B60,'Champ Classes'!$A:$G,3,FALSE)="","",VLOOKUP($B60,'Champ Classes'!$A:$G,3,FALSE))</f>
      </c>
      <c r="E60" s="130">
        <f>IF(VLOOKUP($B60,'Champ Classes'!$A:$G,4,FALSE)="","",VLOOKUP($B60,'Champ Classes'!$A:$G,4,FALSE))</f>
      </c>
      <c r="F60" s="130">
        <f>IF(VLOOKUP($B60,'Champ Classes'!$A:$G,5,FALSE)="","",VLOOKUP($B60,'Champ Classes'!$A:$G,5,FALSE))</f>
      </c>
      <c r="G60" s="131" t="str">
        <f>CONCATENATE(VLOOKUP(B60,Startlist!B:H,3,FALSE)," / ",VLOOKUP(B60,Startlist!B:H,4,FALSE))</f>
        <v>Taavi Pindis / Avo Kivinukk</v>
      </c>
      <c r="H60" s="132" t="str">
        <f>VLOOKUP(B60,Startlist!B:F,5,FALSE)</f>
        <v>EST</v>
      </c>
      <c r="I60" s="131" t="str">
        <f>VLOOKUP(B60,Startlist!B:H,7,FALSE)</f>
        <v>GAZ 52</v>
      </c>
      <c r="J60" s="131" t="str">
        <f>VLOOKUP(B60,Startlist!B:H,6,FALSE)</f>
        <v>A1M MOTORSPORT</v>
      </c>
      <c r="K60" s="133" t="str">
        <f>IF(VLOOKUP(B60,Results!B:P,15,FALSE)="","Retired",VLOOKUP(B60,Results!B:P,15,FALSE))</f>
        <v> 1:27.50,4</v>
      </c>
      <c r="L60" s="281"/>
    </row>
    <row r="61" spans="1:12" ht="15" customHeight="1">
      <c r="A61" s="129"/>
      <c r="B61" s="225">
        <v>28</v>
      </c>
      <c r="C61" s="130" t="str">
        <f>IF(VLOOKUP($B61,'Champ Classes'!$A:$G,2,FALSE)="","",VLOOKUP($B61,'Champ Classes'!$A:$G,2,FALSE))</f>
        <v>EMV3</v>
      </c>
      <c r="D61" s="130">
        <f>IF(VLOOKUP($B61,'Champ Classes'!$A:$G,3,FALSE)="","",VLOOKUP($B61,'Champ Classes'!$A:$G,3,FALSE))</f>
      </c>
      <c r="E61" s="130">
        <f>IF(VLOOKUP($B61,'Champ Classes'!$A:$G,4,FALSE)="","",VLOOKUP($B61,'Champ Classes'!$A:$G,4,FALSE))</f>
      </c>
      <c r="F61" s="130">
        <f>IF(VLOOKUP($B61,'Champ Classes'!$A:$G,5,FALSE)="","",VLOOKUP($B61,'Champ Classes'!$A:$G,5,FALSE))</f>
      </c>
      <c r="G61" s="131" t="str">
        <f>CONCATENATE(VLOOKUP(B61,Startlist!B:H,3,FALSE)," / ",VLOOKUP(B61,Startlist!B:H,4,FALSE))</f>
        <v>Alexander Zaytcev / Alexander Potesov</v>
      </c>
      <c r="H61" s="132" t="str">
        <f>VLOOKUP(B61,Startlist!B:F,5,FALSE)</f>
        <v>RUS</v>
      </c>
      <c r="I61" s="131" t="str">
        <f>VLOOKUP(B61,Startlist!B:H,7,FALSE)</f>
        <v>Peugeot 208 R2</v>
      </c>
      <c r="J61" s="131" t="str">
        <f>VLOOKUP(B61,Startlist!B:H,6,FALSE)</f>
        <v>TBRACING</v>
      </c>
      <c r="K61" s="307" t="str">
        <f>IF(VLOOKUP(B61,Results!B:P,15,FALSE)="","Retired",VLOOKUP(B61,Results!B:P,15,FALSE))</f>
        <v>Retired</v>
      </c>
      <c r="L61" s="281"/>
    </row>
    <row r="62" spans="1:12" ht="15" customHeight="1">
      <c r="A62" s="129"/>
      <c r="B62" s="225">
        <v>33</v>
      </c>
      <c r="C62" s="130" t="str">
        <f>IF(VLOOKUP($B62,'Champ Classes'!$A:$G,2,FALSE)="","",VLOOKUP($B62,'Champ Classes'!$A:$G,2,FALSE))</f>
        <v>EMV7</v>
      </c>
      <c r="D62" s="130">
        <f>IF(VLOOKUP($B62,'Champ Classes'!$A:$G,3,FALSE)="","",VLOOKUP($B62,'Champ Classes'!$A:$G,3,FALSE))</f>
      </c>
      <c r="E62" s="130">
        <f>IF(VLOOKUP($B62,'Champ Classes'!$A:$G,4,FALSE)="","",VLOOKUP($B62,'Champ Classes'!$A:$G,4,FALSE))</f>
      </c>
      <c r="F62" s="130">
        <f>IF(VLOOKUP($B62,'Champ Classes'!$A:$G,5,FALSE)="","",VLOOKUP($B62,'Champ Classes'!$A:$G,5,FALSE))</f>
      </c>
      <c r="G62" s="131" t="str">
        <f>CONCATENATE(VLOOKUP(B62,Startlist!B:H,3,FALSE)," / ",VLOOKUP(B62,Startlist!B:H,4,FALSE))</f>
        <v>Justas Simaska / Aurimas Kropas</v>
      </c>
      <c r="H62" s="132" t="str">
        <f>VLOOKUP(B62,Startlist!B:F,5,FALSE)</f>
        <v>LIT</v>
      </c>
      <c r="I62" s="131" t="str">
        <f>VLOOKUP(B62,Startlist!B:H,7,FALSE)</f>
        <v>BMW 328</v>
      </c>
      <c r="J62" s="131" t="str">
        <f>VLOOKUP(B62,Startlist!B:H,6,FALSE)</f>
        <v>MAZEIKIU ASK</v>
      </c>
      <c r="K62" s="307" t="str">
        <f>IF(VLOOKUP(B62,Results!B:P,15,FALSE)="","Retired",VLOOKUP(B62,Results!B:P,15,FALSE))</f>
        <v>Retired</v>
      </c>
      <c r="L62" s="281"/>
    </row>
    <row r="63" spans="1:12" ht="15" customHeight="1">
      <c r="A63" s="129"/>
      <c r="B63" s="225">
        <v>1</v>
      </c>
      <c r="C63" s="130" t="str">
        <f>IF(VLOOKUP($B63,'Champ Classes'!$A:$G,2,FALSE)="","",VLOOKUP($B63,'Champ Classes'!$A:$G,2,FALSE))</f>
        <v>EMV2</v>
      </c>
      <c r="D63" s="130">
        <f>IF(VLOOKUP($B63,'Champ Classes'!$A:$G,3,FALSE)="","",VLOOKUP($B63,'Champ Classes'!$A:$G,3,FALSE))</f>
      </c>
      <c r="E63" s="130">
        <f>IF(VLOOKUP($B63,'Champ Classes'!$A:$G,4,FALSE)="","",VLOOKUP($B63,'Champ Classes'!$A:$G,4,FALSE))</f>
      </c>
      <c r="F63" s="130">
        <f>IF(VLOOKUP($B63,'Champ Classes'!$A:$G,5,FALSE)="","",VLOOKUP($B63,'Champ Classes'!$A:$G,5,FALSE))</f>
      </c>
      <c r="G63" s="131" t="str">
        <f>CONCATENATE(VLOOKUP(B63,Startlist!B:H,3,FALSE)," / ",VLOOKUP(B63,Startlist!B:H,4,FALSE))</f>
        <v>Mikko Hirvonen / Jarno Ottman</v>
      </c>
      <c r="H63" s="132" t="str">
        <f>VLOOKUP(B63,Startlist!B:F,5,FALSE)</f>
        <v>FIN</v>
      </c>
      <c r="I63" s="131" t="str">
        <f>VLOOKUP(B63,Startlist!B:H,7,FALSE)</f>
        <v>Ford Fiesta R5</v>
      </c>
      <c r="J63" s="131" t="str">
        <f>VLOOKUP(B63,Startlist!B:H,6,FALSE)</f>
        <v>MM-MOTORSPORT</v>
      </c>
      <c r="K63" s="307" t="str">
        <f>IF(VLOOKUP(B63,Results!B:P,15,FALSE)="","Retired",VLOOKUP(B63,Results!B:P,15,FALSE))</f>
        <v>Retired</v>
      </c>
      <c r="L63" s="281"/>
    </row>
    <row r="64" spans="1:12" ht="15" customHeight="1">
      <c r="A64" s="129"/>
      <c r="B64" s="225">
        <v>8</v>
      </c>
      <c r="C64" s="130" t="str">
        <f>IF(VLOOKUP($B64,'Champ Classes'!$A:$G,2,FALSE)="","",VLOOKUP($B64,'Champ Classes'!$A:$G,2,FALSE))</f>
        <v>EMV1</v>
      </c>
      <c r="D64" s="130" t="str">
        <f>IF(VLOOKUP($B64,'Champ Classes'!$A:$G,3,FALSE)="","",VLOOKUP($B64,'Champ Classes'!$A:$G,3,FALSE))</f>
        <v>LRC ABS</v>
      </c>
      <c r="E64" s="130">
        <f>IF(VLOOKUP($B64,'Champ Classes'!$A:$G,4,FALSE)="","",VLOOKUP($B64,'Champ Classes'!$A:$G,4,FALSE))</f>
      </c>
      <c r="F64" s="130" t="str">
        <f>IF(VLOOKUP($B64,'Champ Classes'!$A:$G,5,FALSE)="","",VLOOKUP($B64,'Champ Classes'!$A:$G,5,FALSE))</f>
        <v>LRC ABS, LRC1, LRC2</v>
      </c>
      <c r="G64" s="131" t="str">
        <f>CONCATENATE(VLOOKUP(B64,Startlist!B:H,3,FALSE)," / ",VLOOKUP(B64,Startlist!B:H,4,FALSE))</f>
        <v>Alexander Mikhaylov / Normunds Kokins</v>
      </c>
      <c r="H64" s="132" t="str">
        <f>VLOOKUP(B64,Startlist!B:F,5,FALSE)</f>
        <v>RUS / LAT</v>
      </c>
      <c r="I64" s="131" t="str">
        <f>VLOOKUP(B64,Startlist!B:H,7,FALSE)</f>
        <v>Ford Fiesta Proto</v>
      </c>
      <c r="J64" s="131" t="str">
        <f>VLOOKUP(B64,Startlist!B:H,6,FALSE)</f>
        <v>NEIKSANS RALLYSPORT</v>
      </c>
      <c r="K64" s="307" t="str">
        <f>IF(VLOOKUP(B64,Results!B:P,15,FALSE)="","Retired",VLOOKUP(B64,Results!B:P,15,FALSE))</f>
        <v>Retired</v>
      </c>
      <c r="L64" s="281"/>
    </row>
    <row r="65" spans="1:12" ht="15" customHeight="1">
      <c r="A65" s="129"/>
      <c r="B65" s="225">
        <v>11</v>
      </c>
      <c r="C65" s="130" t="str">
        <f>IF(VLOOKUP($B65,'Champ Classes'!$A:$G,2,FALSE)="","",VLOOKUP($B65,'Champ Classes'!$A:$G,2,FALSE))</f>
        <v>EMV2</v>
      </c>
      <c r="D65" s="130" t="str">
        <f>IF(VLOOKUP($B65,'Champ Classes'!$A:$G,3,FALSE)="","",VLOOKUP($B65,'Champ Classes'!$A:$G,3,FALSE))</f>
        <v>LRC ABS</v>
      </c>
      <c r="E65" s="130">
        <f>IF(VLOOKUP($B65,'Champ Classes'!$A:$G,4,FALSE)="","",VLOOKUP($B65,'Champ Classes'!$A:$G,4,FALSE))</f>
      </c>
      <c r="F65" s="130" t="str">
        <f>IF(VLOOKUP($B65,'Champ Classes'!$A:$G,5,FALSE)="","",VLOOKUP($B65,'Champ Classes'!$A:$G,5,FALSE))</f>
        <v>LRC ABS, LRC1, LRC2</v>
      </c>
      <c r="G65" s="131" t="str">
        <f>CONCATENATE(VLOOKUP(B65,Startlist!B:H,3,FALSE)," / ",VLOOKUP(B65,Startlist!B:H,4,FALSE))</f>
        <v>Igor Bulantsev / Marina Danilova</v>
      </c>
      <c r="H65" s="132" t="str">
        <f>VLOOKUP(B65,Startlist!B:F,5,FALSE)</f>
        <v>RUS</v>
      </c>
      <c r="I65" s="131" t="str">
        <f>VLOOKUP(B65,Startlist!B:H,7,FALSE)</f>
        <v>Ford Fiesta</v>
      </c>
      <c r="J65" s="131" t="str">
        <f>VLOOKUP(B65,Startlist!B:H,6,FALSE)</f>
        <v>PROSPEED</v>
      </c>
      <c r="K65" s="307" t="str">
        <f>IF(VLOOKUP(B65,Results!B:P,15,FALSE)="","Retired",VLOOKUP(B65,Results!B:P,15,FALSE))</f>
        <v>Retired</v>
      </c>
      <c r="L65" s="281"/>
    </row>
    <row r="66" spans="1:12" ht="15" customHeight="1">
      <c r="A66" s="129"/>
      <c r="B66" s="225">
        <v>26</v>
      </c>
      <c r="C66" s="130" t="str">
        <f>IF(VLOOKUP($B66,'Champ Classes'!$A:$G,2,FALSE)="","",VLOOKUP($B66,'Champ Classes'!$A:$G,2,FALSE))</f>
        <v>EMV3</v>
      </c>
      <c r="D66" s="130" t="str">
        <f>IF(VLOOKUP($B66,'Champ Classes'!$A:$G,3,FALSE)="","",VLOOKUP($B66,'Champ Classes'!$A:$G,3,FALSE))</f>
        <v>LRC ABS</v>
      </c>
      <c r="E66" s="130" t="str">
        <f>IF(VLOOKUP($B66,'Champ Classes'!$A:$G,4,FALSE)="","",VLOOKUP($B66,'Champ Classes'!$A:$G,4,FALSE))</f>
        <v>LRC 3</v>
      </c>
      <c r="F66" s="130" t="str">
        <f>IF(VLOOKUP($B66,'Champ Classes'!$A:$G,5,FALSE)="","",VLOOKUP($B66,'Champ Classes'!$A:$G,5,FALSE))</f>
        <v>LRC 3,4,5</v>
      </c>
      <c r="G66" s="131" t="str">
        <f>CONCATENATE(VLOOKUP(B66,Startlist!B:H,3,FALSE)," / ",VLOOKUP(B66,Startlist!B:H,4,FALSE))</f>
        <v>Arnis Alksnis / Gints Petersons</v>
      </c>
      <c r="H66" s="132" t="str">
        <f>VLOOKUP(B66,Startlist!B:F,5,FALSE)</f>
        <v>LAT</v>
      </c>
      <c r="I66" s="131" t="str">
        <f>VLOOKUP(B66,Startlist!B:H,7,FALSE)</f>
        <v>Peugeot 208</v>
      </c>
      <c r="J66" s="131" t="str">
        <f>VLOOKUP(B66,Startlist!B:H,6,FALSE)</f>
        <v>RALLYWORKSHOP</v>
      </c>
      <c r="K66" s="307" t="str">
        <f>IF(VLOOKUP(B66,Results!B:P,15,FALSE)="","Retired",VLOOKUP(B66,Results!B:P,15,FALSE))</f>
        <v>Retired</v>
      </c>
      <c r="L66" s="281"/>
    </row>
    <row r="67" spans="1:12" ht="15" customHeight="1">
      <c r="A67" s="129"/>
      <c r="B67" s="225">
        <v>27</v>
      </c>
      <c r="C67" s="130" t="str">
        <f>IF(VLOOKUP($B67,'Champ Classes'!$A:$G,2,FALSE)="","",VLOOKUP($B67,'Champ Classes'!$A:$G,2,FALSE))</f>
        <v>EMV3</v>
      </c>
      <c r="D67" s="130">
        <f>IF(VLOOKUP($B67,'Champ Classes'!$A:$G,3,FALSE)="","",VLOOKUP($B67,'Champ Classes'!$A:$G,3,FALSE))</f>
      </c>
      <c r="E67" s="130">
        <f>IF(VLOOKUP($B67,'Champ Classes'!$A:$G,4,FALSE)="","",VLOOKUP($B67,'Champ Classes'!$A:$G,4,FALSE))</f>
      </c>
      <c r="F67" s="130">
        <f>IF(VLOOKUP($B67,'Champ Classes'!$A:$G,5,FALSE)="","",VLOOKUP($B67,'Champ Classes'!$A:$G,5,FALSE))</f>
      </c>
      <c r="G67" s="131" t="str">
        <f>CONCATENATE(VLOOKUP(B67,Startlist!B:H,3,FALSE)," / ",VLOOKUP(B67,Startlist!B:H,4,FALSE))</f>
        <v>Josh Cornwell / Dai Roberts</v>
      </c>
      <c r="H67" s="132" t="str">
        <f>VLOOKUP(B67,Startlist!B:F,5,FALSE)</f>
        <v>GBR</v>
      </c>
      <c r="I67" s="131" t="str">
        <f>VLOOKUP(B67,Startlist!B:H,7,FALSE)</f>
        <v>Peugeot 208</v>
      </c>
      <c r="J67" s="131" t="str">
        <f>VLOOKUP(B67,Startlist!B:H,6,FALSE)</f>
        <v>TBRACING</v>
      </c>
      <c r="K67" s="307" t="str">
        <f>IF(VLOOKUP(B67,Results!B:P,15,FALSE)="","Retired",VLOOKUP(B67,Results!B:P,15,FALSE))</f>
        <v>Retired</v>
      </c>
      <c r="L67" s="281"/>
    </row>
    <row r="68" spans="1:12" ht="15" customHeight="1">
      <c r="A68" s="129"/>
      <c r="B68" s="225">
        <v>29</v>
      </c>
      <c r="C68" s="130" t="str">
        <f>IF(VLOOKUP($B68,'Champ Classes'!$A:$G,2,FALSE)="","",VLOOKUP($B68,'Champ Classes'!$A:$G,2,FALSE))</f>
        <v>EMV3</v>
      </c>
      <c r="D68" s="130">
        <f>IF(VLOOKUP($B68,'Champ Classes'!$A:$G,3,FALSE)="","",VLOOKUP($B68,'Champ Classes'!$A:$G,3,FALSE))</f>
      </c>
      <c r="E68" s="130">
        <f>IF(VLOOKUP($B68,'Champ Classes'!$A:$G,4,FALSE)="","",VLOOKUP($B68,'Champ Classes'!$A:$G,4,FALSE))</f>
      </c>
      <c r="F68" s="130">
        <f>IF(VLOOKUP($B68,'Champ Classes'!$A:$G,5,FALSE)="","",VLOOKUP($B68,'Champ Classes'!$A:$G,5,FALSE))</f>
      </c>
      <c r="G68" s="131" t="str">
        <f>CONCATENATE(VLOOKUP(B68,Startlist!B:H,3,FALSE)," / ",VLOOKUP(B68,Startlist!B:H,4,FALSE))</f>
        <v>Tanel Samm / Kaimar Taal</v>
      </c>
      <c r="H68" s="132" t="str">
        <f>VLOOKUP(B68,Startlist!B:F,5,FALSE)</f>
        <v>EST</v>
      </c>
      <c r="I68" s="131" t="str">
        <f>VLOOKUP(B68,Startlist!B:H,7,FALSE)</f>
        <v>Ford Fiesta R2</v>
      </c>
      <c r="J68" s="131" t="str">
        <f>VLOOKUP(B68,Startlist!B:H,6,FALSE)</f>
        <v>G.M.RACING SK</v>
      </c>
      <c r="K68" s="307" t="str">
        <f>IF(VLOOKUP(B68,Results!B:P,15,FALSE)="","Retired",VLOOKUP(B68,Results!B:P,15,FALSE))</f>
        <v>Retired</v>
      </c>
      <c r="L68" s="281"/>
    </row>
    <row r="69" spans="1:12" ht="15" customHeight="1">
      <c r="A69" s="129"/>
      <c r="B69" s="225">
        <v>32</v>
      </c>
      <c r="C69" s="130" t="str">
        <f>IF(VLOOKUP($B69,'Champ Classes'!$A:$G,2,FALSE)="","",VLOOKUP($B69,'Champ Classes'!$A:$G,2,FALSE))</f>
        <v>EMV7</v>
      </c>
      <c r="D69" s="130">
        <f>IF(VLOOKUP($B69,'Champ Classes'!$A:$G,3,FALSE)="","",VLOOKUP($B69,'Champ Classes'!$A:$G,3,FALSE))</f>
      </c>
      <c r="E69" s="130" t="str">
        <f>IF(VLOOKUP($B69,'Champ Classes'!$A:$G,4,FALSE)="","",VLOOKUP($B69,'Champ Classes'!$A:$G,4,FALSE))</f>
        <v>LRC 4</v>
      </c>
      <c r="F69" s="130" t="str">
        <f>IF(VLOOKUP($B69,'Champ Classes'!$A:$G,5,FALSE)="","",VLOOKUP($B69,'Champ Classes'!$A:$G,5,FALSE))</f>
        <v>LRC 3,4,5</v>
      </c>
      <c r="G69" s="131" t="str">
        <f>CONCATENATE(VLOOKUP(B69,Startlist!B:H,3,FALSE)," / ",VLOOKUP(B69,Startlist!B:H,4,FALSE))</f>
        <v>Marko Ringenberg / Ilmar Pukk</v>
      </c>
      <c r="H69" s="132" t="str">
        <f>VLOOKUP(B69,Startlist!B:F,5,FALSE)</f>
        <v>EST</v>
      </c>
      <c r="I69" s="131" t="str">
        <f>VLOOKUP(B69,Startlist!B:H,7,FALSE)</f>
        <v>BMW M3</v>
      </c>
      <c r="J69" s="131" t="str">
        <f>VLOOKUP(B69,Startlist!B:H,6,FALSE)</f>
        <v>CUEKS RACING</v>
      </c>
      <c r="K69" s="307" t="str">
        <f>IF(VLOOKUP(B69,Results!B:P,15,FALSE)="","Retired",VLOOKUP(B69,Results!B:P,15,FALSE))</f>
        <v>Retired</v>
      </c>
      <c r="L69" s="281"/>
    </row>
    <row r="70" spans="1:12" ht="15" customHeight="1">
      <c r="A70" s="129"/>
      <c r="B70" s="225">
        <v>34</v>
      </c>
      <c r="C70" s="130" t="str">
        <f>IF(VLOOKUP($B70,'Champ Classes'!$A:$G,2,FALSE)="","",VLOOKUP($B70,'Champ Classes'!$A:$G,2,FALSE))</f>
        <v>EMV2</v>
      </c>
      <c r="D70" s="130">
        <f>IF(VLOOKUP($B70,'Champ Classes'!$A:$G,3,FALSE)="","",VLOOKUP($B70,'Champ Classes'!$A:$G,3,FALSE))</f>
      </c>
      <c r="E70" s="130">
        <f>IF(VLOOKUP($B70,'Champ Classes'!$A:$G,4,FALSE)="","",VLOOKUP($B70,'Champ Classes'!$A:$G,4,FALSE))</f>
      </c>
      <c r="F70" s="130">
        <f>IF(VLOOKUP($B70,'Champ Classes'!$A:$G,5,FALSE)="","",VLOOKUP($B70,'Champ Classes'!$A:$G,5,FALSE))</f>
      </c>
      <c r="G70" s="131" t="str">
        <f>CONCATENATE(VLOOKUP(B70,Startlist!B:H,3,FALSE)," / ",VLOOKUP(B70,Startlist!B:H,4,FALSE))</f>
        <v>Denys Lokhman / Ivan Mishyn</v>
      </c>
      <c r="H70" s="132" t="str">
        <f>VLOOKUP(B70,Startlist!B:F,5,FALSE)</f>
        <v>UKR</v>
      </c>
      <c r="I70" s="131" t="str">
        <f>VLOOKUP(B70,Startlist!B:H,7,FALSE)</f>
        <v>Mitsubishi Lancer Evo 9</v>
      </c>
      <c r="J70" s="131" t="str">
        <f>VLOOKUP(B70,Startlist!B:H,6,FALSE)</f>
        <v>EUROLAMP WORLD RALLY TEAM</v>
      </c>
      <c r="K70" s="307" t="str">
        <f>IF(VLOOKUP(B70,Results!B:P,15,FALSE)="","Retired",VLOOKUP(B70,Results!B:P,15,FALSE))</f>
        <v>Retired</v>
      </c>
      <c r="L70" s="281"/>
    </row>
    <row r="71" spans="1:12" ht="15" customHeight="1">
      <c r="A71" s="129"/>
      <c r="B71" s="225">
        <v>35</v>
      </c>
      <c r="C71" s="130" t="str">
        <f>IF(VLOOKUP($B71,'Champ Classes'!$A:$G,2,FALSE)="","",VLOOKUP($B71,'Champ Classes'!$A:$G,2,FALSE))</f>
        <v>EMV4</v>
      </c>
      <c r="D71" s="130" t="str">
        <f>IF(VLOOKUP($B71,'Champ Classes'!$A:$G,3,FALSE)="","",VLOOKUP($B71,'Champ Classes'!$A:$G,3,FALSE))</f>
        <v>LRC ABS</v>
      </c>
      <c r="E71" s="130" t="str">
        <f>IF(VLOOKUP($B71,'Champ Classes'!$A:$G,4,FALSE)="","",VLOOKUP($B71,'Champ Classes'!$A:$G,4,FALSE))</f>
        <v>LRC 1</v>
      </c>
      <c r="F71" s="130" t="str">
        <f>IF(VLOOKUP($B71,'Champ Classes'!$A:$G,5,FALSE)="","",VLOOKUP($B71,'Champ Classes'!$A:$G,5,FALSE))</f>
        <v>LRC ABS, LRC1, LRC2</v>
      </c>
      <c r="G71" s="131" t="str">
        <f>CONCATENATE(VLOOKUP(B71,Startlist!B:H,3,FALSE)," / ",VLOOKUP(B71,Startlist!B:H,4,FALSE))</f>
        <v>Kristaps Sarma / Ervins Zgirskis</v>
      </c>
      <c r="H71" s="132" t="str">
        <f>VLOOKUP(B71,Startlist!B:F,5,FALSE)</f>
        <v>LAT</v>
      </c>
      <c r="I71" s="131" t="str">
        <f>VLOOKUP(B71,Startlist!B:H,7,FALSE)</f>
        <v>Mitsubishi Lancer Evo 9</v>
      </c>
      <c r="J71" s="131" t="str">
        <f>VLOOKUP(B71,Startlist!B:H,6,FALSE)</f>
        <v>RALLYWORKSHOP</v>
      </c>
      <c r="K71" s="307" t="str">
        <f>IF(VLOOKUP(B71,Results!B:P,15,FALSE)="","Retired",VLOOKUP(B71,Results!B:P,15,FALSE))</f>
        <v>Retired</v>
      </c>
      <c r="L71" s="281"/>
    </row>
    <row r="72" spans="1:12" ht="15">
      <c r="A72" s="129"/>
      <c r="B72" s="225">
        <v>37</v>
      </c>
      <c r="C72" s="130" t="str">
        <f>IF(VLOOKUP($B72,'Champ Classes'!$A:$G,2,FALSE)="","",VLOOKUP($B72,'Champ Classes'!$A:$G,2,FALSE))</f>
        <v>EMV4</v>
      </c>
      <c r="D72" s="130">
        <f>IF(VLOOKUP($B72,'Champ Classes'!$A:$G,3,FALSE)="","",VLOOKUP($B72,'Champ Classes'!$A:$G,3,FALSE))</f>
      </c>
      <c r="E72" s="130">
        <f>IF(VLOOKUP($B72,'Champ Classes'!$A:$G,4,FALSE)="","",VLOOKUP($B72,'Champ Classes'!$A:$G,4,FALSE))</f>
      </c>
      <c r="F72" s="130">
        <f>IF(VLOOKUP($B72,'Champ Classes'!$A:$G,5,FALSE)="","",VLOOKUP($B72,'Champ Classes'!$A:$G,5,FALSE))</f>
      </c>
      <c r="G72" s="131" t="str">
        <f>CONCATENATE(VLOOKUP(B72,Startlist!B:H,3,FALSE)," / ",VLOOKUP(B72,Startlist!B:H,4,FALSE))</f>
        <v>Siim Liivamägi / Edvin Parisalu</v>
      </c>
      <c r="H72" s="132" t="str">
        <f>VLOOKUP(B72,Startlist!B:F,5,FALSE)</f>
        <v>EST</v>
      </c>
      <c r="I72" s="131" t="str">
        <f>VLOOKUP(B72,Startlist!B:H,7,FALSE)</f>
        <v>Mitsubishi Lancer Evo 9</v>
      </c>
      <c r="J72" s="131" t="str">
        <f>VLOOKUP(B72,Startlist!B:H,6,FALSE)</f>
        <v>KUPATAMA MOTORSPORT</v>
      </c>
      <c r="K72" s="307" t="str">
        <f>IF(VLOOKUP(B72,Results!B:P,15,FALSE)="","Retired",VLOOKUP(B72,Results!B:P,15,FALSE))</f>
        <v>Retired</v>
      </c>
      <c r="L72" s="281"/>
    </row>
    <row r="73" spans="1:12" ht="15">
      <c r="A73" s="129"/>
      <c r="B73" s="225">
        <v>44</v>
      </c>
      <c r="C73" s="130" t="str">
        <f>IF(VLOOKUP($B73,'Champ Classes'!$A:$G,2,FALSE)="","",VLOOKUP($B73,'Champ Classes'!$A:$G,2,FALSE))</f>
        <v>EMV7</v>
      </c>
      <c r="D73" s="130">
        <f>IF(VLOOKUP($B73,'Champ Classes'!$A:$G,3,FALSE)="","",VLOOKUP($B73,'Champ Classes'!$A:$G,3,FALSE))</f>
      </c>
      <c r="E73" s="130">
        <f>IF(VLOOKUP($B73,'Champ Classes'!$A:$G,4,FALSE)="","",VLOOKUP($B73,'Champ Classes'!$A:$G,4,FALSE))</f>
      </c>
      <c r="F73" s="130">
        <f>IF(VLOOKUP($B73,'Champ Classes'!$A:$G,5,FALSE)="","",VLOOKUP($B73,'Champ Classes'!$A:$G,5,FALSE))</f>
      </c>
      <c r="G73" s="131" t="str">
        <f>CONCATENATE(VLOOKUP(B73,Startlist!B:H,3,FALSE)," / ",VLOOKUP(B73,Startlist!B:H,4,FALSE))</f>
        <v>Lembit Soe / Kalle Ahu</v>
      </c>
      <c r="H73" s="132" t="str">
        <f>VLOOKUP(B73,Startlist!B:F,5,FALSE)</f>
        <v>EST</v>
      </c>
      <c r="I73" s="131" t="str">
        <f>VLOOKUP(B73,Startlist!B:H,7,FALSE)</f>
        <v>Toyota Starlet</v>
      </c>
      <c r="J73" s="131" t="str">
        <f>VLOOKUP(B73,Startlist!B:H,6,FALSE)</f>
        <v>SAR-TECH MOTORSPORT</v>
      </c>
      <c r="K73" s="307" t="str">
        <f>IF(VLOOKUP(B73,Results!B:P,15,FALSE)="","Retired",VLOOKUP(B73,Results!B:P,15,FALSE))</f>
        <v>Retired</v>
      </c>
      <c r="L73" s="281"/>
    </row>
    <row r="74" spans="1:12" ht="15">
      <c r="A74" s="129"/>
      <c r="B74" s="225">
        <v>47</v>
      </c>
      <c r="C74" s="130" t="str">
        <f>IF(VLOOKUP($B74,'Champ Classes'!$A:$G,2,FALSE)="","",VLOOKUP($B74,'Champ Classes'!$A:$G,2,FALSE))</f>
        <v>EMV4</v>
      </c>
      <c r="D74" s="130">
        <f>IF(VLOOKUP($B74,'Champ Classes'!$A:$G,3,FALSE)="","",VLOOKUP($B74,'Champ Classes'!$A:$G,3,FALSE))</f>
      </c>
      <c r="E74" s="130">
        <f>IF(VLOOKUP($B74,'Champ Classes'!$A:$G,4,FALSE)="","",VLOOKUP($B74,'Champ Classes'!$A:$G,4,FALSE))</f>
      </c>
      <c r="F74" s="130">
        <f>IF(VLOOKUP($B74,'Champ Classes'!$A:$G,5,FALSE)="","",VLOOKUP($B74,'Champ Classes'!$A:$G,5,FALSE))</f>
      </c>
      <c r="G74" s="131" t="str">
        <f>CONCATENATE(VLOOKUP(B74,Startlist!B:H,3,FALSE)," / ",VLOOKUP(B74,Startlist!B:H,4,FALSE))</f>
        <v>Henri Franke / Arvo Liimann</v>
      </c>
      <c r="H74" s="132" t="str">
        <f>VLOOKUP(B74,Startlist!B:F,5,FALSE)</f>
        <v>EST</v>
      </c>
      <c r="I74" s="131" t="str">
        <f>VLOOKUP(B74,Startlist!B:H,7,FALSE)</f>
        <v>Subaru Impreza</v>
      </c>
      <c r="J74" s="131" t="str">
        <f>VLOOKUP(B74,Startlist!B:H,6,FALSE)</f>
        <v>CUEKS RACING</v>
      </c>
      <c r="K74" s="307" t="str">
        <f>IF(VLOOKUP(B74,Results!B:P,15,FALSE)="","Retired",VLOOKUP(B74,Results!B:P,15,FALSE))</f>
        <v>Retired</v>
      </c>
      <c r="L74" s="281"/>
    </row>
    <row r="75" spans="1:12" ht="15">
      <c r="A75" s="129"/>
      <c r="B75" s="225">
        <v>49</v>
      </c>
      <c r="C75" s="130" t="str">
        <f>IF(VLOOKUP($B75,'Champ Classes'!$A:$G,2,FALSE)="","",VLOOKUP($B75,'Champ Classes'!$A:$G,2,FALSE))</f>
        <v>EMV5</v>
      </c>
      <c r="D75" s="130">
        <f>IF(VLOOKUP($B75,'Champ Classes'!$A:$G,3,FALSE)="","",VLOOKUP($B75,'Champ Classes'!$A:$G,3,FALSE))</f>
      </c>
      <c r="E75" s="130" t="str">
        <f>IF(VLOOKUP($B75,'Champ Classes'!$A:$G,4,FALSE)="","",VLOOKUP($B75,'Champ Classes'!$A:$G,4,FALSE))</f>
        <v>LRC 5</v>
      </c>
      <c r="F75" s="130" t="str">
        <f>IF(VLOOKUP($B75,'Champ Classes'!$A:$G,5,FALSE)="","",VLOOKUP($B75,'Champ Classes'!$A:$G,5,FALSE))</f>
        <v>LRC 3,4,5</v>
      </c>
      <c r="G75" s="131" t="str">
        <f>CONCATENATE(VLOOKUP(B75,Startlist!B:H,3,FALSE)," / ",VLOOKUP(B75,Startlist!B:H,4,FALSE))</f>
        <v>Kristo Laadre / Andres Lichtfeldt</v>
      </c>
      <c r="H75" s="132" t="str">
        <f>VLOOKUP(B75,Startlist!B:F,5,FALSE)</f>
        <v>EST</v>
      </c>
      <c r="I75" s="131" t="str">
        <f>VLOOKUP(B75,Startlist!B:H,7,FALSE)</f>
        <v>Toyota Starlet</v>
      </c>
      <c r="J75" s="131" t="str">
        <f>VLOOKUP(B75,Startlist!B:H,6,FALSE)</f>
        <v>THULE MOTORSPORT</v>
      </c>
      <c r="K75" s="307" t="str">
        <f>IF(VLOOKUP(B75,Results!B:P,15,FALSE)="","Retired",VLOOKUP(B75,Results!B:P,15,FALSE))</f>
        <v>Retired</v>
      </c>
      <c r="L75" s="281"/>
    </row>
    <row r="76" spans="1:12" ht="15">
      <c r="A76" s="129"/>
      <c r="B76" s="225">
        <v>56</v>
      </c>
      <c r="C76" s="130" t="str">
        <f>IF(VLOOKUP($B76,'Champ Classes'!$A:$G,2,FALSE)="","",VLOOKUP($B76,'Champ Classes'!$A:$G,2,FALSE))</f>
        <v>EMV4</v>
      </c>
      <c r="D76" s="130">
        <f>IF(VLOOKUP($B76,'Champ Classes'!$A:$G,3,FALSE)="","",VLOOKUP($B76,'Champ Classes'!$A:$G,3,FALSE))</f>
      </c>
      <c r="E76" s="130">
        <f>IF(VLOOKUP($B76,'Champ Classes'!$A:$G,4,FALSE)="","",VLOOKUP($B76,'Champ Classes'!$A:$G,4,FALSE))</f>
      </c>
      <c r="F76" s="130">
        <f>IF(VLOOKUP($B76,'Champ Classes'!$A:$G,5,FALSE)="","",VLOOKUP($B76,'Champ Classes'!$A:$G,5,FALSE))</f>
      </c>
      <c r="G76" s="131" t="str">
        <f>CONCATENATE(VLOOKUP(B76,Startlist!B:H,3,FALSE)," / ",VLOOKUP(B76,Startlist!B:H,4,FALSE))</f>
        <v>Janek Vallask / Kaupo Vana</v>
      </c>
      <c r="H76" s="132" t="str">
        <f>VLOOKUP(B76,Startlist!B:F,5,FALSE)</f>
        <v>EST</v>
      </c>
      <c r="I76" s="131" t="str">
        <f>VLOOKUP(B76,Startlist!B:H,7,FALSE)</f>
        <v>Subaru Impreza</v>
      </c>
      <c r="J76" s="131" t="str">
        <f>VLOOKUP(B76,Startlist!B:H,6,FALSE)</f>
        <v>MS RACING</v>
      </c>
      <c r="K76" s="307" t="str">
        <f>IF(VLOOKUP(B76,Results!B:P,15,FALSE)="","Retired",VLOOKUP(B76,Results!B:P,15,FALSE))</f>
        <v>Retired</v>
      </c>
      <c r="L76" s="281"/>
    </row>
    <row r="77" spans="1:12" ht="15">
      <c r="A77" s="129"/>
      <c r="B77" s="225">
        <v>58</v>
      </c>
      <c r="C77" s="130" t="str">
        <f>IF(VLOOKUP($B77,'Champ Classes'!$A:$G,2,FALSE)="","",VLOOKUP($B77,'Champ Classes'!$A:$G,2,FALSE))</f>
        <v>EMV4</v>
      </c>
      <c r="D77" s="130" t="str">
        <f>IF(VLOOKUP($B77,'Champ Classes'!$A:$G,3,FALSE)="","",VLOOKUP($B77,'Champ Classes'!$A:$G,3,FALSE))</f>
        <v>LRC ABS</v>
      </c>
      <c r="E77" s="130" t="str">
        <f>IF(VLOOKUP($B77,'Champ Classes'!$A:$G,4,FALSE)="","",VLOOKUP($B77,'Champ Classes'!$A:$G,4,FALSE))</f>
        <v>LRC 1</v>
      </c>
      <c r="F77" s="130" t="str">
        <f>IF(VLOOKUP($B77,'Champ Classes'!$A:$G,5,FALSE)="","",VLOOKUP($B77,'Champ Classes'!$A:$G,5,FALSE))</f>
        <v>LRC ABS, LRC1, LRC2</v>
      </c>
      <c r="G77" s="131" t="str">
        <f>CONCATENATE(VLOOKUP(B77,Startlist!B:H,3,FALSE)," / ",VLOOKUP(B77,Startlist!B:H,4,FALSE))</f>
        <v>Krisjanis-Zintis Putnins / Martins Purins</v>
      </c>
      <c r="H77" s="132" t="str">
        <f>VLOOKUP(B77,Startlist!B:F,5,FALSE)</f>
        <v>LAT</v>
      </c>
      <c r="I77" s="131" t="str">
        <f>VLOOKUP(B77,Startlist!B:H,7,FALSE)</f>
        <v>Mitsubishi Lancer Evo 8</v>
      </c>
      <c r="J77" s="131" t="str">
        <f>VLOOKUP(B77,Startlist!B:H,6,FALSE)</f>
        <v>RALLYWORKSHOP</v>
      </c>
      <c r="K77" s="307" t="str">
        <f>IF(VLOOKUP(B77,Results!B:P,15,FALSE)="","Retired",VLOOKUP(B77,Results!B:P,15,FALSE))</f>
        <v>Retired</v>
      </c>
      <c r="L77" s="281"/>
    </row>
    <row r="78" spans="1:12" ht="15">
      <c r="A78" s="129"/>
      <c r="B78" s="225">
        <v>64</v>
      </c>
      <c r="C78" s="130" t="str">
        <f>IF(VLOOKUP($B78,'Champ Classes'!$A:$G,2,FALSE)="","",VLOOKUP($B78,'Champ Classes'!$A:$G,2,FALSE))</f>
        <v>EMV5</v>
      </c>
      <c r="D78" s="130">
        <f>IF(VLOOKUP($B78,'Champ Classes'!$A:$G,3,FALSE)="","",VLOOKUP($B78,'Champ Classes'!$A:$G,3,FALSE))</f>
      </c>
      <c r="E78" s="130">
        <f>IF(VLOOKUP($B78,'Champ Classes'!$A:$G,4,FALSE)="","",VLOOKUP($B78,'Champ Classes'!$A:$G,4,FALSE))</f>
      </c>
      <c r="F78" s="130">
        <f>IF(VLOOKUP($B78,'Champ Classes'!$A:$G,5,FALSE)="","",VLOOKUP($B78,'Champ Classes'!$A:$G,5,FALSE))</f>
      </c>
      <c r="G78" s="131" t="str">
        <f>CONCATENATE(VLOOKUP(B78,Startlist!B:H,3,FALSE)," / ",VLOOKUP(B78,Startlist!B:H,4,FALSE))</f>
        <v>Vaido Tali / Marti Halling</v>
      </c>
      <c r="H78" s="132" t="str">
        <f>VLOOKUP(B78,Startlist!B:F,5,FALSE)</f>
        <v>EST</v>
      </c>
      <c r="I78" s="131" t="str">
        <f>VLOOKUP(B78,Startlist!B:H,7,FALSE)</f>
        <v>Vaz 2105</v>
      </c>
      <c r="J78" s="131" t="str">
        <f>VLOOKUP(B78,Startlist!B:H,6,FALSE)</f>
        <v>KAUR MOTORSPORT</v>
      </c>
      <c r="K78" s="307" t="str">
        <f>IF(VLOOKUP(B78,Results!B:P,15,FALSE)="","Retired",VLOOKUP(B78,Results!B:P,15,FALSE))</f>
        <v>Retired</v>
      </c>
      <c r="L78" s="281"/>
    </row>
    <row r="79" spans="1:12" ht="15">
      <c r="A79" s="129"/>
      <c r="B79" s="225">
        <v>66</v>
      </c>
      <c r="C79" s="130" t="str">
        <f>IF(VLOOKUP($B79,'Champ Classes'!$A:$G,2,FALSE)="","",VLOOKUP($B79,'Champ Classes'!$A:$G,2,FALSE))</f>
        <v>EMV6</v>
      </c>
      <c r="D79" s="130">
        <f>IF(VLOOKUP($B79,'Champ Classes'!$A:$G,3,FALSE)="","",VLOOKUP($B79,'Champ Classes'!$A:$G,3,FALSE))</f>
      </c>
      <c r="E79" s="130">
        <f>IF(VLOOKUP($B79,'Champ Classes'!$A:$G,4,FALSE)="","",VLOOKUP($B79,'Champ Classes'!$A:$G,4,FALSE))</f>
      </c>
      <c r="F79" s="130">
        <f>IF(VLOOKUP($B79,'Champ Classes'!$A:$G,5,FALSE)="","",VLOOKUP($B79,'Champ Classes'!$A:$G,5,FALSE))</f>
      </c>
      <c r="G79" s="131" t="str">
        <f>CONCATENATE(VLOOKUP(B79,Startlist!B:H,3,FALSE)," / ",VLOOKUP(B79,Startlist!B:H,4,FALSE))</f>
        <v>Kristjan Lepind / Mirko Kaunis</v>
      </c>
      <c r="H79" s="132" t="str">
        <f>VLOOKUP(B79,Startlist!B:F,5,FALSE)</f>
        <v>EST</v>
      </c>
      <c r="I79" s="131" t="str">
        <f>VLOOKUP(B79,Startlist!B:H,7,FALSE)</f>
        <v>Ford Focus</v>
      </c>
      <c r="J79" s="131" t="str">
        <f>VLOOKUP(B79,Startlist!B:H,6,FALSE)</f>
        <v>ALM MOTORSPORT</v>
      </c>
      <c r="K79" s="307" t="str">
        <f>IF(VLOOKUP(B79,Results!B:P,15,FALSE)="","Retired",VLOOKUP(B79,Results!B:P,15,FALSE))</f>
        <v>Retired</v>
      </c>
      <c r="L79" s="281"/>
    </row>
    <row r="80" spans="1:12" ht="15">
      <c r="A80" s="129"/>
      <c r="B80" s="225">
        <v>74</v>
      </c>
      <c r="C80" s="130" t="str">
        <f>IF(VLOOKUP($B80,'Champ Classes'!$A:$G,2,FALSE)="","",VLOOKUP($B80,'Champ Classes'!$A:$G,2,FALSE))</f>
        <v>EMV8</v>
      </c>
      <c r="D80" s="130">
        <f>IF(VLOOKUP($B80,'Champ Classes'!$A:$G,3,FALSE)="","",VLOOKUP($B80,'Champ Classes'!$A:$G,3,FALSE))</f>
      </c>
      <c r="E80" s="130">
        <f>IF(VLOOKUP($B80,'Champ Classes'!$A:$G,4,FALSE)="","",VLOOKUP($B80,'Champ Classes'!$A:$G,4,FALSE))</f>
      </c>
      <c r="F80" s="130">
        <f>IF(VLOOKUP($B80,'Champ Classes'!$A:$G,5,FALSE)="","",VLOOKUP($B80,'Champ Classes'!$A:$G,5,FALSE))</f>
      </c>
      <c r="G80" s="131" t="str">
        <f>CONCATENATE(VLOOKUP(B80,Startlist!B:H,3,FALSE)," / ",VLOOKUP(B80,Startlist!B:H,4,FALSE))</f>
        <v>Kaido Vilu / Ants Uustalu</v>
      </c>
      <c r="H80" s="132" t="str">
        <f>VLOOKUP(B80,Startlist!B:F,5,FALSE)</f>
        <v>EST</v>
      </c>
      <c r="I80" s="131" t="str">
        <f>VLOOKUP(B80,Startlist!B:H,7,FALSE)</f>
        <v>GAZ 51</v>
      </c>
      <c r="J80" s="131" t="str">
        <f>VLOOKUP(B80,Startlist!B:H,6,FALSE)</f>
        <v>GAZ RALLIKLUBI</v>
      </c>
      <c r="K80" s="307" t="str">
        <f>IF(VLOOKUP(B80,Results!B:P,15,FALSE)="","Retired",VLOOKUP(B80,Results!B:P,15,FALSE))</f>
        <v>Retired</v>
      </c>
      <c r="L80" s="281"/>
    </row>
    <row r="81" spans="1:12" ht="15">
      <c r="A81" s="129"/>
      <c r="B81" s="225">
        <v>80</v>
      </c>
      <c r="C81" s="130" t="str">
        <f>IF(VLOOKUP($B81,'Champ Classes'!$A:$G,2,FALSE)="","",VLOOKUP($B81,'Champ Classes'!$A:$G,2,FALSE))</f>
        <v>EMV8</v>
      </c>
      <c r="D81" s="130">
        <f>IF(VLOOKUP($B81,'Champ Classes'!$A:$G,3,FALSE)="","",VLOOKUP($B81,'Champ Classes'!$A:$G,3,FALSE))</f>
      </c>
      <c r="E81" s="130">
        <f>IF(VLOOKUP($B81,'Champ Classes'!$A:$G,4,FALSE)="","",VLOOKUP($B81,'Champ Classes'!$A:$G,4,FALSE))</f>
      </c>
      <c r="F81" s="130">
        <f>IF(VLOOKUP($B81,'Champ Classes'!$A:$G,5,FALSE)="","",VLOOKUP($B81,'Champ Classes'!$A:$G,5,FALSE))</f>
      </c>
      <c r="G81" s="131" t="str">
        <f>CONCATENATE(VLOOKUP(B81,Startlist!B:H,3,FALSE)," / ",VLOOKUP(B81,Startlist!B:H,4,FALSE))</f>
        <v>Martin Leemets / Rivo Hell</v>
      </c>
      <c r="H81" s="132" t="str">
        <f>VLOOKUP(B81,Startlist!B:F,5,FALSE)</f>
        <v>EST</v>
      </c>
      <c r="I81" s="131" t="str">
        <f>VLOOKUP(B81,Startlist!B:H,7,FALSE)</f>
        <v>GAZ 51</v>
      </c>
      <c r="J81" s="131" t="str">
        <f>VLOOKUP(B81,Startlist!B:H,6,FALSE)</f>
        <v>GAZ RALLIKLUBI</v>
      </c>
      <c r="K81" s="307" t="str">
        <f>IF(VLOOKUP(B81,Results!B:P,15,FALSE)="","Retired",VLOOKUP(B81,Results!B:P,15,FALSE))</f>
        <v>Retired</v>
      </c>
      <c r="L81" s="281"/>
    </row>
  </sheetData>
  <sheetProtection/>
  <autoFilter ref="A7:K81"/>
  <mergeCells count="3">
    <mergeCell ref="A2:K2"/>
    <mergeCell ref="A3:K3"/>
    <mergeCell ref="A4:K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7" topLeftCell="A8" activePane="bottomLeft" state="frozen"/>
      <selection pane="topLeft" activeCell="D58" sqref="D58"/>
      <selection pane="bottomLeft" activeCell="D58" sqref="D58"/>
    </sheetView>
  </sheetViews>
  <sheetFormatPr defaultColWidth="9.140625" defaultRowHeight="12.75"/>
  <cols>
    <col min="1" max="1" width="5.28125" style="22" customWidth="1"/>
    <col min="2" max="2" width="6.00390625" style="0" customWidth="1"/>
    <col min="3" max="4" width="9.421875" style="2" customWidth="1"/>
    <col min="5" max="5" width="9.57421875" style="2" customWidth="1"/>
    <col min="6" max="6" width="33.8515625" style="0" bestFit="1" customWidth="1"/>
    <col min="7" max="7" width="13.28125" style="0" customWidth="1"/>
    <col min="8" max="8" width="21.140625" style="0" customWidth="1"/>
    <col min="9" max="9" width="24.8515625" style="0" bestFit="1" customWidth="1"/>
    <col min="10" max="10" width="9.140625" style="53" customWidth="1"/>
  </cols>
  <sheetData>
    <row r="1" spans="7:10" ht="15.75">
      <c r="G1" s="1" t="str">
        <f>Startlist!$F1</f>
        <v> </v>
      </c>
      <c r="J1" s="57"/>
    </row>
    <row r="2" spans="1:10" ht="15" customHeight="1">
      <c r="A2" s="318" t="str">
        <f>Startlist!$A4</f>
        <v>17th South Estonian Rally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5">
      <c r="A3" s="319" t="str">
        <f>Startlist!$F5</f>
        <v>August 30-31, 2019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5">
      <c r="A4" s="319" t="str">
        <f>Startlist!$F6</f>
        <v>Võrumaa</v>
      </c>
      <c r="B4" s="319"/>
      <c r="C4" s="319"/>
      <c r="D4" s="319"/>
      <c r="E4" s="319"/>
      <c r="F4" s="319"/>
      <c r="G4" s="319"/>
      <c r="H4" s="319"/>
      <c r="I4" s="319"/>
      <c r="J4" s="319"/>
    </row>
    <row r="5" ht="15" customHeight="1">
      <c r="J5" s="58"/>
    </row>
    <row r="6" spans="1:10" ht="15.75" customHeight="1">
      <c r="A6" s="107" t="s">
        <v>698</v>
      </c>
      <c r="B6" s="152" t="s">
        <v>2151</v>
      </c>
      <c r="C6" s="109"/>
      <c r="D6" s="109"/>
      <c r="E6" s="109"/>
      <c r="F6" s="107"/>
      <c r="G6" s="107"/>
      <c r="H6" s="107"/>
      <c r="I6" s="107"/>
      <c r="J6" s="108"/>
    </row>
    <row r="7" spans="1:10" ht="12.75">
      <c r="A7" s="134"/>
      <c r="B7" s="147" t="s">
        <v>673</v>
      </c>
      <c r="C7" s="126" t="s">
        <v>800</v>
      </c>
      <c r="D7" s="126" t="s">
        <v>801</v>
      </c>
      <c r="E7" s="126" t="s">
        <v>802</v>
      </c>
      <c r="F7" s="149" t="s">
        <v>660</v>
      </c>
      <c r="G7" s="148"/>
      <c r="H7" s="150" t="s">
        <v>670</v>
      </c>
      <c r="I7" s="151" t="s">
        <v>669</v>
      </c>
      <c r="J7" s="125" t="s">
        <v>662</v>
      </c>
    </row>
    <row r="8" spans="1:10" ht="15" customHeight="1">
      <c r="A8" s="129">
        <v>1</v>
      </c>
      <c r="B8" s="225">
        <v>2</v>
      </c>
      <c r="C8" s="130" t="str">
        <f>IF(VLOOKUP($B8,'Champ Classes'!$A:$G,2,FALSE)="","",VLOOKUP($B8,'Champ Classes'!$A:$G,2,FALSE))</f>
        <v>EMV2</v>
      </c>
      <c r="D8" s="130" t="str">
        <f>IF(VLOOKUP($B8,'Champ Classes'!$A:$G,3,FALSE)="","",VLOOKUP($B8,'Champ Classes'!$A:$G,3,FALSE))</f>
        <v>LRC ABS</v>
      </c>
      <c r="E8" s="130">
        <f>IF(VLOOKUP($B8,'Champ Classes'!$A:$G,4,FALSE)="","",VLOOKUP($B8,'Champ Classes'!$A:$G,4,FALSE))</f>
      </c>
      <c r="F8" s="131" t="str">
        <f>CONCATENATE(VLOOKUP(B8,Startlist!B:H,3,FALSE)," / ",VLOOKUP(B8,Startlist!B:H,4,FALSE))</f>
        <v>Oliver Solberg / Aaron Johnston</v>
      </c>
      <c r="G8" s="132" t="str">
        <f>VLOOKUP(B8,Startlist!B:F,5,FALSE)</f>
        <v>LAT / GBR</v>
      </c>
      <c r="H8" s="131" t="str">
        <f>VLOOKUP(B8,Startlist!B:H,7,FALSE)</f>
        <v>VW Polo GTI R5</v>
      </c>
      <c r="I8" s="131" t="str">
        <f>VLOOKUP(B8,Startlist!B:H,6,FALSE)</f>
        <v>SPORTS RACING TECHNOLOGIES</v>
      </c>
      <c r="J8" s="133" t="str">
        <f>VLOOKUP(B8,Results!B:S,13,FALSE)</f>
        <v> 5.28,3</v>
      </c>
    </row>
    <row r="9" spans="1:10" ht="15" customHeight="1">
      <c r="A9" s="129">
        <f>A8+1</f>
        <v>2</v>
      </c>
      <c r="B9" s="225">
        <v>3</v>
      </c>
      <c r="C9" s="130" t="str">
        <f>IF(VLOOKUP($B9,'Champ Classes'!$A:$G,2,FALSE)="","",VLOOKUP($B9,'Champ Classes'!$A:$G,2,FALSE))</f>
        <v>EMV1</v>
      </c>
      <c r="D9" s="130" t="str">
        <f>IF(VLOOKUP($B9,'Champ Classes'!$A:$G,3,FALSE)="","",VLOOKUP($B9,'Champ Classes'!$A:$G,3,FALSE))</f>
        <v>LRC ABS</v>
      </c>
      <c r="E9" s="130">
        <f>IF(VLOOKUP($B9,'Champ Classes'!$A:$G,4,FALSE)="","",VLOOKUP($B9,'Champ Classes'!$A:$G,4,FALSE))</f>
      </c>
      <c r="F9" s="131" t="str">
        <f>CONCATENATE(VLOOKUP(B9,Startlist!B:H,3,FALSE)," / ",VLOOKUP(B9,Startlist!B:H,4,FALSE))</f>
        <v>Georg Gross / Raigo Mōlder</v>
      </c>
      <c r="G9" s="132" t="str">
        <f>VLOOKUP(B9,Startlist!B:F,5,FALSE)</f>
        <v>EST</v>
      </c>
      <c r="H9" s="131" t="str">
        <f>VLOOKUP(B9,Startlist!B:H,7,FALSE)</f>
        <v>Ford Fiesta WRC</v>
      </c>
      <c r="I9" s="131" t="str">
        <f>VLOOKUP(B9,Startlist!B:H,6,FALSE)</f>
        <v>OT RACING</v>
      </c>
      <c r="J9" s="133" t="str">
        <f>VLOOKUP(B9,Results!B:S,13,FALSE)</f>
        <v> 5.29,8</v>
      </c>
    </row>
    <row r="10" spans="1:10" ht="15" customHeight="1">
      <c r="A10" s="129">
        <f aca="true" t="shared" si="0" ref="A10:A60">A9+1</f>
        <v>3</v>
      </c>
      <c r="B10" s="225">
        <v>6</v>
      </c>
      <c r="C10" s="130" t="str">
        <f>IF(VLOOKUP($B10,'Champ Classes'!$A:$G,2,FALSE)="","",VLOOKUP($B10,'Champ Classes'!$A:$G,2,FALSE))</f>
        <v>EMV1</v>
      </c>
      <c r="D10" s="130" t="str">
        <f>IF(VLOOKUP($B10,'Champ Classes'!$A:$G,3,FALSE)="","",VLOOKUP($B10,'Champ Classes'!$A:$G,3,FALSE))</f>
        <v>LRC ABS</v>
      </c>
      <c r="E10" s="130">
        <f>IF(VLOOKUP($B10,'Champ Classes'!$A:$G,4,FALSE)="","",VLOOKUP($B10,'Champ Classes'!$A:$G,4,FALSE))</f>
      </c>
      <c r="F10" s="131" t="str">
        <f>CONCATENATE(VLOOKUP(B10,Startlist!B:H,3,FALSE)," / ",VLOOKUP(B10,Startlist!B:H,4,FALSE))</f>
        <v>Egon Kaur / Silver Simm</v>
      </c>
      <c r="G10" s="132" t="str">
        <f>VLOOKUP(B10,Startlist!B:F,5,FALSE)</f>
        <v>EST</v>
      </c>
      <c r="H10" s="131" t="str">
        <f>VLOOKUP(B10,Startlist!B:H,7,FALSE)</f>
        <v>Ford Fiesta</v>
      </c>
      <c r="I10" s="131" t="str">
        <f>VLOOKUP(B10,Startlist!B:H,6,FALSE)</f>
        <v>KAUR MOTORSPORT</v>
      </c>
      <c r="J10" s="133" t="str">
        <f>VLOOKUP(B10,Results!B:S,13,FALSE)</f>
        <v> 5.39,7</v>
      </c>
    </row>
    <row r="11" spans="1:10" ht="15" customHeight="1">
      <c r="A11" s="129">
        <f t="shared" si="0"/>
        <v>4</v>
      </c>
      <c r="B11" s="225">
        <v>5</v>
      </c>
      <c r="C11" s="130" t="str">
        <f>IF(VLOOKUP($B11,'Champ Classes'!$A:$G,2,FALSE)="","",VLOOKUP($B11,'Champ Classes'!$A:$G,2,FALSE))</f>
        <v>EMV2</v>
      </c>
      <c r="D11" s="130" t="str">
        <f>IF(VLOOKUP($B11,'Champ Classes'!$A:$G,3,FALSE)="","",VLOOKUP($B11,'Champ Classes'!$A:$G,3,FALSE))</f>
        <v>LRC ABS</v>
      </c>
      <c r="E11" s="130" t="str">
        <f>IF(VLOOKUP($B11,'Champ Classes'!$A:$G,4,FALSE)="","",VLOOKUP($B11,'Champ Classes'!$A:$G,4,FALSE))</f>
        <v>LRC 1</v>
      </c>
      <c r="F11" s="131" t="str">
        <f>CONCATENATE(VLOOKUP(B11,Startlist!B:H,3,FALSE)," / ",VLOOKUP(B11,Startlist!B:H,4,FALSE))</f>
        <v>Priit Koik / Alari-Uku Heldna</v>
      </c>
      <c r="G11" s="132" t="str">
        <f>VLOOKUP(B11,Startlist!B:F,5,FALSE)</f>
        <v>EST</v>
      </c>
      <c r="H11" s="131" t="str">
        <f>VLOOKUP(B11,Startlist!B:H,7,FALSE)</f>
        <v>Ford Fiesta R5</v>
      </c>
      <c r="I11" s="131" t="str">
        <f>VLOOKUP(B11,Startlist!B:H,6,FALSE)</f>
        <v>OT RACING</v>
      </c>
      <c r="J11" s="133" t="str">
        <f>VLOOKUP(B11,Results!B:S,13,FALSE)</f>
        <v> 5.47,6</v>
      </c>
    </row>
    <row r="12" spans="1:10" ht="15" customHeight="1">
      <c r="A12" s="129">
        <f t="shared" si="0"/>
        <v>5</v>
      </c>
      <c r="B12" s="225">
        <v>4</v>
      </c>
      <c r="C12" s="130" t="str">
        <f>IF(VLOOKUP($B12,'Champ Classes'!$A:$G,2,FALSE)="","",VLOOKUP($B12,'Champ Classes'!$A:$G,2,FALSE))</f>
        <v>EMV1</v>
      </c>
      <c r="D12" s="130" t="str">
        <f>IF(VLOOKUP($B12,'Champ Classes'!$A:$G,3,FALSE)="","",VLOOKUP($B12,'Champ Classes'!$A:$G,3,FALSE))</f>
        <v>LRC ABS</v>
      </c>
      <c r="E12" s="130">
        <f>IF(VLOOKUP($B12,'Champ Classes'!$A:$G,4,FALSE)="","",VLOOKUP($B12,'Champ Classes'!$A:$G,4,FALSE))</f>
      </c>
      <c r="F12" s="131" t="str">
        <f>CONCATENATE(VLOOKUP(B12,Startlist!B:H,3,FALSE)," / ",VLOOKUP(B12,Startlist!B:H,4,FALSE))</f>
        <v>Valerii Gorban / Sergei Larens</v>
      </c>
      <c r="G12" s="132" t="str">
        <f>VLOOKUP(B12,Startlist!B:F,5,FALSE)</f>
        <v>UKR / EST</v>
      </c>
      <c r="H12" s="131" t="str">
        <f>VLOOKUP(B12,Startlist!B:H,7,FALSE)</f>
        <v>BMW-Mini John Cooper WRC</v>
      </c>
      <c r="I12" s="131" t="str">
        <f>VLOOKUP(B12,Startlist!B:H,6,FALSE)</f>
        <v>EUROLAMP WORLD RALLY TEAM</v>
      </c>
      <c r="J12" s="133" t="str">
        <f>VLOOKUP(B12,Results!B:S,13,FALSE)</f>
        <v> 5.53,8</v>
      </c>
    </row>
    <row r="13" spans="1:10" ht="15" customHeight="1">
      <c r="A13" s="129">
        <f t="shared" si="0"/>
        <v>6</v>
      </c>
      <c r="B13" s="225">
        <v>1</v>
      </c>
      <c r="C13" s="130" t="str">
        <f>IF(VLOOKUP($B13,'Champ Classes'!$A:$G,2,FALSE)="","",VLOOKUP($B13,'Champ Classes'!$A:$G,2,FALSE))</f>
        <v>EMV2</v>
      </c>
      <c r="D13" s="130">
        <f>IF(VLOOKUP($B13,'Champ Classes'!$A:$G,3,FALSE)="","",VLOOKUP($B13,'Champ Classes'!$A:$G,3,FALSE))</f>
      </c>
      <c r="E13" s="130">
        <f>IF(VLOOKUP($B13,'Champ Classes'!$A:$G,4,FALSE)="","",VLOOKUP($B13,'Champ Classes'!$A:$G,4,FALSE))</f>
      </c>
      <c r="F13" s="131" t="str">
        <f>CONCATENATE(VLOOKUP(B13,Startlist!B:H,3,FALSE)," / ",VLOOKUP(B13,Startlist!B:H,4,FALSE))</f>
        <v>Mikko Hirvonen / Jarno Ottman</v>
      </c>
      <c r="G13" s="132" t="str">
        <f>VLOOKUP(B13,Startlist!B:F,5,FALSE)</f>
        <v>FIN</v>
      </c>
      <c r="H13" s="131" t="str">
        <f>VLOOKUP(B13,Startlist!B:H,7,FALSE)</f>
        <v>Ford Fiesta R5</v>
      </c>
      <c r="I13" s="131" t="str">
        <f>VLOOKUP(B13,Startlist!B:H,6,FALSE)</f>
        <v>MM-MOTORSPORT</v>
      </c>
      <c r="J13" s="133" t="str">
        <f>VLOOKUP(B13,Results!B:S,13,FALSE)</f>
        <v> 5.55,6</v>
      </c>
    </row>
    <row r="14" spans="1:10" ht="15" customHeight="1">
      <c r="A14" s="129">
        <f t="shared" si="0"/>
        <v>7</v>
      </c>
      <c r="B14" s="225">
        <v>10</v>
      </c>
      <c r="C14" s="130" t="str">
        <f>IF(VLOOKUP($B14,'Champ Classes'!$A:$G,2,FALSE)="","",VLOOKUP($B14,'Champ Classes'!$A:$G,2,FALSE))</f>
        <v>EMV2</v>
      </c>
      <c r="D14" s="130" t="str">
        <f>IF(VLOOKUP($B14,'Champ Classes'!$A:$G,3,FALSE)="","",VLOOKUP($B14,'Champ Classes'!$A:$G,3,FALSE))</f>
        <v>LRC ABS</v>
      </c>
      <c r="E14" s="130" t="str">
        <f>IF(VLOOKUP($B14,'Champ Classes'!$A:$G,4,FALSE)="","",VLOOKUP($B14,'Champ Classes'!$A:$G,4,FALSE))</f>
        <v>LRC 2</v>
      </c>
      <c r="F14" s="131" t="str">
        <f>CONCATENATE(VLOOKUP(B14,Startlist!B:H,3,FALSE)," / ",VLOOKUP(B14,Startlist!B:H,4,FALSE))</f>
        <v>Emils Blums / Didzis Eglitis</v>
      </c>
      <c r="G14" s="132" t="str">
        <f>VLOOKUP(B14,Startlist!B:F,5,FALSE)</f>
        <v>LAT</v>
      </c>
      <c r="H14" s="131" t="str">
        <f>VLOOKUP(B14,Startlist!B:H,7,FALSE)</f>
        <v>Mitsubishi Lancer Evo 9</v>
      </c>
      <c r="I14" s="131" t="str">
        <f>VLOOKUP(B14,Startlist!B:H,6,FALSE)</f>
        <v>RALLYWORKSHOP</v>
      </c>
      <c r="J14" s="133" t="str">
        <f>VLOOKUP(B14,Results!B:S,13,FALSE)</f>
        <v> 5.58,2</v>
      </c>
    </row>
    <row r="15" spans="1:10" ht="15" customHeight="1">
      <c r="A15" s="129">
        <f t="shared" si="0"/>
        <v>8</v>
      </c>
      <c r="B15" s="225">
        <v>12</v>
      </c>
      <c r="C15" s="130" t="str">
        <f>IF(VLOOKUP($B15,'Champ Classes'!$A:$G,2,FALSE)="","",VLOOKUP($B15,'Champ Classes'!$A:$G,2,FALSE))</f>
        <v>EMV2</v>
      </c>
      <c r="D15" s="130">
        <f>IF(VLOOKUP($B15,'Champ Classes'!$A:$G,3,FALSE)="","",VLOOKUP($B15,'Champ Classes'!$A:$G,3,FALSE))</f>
      </c>
      <c r="E15" s="130" t="str">
        <f>IF(VLOOKUP($B15,'Champ Classes'!$A:$G,4,FALSE)="","",VLOOKUP($B15,'Champ Classes'!$A:$G,4,FALSE))</f>
        <v>LRC 2</v>
      </c>
      <c r="F15" s="131" t="str">
        <f>CONCATENATE(VLOOKUP(B15,Startlist!B:H,3,FALSE)," / ",VLOOKUP(B15,Startlist!B:H,4,FALSE))</f>
        <v>Denis Rostilov / Georgy Troshkin</v>
      </c>
      <c r="G15" s="132" t="str">
        <f>VLOOKUP(B15,Startlist!B:F,5,FALSE)</f>
        <v>RUS</v>
      </c>
      <c r="H15" s="131" t="str">
        <f>VLOOKUP(B15,Startlist!B:H,7,FALSE)</f>
        <v>Mitsubishi Lancer Evo 9</v>
      </c>
      <c r="I15" s="131" t="str">
        <f>VLOOKUP(B15,Startlist!B:H,6,FALSE)</f>
        <v>DENIS ROSTILOV</v>
      </c>
      <c r="J15" s="133" t="str">
        <f>VLOOKUP(B15,Results!B:S,13,FALSE)</f>
        <v> 5.58,6</v>
      </c>
    </row>
    <row r="16" spans="1:10" ht="15" customHeight="1">
      <c r="A16" s="129">
        <f t="shared" si="0"/>
        <v>9</v>
      </c>
      <c r="B16" s="225">
        <v>9</v>
      </c>
      <c r="C16" s="130" t="str">
        <f>IF(VLOOKUP($B16,'Champ Classes'!$A:$G,2,FALSE)="","",VLOOKUP($B16,'Champ Classes'!$A:$G,2,FALSE))</f>
        <v>EMV1</v>
      </c>
      <c r="D16" s="130">
        <f>IF(VLOOKUP($B16,'Champ Classes'!$A:$G,3,FALSE)="","",VLOOKUP($B16,'Champ Classes'!$A:$G,3,FALSE))</f>
      </c>
      <c r="E16" s="130">
        <f>IF(VLOOKUP($B16,'Champ Classes'!$A:$G,4,FALSE)="","",VLOOKUP($B16,'Champ Classes'!$A:$G,4,FALSE))</f>
      </c>
      <c r="F16" s="131" t="str">
        <f>CONCATENATE(VLOOKUP(B16,Startlist!B:H,3,FALSE)," / ",VLOOKUP(B16,Startlist!B:H,4,FALSE))</f>
        <v>Dmitriy Voronov / Viktor Pozern</v>
      </c>
      <c r="G16" s="132" t="str">
        <f>VLOOKUP(B16,Startlist!B:F,5,FALSE)</f>
        <v>RUS</v>
      </c>
      <c r="H16" s="131" t="str">
        <f>VLOOKUP(B16,Startlist!B:H,7,FALSE)</f>
        <v>Ford Fiesta</v>
      </c>
      <c r="I16" s="131" t="str">
        <f>VLOOKUP(B16,Startlist!B:H,6,FALSE)</f>
        <v>VRC-TEAM</v>
      </c>
      <c r="J16" s="133" t="str">
        <f>VLOOKUP(B16,Results!B:S,13,FALSE)</f>
        <v> 6.02,1</v>
      </c>
    </row>
    <row r="17" spans="1:10" ht="15" customHeight="1">
      <c r="A17" s="129">
        <f t="shared" si="0"/>
        <v>10</v>
      </c>
      <c r="B17" s="225">
        <v>22</v>
      </c>
      <c r="C17" s="130" t="str">
        <f>IF(VLOOKUP($B17,'Champ Classes'!$A:$G,2,FALSE)="","",VLOOKUP($B17,'Champ Classes'!$A:$G,2,FALSE))</f>
        <v>EMV3</v>
      </c>
      <c r="D17" s="130">
        <f>IF(VLOOKUP($B17,'Champ Classes'!$A:$G,3,FALSE)="","",VLOOKUP($B17,'Champ Classes'!$A:$G,3,FALSE))</f>
      </c>
      <c r="E17" s="130" t="str">
        <f>IF(VLOOKUP($B17,'Champ Classes'!$A:$G,4,FALSE)="","",VLOOKUP($B17,'Champ Classes'!$A:$G,4,FALSE))</f>
        <v>LRC 3</v>
      </c>
      <c r="F17" s="131" t="str">
        <f>CONCATENATE(VLOOKUP(B17,Startlist!B:H,3,FALSE)," / ",VLOOKUP(B17,Startlist!B:H,4,FALSE))</f>
        <v>Robert Virves / Sander Pruul</v>
      </c>
      <c r="G17" s="132" t="str">
        <f>VLOOKUP(B17,Startlist!B:F,5,FALSE)</f>
        <v>EST</v>
      </c>
      <c r="H17" s="131" t="str">
        <f>VLOOKUP(B17,Startlist!B:H,7,FALSE)</f>
        <v>Ford Fiesta R2T</v>
      </c>
      <c r="I17" s="131" t="str">
        <f>VLOOKUP(B17,Startlist!B:H,6,FALSE)</f>
        <v>OT RACING</v>
      </c>
      <c r="J17" s="133" t="str">
        <f>VLOOKUP(B17,Results!B:S,13,FALSE)</f>
        <v> 6.05,2</v>
      </c>
    </row>
    <row r="18" spans="1:10" ht="15" customHeight="1">
      <c r="A18" s="129">
        <f t="shared" si="0"/>
        <v>11</v>
      </c>
      <c r="B18" s="225">
        <v>21</v>
      </c>
      <c r="C18" s="130" t="str">
        <f>IF(VLOOKUP($B18,'Champ Classes'!$A:$G,2,FALSE)="","",VLOOKUP($B18,'Champ Classes'!$A:$G,2,FALSE))</f>
        <v>EMV3</v>
      </c>
      <c r="D18" s="130">
        <f>IF(VLOOKUP($B18,'Champ Classes'!$A:$G,3,FALSE)="","",VLOOKUP($B18,'Champ Classes'!$A:$G,3,FALSE))</f>
      </c>
      <c r="E18" s="130">
        <f>IF(VLOOKUP($B18,'Champ Classes'!$A:$G,4,FALSE)="","",VLOOKUP($B18,'Champ Classes'!$A:$G,4,FALSE))</f>
      </c>
      <c r="F18" s="131" t="str">
        <f>CONCATENATE(VLOOKUP(B18,Startlist!B:H,3,FALSE)," / ",VLOOKUP(B18,Startlist!B:H,4,FALSE))</f>
        <v>Ken Torn / Kauri Pannas</v>
      </c>
      <c r="G18" s="132" t="str">
        <f>VLOOKUP(B18,Startlist!B:F,5,FALSE)</f>
        <v>EST</v>
      </c>
      <c r="H18" s="131" t="str">
        <f>VLOOKUP(B18,Startlist!B:H,7,FALSE)</f>
        <v>Ford Fiesta</v>
      </c>
      <c r="I18" s="131" t="str">
        <f>VLOOKUP(B18,Startlist!B:H,6,FALSE)</f>
        <v>OT RACING</v>
      </c>
      <c r="J18" s="133" t="str">
        <f>VLOOKUP(B18,Results!B:S,13,FALSE)</f>
        <v> 6.06,6</v>
      </c>
    </row>
    <row r="19" spans="1:10" ht="15" customHeight="1">
      <c r="A19" s="129">
        <f t="shared" si="0"/>
        <v>12</v>
      </c>
      <c r="B19" s="225">
        <v>23</v>
      </c>
      <c r="C19" s="130" t="str">
        <f>IF(VLOOKUP($B19,'Champ Classes'!$A:$G,2,FALSE)="","",VLOOKUP($B19,'Champ Classes'!$A:$G,2,FALSE))</f>
        <v>EMV3</v>
      </c>
      <c r="D19" s="130">
        <f>IF(VLOOKUP($B19,'Champ Classes'!$A:$G,3,FALSE)="","",VLOOKUP($B19,'Champ Classes'!$A:$G,3,FALSE))</f>
      </c>
      <c r="E19" s="130" t="str">
        <f>IF(VLOOKUP($B19,'Champ Classes'!$A:$G,4,FALSE)="","",VLOOKUP($B19,'Champ Classes'!$A:$G,4,FALSE))</f>
        <v>LRC 3</v>
      </c>
      <c r="F19" s="131" t="str">
        <f>CONCATENATE(VLOOKUP(B19,Startlist!B:H,3,FALSE)," / ",VLOOKUP(B19,Startlist!B:H,4,FALSE))</f>
        <v>Gregor Jeets / Kuldar Sikk</v>
      </c>
      <c r="G19" s="132" t="str">
        <f>VLOOKUP(B19,Startlist!B:F,5,FALSE)</f>
        <v>EST</v>
      </c>
      <c r="H19" s="131" t="str">
        <f>VLOOKUP(B19,Startlist!B:H,7,FALSE)</f>
        <v>Ford Fiesta R2T</v>
      </c>
      <c r="I19" s="131" t="str">
        <f>VLOOKUP(B19,Startlist!B:H,6,FALSE)</f>
        <v>TEHASE AUTO</v>
      </c>
      <c r="J19" s="133" t="str">
        <f>VLOOKUP(B19,Results!B:S,13,FALSE)</f>
        <v> 6.09,8</v>
      </c>
    </row>
    <row r="20" spans="1:10" ht="15" customHeight="1">
      <c r="A20" s="129">
        <f t="shared" si="0"/>
        <v>13</v>
      </c>
      <c r="B20" s="225">
        <v>19</v>
      </c>
      <c r="C20" s="130" t="str">
        <f>IF(VLOOKUP($B20,'Champ Classes'!$A:$G,2,FALSE)="","",VLOOKUP($B20,'Champ Classes'!$A:$G,2,FALSE))</f>
        <v>EMV2</v>
      </c>
      <c r="D20" s="130">
        <f>IF(VLOOKUP($B20,'Champ Classes'!$A:$G,3,FALSE)="","",VLOOKUP($B20,'Champ Classes'!$A:$G,3,FALSE))</f>
      </c>
      <c r="E20" s="130">
        <f>IF(VLOOKUP($B20,'Champ Classes'!$A:$G,4,FALSE)="","",VLOOKUP($B20,'Champ Classes'!$A:$G,4,FALSE))</f>
      </c>
      <c r="F20" s="131" t="str">
        <f>CONCATENATE(VLOOKUP(B20,Startlist!B:H,3,FALSE)," / ",VLOOKUP(B20,Startlist!B:H,4,FALSE))</f>
        <v>Alexander Rzhevkin / Aleksey Kurnosov</v>
      </c>
      <c r="G20" s="132" t="str">
        <f>VLOOKUP(B20,Startlist!B:F,5,FALSE)</f>
        <v>RUS</v>
      </c>
      <c r="H20" s="131" t="str">
        <f>VLOOKUP(B20,Startlist!B:H,7,FALSE)</f>
        <v>Ford Fiesta R5</v>
      </c>
      <c r="I20" s="131" t="str">
        <f>VLOOKUP(B20,Startlist!B:H,6,FALSE)</f>
        <v>ALEXANDER RZHEVKIN</v>
      </c>
      <c r="J20" s="133" t="str">
        <f>VLOOKUP(B20,Results!B:S,13,FALSE)</f>
        <v> 6.10,1</v>
      </c>
    </row>
    <row r="21" spans="1:10" ht="15" customHeight="1">
      <c r="A21" s="129">
        <f t="shared" si="0"/>
        <v>14</v>
      </c>
      <c r="B21" s="225">
        <v>7</v>
      </c>
      <c r="C21" s="130" t="str">
        <f>IF(VLOOKUP($B21,'Champ Classes'!$A:$G,2,FALSE)="","",VLOOKUP($B21,'Champ Classes'!$A:$G,2,FALSE))</f>
        <v>EMV2</v>
      </c>
      <c r="D21" s="130" t="str">
        <f>IF(VLOOKUP($B21,'Champ Classes'!$A:$G,3,FALSE)="","",VLOOKUP($B21,'Champ Classes'!$A:$G,3,FALSE))</f>
        <v>LRC ABS</v>
      </c>
      <c r="E21" s="130">
        <f>IF(VLOOKUP($B21,'Champ Classes'!$A:$G,4,FALSE)="","",VLOOKUP($B21,'Champ Classes'!$A:$G,4,FALSE))</f>
      </c>
      <c r="F21" s="131" t="str">
        <f>CONCATENATE(VLOOKUP(B21,Startlist!B:H,3,FALSE)," / ",VLOOKUP(B21,Startlist!B:H,4,FALSE))</f>
        <v>Radik Shaymiev / Maxim Tsvetkov</v>
      </c>
      <c r="G21" s="132" t="str">
        <f>VLOOKUP(B21,Startlist!B:F,5,FALSE)</f>
        <v>RUS</v>
      </c>
      <c r="H21" s="131" t="str">
        <f>VLOOKUP(B21,Startlist!B:H,7,FALSE)</f>
        <v>Ford Fiesta R5</v>
      </c>
      <c r="I21" s="131" t="str">
        <f>VLOOKUP(B21,Startlist!B:H,6,FALSE)</f>
        <v>TAIF MOTORSPORT</v>
      </c>
      <c r="J21" s="133" t="str">
        <f>VLOOKUP(B21,Results!B:S,13,FALSE)</f>
        <v> 6.10,8</v>
      </c>
    </row>
    <row r="22" spans="1:10" ht="15" customHeight="1">
      <c r="A22" s="129">
        <f t="shared" si="0"/>
        <v>15</v>
      </c>
      <c r="B22" s="225">
        <v>25</v>
      </c>
      <c r="C22" s="130" t="str">
        <f>IF(VLOOKUP($B22,'Champ Classes'!$A:$G,2,FALSE)="","",VLOOKUP($B22,'Champ Classes'!$A:$G,2,FALSE))</f>
        <v>EMV3</v>
      </c>
      <c r="D22" s="130">
        <f>IF(VLOOKUP($B22,'Champ Classes'!$A:$G,3,FALSE)="","",VLOOKUP($B22,'Champ Classes'!$A:$G,3,FALSE))</f>
      </c>
      <c r="E22" s="130">
        <f>IF(VLOOKUP($B22,'Champ Classes'!$A:$G,4,FALSE)="","",VLOOKUP($B22,'Champ Classes'!$A:$G,4,FALSE))</f>
      </c>
      <c r="F22" s="131" t="str">
        <f>CONCATENATE(VLOOKUP(B22,Startlist!B:H,3,FALSE)," / ",VLOOKUP(B22,Startlist!B:H,4,FALSE))</f>
        <v>Georg Linnamäe / Volodymyr Korsia</v>
      </c>
      <c r="G22" s="132" t="str">
        <f>VLOOKUP(B22,Startlist!B:F,5,FALSE)</f>
        <v>EST / UKR</v>
      </c>
      <c r="H22" s="131" t="str">
        <f>VLOOKUP(B22,Startlist!B:H,7,FALSE)</f>
        <v>Peugeot 208 R2</v>
      </c>
      <c r="I22" s="131" t="str">
        <f>VLOOKUP(B22,Startlist!B:H,6,FALSE)</f>
        <v>ALM MOTORSPORT</v>
      </c>
      <c r="J22" s="133" t="str">
        <f>VLOOKUP(B22,Results!B:S,13,FALSE)</f>
        <v> 6.12,6</v>
      </c>
    </row>
    <row r="23" spans="1:10" ht="15" customHeight="1">
      <c r="A23" s="129">
        <f t="shared" si="0"/>
        <v>16</v>
      </c>
      <c r="B23" s="225">
        <v>43</v>
      </c>
      <c r="C23" s="130" t="str">
        <f>IF(VLOOKUP($B23,'Champ Classes'!$A:$G,2,FALSE)="","",VLOOKUP($B23,'Champ Classes'!$A:$G,2,FALSE))</f>
        <v>EMV7</v>
      </c>
      <c r="D23" s="130">
        <f>IF(VLOOKUP($B23,'Champ Classes'!$A:$G,3,FALSE)="","",VLOOKUP($B23,'Champ Classes'!$A:$G,3,FALSE))</f>
      </c>
      <c r="E23" s="130" t="str">
        <f>IF(VLOOKUP($B23,'Champ Classes'!$A:$G,4,FALSE)="","",VLOOKUP($B23,'Champ Classes'!$A:$G,4,FALSE))</f>
        <v>LRC 4</v>
      </c>
      <c r="F23" s="131" t="str">
        <f>CONCATENATE(VLOOKUP(B23,Startlist!B:H,3,FALSE)," / ",VLOOKUP(B23,Startlist!B:H,4,FALSE))</f>
        <v>Raiko Aru / Veiko Kullamäe</v>
      </c>
      <c r="G23" s="132" t="str">
        <f>VLOOKUP(B23,Startlist!B:F,5,FALSE)</f>
        <v>EST</v>
      </c>
      <c r="H23" s="131" t="str">
        <f>VLOOKUP(B23,Startlist!B:H,7,FALSE)</f>
        <v>BMW M3</v>
      </c>
      <c r="I23" s="131" t="str">
        <f>VLOOKUP(B23,Startlist!B:H,6,FALSE)</f>
        <v>MRF MOTORSPORT</v>
      </c>
      <c r="J23" s="133" t="str">
        <f>VLOOKUP(B23,Results!B:S,13,FALSE)</f>
        <v> 6.17,3</v>
      </c>
    </row>
    <row r="24" spans="1:10" ht="15" customHeight="1">
      <c r="A24" s="129">
        <f t="shared" si="0"/>
        <v>17</v>
      </c>
      <c r="B24" s="225">
        <v>15</v>
      </c>
      <c r="C24" s="130" t="str">
        <f>IF(VLOOKUP($B24,'Champ Classes'!$A:$G,2,FALSE)="","",VLOOKUP($B24,'Champ Classes'!$A:$G,2,FALSE))</f>
        <v>EMV2</v>
      </c>
      <c r="D24" s="130">
        <f>IF(VLOOKUP($B24,'Champ Classes'!$A:$G,3,FALSE)="","",VLOOKUP($B24,'Champ Classes'!$A:$G,3,FALSE))</f>
      </c>
      <c r="E24" s="130">
        <f>IF(VLOOKUP($B24,'Champ Classes'!$A:$G,4,FALSE)="","",VLOOKUP($B24,'Champ Classes'!$A:$G,4,FALSE))</f>
      </c>
      <c r="F24" s="131" t="str">
        <f>CONCATENATE(VLOOKUP(B24,Startlist!B:H,3,FALSE)," / ",VLOOKUP(B24,Startlist!B:H,4,FALSE))</f>
        <v>Hendrik Kers / Jakko Viilo</v>
      </c>
      <c r="G24" s="132" t="str">
        <f>VLOOKUP(B24,Startlist!B:F,5,FALSE)</f>
        <v>EST</v>
      </c>
      <c r="H24" s="131" t="str">
        <f>VLOOKUP(B24,Startlist!B:H,7,FALSE)</f>
        <v>Mitsubishi Lancer Evo 10</v>
      </c>
      <c r="I24" s="131" t="str">
        <f>VLOOKUP(B24,Startlist!B:H,6,FALSE)</f>
        <v>ALM MOTORSPORT</v>
      </c>
      <c r="J24" s="133" t="str">
        <f>VLOOKUP(B24,Results!B:S,13,FALSE)</f>
        <v> 6.17,4</v>
      </c>
    </row>
    <row r="25" spans="1:10" ht="15" customHeight="1">
      <c r="A25" s="129">
        <f t="shared" si="0"/>
        <v>18</v>
      </c>
      <c r="B25" s="225">
        <v>14</v>
      </c>
      <c r="C25" s="130" t="str">
        <f>IF(VLOOKUP($B25,'Champ Classes'!$A:$G,2,FALSE)="","",VLOOKUP($B25,'Champ Classes'!$A:$G,2,FALSE))</f>
        <v>EMV4</v>
      </c>
      <c r="D25" s="130" t="str">
        <f>IF(VLOOKUP($B25,'Champ Classes'!$A:$G,3,FALSE)="","",VLOOKUP($B25,'Champ Classes'!$A:$G,3,FALSE))</f>
        <v>LRC ABS</v>
      </c>
      <c r="E25" s="130" t="str">
        <f>IF(VLOOKUP($B25,'Champ Classes'!$A:$G,4,FALSE)="","",VLOOKUP($B25,'Champ Classes'!$A:$G,4,FALSE))</f>
        <v>LRC 1</v>
      </c>
      <c r="F25" s="131" t="str">
        <f>CONCATENATE(VLOOKUP(B25,Startlist!B:H,3,FALSE)," / ",VLOOKUP(B25,Startlist!B:H,4,FALSE))</f>
        <v>Edijs Bergmanis / Toms Freibergs</v>
      </c>
      <c r="G25" s="132" t="str">
        <f>VLOOKUP(B25,Startlist!B:F,5,FALSE)</f>
        <v>LAT</v>
      </c>
      <c r="H25" s="131" t="str">
        <f>VLOOKUP(B25,Startlist!B:H,7,FALSE)</f>
        <v>Mitsubishi Lancer Evo 9</v>
      </c>
      <c r="I25" s="131" t="str">
        <f>VLOOKUP(B25,Startlist!B:H,6,FALSE)</f>
        <v>RALLYWORKSHOP</v>
      </c>
      <c r="J25" s="133" t="str">
        <f>VLOOKUP(B25,Results!B:S,13,FALSE)</f>
        <v> 6.18,8</v>
      </c>
    </row>
    <row r="26" spans="1:10" ht="15" customHeight="1">
      <c r="A26" s="129">
        <f t="shared" si="0"/>
        <v>19</v>
      </c>
      <c r="B26" s="225">
        <v>24</v>
      </c>
      <c r="C26" s="130" t="str">
        <f>IF(VLOOKUP($B26,'Champ Classes'!$A:$G,2,FALSE)="","",VLOOKUP($B26,'Champ Classes'!$A:$G,2,FALSE))</f>
        <v>EMV3</v>
      </c>
      <c r="D26" s="130">
        <f>IF(VLOOKUP($B26,'Champ Classes'!$A:$G,3,FALSE)="","",VLOOKUP($B26,'Champ Classes'!$A:$G,3,FALSE))</f>
      </c>
      <c r="E26" s="130" t="str">
        <f>IF(VLOOKUP($B26,'Champ Classes'!$A:$G,4,FALSE)="","",VLOOKUP($B26,'Champ Classes'!$A:$G,4,FALSE))</f>
        <v>LRC 3</v>
      </c>
      <c r="F26" s="131" t="str">
        <f>CONCATENATE(VLOOKUP(B26,Startlist!B:H,3,FALSE)," / ",VLOOKUP(B26,Startlist!B:H,4,FALSE))</f>
        <v>Kaspar Kasari / Karl-Artur Viitra</v>
      </c>
      <c r="G26" s="132" t="str">
        <f>VLOOKUP(B26,Startlist!B:F,5,FALSE)</f>
        <v>EST</v>
      </c>
      <c r="H26" s="131" t="str">
        <f>VLOOKUP(B26,Startlist!B:H,7,FALSE)</f>
        <v>Ford Fiesta R2T</v>
      </c>
      <c r="I26" s="131" t="str">
        <f>VLOOKUP(B26,Startlist!B:H,6,FALSE)</f>
        <v>OT RACING</v>
      </c>
      <c r="J26" s="133" t="str">
        <f>VLOOKUP(B26,Results!B:S,13,FALSE)</f>
        <v> 6.20,4</v>
      </c>
    </row>
    <row r="27" spans="1:10" ht="15" customHeight="1">
      <c r="A27" s="129">
        <f t="shared" si="0"/>
        <v>20</v>
      </c>
      <c r="B27" s="225">
        <v>39</v>
      </c>
      <c r="C27" s="130" t="str">
        <f>IF(VLOOKUP($B27,'Champ Classes'!$A:$G,2,FALSE)="","",VLOOKUP($B27,'Champ Classes'!$A:$G,2,FALSE))</f>
        <v>EMV6</v>
      </c>
      <c r="D27" s="130">
        <f>IF(VLOOKUP($B27,'Champ Classes'!$A:$G,3,FALSE)="","",VLOOKUP($B27,'Champ Classes'!$A:$G,3,FALSE))</f>
      </c>
      <c r="E27" s="130" t="str">
        <f>IF(VLOOKUP($B27,'Champ Classes'!$A:$G,4,FALSE)="","",VLOOKUP($B27,'Champ Classes'!$A:$G,4,FALSE))</f>
        <v>LRC 5</v>
      </c>
      <c r="F27" s="131" t="str">
        <f>CONCATENATE(VLOOKUP(B27,Startlist!B:H,3,FALSE)," / ",VLOOKUP(B27,Startlist!B:H,4,FALSE))</f>
        <v>Kristo Subi / Raido Subi</v>
      </c>
      <c r="G27" s="132" t="str">
        <f>VLOOKUP(B27,Startlist!B:F,5,FALSE)</f>
        <v>EST</v>
      </c>
      <c r="H27" s="131" t="str">
        <f>VLOOKUP(B27,Startlist!B:H,7,FALSE)</f>
        <v>Honda Civic Type-R</v>
      </c>
      <c r="I27" s="131" t="str">
        <f>VLOOKUP(B27,Startlist!B:H,6,FALSE)</f>
        <v>A1M MOTORSPORT</v>
      </c>
      <c r="J27" s="133" t="str">
        <f>VLOOKUP(B27,Results!B:S,13,FALSE)</f>
        <v> 6.20,9</v>
      </c>
    </row>
    <row r="28" spans="1:10" ht="15" customHeight="1">
      <c r="A28" s="129">
        <f t="shared" si="0"/>
        <v>21</v>
      </c>
      <c r="B28" s="225">
        <v>18</v>
      </c>
      <c r="C28" s="130" t="str">
        <f>IF(VLOOKUP($B28,'Champ Classes'!$A:$G,2,FALSE)="","",VLOOKUP($B28,'Champ Classes'!$A:$G,2,FALSE))</f>
        <v>EMV4</v>
      </c>
      <c r="D28" s="130" t="str">
        <f>IF(VLOOKUP($B28,'Champ Classes'!$A:$G,3,FALSE)="","",VLOOKUP($B28,'Champ Classes'!$A:$G,3,FALSE))</f>
        <v>LRC ABS</v>
      </c>
      <c r="E28" s="130" t="str">
        <f>IF(VLOOKUP($B28,'Champ Classes'!$A:$G,4,FALSE)="","",VLOOKUP($B28,'Champ Classes'!$A:$G,4,FALSE))</f>
        <v>LRC 1</v>
      </c>
      <c r="F28" s="131" t="str">
        <f>CONCATENATE(VLOOKUP(B28,Startlist!B:H,3,FALSE)," / ",VLOOKUP(B28,Startlist!B:H,4,FALSE))</f>
        <v>Mikolai Kempa / Marcin Szeja</v>
      </c>
      <c r="G28" s="132" t="str">
        <f>VLOOKUP(B28,Startlist!B:F,5,FALSE)</f>
        <v>POL</v>
      </c>
      <c r="H28" s="131" t="str">
        <f>VLOOKUP(B28,Startlist!B:H,7,FALSE)</f>
        <v>Mitsubishi Lancer Evo 9</v>
      </c>
      <c r="I28" s="131" t="str">
        <f>VLOOKUP(B28,Startlist!B:H,6,FALSE)</f>
        <v>KAUR MOTORSPORT</v>
      </c>
      <c r="J28" s="133" t="str">
        <f>VLOOKUP(B28,Results!B:S,13,FALSE)</f>
        <v> 6.21,3</v>
      </c>
    </row>
    <row r="29" spans="1:10" ht="15" customHeight="1">
      <c r="A29" s="129">
        <f t="shared" si="0"/>
        <v>22</v>
      </c>
      <c r="B29" s="225">
        <v>16</v>
      </c>
      <c r="C29" s="130" t="str">
        <f>IF(VLOOKUP($B29,'Champ Classes'!$A:$G,2,FALSE)="","",VLOOKUP($B29,'Champ Classes'!$A:$G,2,FALSE))</f>
        <v>EMV2</v>
      </c>
      <c r="D29" s="130" t="str">
        <f>IF(VLOOKUP($B29,'Champ Classes'!$A:$G,3,FALSE)="","",VLOOKUP($B29,'Champ Classes'!$A:$G,3,FALSE))</f>
        <v>LRC ABS</v>
      </c>
      <c r="E29" s="130">
        <f>IF(VLOOKUP($B29,'Champ Classes'!$A:$G,4,FALSE)="","",VLOOKUP($B29,'Champ Classes'!$A:$G,4,FALSE))</f>
      </c>
      <c r="F29" s="131" t="str">
        <f>CONCATENATE(VLOOKUP(B29,Startlist!B:H,3,FALSE)," / ",VLOOKUP(B29,Startlist!B:H,4,FALSE))</f>
        <v>Artur Muradian / Pavel Chelebaev</v>
      </c>
      <c r="G29" s="132" t="str">
        <f>VLOOKUP(B29,Startlist!B:F,5,FALSE)</f>
        <v>RUS</v>
      </c>
      <c r="H29" s="131" t="str">
        <f>VLOOKUP(B29,Startlist!B:H,7,FALSE)</f>
        <v>Ford Fiesta R5</v>
      </c>
      <c r="I29" s="131" t="str">
        <f>VLOOKUP(B29,Startlist!B:H,6,FALSE)</f>
        <v>ARTUR MURADIAN</v>
      </c>
      <c r="J29" s="133" t="str">
        <f>VLOOKUP(B29,Results!B:S,13,FALSE)</f>
        <v> 6.23,1</v>
      </c>
    </row>
    <row r="30" spans="1:10" ht="15" customHeight="1">
      <c r="A30" s="129">
        <f t="shared" si="0"/>
        <v>23</v>
      </c>
      <c r="B30" s="225">
        <v>38</v>
      </c>
      <c r="C30" s="130" t="str">
        <f>IF(VLOOKUP($B30,'Champ Classes'!$A:$G,2,FALSE)="","",VLOOKUP($B30,'Champ Classes'!$A:$G,2,FALSE))</f>
        <v>EMV6</v>
      </c>
      <c r="D30" s="130">
        <f>IF(VLOOKUP($B30,'Champ Classes'!$A:$G,3,FALSE)="","",VLOOKUP($B30,'Champ Classes'!$A:$G,3,FALSE))</f>
      </c>
      <c r="E30" s="130" t="str">
        <f>IF(VLOOKUP($B30,'Champ Classes'!$A:$G,4,FALSE)="","",VLOOKUP($B30,'Champ Classes'!$A:$G,4,FALSE))</f>
        <v>LRC 5</v>
      </c>
      <c r="F30" s="131" t="str">
        <f>CONCATENATE(VLOOKUP(B30,Startlist!B:H,3,FALSE)," / ",VLOOKUP(B30,Startlist!B:H,4,FALSE))</f>
        <v>Karel Tölp / Martin Vihmann</v>
      </c>
      <c r="G30" s="132" t="str">
        <f>VLOOKUP(B30,Startlist!B:F,5,FALSE)</f>
        <v>EST</v>
      </c>
      <c r="H30" s="131" t="str">
        <f>VLOOKUP(B30,Startlist!B:H,7,FALSE)</f>
        <v>Honda Civic Type-R</v>
      </c>
      <c r="I30" s="131" t="str">
        <f>VLOOKUP(B30,Startlist!B:H,6,FALSE)</f>
        <v>KAUR MOTORSPORT</v>
      </c>
      <c r="J30" s="133" t="str">
        <f>VLOOKUP(B30,Results!B:S,13,FALSE)</f>
        <v> 6.23,8</v>
      </c>
    </row>
    <row r="31" spans="1:10" ht="15" customHeight="1">
      <c r="A31" s="129">
        <f t="shared" si="0"/>
        <v>24</v>
      </c>
      <c r="B31" s="225">
        <v>51</v>
      </c>
      <c r="C31" s="130" t="str">
        <f>IF(VLOOKUP($B31,'Champ Classes'!$A:$G,2,FALSE)="","",VLOOKUP($B31,'Champ Classes'!$A:$G,2,FALSE))</f>
        <v>EMV4</v>
      </c>
      <c r="D31" s="130">
        <f>IF(VLOOKUP($B31,'Champ Classes'!$A:$G,3,FALSE)="","",VLOOKUP($B31,'Champ Classes'!$A:$G,3,FALSE))</f>
      </c>
      <c r="E31" s="130">
        <f>IF(VLOOKUP($B31,'Champ Classes'!$A:$G,4,FALSE)="","",VLOOKUP($B31,'Champ Classes'!$A:$G,4,FALSE))</f>
      </c>
      <c r="F31" s="131" t="str">
        <f>CONCATENATE(VLOOKUP(B31,Startlist!B:H,3,FALSE)," / ",VLOOKUP(B31,Startlist!B:H,4,FALSE))</f>
        <v>Ronald Jürgenson / Marko Kaasik</v>
      </c>
      <c r="G31" s="132" t="str">
        <f>VLOOKUP(B31,Startlist!B:F,5,FALSE)</f>
        <v>EST</v>
      </c>
      <c r="H31" s="131" t="str">
        <f>VLOOKUP(B31,Startlist!B:H,7,FALSE)</f>
        <v>Mitsubishi Lancer Evo 6</v>
      </c>
      <c r="I31" s="131" t="str">
        <f>VLOOKUP(B31,Startlist!B:H,6,FALSE)</f>
        <v>TIKKRI MOTORSPORT</v>
      </c>
      <c r="J31" s="133" t="str">
        <f>VLOOKUP(B31,Results!B:S,13,FALSE)</f>
        <v> 6.28,9</v>
      </c>
    </row>
    <row r="32" spans="1:10" ht="15" customHeight="1">
      <c r="A32" s="129">
        <f t="shared" si="0"/>
        <v>25</v>
      </c>
      <c r="B32" s="225">
        <v>33</v>
      </c>
      <c r="C32" s="130" t="str">
        <f>IF(VLOOKUP($B32,'Champ Classes'!$A:$G,2,FALSE)="","",VLOOKUP($B32,'Champ Classes'!$A:$G,2,FALSE))</f>
        <v>EMV7</v>
      </c>
      <c r="D32" s="130">
        <f>IF(VLOOKUP($B32,'Champ Classes'!$A:$G,3,FALSE)="","",VLOOKUP($B32,'Champ Classes'!$A:$G,3,FALSE))</f>
      </c>
      <c r="E32" s="130">
        <f>IF(VLOOKUP($B32,'Champ Classes'!$A:$G,4,FALSE)="","",VLOOKUP($B32,'Champ Classes'!$A:$G,4,FALSE))</f>
      </c>
      <c r="F32" s="131" t="str">
        <f>CONCATENATE(VLOOKUP(B32,Startlist!B:H,3,FALSE)," / ",VLOOKUP(B32,Startlist!B:H,4,FALSE))</f>
        <v>Justas Simaska / Aurimas Kropas</v>
      </c>
      <c r="G32" s="132" t="str">
        <f>VLOOKUP(B32,Startlist!B:F,5,FALSE)</f>
        <v>LIT</v>
      </c>
      <c r="H32" s="131" t="str">
        <f>VLOOKUP(B32,Startlist!B:H,7,FALSE)</f>
        <v>BMW 328</v>
      </c>
      <c r="I32" s="131" t="str">
        <f>VLOOKUP(B32,Startlist!B:H,6,FALSE)</f>
        <v>MAZEIKIU ASK</v>
      </c>
      <c r="J32" s="133" t="str">
        <f>VLOOKUP(B32,Results!B:S,13,FALSE)</f>
        <v> 6.30,1</v>
      </c>
    </row>
    <row r="33" spans="1:10" ht="15" customHeight="1">
      <c r="A33" s="129">
        <f t="shared" si="0"/>
        <v>26</v>
      </c>
      <c r="B33" s="225">
        <v>20</v>
      </c>
      <c r="C33" s="130" t="str">
        <f>IF(VLOOKUP($B33,'Champ Classes'!$A:$G,2,FALSE)="","",VLOOKUP($B33,'Champ Classes'!$A:$G,2,FALSE))</f>
        <v>EMV4</v>
      </c>
      <c r="D33" s="130">
        <f>IF(VLOOKUP($B33,'Champ Classes'!$A:$G,3,FALSE)="","",VLOOKUP($B33,'Champ Classes'!$A:$G,3,FALSE))</f>
      </c>
      <c r="E33" s="130" t="str">
        <f>IF(VLOOKUP($B33,'Champ Classes'!$A:$G,4,FALSE)="","",VLOOKUP($B33,'Champ Classes'!$A:$G,4,FALSE))</f>
        <v>LRC 2</v>
      </c>
      <c r="F33" s="131" t="str">
        <f>CONCATENATE(VLOOKUP(B33,Startlist!B:H,3,FALSE)," / ",VLOOKUP(B33,Startlist!B:H,4,FALSE))</f>
        <v>Edgars Balodis / Lasma Tole</v>
      </c>
      <c r="G33" s="132" t="str">
        <f>VLOOKUP(B33,Startlist!B:F,5,FALSE)</f>
        <v>LAT</v>
      </c>
      <c r="H33" s="131" t="str">
        <f>VLOOKUP(B33,Startlist!B:H,7,FALSE)</f>
        <v>Mitsubishi Lancer Evo 8</v>
      </c>
      <c r="I33" s="131" t="str">
        <f>VLOOKUP(B33,Startlist!B:H,6,FALSE)</f>
        <v>RALLYWORKSHOP ERST FINANCE</v>
      </c>
      <c r="J33" s="133" t="str">
        <f>VLOOKUP(B33,Results!B:S,13,FALSE)</f>
        <v> 6.32,7</v>
      </c>
    </row>
    <row r="34" spans="1:10" ht="15" customHeight="1">
      <c r="A34" s="129">
        <f t="shared" si="0"/>
        <v>27</v>
      </c>
      <c r="B34" s="225">
        <v>50</v>
      </c>
      <c r="C34" s="130" t="str">
        <f>IF(VLOOKUP($B34,'Champ Classes'!$A:$G,2,FALSE)="","",VLOOKUP($B34,'Champ Classes'!$A:$G,2,FALSE))</f>
        <v>EMV7</v>
      </c>
      <c r="D34" s="130">
        <f>IF(VLOOKUP($B34,'Champ Classes'!$A:$G,3,FALSE)="","",VLOOKUP($B34,'Champ Classes'!$A:$G,3,FALSE))</f>
      </c>
      <c r="E34" s="130">
        <f>IF(VLOOKUP($B34,'Champ Classes'!$A:$G,4,FALSE)="","",VLOOKUP($B34,'Champ Classes'!$A:$G,4,FALSE))</f>
      </c>
      <c r="F34" s="131" t="str">
        <f>CONCATENATE(VLOOKUP(B34,Startlist!B:H,3,FALSE)," / ",VLOOKUP(B34,Startlist!B:H,4,FALSE))</f>
        <v>Ott Mesikäpp / Raiko Lille</v>
      </c>
      <c r="G34" s="132" t="str">
        <f>VLOOKUP(B34,Startlist!B:F,5,FALSE)</f>
        <v>EST</v>
      </c>
      <c r="H34" s="131" t="str">
        <f>VLOOKUP(B34,Startlist!B:H,7,FALSE)</f>
        <v>BMW M3</v>
      </c>
      <c r="I34" s="131" t="str">
        <f>VLOOKUP(B34,Startlist!B:H,6,FALSE)</f>
        <v>BTR RACING</v>
      </c>
      <c r="J34" s="133" t="str">
        <f>VLOOKUP(B34,Results!B:S,13,FALSE)</f>
        <v> 6.36,2</v>
      </c>
    </row>
    <row r="35" spans="1:10" ht="15" customHeight="1">
      <c r="A35" s="129">
        <f t="shared" si="0"/>
        <v>28</v>
      </c>
      <c r="B35" s="225">
        <v>48</v>
      </c>
      <c r="C35" s="130" t="str">
        <f>IF(VLOOKUP($B35,'Champ Classes'!$A:$G,2,FALSE)="","",VLOOKUP($B35,'Champ Classes'!$A:$G,2,FALSE))</f>
        <v>EMV6</v>
      </c>
      <c r="D35" s="130">
        <f>IF(VLOOKUP($B35,'Champ Classes'!$A:$G,3,FALSE)="","",VLOOKUP($B35,'Champ Classes'!$A:$G,3,FALSE))</f>
      </c>
      <c r="E35" s="130">
        <f>IF(VLOOKUP($B35,'Champ Classes'!$A:$G,4,FALSE)="","",VLOOKUP($B35,'Champ Classes'!$A:$G,4,FALSE))</f>
      </c>
      <c r="F35" s="131" t="str">
        <f>CONCATENATE(VLOOKUP(B35,Startlist!B:H,3,FALSE)," / ",VLOOKUP(B35,Startlist!B:H,4,FALSE))</f>
        <v>Karmo Karelson / Karol Pert</v>
      </c>
      <c r="G35" s="132" t="str">
        <f>VLOOKUP(B35,Startlist!B:F,5,FALSE)</f>
        <v>EST</v>
      </c>
      <c r="H35" s="131" t="str">
        <f>VLOOKUP(B35,Startlist!B:H,7,FALSE)</f>
        <v>Honda Civic</v>
      </c>
      <c r="I35" s="131" t="str">
        <f>VLOOKUP(B35,Startlist!B:H,6,FALSE)</f>
        <v>KAUR MOTORSPORT</v>
      </c>
      <c r="J35" s="133" t="str">
        <f>VLOOKUP(B35,Results!B:S,13,FALSE)</f>
        <v> 6.37,1</v>
      </c>
    </row>
    <row r="36" spans="1:10" ht="15" customHeight="1">
      <c r="A36" s="129">
        <f t="shared" si="0"/>
        <v>29</v>
      </c>
      <c r="B36" s="225">
        <v>57</v>
      </c>
      <c r="C36" s="130" t="str">
        <f>IF(VLOOKUP($B36,'Champ Classes'!$A:$G,2,FALSE)="","",VLOOKUP($B36,'Champ Classes'!$A:$G,2,FALSE))</f>
        <v>EMV4</v>
      </c>
      <c r="D36" s="130">
        <f>IF(VLOOKUP($B36,'Champ Classes'!$A:$G,3,FALSE)="","",VLOOKUP($B36,'Champ Classes'!$A:$G,3,FALSE))</f>
      </c>
      <c r="E36" s="130">
        <f>IF(VLOOKUP($B36,'Champ Classes'!$A:$G,4,FALSE)="","",VLOOKUP($B36,'Champ Classes'!$A:$G,4,FALSE))</f>
      </c>
      <c r="F36" s="131" t="str">
        <f>CONCATENATE(VLOOKUP(B36,Startlist!B:H,3,FALSE)," / ",VLOOKUP(B36,Startlist!B:H,4,FALSE))</f>
        <v>Vallo Nuuter / Alar Tatrik</v>
      </c>
      <c r="G36" s="132" t="str">
        <f>VLOOKUP(B36,Startlist!B:F,5,FALSE)</f>
        <v>EST</v>
      </c>
      <c r="H36" s="131" t="str">
        <f>VLOOKUP(B36,Startlist!B:H,7,FALSE)</f>
        <v>Subaru Impreza</v>
      </c>
      <c r="I36" s="131" t="str">
        <f>VLOOKUP(B36,Startlist!B:H,6,FALSE)</f>
        <v>MS RACING</v>
      </c>
      <c r="J36" s="133" t="str">
        <f>VLOOKUP(B36,Results!B:S,13,FALSE)</f>
        <v> 6.37,1</v>
      </c>
    </row>
    <row r="37" spans="1:10" ht="15" customHeight="1">
      <c r="A37" s="129">
        <f t="shared" si="0"/>
        <v>30</v>
      </c>
      <c r="B37" s="225">
        <v>42</v>
      </c>
      <c r="C37" s="130" t="str">
        <f>IF(VLOOKUP($B37,'Champ Classes'!$A:$G,2,FALSE)="","",VLOOKUP($B37,'Champ Classes'!$A:$G,2,FALSE))</f>
        <v>EMV7</v>
      </c>
      <c r="D37" s="130">
        <f>IF(VLOOKUP($B37,'Champ Classes'!$A:$G,3,FALSE)="","",VLOOKUP($B37,'Champ Classes'!$A:$G,3,FALSE))</f>
      </c>
      <c r="E37" s="130">
        <f>IF(VLOOKUP($B37,'Champ Classes'!$A:$G,4,FALSE)="","",VLOOKUP($B37,'Champ Classes'!$A:$G,4,FALSE))</f>
      </c>
      <c r="F37" s="131" t="str">
        <f>CONCATENATE(VLOOKUP(B37,Startlist!B:H,3,FALSE)," / ",VLOOKUP(B37,Startlist!B:H,4,FALSE))</f>
        <v>Rene Uukareda / Jan Nōlvak</v>
      </c>
      <c r="G37" s="132" t="str">
        <f>VLOOKUP(B37,Startlist!B:F,5,FALSE)</f>
        <v>EST</v>
      </c>
      <c r="H37" s="131" t="str">
        <f>VLOOKUP(B37,Startlist!B:H,7,FALSE)</f>
        <v>BMW M3</v>
      </c>
      <c r="I37" s="131" t="str">
        <f>VLOOKUP(B37,Startlist!B:H,6,FALSE)</f>
        <v>BTR RACING</v>
      </c>
      <c r="J37" s="133" t="str">
        <f>VLOOKUP(B37,Results!B:S,13,FALSE)</f>
        <v> 6.39,9</v>
      </c>
    </row>
    <row r="38" spans="1:10" ht="15" customHeight="1">
      <c r="A38" s="129">
        <f t="shared" si="0"/>
        <v>31</v>
      </c>
      <c r="B38" s="225">
        <v>59</v>
      </c>
      <c r="C38" s="130" t="str">
        <f>IF(VLOOKUP($B38,'Champ Classes'!$A:$G,2,FALSE)="","",VLOOKUP($B38,'Champ Classes'!$A:$G,2,FALSE))</f>
        <v>EMV5</v>
      </c>
      <c r="D38" s="130">
        <f>IF(VLOOKUP($B38,'Champ Classes'!$A:$G,3,FALSE)="","",VLOOKUP($B38,'Champ Classes'!$A:$G,3,FALSE))</f>
      </c>
      <c r="E38" s="130">
        <f>IF(VLOOKUP($B38,'Champ Classes'!$A:$G,4,FALSE)="","",VLOOKUP($B38,'Champ Classes'!$A:$G,4,FALSE))</f>
      </c>
      <c r="F38" s="131" t="str">
        <f>CONCATENATE(VLOOKUP(B38,Startlist!B:H,3,FALSE)," / ",VLOOKUP(B38,Startlist!B:H,4,FALSE))</f>
        <v>Patrick Juhe / Rainis Raidma</v>
      </c>
      <c r="G38" s="132" t="str">
        <f>VLOOKUP(B38,Startlist!B:F,5,FALSE)</f>
        <v>EST</v>
      </c>
      <c r="H38" s="131" t="str">
        <f>VLOOKUP(B38,Startlist!B:H,7,FALSE)</f>
        <v>Honda Civic</v>
      </c>
      <c r="I38" s="131" t="str">
        <f>VLOOKUP(B38,Startlist!B:H,6,FALSE)</f>
        <v>BTR RACING</v>
      </c>
      <c r="J38" s="133" t="str">
        <f>VLOOKUP(B38,Results!B:S,13,FALSE)</f>
        <v> 6.42,0</v>
      </c>
    </row>
    <row r="39" spans="1:10" ht="15" customHeight="1">
      <c r="A39" s="129">
        <f t="shared" si="0"/>
        <v>32</v>
      </c>
      <c r="B39" s="225">
        <v>55</v>
      </c>
      <c r="C39" s="130" t="str">
        <f>IF(VLOOKUP($B39,'Champ Classes'!$A:$G,2,FALSE)="","",VLOOKUP($B39,'Champ Classes'!$A:$G,2,FALSE))</f>
        <v>EMV5</v>
      </c>
      <c r="D39" s="130">
        <f>IF(VLOOKUP($B39,'Champ Classes'!$A:$G,3,FALSE)="","",VLOOKUP($B39,'Champ Classes'!$A:$G,3,FALSE))</f>
      </c>
      <c r="E39" s="130" t="str">
        <f>IF(VLOOKUP($B39,'Champ Classes'!$A:$G,4,FALSE)="","",VLOOKUP($B39,'Champ Classes'!$A:$G,4,FALSE))</f>
        <v>LRC 5</v>
      </c>
      <c r="F39" s="131" t="str">
        <f>CONCATENATE(VLOOKUP(B39,Startlist!B:H,3,FALSE)," / ",VLOOKUP(B39,Startlist!B:H,4,FALSE))</f>
        <v>Klim Baikov / Andrey Kleshchev</v>
      </c>
      <c r="G39" s="132" t="str">
        <f>VLOOKUP(B39,Startlist!B:F,5,FALSE)</f>
        <v>RUS</v>
      </c>
      <c r="H39" s="131" t="str">
        <f>VLOOKUP(B39,Startlist!B:H,7,FALSE)</f>
        <v>Lada 2105</v>
      </c>
      <c r="I39" s="131" t="str">
        <f>VLOOKUP(B39,Startlist!B:H,6,FALSE)</f>
        <v>KLIM BAIKOV</v>
      </c>
      <c r="J39" s="133" t="str">
        <f>VLOOKUP(B39,Results!B:S,13,FALSE)</f>
        <v> 6.45,0</v>
      </c>
    </row>
    <row r="40" spans="1:10" ht="15" customHeight="1">
      <c r="A40" s="129">
        <f t="shared" si="0"/>
        <v>33</v>
      </c>
      <c r="B40" s="225">
        <v>40</v>
      </c>
      <c r="C40" s="130" t="str">
        <f>IF(VLOOKUP($B40,'Champ Classes'!$A:$G,2,FALSE)="","",VLOOKUP($B40,'Champ Classes'!$A:$G,2,FALSE))</f>
        <v>EMV5</v>
      </c>
      <c r="D40" s="130">
        <f>IF(VLOOKUP($B40,'Champ Classes'!$A:$G,3,FALSE)="","",VLOOKUP($B40,'Champ Classes'!$A:$G,3,FALSE))</f>
      </c>
      <c r="E40" s="130">
        <f>IF(VLOOKUP($B40,'Champ Classes'!$A:$G,4,FALSE)="","",VLOOKUP($B40,'Champ Classes'!$A:$G,4,FALSE))</f>
      </c>
      <c r="F40" s="131" t="str">
        <f>CONCATENATE(VLOOKUP(B40,Startlist!B:H,3,FALSE)," / ",VLOOKUP(B40,Startlist!B:H,4,FALSE))</f>
        <v>Kermo Laus / Alain Sivous</v>
      </c>
      <c r="G40" s="132" t="str">
        <f>VLOOKUP(B40,Startlist!B:F,5,FALSE)</f>
        <v>EST</v>
      </c>
      <c r="H40" s="131" t="str">
        <f>VLOOKUP(B40,Startlist!B:H,7,FALSE)</f>
        <v>Nissan Sunny</v>
      </c>
      <c r="I40" s="131" t="str">
        <f>VLOOKUP(B40,Startlist!B:H,6,FALSE)</f>
        <v>PIHTLA RT</v>
      </c>
      <c r="J40" s="133" t="str">
        <f>VLOOKUP(B40,Results!B:S,13,FALSE)</f>
        <v> 6.45,6</v>
      </c>
    </row>
    <row r="41" spans="1:10" ht="15" customHeight="1">
      <c r="A41" s="129">
        <f t="shared" si="0"/>
        <v>34</v>
      </c>
      <c r="B41" s="225">
        <v>54</v>
      </c>
      <c r="C41" s="130" t="str">
        <f>IF(VLOOKUP($B41,'Champ Classes'!$A:$G,2,FALSE)="","",VLOOKUP($B41,'Champ Classes'!$A:$G,2,FALSE))</f>
        <v>EMV6</v>
      </c>
      <c r="D41" s="130">
        <f>IF(VLOOKUP($B41,'Champ Classes'!$A:$G,3,FALSE)="","",VLOOKUP($B41,'Champ Classes'!$A:$G,3,FALSE))</f>
      </c>
      <c r="E41" s="130" t="str">
        <f>IF(VLOOKUP($B41,'Champ Classes'!$A:$G,4,FALSE)="","",VLOOKUP($B41,'Champ Classes'!$A:$G,4,FALSE))</f>
        <v>LRC 5</v>
      </c>
      <c r="F41" s="131" t="str">
        <f>CONCATENATE(VLOOKUP(B41,Startlist!B:H,3,FALSE)," / ",VLOOKUP(B41,Startlist!B:H,4,FALSE))</f>
        <v>Uldis Lepiksons / Ainars Steinbergs</v>
      </c>
      <c r="G41" s="132" t="str">
        <f>VLOOKUP(B41,Startlist!B:F,5,FALSE)</f>
        <v>LAT</v>
      </c>
      <c r="H41" s="131" t="str">
        <f>VLOOKUP(B41,Startlist!B:H,7,FALSE)</f>
        <v>Ford Puma</v>
      </c>
      <c r="I41" s="131" t="str">
        <f>VLOOKUP(B41,Startlist!B:H,6,FALSE)</f>
        <v>ULDIS LEPIKSONS</v>
      </c>
      <c r="J41" s="133" t="str">
        <f>VLOOKUP(B41,Results!B:S,13,FALSE)</f>
        <v> 6.46,2</v>
      </c>
    </row>
    <row r="42" spans="1:10" ht="15" customHeight="1">
      <c r="A42" s="129">
        <f t="shared" si="0"/>
        <v>35</v>
      </c>
      <c r="B42" s="225">
        <v>45</v>
      </c>
      <c r="C42" s="130" t="str">
        <f>IF(VLOOKUP($B42,'Champ Classes'!$A:$G,2,FALSE)="","",VLOOKUP($B42,'Champ Classes'!$A:$G,2,FALSE))</f>
        <v>EMV1</v>
      </c>
      <c r="D42" s="130">
        <f>IF(VLOOKUP($B42,'Champ Classes'!$A:$G,3,FALSE)="","",VLOOKUP($B42,'Champ Classes'!$A:$G,3,FALSE))</f>
      </c>
      <c r="E42" s="130">
        <f>IF(VLOOKUP($B42,'Champ Classes'!$A:$G,4,FALSE)="","",VLOOKUP($B42,'Champ Classes'!$A:$G,4,FALSE))</f>
      </c>
      <c r="F42" s="131" t="str">
        <f>CONCATENATE(VLOOKUP(B42,Startlist!B:H,3,FALSE)," / ",VLOOKUP(B42,Startlist!B:H,4,FALSE))</f>
        <v>Allar Goldberg / Kaarel Lääne</v>
      </c>
      <c r="G42" s="132" t="str">
        <f>VLOOKUP(B42,Startlist!B:F,5,FALSE)</f>
        <v>EST</v>
      </c>
      <c r="H42" s="131" t="str">
        <f>VLOOKUP(B42,Startlist!B:H,7,FALSE)</f>
        <v>Subaru Impreza Proto</v>
      </c>
      <c r="I42" s="131" t="str">
        <f>VLOOKUP(B42,Startlist!B:H,6,FALSE)</f>
        <v>LGT</v>
      </c>
      <c r="J42" s="133" t="str">
        <f>VLOOKUP(B42,Results!B:S,13,FALSE)</f>
        <v> 6.46,6</v>
      </c>
    </row>
    <row r="43" spans="1:10" ht="15" customHeight="1">
      <c r="A43" s="129">
        <f t="shared" si="0"/>
        <v>36</v>
      </c>
      <c r="B43" s="225">
        <v>53</v>
      </c>
      <c r="C43" s="130" t="str">
        <f>IF(VLOOKUP($B43,'Champ Classes'!$A:$G,2,FALSE)="","",VLOOKUP($B43,'Champ Classes'!$A:$G,2,FALSE))</f>
        <v>EMV6</v>
      </c>
      <c r="D43" s="130">
        <f>IF(VLOOKUP($B43,'Champ Classes'!$A:$G,3,FALSE)="","",VLOOKUP($B43,'Champ Classes'!$A:$G,3,FALSE))</f>
      </c>
      <c r="E43" s="130" t="str">
        <f>IF(VLOOKUP($B43,'Champ Classes'!$A:$G,4,FALSE)="","",VLOOKUP($B43,'Champ Classes'!$A:$G,4,FALSE))</f>
        <v>LRC 5</v>
      </c>
      <c r="F43" s="131" t="str">
        <f>CONCATENATE(VLOOKUP(B43,Startlist!B:H,3,FALSE)," / ",VLOOKUP(B43,Startlist!B:H,4,FALSE))</f>
        <v>Agris Upitis / Andris Spilva</v>
      </c>
      <c r="G43" s="132" t="str">
        <f>VLOOKUP(B43,Startlist!B:F,5,FALSE)</f>
        <v>LAT</v>
      </c>
      <c r="H43" s="131" t="str">
        <f>VLOOKUP(B43,Startlist!B:H,7,FALSE)</f>
        <v>Renault Clio RS</v>
      </c>
      <c r="I43" s="131" t="str">
        <f>VLOOKUP(B43,Startlist!B:H,6,FALSE)</f>
        <v>3A RACING TEAM</v>
      </c>
      <c r="J43" s="133" t="str">
        <f>VLOOKUP(B43,Results!B:S,13,FALSE)</f>
        <v> 6.46,6</v>
      </c>
    </row>
    <row r="44" spans="1:10" ht="15" customHeight="1">
      <c r="A44" s="129">
        <f t="shared" si="0"/>
        <v>37</v>
      </c>
      <c r="B44" s="225">
        <v>31</v>
      </c>
      <c r="C44" s="130" t="str">
        <f>IF(VLOOKUP($B44,'Champ Classes'!$A:$G,2,FALSE)="","",VLOOKUP($B44,'Champ Classes'!$A:$G,2,FALSE))</f>
        <v>EMV3</v>
      </c>
      <c r="D44" s="130">
        <f>IF(VLOOKUP($B44,'Champ Classes'!$A:$G,3,FALSE)="","",VLOOKUP($B44,'Champ Classes'!$A:$G,3,FALSE))</f>
      </c>
      <c r="E44" s="130">
        <f>IF(VLOOKUP($B44,'Champ Classes'!$A:$G,4,FALSE)="","",VLOOKUP($B44,'Champ Classes'!$A:$G,4,FALSE))</f>
      </c>
      <c r="F44" s="131" t="str">
        <f>CONCATENATE(VLOOKUP(B44,Startlist!B:H,3,FALSE)," / ",VLOOKUP(B44,Startlist!B:H,4,FALSE))</f>
        <v>Henrikas Matijosaitis / Mindaugas Cepulis</v>
      </c>
      <c r="G44" s="132" t="str">
        <f>VLOOKUP(B44,Startlist!B:F,5,FALSE)</f>
        <v>LIT</v>
      </c>
      <c r="H44" s="131" t="str">
        <f>VLOOKUP(B44,Startlist!B:H,7,FALSE)</f>
        <v>Ford Fiesta R2</v>
      </c>
      <c r="I44" s="131" t="str">
        <f>VLOOKUP(B44,Startlist!B:H,6,FALSE)</f>
        <v>G.M.RACING SK</v>
      </c>
      <c r="J44" s="133" t="str">
        <f>VLOOKUP(B44,Results!B:S,13,FALSE)</f>
        <v> 6.49,6</v>
      </c>
    </row>
    <row r="45" spans="1:10" ht="15" customHeight="1">
      <c r="A45" s="129">
        <f t="shared" si="0"/>
        <v>38</v>
      </c>
      <c r="B45" s="225">
        <v>69</v>
      </c>
      <c r="C45" s="130" t="str">
        <f>IF(VLOOKUP($B45,'Champ Classes'!$A:$G,2,FALSE)="","",VLOOKUP($B45,'Champ Classes'!$A:$G,2,FALSE))</f>
        <v>EMV6</v>
      </c>
      <c r="D45" s="130">
        <f>IF(VLOOKUP($B45,'Champ Classes'!$A:$G,3,FALSE)="","",VLOOKUP($B45,'Champ Classes'!$A:$G,3,FALSE))</f>
      </c>
      <c r="E45" s="130" t="str">
        <f>IF(VLOOKUP($B45,'Champ Classes'!$A:$G,4,FALSE)="","",VLOOKUP($B45,'Champ Classes'!$A:$G,4,FALSE))</f>
        <v>LRC 5</v>
      </c>
      <c r="F45" s="131" t="str">
        <f>CONCATENATE(VLOOKUP(B45,Startlist!B:H,3,FALSE)," / ",VLOOKUP(B45,Startlist!B:H,4,FALSE))</f>
        <v>Madars Dirins / Gints Lasmanis</v>
      </c>
      <c r="G45" s="132" t="str">
        <f>VLOOKUP(B45,Startlist!B:F,5,FALSE)</f>
        <v>LAT</v>
      </c>
      <c r="H45" s="131" t="str">
        <f>VLOOKUP(B45,Startlist!B:H,7,FALSE)</f>
        <v>Renault Clio</v>
      </c>
      <c r="I45" s="131" t="str">
        <f>VLOOKUP(B45,Startlist!B:H,6,FALSE)</f>
        <v>GINTS LASMANIS</v>
      </c>
      <c r="J45" s="133" t="str">
        <f>VLOOKUP(B45,Results!B:S,13,FALSE)</f>
        <v> 6.51,1</v>
      </c>
    </row>
    <row r="46" spans="1:10" ht="15" customHeight="1">
      <c r="A46" s="129">
        <f t="shared" si="0"/>
        <v>39</v>
      </c>
      <c r="B46" s="225">
        <v>70</v>
      </c>
      <c r="C46" s="130" t="str">
        <f>IF(VLOOKUP($B46,'Champ Classes'!$A:$G,2,FALSE)="","",VLOOKUP($B46,'Champ Classes'!$A:$G,2,FALSE))</f>
        <v>EMV6</v>
      </c>
      <c r="D46" s="130">
        <f>IF(VLOOKUP($B46,'Champ Classes'!$A:$G,3,FALSE)="","",VLOOKUP($B46,'Champ Classes'!$A:$G,3,FALSE))</f>
      </c>
      <c r="E46" s="130">
        <f>IF(VLOOKUP($B46,'Champ Classes'!$A:$G,4,FALSE)="","",VLOOKUP($B46,'Champ Classes'!$A:$G,4,FALSE))</f>
      </c>
      <c r="F46" s="131" t="str">
        <f>CONCATENATE(VLOOKUP(B46,Startlist!B:H,3,FALSE)," / ",VLOOKUP(B46,Startlist!B:H,4,FALSE))</f>
        <v>Raino Friedemann / Kristjan Must</v>
      </c>
      <c r="G46" s="132" t="str">
        <f>VLOOKUP(B46,Startlist!B:F,5,FALSE)</f>
        <v>EST</v>
      </c>
      <c r="H46" s="131" t="str">
        <f>VLOOKUP(B46,Startlist!B:H,7,FALSE)</f>
        <v>Honda Civic Type-R</v>
      </c>
      <c r="I46" s="131" t="str">
        <f>VLOOKUP(B46,Startlist!B:H,6,FALSE)</f>
        <v>CUEKS RACING</v>
      </c>
      <c r="J46" s="133" t="str">
        <f>VLOOKUP(B46,Results!B:S,13,FALSE)</f>
        <v> 6.58,1</v>
      </c>
    </row>
    <row r="47" spans="1:10" ht="15" customHeight="1">
      <c r="A47" s="129">
        <f t="shared" si="0"/>
        <v>40</v>
      </c>
      <c r="B47" s="225">
        <v>72</v>
      </c>
      <c r="C47" s="130" t="str">
        <f>IF(VLOOKUP($B47,'Champ Classes'!$A:$G,2,FALSE)="","",VLOOKUP($B47,'Champ Classes'!$A:$G,2,FALSE))</f>
        <v>EMV8</v>
      </c>
      <c r="D47" s="130">
        <f>IF(VLOOKUP($B47,'Champ Classes'!$A:$G,3,FALSE)="","",VLOOKUP($B47,'Champ Classes'!$A:$G,3,FALSE))</f>
      </c>
      <c r="E47" s="130">
        <f>IF(VLOOKUP($B47,'Champ Classes'!$A:$G,4,FALSE)="","",VLOOKUP($B47,'Champ Classes'!$A:$G,4,FALSE))</f>
      </c>
      <c r="F47" s="131" t="str">
        <f>CONCATENATE(VLOOKUP(B47,Startlist!B:H,3,FALSE)," / ",VLOOKUP(B47,Startlist!B:H,4,FALSE))</f>
        <v>Taavi Niinemets / Esko Allika</v>
      </c>
      <c r="G47" s="132" t="str">
        <f>VLOOKUP(B47,Startlist!B:F,5,FALSE)</f>
        <v>EST</v>
      </c>
      <c r="H47" s="131" t="str">
        <f>VLOOKUP(B47,Startlist!B:H,7,FALSE)</f>
        <v>GAZ 51A</v>
      </c>
      <c r="I47" s="131" t="str">
        <f>VLOOKUP(B47,Startlist!B:H,6,FALSE)</f>
        <v>JUURU TEHNIKAKLUBI</v>
      </c>
      <c r="J47" s="133" t="str">
        <f>VLOOKUP(B47,Results!B:S,13,FALSE)</f>
        <v> 7.02,1</v>
      </c>
    </row>
    <row r="48" spans="1:10" ht="15" customHeight="1">
      <c r="A48" s="129">
        <f t="shared" si="0"/>
        <v>41</v>
      </c>
      <c r="B48" s="225">
        <v>61</v>
      </c>
      <c r="C48" s="130" t="str">
        <f>IF(VLOOKUP($B48,'Champ Classes'!$A:$G,2,FALSE)="","",VLOOKUP($B48,'Champ Classes'!$A:$G,2,FALSE))</f>
        <v>EMV6</v>
      </c>
      <c r="D48" s="130">
        <f>IF(VLOOKUP($B48,'Champ Classes'!$A:$G,3,FALSE)="","",VLOOKUP($B48,'Champ Classes'!$A:$G,3,FALSE))</f>
      </c>
      <c r="E48" s="130">
        <f>IF(VLOOKUP($B48,'Champ Classes'!$A:$G,4,FALSE)="","",VLOOKUP($B48,'Champ Classes'!$A:$G,4,FALSE))</f>
      </c>
      <c r="F48" s="131" t="str">
        <f>CONCATENATE(VLOOKUP(B48,Startlist!B:H,3,FALSE)," / ",VLOOKUP(B48,Startlist!B:H,4,FALSE))</f>
        <v>Kristen Volkov / Erki Eksin</v>
      </c>
      <c r="G48" s="132" t="str">
        <f>VLOOKUP(B48,Startlist!B:F,5,FALSE)</f>
        <v>EST</v>
      </c>
      <c r="H48" s="131" t="str">
        <f>VLOOKUP(B48,Startlist!B:H,7,FALSE)</f>
        <v>BMW 316I</v>
      </c>
      <c r="I48" s="131" t="str">
        <f>VLOOKUP(B48,Startlist!B:H,6,FALSE)</f>
        <v>G.M.RACING SK</v>
      </c>
      <c r="J48" s="133" t="str">
        <f>VLOOKUP(B48,Results!B:S,13,FALSE)</f>
        <v> 7.06,1</v>
      </c>
    </row>
    <row r="49" spans="1:10" ht="15" customHeight="1">
      <c r="A49" s="129">
        <f t="shared" si="0"/>
        <v>42</v>
      </c>
      <c r="B49" s="225">
        <v>62</v>
      </c>
      <c r="C49" s="130" t="str">
        <f>IF(VLOOKUP($B49,'Champ Classes'!$A:$G,2,FALSE)="","",VLOOKUP($B49,'Champ Classes'!$A:$G,2,FALSE))</f>
        <v>EMV6</v>
      </c>
      <c r="D49" s="130">
        <f>IF(VLOOKUP($B49,'Champ Classes'!$A:$G,3,FALSE)="","",VLOOKUP($B49,'Champ Classes'!$A:$G,3,FALSE))</f>
      </c>
      <c r="E49" s="130" t="str">
        <f>IF(VLOOKUP($B49,'Champ Classes'!$A:$G,4,FALSE)="","",VLOOKUP($B49,'Champ Classes'!$A:$G,4,FALSE))</f>
        <v>LRC 5</v>
      </c>
      <c r="F49" s="131" t="str">
        <f>CONCATENATE(VLOOKUP(B49,Startlist!B:H,3,FALSE)," / ",VLOOKUP(B49,Startlist!B:H,4,FALSE))</f>
        <v>Janis Cielens / Salvis Rambols</v>
      </c>
      <c r="G49" s="132" t="str">
        <f>VLOOKUP(B49,Startlist!B:F,5,FALSE)</f>
        <v>LAT</v>
      </c>
      <c r="H49" s="131" t="str">
        <f>VLOOKUP(B49,Startlist!B:H,7,FALSE)</f>
        <v>VW Golf II</v>
      </c>
      <c r="I49" s="131" t="str">
        <f>VLOOKUP(B49,Startlist!B:H,6,FALSE)</f>
        <v>SALVIS RAMBOLS</v>
      </c>
      <c r="J49" s="133" t="str">
        <f>VLOOKUP(B49,Results!B:S,13,FALSE)</f>
        <v> 7.19,0</v>
      </c>
    </row>
    <row r="50" spans="1:10" ht="15" customHeight="1">
      <c r="A50" s="129">
        <f t="shared" si="0"/>
        <v>43</v>
      </c>
      <c r="B50" s="225">
        <v>75</v>
      </c>
      <c r="C50" s="130" t="str">
        <f>IF(VLOOKUP($B50,'Champ Classes'!$A:$G,2,FALSE)="","",VLOOKUP($B50,'Champ Classes'!$A:$G,2,FALSE))</f>
        <v>EMV8</v>
      </c>
      <c r="D50" s="130">
        <f>IF(VLOOKUP($B50,'Champ Classes'!$A:$G,3,FALSE)="","",VLOOKUP($B50,'Champ Classes'!$A:$G,3,FALSE))</f>
      </c>
      <c r="E50" s="130">
        <f>IF(VLOOKUP($B50,'Champ Classes'!$A:$G,4,FALSE)="","",VLOOKUP($B50,'Champ Classes'!$A:$G,4,FALSE))</f>
      </c>
      <c r="F50" s="131" t="str">
        <f>CONCATENATE(VLOOKUP(B50,Startlist!B:H,3,FALSE)," / ",VLOOKUP(B50,Startlist!B:H,4,FALSE))</f>
        <v>Rainer Tuberik / Raido Vetesina</v>
      </c>
      <c r="G50" s="132" t="str">
        <f>VLOOKUP(B50,Startlist!B:F,5,FALSE)</f>
        <v>EST</v>
      </c>
      <c r="H50" s="131" t="str">
        <f>VLOOKUP(B50,Startlist!B:H,7,FALSE)</f>
        <v>GAZ 51</v>
      </c>
      <c r="I50" s="131" t="str">
        <f>VLOOKUP(B50,Startlist!B:H,6,FALSE)</f>
        <v>JUURU TEHNIKAKLUBI</v>
      </c>
      <c r="J50" s="133" t="str">
        <f>VLOOKUP(B50,Results!B:S,13,FALSE)</f>
        <v> 7.21,7</v>
      </c>
    </row>
    <row r="51" spans="1:10" ht="15" customHeight="1">
      <c r="A51" s="129">
        <f t="shared" si="0"/>
        <v>44</v>
      </c>
      <c r="B51" s="225">
        <v>46</v>
      </c>
      <c r="C51" s="130" t="str">
        <f>IF(VLOOKUP($B51,'Champ Classes'!$A:$G,2,FALSE)="","",VLOOKUP($B51,'Champ Classes'!$A:$G,2,FALSE))</f>
        <v>EMV4</v>
      </c>
      <c r="D51" s="130" t="str">
        <f>IF(VLOOKUP($B51,'Champ Classes'!$A:$G,3,FALSE)="","",VLOOKUP($B51,'Champ Classes'!$A:$G,3,FALSE))</f>
        <v>LRC ABS</v>
      </c>
      <c r="E51" s="130">
        <f>IF(VLOOKUP($B51,'Champ Classes'!$A:$G,4,FALSE)="","",VLOOKUP($B51,'Champ Classes'!$A:$G,4,FALSE))</f>
      </c>
      <c r="F51" s="131" t="str">
        <f>CONCATENATE(VLOOKUP(B51,Startlist!B:H,3,FALSE)," / ",VLOOKUP(B51,Startlist!B:H,4,FALSE))</f>
        <v>Henry Ots / Margus Laasik</v>
      </c>
      <c r="G51" s="132" t="str">
        <f>VLOOKUP(B51,Startlist!B:F,5,FALSE)</f>
        <v>EST</v>
      </c>
      <c r="H51" s="131" t="str">
        <f>VLOOKUP(B51,Startlist!B:H,7,FALSE)</f>
        <v>Mitsubishi Lancer Evo 6</v>
      </c>
      <c r="I51" s="131" t="str">
        <f>VLOOKUP(B51,Startlist!B:H,6,FALSE)</f>
        <v>TIKKRI MOTORSPORT</v>
      </c>
      <c r="J51" s="133" t="str">
        <f>VLOOKUP(B51,Results!B:S,13,FALSE)</f>
        <v> 7.24,4</v>
      </c>
    </row>
    <row r="52" spans="1:10" ht="15" customHeight="1">
      <c r="A52" s="129">
        <f t="shared" si="0"/>
        <v>45</v>
      </c>
      <c r="B52" s="225">
        <v>52</v>
      </c>
      <c r="C52" s="130" t="str">
        <f>IF(VLOOKUP($B52,'Champ Classes'!$A:$G,2,FALSE)="","",VLOOKUP($B52,'Champ Classes'!$A:$G,2,FALSE))</f>
        <v>EMV4</v>
      </c>
      <c r="D52" s="130">
        <f>IF(VLOOKUP($B52,'Champ Classes'!$A:$G,3,FALSE)="","",VLOOKUP($B52,'Champ Classes'!$A:$G,3,FALSE))</f>
      </c>
      <c r="E52" s="130">
        <f>IF(VLOOKUP($B52,'Champ Classes'!$A:$G,4,FALSE)="","",VLOOKUP($B52,'Champ Classes'!$A:$G,4,FALSE))</f>
      </c>
      <c r="F52" s="131" t="str">
        <f>CONCATENATE(VLOOKUP(B52,Startlist!B:H,3,FALSE)," / ",VLOOKUP(B52,Startlist!B:H,4,FALSE))</f>
        <v>Vadim Kuznetsov / Andrei Konovalenko</v>
      </c>
      <c r="G52" s="132" t="str">
        <f>VLOOKUP(B52,Startlist!B:F,5,FALSE)</f>
        <v>RUS</v>
      </c>
      <c r="H52" s="131" t="str">
        <f>VLOOKUP(B52,Startlist!B:H,7,FALSE)</f>
        <v>Mitsubishi Lancer Evo 8</v>
      </c>
      <c r="I52" s="131" t="str">
        <f>VLOOKUP(B52,Startlist!B:H,6,FALSE)</f>
        <v>ALM MOTORSPORT</v>
      </c>
      <c r="J52" s="133" t="str">
        <f>VLOOKUP(B52,Results!B:S,13,FALSE)</f>
        <v> 7.25,1</v>
      </c>
    </row>
    <row r="53" spans="1:10" ht="15" customHeight="1">
      <c r="A53" s="129">
        <f t="shared" si="0"/>
        <v>46</v>
      </c>
      <c r="B53" s="225">
        <v>77</v>
      </c>
      <c r="C53" s="130" t="str">
        <f>IF(VLOOKUP($B53,'Champ Classes'!$A:$G,2,FALSE)="","",VLOOKUP($B53,'Champ Classes'!$A:$G,2,FALSE))</f>
        <v>EMV8</v>
      </c>
      <c r="D53" s="130">
        <f>IF(VLOOKUP($B53,'Champ Classes'!$A:$G,3,FALSE)="","",VLOOKUP($B53,'Champ Classes'!$A:$G,3,FALSE))</f>
      </c>
      <c r="E53" s="130">
        <f>IF(VLOOKUP($B53,'Champ Classes'!$A:$G,4,FALSE)="","",VLOOKUP($B53,'Champ Classes'!$A:$G,4,FALSE))</f>
      </c>
      <c r="F53" s="131" t="str">
        <f>CONCATENATE(VLOOKUP(B53,Startlist!B:H,3,FALSE)," / ",VLOOKUP(B53,Startlist!B:H,4,FALSE))</f>
        <v>Ats Nōlvak / Mairo Ojaviir</v>
      </c>
      <c r="G53" s="132" t="str">
        <f>VLOOKUP(B53,Startlist!B:F,5,FALSE)</f>
        <v>EST</v>
      </c>
      <c r="H53" s="131" t="str">
        <f>VLOOKUP(B53,Startlist!B:H,7,FALSE)</f>
        <v>GAZ 53</v>
      </c>
      <c r="I53" s="131" t="str">
        <f>VLOOKUP(B53,Startlist!B:H,6,FALSE)</f>
        <v>MÄRJAMAA RALLYTEAM</v>
      </c>
      <c r="J53" s="133" t="str">
        <f>VLOOKUP(B53,Results!B:S,13,FALSE)</f>
        <v> 7.26,0</v>
      </c>
    </row>
    <row r="54" spans="1:10" ht="15" customHeight="1">
      <c r="A54" s="129">
        <f t="shared" si="0"/>
        <v>47</v>
      </c>
      <c r="B54" s="225">
        <v>60</v>
      </c>
      <c r="C54" s="130" t="str">
        <f>IF(VLOOKUP($B54,'Champ Classes'!$A:$G,2,FALSE)="","",VLOOKUP($B54,'Champ Classes'!$A:$G,2,FALSE))</f>
        <v>EMV6</v>
      </c>
      <c r="D54" s="130">
        <f>IF(VLOOKUP($B54,'Champ Classes'!$A:$G,3,FALSE)="","",VLOOKUP($B54,'Champ Classes'!$A:$G,3,FALSE))</f>
      </c>
      <c r="E54" s="130">
        <f>IF(VLOOKUP($B54,'Champ Classes'!$A:$G,4,FALSE)="","",VLOOKUP($B54,'Champ Classes'!$A:$G,4,FALSE))</f>
      </c>
      <c r="F54" s="131" t="str">
        <f>CONCATENATE(VLOOKUP(B54,Startlist!B:H,3,FALSE)," / ",VLOOKUP(B54,Startlist!B:H,4,FALSE))</f>
        <v>Sander Ilves / Lauri Veso</v>
      </c>
      <c r="G54" s="132" t="str">
        <f>VLOOKUP(B54,Startlist!B:F,5,FALSE)</f>
        <v>EST</v>
      </c>
      <c r="H54" s="131" t="str">
        <f>VLOOKUP(B54,Startlist!B:H,7,FALSE)</f>
        <v>Vaz 21051</v>
      </c>
      <c r="I54" s="131" t="str">
        <f>VLOOKUP(B54,Startlist!B:H,6,FALSE)</f>
        <v>MILREM MOTORSPORT</v>
      </c>
      <c r="J54" s="133" t="str">
        <f>VLOOKUP(B54,Results!B:S,13,FALSE)</f>
        <v> 7.26,5</v>
      </c>
    </row>
    <row r="55" spans="1:10" ht="15" customHeight="1">
      <c r="A55" s="129">
        <f t="shared" si="0"/>
        <v>48</v>
      </c>
      <c r="B55" s="225">
        <v>63</v>
      </c>
      <c r="C55" s="130" t="str">
        <f>IF(VLOOKUP($B55,'Champ Classes'!$A:$G,2,FALSE)="","",VLOOKUP($B55,'Champ Classes'!$A:$G,2,FALSE))</f>
        <v>EMV6</v>
      </c>
      <c r="D55" s="130">
        <f>IF(VLOOKUP($B55,'Champ Classes'!$A:$G,3,FALSE)="","",VLOOKUP($B55,'Champ Classes'!$A:$G,3,FALSE))</f>
      </c>
      <c r="E55" s="130" t="str">
        <f>IF(VLOOKUP($B55,'Champ Classes'!$A:$G,4,FALSE)="","",VLOOKUP($B55,'Champ Classes'!$A:$G,4,FALSE))</f>
        <v>LRC 5</v>
      </c>
      <c r="F55" s="131" t="str">
        <f>CONCATENATE(VLOOKUP(B55,Startlist!B:H,3,FALSE)," / ",VLOOKUP(B55,Startlist!B:H,4,FALSE))</f>
        <v>Aleksandrs Jakovlevs / Valerijs Maslovs</v>
      </c>
      <c r="G55" s="132" t="str">
        <f>VLOOKUP(B55,Startlist!B:F,5,FALSE)</f>
        <v>LAT</v>
      </c>
      <c r="H55" s="131" t="str">
        <f>VLOOKUP(B55,Startlist!B:H,7,FALSE)</f>
        <v>Honda Civic Type-R</v>
      </c>
      <c r="I55" s="131" t="str">
        <f>VLOOKUP(B55,Startlist!B:H,6,FALSE)</f>
        <v>ALEKSANDRS JAKOVLEVS</v>
      </c>
      <c r="J55" s="133" t="str">
        <f>VLOOKUP(B55,Results!B:S,13,FALSE)</f>
        <v> 7.29,8</v>
      </c>
    </row>
    <row r="56" spans="1:10" ht="15" customHeight="1">
      <c r="A56" s="129">
        <f t="shared" si="0"/>
        <v>49</v>
      </c>
      <c r="B56" s="225">
        <v>67</v>
      </c>
      <c r="C56" s="130" t="str">
        <f>IF(VLOOKUP($B56,'Champ Classes'!$A:$G,2,FALSE)="","",VLOOKUP($B56,'Champ Classes'!$A:$G,2,FALSE))</f>
        <v>EMV5</v>
      </c>
      <c r="D56" s="130">
        <f>IF(VLOOKUP($B56,'Champ Classes'!$A:$G,3,FALSE)="","",VLOOKUP($B56,'Champ Classes'!$A:$G,3,FALSE))</f>
      </c>
      <c r="E56" s="130">
        <f>IF(VLOOKUP($B56,'Champ Classes'!$A:$G,4,FALSE)="","",VLOOKUP($B56,'Champ Classes'!$A:$G,4,FALSE))</f>
      </c>
      <c r="F56" s="131" t="str">
        <f>CONCATENATE(VLOOKUP(B56,Startlist!B:H,3,FALSE)," / ",VLOOKUP(B56,Startlist!B:H,4,FALSE))</f>
        <v>Lauri Peegel / Anti Eelmets</v>
      </c>
      <c r="G56" s="132" t="str">
        <f>VLOOKUP(B56,Startlist!B:F,5,FALSE)</f>
        <v>EST</v>
      </c>
      <c r="H56" s="131" t="str">
        <f>VLOOKUP(B56,Startlist!B:H,7,FALSE)</f>
        <v>Honda Civic</v>
      </c>
      <c r="I56" s="131" t="str">
        <f>VLOOKUP(B56,Startlist!B:H,6,FALSE)</f>
        <v>PIHTLA RT</v>
      </c>
      <c r="J56" s="133" t="str">
        <f>VLOOKUP(B56,Results!B:S,13,FALSE)</f>
        <v> 7.30,9</v>
      </c>
    </row>
    <row r="57" spans="1:10" ht="15" customHeight="1">
      <c r="A57" s="129">
        <f t="shared" si="0"/>
        <v>50</v>
      </c>
      <c r="B57" s="225">
        <v>76</v>
      </c>
      <c r="C57" s="130" t="str">
        <f>IF(VLOOKUP($B57,'Champ Classes'!$A:$G,2,FALSE)="","",VLOOKUP($B57,'Champ Classes'!$A:$G,2,FALSE))</f>
        <v>EMV8</v>
      </c>
      <c r="D57" s="130">
        <f>IF(VLOOKUP($B57,'Champ Classes'!$A:$G,3,FALSE)="","",VLOOKUP($B57,'Champ Classes'!$A:$G,3,FALSE))</f>
      </c>
      <c r="E57" s="130">
        <f>IF(VLOOKUP($B57,'Champ Classes'!$A:$G,4,FALSE)="","",VLOOKUP($B57,'Champ Classes'!$A:$G,4,FALSE))</f>
      </c>
      <c r="F57" s="131" t="str">
        <f>CONCATENATE(VLOOKUP(B57,Startlist!B:H,3,FALSE)," / ",VLOOKUP(B57,Startlist!B:H,4,FALSE))</f>
        <v>Meelis Hirsnik / Kaido Oru</v>
      </c>
      <c r="G57" s="132" t="str">
        <f>VLOOKUP(B57,Startlist!B:F,5,FALSE)</f>
        <v>EST</v>
      </c>
      <c r="H57" s="131" t="str">
        <f>VLOOKUP(B57,Startlist!B:H,7,FALSE)</f>
        <v>GAZ 51 RS</v>
      </c>
      <c r="I57" s="131" t="str">
        <f>VLOOKUP(B57,Startlist!B:H,6,FALSE)</f>
        <v>KUPATAMA MOTORSPORT</v>
      </c>
      <c r="J57" s="133" t="str">
        <f>VLOOKUP(B57,Results!B:S,13,FALSE)</f>
        <v> 7.31,9</v>
      </c>
    </row>
    <row r="58" spans="1:10" ht="15" customHeight="1">
      <c r="A58" s="129">
        <f t="shared" si="0"/>
        <v>51</v>
      </c>
      <c r="B58" s="225">
        <v>73</v>
      </c>
      <c r="C58" s="130" t="str">
        <f>IF(VLOOKUP($B58,'Champ Classes'!$A:$G,2,FALSE)="","",VLOOKUP($B58,'Champ Classes'!$A:$G,2,FALSE))</f>
        <v>EMV8</v>
      </c>
      <c r="D58" s="130">
        <f>IF(VLOOKUP($B58,'Champ Classes'!$A:$G,3,FALSE)="","",VLOOKUP($B58,'Champ Classes'!$A:$G,3,FALSE))</f>
      </c>
      <c r="E58" s="130">
        <f>IF(VLOOKUP($B58,'Champ Classes'!$A:$G,4,FALSE)="","",VLOOKUP($B58,'Champ Classes'!$A:$G,4,FALSE))</f>
      </c>
      <c r="F58" s="131" t="str">
        <f>CONCATENATE(VLOOKUP(B58,Startlist!B:H,3,FALSE)," / ",VLOOKUP(B58,Startlist!B:H,4,FALSE))</f>
        <v>Veiko Liukanen / Toivo Liukanen</v>
      </c>
      <c r="G58" s="132" t="str">
        <f>VLOOKUP(B58,Startlist!B:F,5,FALSE)</f>
        <v>EST</v>
      </c>
      <c r="H58" s="131" t="str">
        <f>VLOOKUP(B58,Startlist!B:H,7,FALSE)</f>
        <v>GAZ 51</v>
      </c>
      <c r="I58" s="131" t="str">
        <f>VLOOKUP(B58,Startlist!B:H,6,FALSE)</f>
        <v>MÄRJAMAA RALLYTEAM</v>
      </c>
      <c r="J58" s="133" t="str">
        <f>VLOOKUP(B58,Results!B:S,13,FALSE)</f>
        <v> 7.33,5</v>
      </c>
    </row>
    <row r="59" spans="1:10" ht="15" customHeight="1">
      <c r="A59" s="129">
        <f t="shared" si="0"/>
        <v>52</v>
      </c>
      <c r="B59" s="225">
        <v>68</v>
      </c>
      <c r="C59" s="130" t="str">
        <f>IF(VLOOKUP($B59,'Champ Classes'!$A:$G,2,FALSE)="","",VLOOKUP($B59,'Champ Classes'!$A:$G,2,FALSE))</f>
        <v>EMV6</v>
      </c>
      <c r="D59" s="130">
        <f>IF(VLOOKUP($B59,'Champ Classes'!$A:$G,3,FALSE)="","",VLOOKUP($B59,'Champ Classes'!$A:$G,3,FALSE))</f>
      </c>
      <c r="E59" s="130">
        <f>IF(VLOOKUP($B59,'Champ Classes'!$A:$G,4,FALSE)="","",VLOOKUP($B59,'Champ Classes'!$A:$G,4,FALSE))</f>
      </c>
      <c r="F59" s="131" t="str">
        <f>CONCATENATE(VLOOKUP(B59,Startlist!B:H,3,FALSE)," / ",VLOOKUP(B59,Startlist!B:H,4,FALSE))</f>
        <v>Tiina Ehrbach / Nele Jalakas</v>
      </c>
      <c r="G59" s="132" t="str">
        <f>VLOOKUP(B59,Startlist!B:F,5,FALSE)</f>
        <v>EST</v>
      </c>
      <c r="H59" s="131" t="str">
        <f>VLOOKUP(B59,Startlist!B:H,7,FALSE)</f>
        <v>Nissan Sunny</v>
      </c>
      <c r="I59" s="131" t="str">
        <f>VLOOKUP(B59,Startlist!B:H,6,FALSE)</f>
        <v>MILREM MOTORSPORT</v>
      </c>
      <c r="J59" s="133" t="str">
        <f>VLOOKUP(B59,Results!B:S,13,FALSE)</f>
        <v> 7.48,8</v>
      </c>
    </row>
    <row r="60" spans="1:10" ht="15" customHeight="1">
      <c r="A60" s="129">
        <f t="shared" si="0"/>
        <v>53</v>
      </c>
      <c r="B60" s="225">
        <v>78</v>
      </c>
      <c r="C60" s="130" t="str">
        <f>IF(VLOOKUP($B60,'Champ Classes'!$A:$G,2,FALSE)="","",VLOOKUP($B60,'Champ Classes'!$A:$G,2,FALSE))</f>
        <v>EMV8</v>
      </c>
      <c r="D60" s="130">
        <f>IF(VLOOKUP($B60,'Champ Classes'!$A:$G,3,FALSE)="","",VLOOKUP($B60,'Champ Classes'!$A:$G,3,FALSE))</f>
      </c>
      <c r="E60" s="130">
        <f>IF(VLOOKUP($B60,'Champ Classes'!$A:$G,4,FALSE)="","",VLOOKUP($B60,'Champ Classes'!$A:$G,4,FALSE))</f>
      </c>
      <c r="F60" s="131" t="str">
        <f>CONCATENATE(VLOOKUP(B60,Startlist!B:H,3,FALSE)," / ",VLOOKUP(B60,Startlist!B:H,4,FALSE))</f>
        <v>Janno Nuiamäe / Aleksandr Serjodkin</v>
      </c>
      <c r="G60" s="132" t="str">
        <f>VLOOKUP(B60,Startlist!B:F,5,FALSE)</f>
        <v>EST</v>
      </c>
      <c r="H60" s="131" t="str">
        <f>VLOOKUP(B60,Startlist!B:H,7,FALSE)</f>
        <v>GAZ WRC 51</v>
      </c>
      <c r="I60" s="131" t="str">
        <f>VLOOKUP(B60,Startlist!B:H,6,FALSE)</f>
        <v>GAZ RALLIKLUBI</v>
      </c>
      <c r="J60" s="133" t="str">
        <f>VLOOKUP(B60,Results!B:S,13,FALSE)</f>
        <v> 7.50,9</v>
      </c>
    </row>
    <row r="61" spans="1:10" ht="15" customHeight="1">
      <c r="A61" s="129">
        <f>A60+1</f>
        <v>54</v>
      </c>
      <c r="B61" s="225">
        <v>79</v>
      </c>
      <c r="C61" s="130" t="str">
        <f>IF(VLOOKUP($B61,'Champ Classes'!$A:$G,2,FALSE)="","",VLOOKUP($B61,'Champ Classes'!$A:$G,2,FALSE))</f>
        <v>EMV8</v>
      </c>
      <c r="D61" s="130">
        <f>IF(VLOOKUP($B61,'Champ Classes'!$A:$G,3,FALSE)="","",VLOOKUP($B61,'Champ Classes'!$A:$G,3,FALSE))</f>
      </c>
      <c r="E61" s="130">
        <f>IF(VLOOKUP($B61,'Champ Classes'!$A:$G,4,FALSE)="","",VLOOKUP($B61,'Champ Classes'!$A:$G,4,FALSE))</f>
      </c>
      <c r="F61" s="131" t="str">
        <f>CONCATENATE(VLOOKUP(B61,Startlist!B:H,3,FALSE)," / ",VLOOKUP(B61,Startlist!B:H,4,FALSE))</f>
        <v>Taavi Pindis / Avo Kivinukk</v>
      </c>
      <c r="G61" s="132" t="str">
        <f>VLOOKUP(B61,Startlist!B:F,5,FALSE)</f>
        <v>EST</v>
      </c>
      <c r="H61" s="131" t="str">
        <f>VLOOKUP(B61,Startlist!B:H,7,FALSE)</f>
        <v>GAZ 52</v>
      </c>
      <c r="I61" s="131" t="str">
        <f>VLOOKUP(B61,Startlist!B:H,6,FALSE)</f>
        <v>A1M MOTORSPORT</v>
      </c>
      <c r="J61" s="133" t="str">
        <f>VLOOKUP(B61,Results!B:S,13,FALSE)</f>
        <v> 7.58,5</v>
      </c>
    </row>
    <row r="62" spans="1:10" ht="15" customHeight="1">
      <c r="A62" s="129">
        <f>A61+1</f>
        <v>55</v>
      </c>
      <c r="B62" s="225">
        <v>30</v>
      </c>
      <c r="C62" s="130" t="str">
        <f>IF(VLOOKUP($B62,'Champ Classes'!$A:$G,2,FALSE)="","",VLOOKUP($B62,'Champ Classes'!$A:$G,2,FALSE))</f>
        <v>EMV3</v>
      </c>
      <c r="D62" s="130">
        <f>IF(VLOOKUP($B62,'Champ Classes'!$A:$G,3,FALSE)="","",VLOOKUP($B62,'Champ Classes'!$A:$G,3,FALSE))</f>
      </c>
      <c r="E62" s="130">
        <f>IF(VLOOKUP($B62,'Champ Classes'!$A:$G,4,FALSE)="","",VLOOKUP($B62,'Champ Classes'!$A:$G,4,FALSE))</f>
      </c>
      <c r="F62" s="131" t="str">
        <f>CONCATENATE(VLOOKUP(B62,Startlist!B:H,3,FALSE)," / ",VLOOKUP(B62,Startlist!B:H,4,FALSE))</f>
        <v>Chris Ashenden / Martin Headland</v>
      </c>
      <c r="G62" s="132" t="str">
        <f>VLOOKUP(B62,Startlist!B:F,5,FALSE)</f>
        <v>NZL / CAN</v>
      </c>
      <c r="H62" s="131" t="str">
        <f>VLOOKUP(B62,Startlist!B:H,7,FALSE)</f>
        <v>Ford Fiesta R2T</v>
      </c>
      <c r="I62" s="131" t="str">
        <f>VLOOKUP(B62,Startlist!B:H,6,FALSE)</f>
        <v>BALTIC MOTORSPORT PROMOTION</v>
      </c>
      <c r="J62" s="133" t="str">
        <f>VLOOKUP(B62,Results!B:S,13,FALSE)</f>
        <v> 8.03,2</v>
      </c>
    </row>
  </sheetData>
  <sheetProtection/>
  <autoFilter ref="A7:J62"/>
  <mergeCells count="3">
    <mergeCell ref="A2:J2"/>
    <mergeCell ref="A3:J3"/>
    <mergeCell ref="A4:J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B1">
      <pane ySplit="7" topLeftCell="A14" activePane="bottomLeft" state="frozen"/>
      <selection pane="topLeft" activeCell="D58" sqref="D58"/>
      <selection pane="bottomLeft" activeCell="D58" sqref="D58"/>
    </sheetView>
  </sheetViews>
  <sheetFormatPr defaultColWidth="9.140625" defaultRowHeight="12.75"/>
  <cols>
    <col min="1" max="1" width="5.28125" style="22" customWidth="1"/>
    <col min="2" max="2" width="6.00390625" style="298" customWidth="1"/>
    <col min="3" max="3" width="9.421875" style="0" customWidth="1"/>
    <col min="4" max="4" width="9.57421875" style="0" customWidth="1"/>
    <col min="5" max="5" width="19.8515625" style="0" customWidth="1"/>
    <col min="6" max="6" width="33.00390625" style="0" bestFit="1" customWidth="1"/>
    <col min="7" max="7" width="8.28125" style="0" bestFit="1" customWidth="1"/>
    <col min="8" max="8" width="22.421875" style="0" customWidth="1"/>
    <col min="9" max="9" width="24.8515625" style="0" bestFit="1" customWidth="1"/>
    <col min="10" max="10" width="9.140625" style="53" customWidth="1"/>
    <col min="11" max="11" width="9.140625" style="2" customWidth="1"/>
  </cols>
  <sheetData>
    <row r="1" spans="7:10" ht="15.75">
      <c r="G1" s="1" t="str">
        <f>Startlist!$F1</f>
        <v> </v>
      </c>
      <c r="J1" s="57"/>
    </row>
    <row r="2" spans="1:10" ht="15" customHeight="1">
      <c r="A2" s="318" t="str">
        <f>Startlist!$A4</f>
        <v>17th South Estonian Rally</v>
      </c>
      <c r="B2" s="318"/>
      <c r="C2" s="318"/>
      <c r="D2" s="318"/>
      <c r="E2" s="318"/>
      <c r="F2" s="318"/>
      <c r="G2" s="318"/>
      <c r="H2" s="318"/>
      <c r="I2" s="318"/>
      <c r="J2" s="299"/>
    </row>
    <row r="3" spans="1:10" ht="15">
      <c r="A3" s="319" t="str">
        <f>Startlist!$F5</f>
        <v>August 30-31, 2019</v>
      </c>
      <c r="B3" s="319"/>
      <c r="C3" s="319"/>
      <c r="D3" s="319"/>
      <c r="E3" s="319"/>
      <c r="F3" s="319"/>
      <c r="G3" s="319"/>
      <c r="H3" s="319"/>
      <c r="I3" s="319"/>
      <c r="J3" s="300"/>
    </row>
    <row r="4" spans="1:10" ht="15">
      <c r="A4" s="319" t="str">
        <f>Startlist!$F6</f>
        <v>Võrumaa</v>
      </c>
      <c r="B4" s="319"/>
      <c r="C4" s="319"/>
      <c r="D4" s="319"/>
      <c r="E4" s="319"/>
      <c r="F4" s="319"/>
      <c r="G4" s="319"/>
      <c r="H4" s="319"/>
      <c r="I4" s="319"/>
      <c r="J4" s="300"/>
    </row>
    <row r="5" spans="3:10" ht="15" customHeight="1">
      <c r="C5" s="2"/>
      <c r="D5" s="2"/>
      <c r="E5" s="2"/>
      <c r="J5" s="58"/>
    </row>
    <row r="6" spans="1:11" ht="15.75" customHeight="1">
      <c r="A6" s="107"/>
      <c r="B6" s="275" t="s">
        <v>932</v>
      </c>
      <c r="C6" s="109"/>
      <c r="D6" s="109"/>
      <c r="E6" s="109"/>
      <c r="F6" s="107"/>
      <c r="G6" s="107"/>
      <c r="H6" s="107"/>
      <c r="I6" s="107"/>
      <c r="J6" s="108"/>
      <c r="K6" s="109"/>
    </row>
    <row r="7" spans="1:11" ht="12.75">
      <c r="A7" s="107"/>
      <c r="B7" s="267" t="s">
        <v>673</v>
      </c>
      <c r="C7" s="126" t="s">
        <v>801</v>
      </c>
      <c r="D7" s="126" t="s">
        <v>802</v>
      </c>
      <c r="E7" s="126" t="s">
        <v>590</v>
      </c>
      <c r="F7" s="127" t="s">
        <v>660</v>
      </c>
      <c r="G7" s="126"/>
      <c r="H7" s="128" t="s">
        <v>670</v>
      </c>
      <c r="I7" s="124" t="s">
        <v>669</v>
      </c>
      <c r="J7" s="125" t="s">
        <v>662</v>
      </c>
      <c r="K7" s="109"/>
    </row>
    <row r="8" spans="1:11" ht="15" customHeight="1">
      <c r="A8" s="129">
        <v>1</v>
      </c>
      <c r="B8" s="225">
        <v>3</v>
      </c>
      <c r="C8" s="130" t="str">
        <f>IF(VLOOKUP($B8,'Champ Classes'!$A:$G,3,FALSE)="","",VLOOKUP($B8,'Champ Classes'!$A:$G,3,FALSE))</f>
        <v>LRC ABS</v>
      </c>
      <c r="D8" s="130">
        <f>IF(VLOOKUP($B8,'Champ Classes'!$A:$G,4,FALSE)="","",VLOOKUP($B8,'Champ Classes'!$A:$G,4,FALSE))</f>
      </c>
      <c r="E8" s="130" t="str">
        <f>IF(VLOOKUP($B8,'Champ Classes'!$A:$G,5,FALSE)="","",VLOOKUP($B8,'Champ Classes'!$A:$G,5,FALSE))</f>
        <v>LRC ABS, LRC1, LRC2</v>
      </c>
      <c r="F8" s="131" t="str">
        <f>CONCATENATE(VLOOKUP(B8,Startlist!B:H,3,FALSE)," / ",VLOOKUP(B8,Startlist!B:H,4,FALSE))</f>
        <v>Georg Gross / Raigo Mōlder</v>
      </c>
      <c r="G8" s="132" t="str">
        <f>VLOOKUP(B8,Startlist!B:F,5,FALSE)</f>
        <v>EST</v>
      </c>
      <c r="H8" s="131" t="str">
        <f>VLOOKUP(B8,Startlist!B:H,7,FALSE)</f>
        <v>Ford Fiesta WRC</v>
      </c>
      <c r="I8" s="301" t="str">
        <f>VLOOKUP(B8,Startlist!B:H,6,FALSE)</f>
        <v>OT RACING</v>
      </c>
      <c r="J8" s="133" t="str">
        <f>IF(VLOOKUP(B8,Results!B:P,15,FALSE)="","Retired",VLOOKUP(B8,Results!B:P,15,FALSE))</f>
        <v>55.04,5</v>
      </c>
      <c r="K8" s="281"/>
    </row>
    <row r="9" spans="1:11" ht="15" customHeight="1">
      <c r="A9" s="129">
        <f aca="true" t="shared" si="0" ref="A9:A30">A8+1</f>
        <v>2</v>
      </c>
      <c r="B9" s="225">
        <v>2</v>
      </c>
      <c r="C9" s="130" t="str">
        <f>IF(VLOOKUP($B9,'Champ Classes'!$A:$G,3,FALSE)="","",VLOOKUP($B9,'Champ Classes'!$A:$G,3,FALSE))</f>
        <v>LRC ABS</v>
      </c>
      <c r="D9" s="130">
        <f>IF(VLOOKUP($B9,'Champ Classes'!$A:$G,4,FALSE)="","",VLOOKUP($B9,'Champ Classes'!$A:$G,4,FALSE))</f>
      </c>
      <c r="E9" s="130" t="str">
        <f>IF(VLOOKUP($B9,'Champ Classes'!$A:$G,5,FALSE)="","",VLOOKUP($B9,'Champ Classes'!$A:$G,5,FALSE))</f>
        <v>LRC ABS, LRC1, LRC2</v>
      </c>
      <c r="F9" s="131" t="str">
        <f>CONCATENATE(VLOOKUP(B9,Startlist!B:H,3,FALSE)," / ",VLOOKUP(B9,Startlist!B:H,4,FALSE))</f>
        <v>Oliver Solberg / Aaron Johnston</v>
      </c>
      <c r="G9" s="132" t="str">
        <f>VLOOKUP(B9,Startlist!B:F,5,FALSE)</f>
        <v>LAT / GBR</v>
      </c>
      <c r="H9" s="131" t="str">
        <f>VLOOKUP(B9,Startlist!B:H,7,FALSE)</f>
        <v>VW Polo GTI R5</v>
      </c>
      <c r="I9" s="301" t="str">
        <f>VLOOKUP(B9,Startlist!B:H,6,FALSE)</f>
        <v>SPORTS RACING TECHNOLOGIES</v>
      </c>
      <c r="J9" s="133" t="str">
        <f>IF(VLOOKUP(B9,Results!B:P,15,FALSE)="","Retired",VLOOKUP(B9,Results!B:P,15,FALSE))</f>
        <v>55.08,4</v>
      </c>
      <c r="K9" s="281"/>
    </row>
    <row r="10" spans="1:11" ht="15" customHeight="1">
      <c r="A10" s="129">
        <f t="shared" si="0"/>
        <v>3</v>
      </c>
      <c r="B10" s="225">
        <v>6</v>
      </c>
      <c r="C10" s="130" t="str">
        <f>IF(VLOOKUP($B10,'Champ Classes'!$A:$G,3,FALSE)="","",VLOOKUP($B10,'Champ Classes'!$A:$G,3,FALSE))</f>
        <v>LRC ABS</v>
      </c>
      <c r="D10" s="130">
        <f>IF(VLOOKUP($B10,'Champ Classes'!$A:$G,4,FALSE)="","",VLOOKUP($B10,'Champ Classes'!$A:$G,4,FALSE))</f>
      </c>
      <c r="E10" s="130" t="str">
        <f>IF(VLOOKUP($B10,'Champ Classes'!$A:$G,5,FALSE)="","",VLOOKUP($B10,'Champ Classes'!$A:$G,5,FALSE))</f>
        <v>LRC ABS, LRC1, LRC2</v>
      </c>
      <c r="F10" s="131" t="str">
        <f>CONCATENATE(VLOOKUP(B10,Startlist!B:H,3,FALSE)," / ",VLOOKUP(B10,Startlist!B:H,4,FALSE))</f>
        <v>Egon Kaur / Silver Simm</v>
      </c>
      <c r="G10" s="132" t="str">
        <f>VLOOKUP(B10,Startlist!B:F,5,FALSE)</f>
        <v>EST</v>
      </c>
      <c r="H10" s="131" t="str">
        <f>VLOOKUP(B10,Startlist!B:H,7,FALSE)</f>
        <v>Ford Fiesta</v>
      </c>
      <c r="I10" s="301" t="str">
        <f>VLOOKUP(B10,Startlist!B:H,6,FALSE)</f>
        <v>KAUR MOTORSPORT</v>
      </c>
      <c r="J10" s="133" t="str">
        <f>IF(VLOOKUP(B10,Results!B:P,15,FALSE)="","Retired",VLOOKUP(B10,Results!B:P,15,FALSE))</f>
        <v>56.16,7</v>
      </c>
      <c r="K10" s="281"/>
    </row>
    <row r="11" spans="1:11" ht="15" customHeight="1">
      <c r="A11" s="129">
        <f t="shared" si="0"/>
        <v>4</v>
      </c>
      <c r="B11" s="225">
        <v>4</v>
      </c>
      <c r="C11" s="130" t="str">
        <f>IF(VLOOKUP($B11,'Champ Classes'!$A:$G,3,FALSE)="","",VLOOKUP($B11,'Champ Classes'!$A:$G,3,FALSE))</f>
        <v>LRC ABS</v>
      </c>
      <c r="D11" s="130">
        <f>IF(VLOOKUP($B11,'Champ Classes'!$A:$G,4,FALSE)="","",VLOOKUP($B11,'Champ Classes'!$A:$G,4,FALSE))</f>
      </c>
      <c r="E11" s="130" t="str">
        <f>IF(VLOOKUP($B11,'Champ Classes'!$A:$G,5,FALSE)="","",VLOOKUP($B11,'Champ Classes'!$A:$G,5,FALSE))</f>
        <v>LRC ABS, LRC1, LRC2</v>
      </c>
      <c r="F11" s="131" t="str">
        <f>CONCATENATE(VLOOKUP(B11,Startlist!B:H,3,FALSE)," / ",VLOOKUP(B11,Startlist!B:H,4,FALSE))</f>
        <v>Valerii Gorban / Sergei Larens</v>
      </c>
      <c r="G11" s="132" t="str">
        <f>VLOOKUP(B11,Startlist!B:F,5,FALSE)</f>
        <v>UKR / EST</v>
      </c>
      <c r="H11" s="131" t="str">
        <f>VLOOKUP(B11,Startlist!B:H,7,FALSE)</f>
        <v>BMW-Mini John Cooper WRC</v>
      </c>
      <c r="I11" s="301" t="str">
        <f>VLOOKUP(B11,Startlist!B:H,6,FALSE)</f>
        <v>EUROLAMP WORLD RALLY TEAM</v>
      </c>
      <c r="J11" s="133" t="str">
        <f>IF(VLOOKUP(B11,Results!B:P,15,FALSE)="","Retired",VLOOKUP(B11,Results!B:P,15,FALSE))</f>
        <v>58.09,7</v>
      </c>
      <c r="K11" s="281"/>
    </row>
    <row r="12" spans="1:11" ht="15" customHeight="1">
      <c r="A12" s="129">
        <f t="shared" si="0"/>
        <v>5</v>
      </c>
      <c r="B12" s="225">
        <v>5</v>
      </c>
      <c r="C12" s="130" t="str">
        <f>IF(VLOOKUP($B12,'Champ Classes'!$A:$G,3,FALSE)="","",VLOOKUP($B12,'Champ Classes'!$A:$G,3,FALSE))</f>
        <v>LRC ABS</v>
      </c>
      <c r="D12" s="130" t="str">
        <f>IF(VLOOKUP($B12,'Champ Classes'!$A:$G,4,FALSE)="","",VLOOKUP($B12,'Champ Classes'!$A:$G,4,FALSE))</f>
        <v>LRC 1</v>
      </c>
      <c r="E12" s="130" t="str">
        <f>IF(VLOOKUP($B12,'Champ Classes'!$A:$G,5,FALSE)="","",VLOOKUP($B12,'Champ Classes'!$A:$G,5,FALSE))</f>
        <v>LRC ABS, LRC1, LRC2</v>
      </c>
      <c r="F12" s="131" t="str">
        <f>CONCATENATE(VLOOKUP(B12,Startlist!B:H,3,FALSE)," / ",VLOOKUP(B12,Startlist!B:H,4,FALSE))</f>
        <v>Priit Koik / Alari-Uku Heldna</v>
      </c>
      <c r="G12" s="132" t="str">
        <f>VLOOKUP(B12,Startlist!B:F,5,FALSE)</f>
        <v>EST</v>
      </c>
      <c r="H12" s="131" t="str">
        <f>VLOOKUP(B12,Startlist!B:H,7,FALSE)</f>
        <v>Ford Fiesta R5</v>
      </c>
      <c r="I12" s="301" t="str">
        <f>VLOOKUP(B12,Startlist!B:H,6,FALSE)</f>
        <v>OT RACING</v>
      </c>
      <c r="J12" s="133" t="str">
        <f>IF(VLOOKUP(B12,Results!B:P,15,FALSE)="","Retired",VLOOKUP(B12,Results!B:P,15,FALSE))</f>
        <v>58.50,5</v>
      </c>
      <c r="K12" s="281"/>
    </row>
    <row r="13" spans="1:11" ht="15" customHeight="1">
      <c r="A13" s="129">
        <f t="shared" si="0"/>
        <v>6</v>
      </c>
      <c r="B13" s="225">
        <v>10</v>
      </c>
      <c r="C13" s="130" t="str">
        <f>IF(VLOOKUP($B13,'Champ Classes'!$A:$G,3,FALSE)="","",VLOOKUP($B13,'Champ Classes'!$A:$G,3,FALSE))</f>
        <v>LRC ABS</v>
      </c>
      <c r="D13" s="130" t="str">
        <f>IF(VLOOKUP($B13,'Champ Classes'!$A:$G,4,FALSE)="","",VLOOKUP($B13,'Champ Classes'!$A:$G,4,FALSE))</f>
        <v>LRC 2</v>
      </c>
      <c r="E13" s="130" t="str">
        <f>IF(VLOOKUP($B13,'Champ Classes'!$A:$G,5,FALSE)="","",VLOOKUP($B13,'Champ Classes'!$A:$G,5,FALSE))</f>
        <v>LRC ABS, LRC1, LRC2</v>
      </c>
      <c r="F13" s="131" t="str">
        <f>CONCATENATE(VLOOKUP(B13,Startlist!B:H,3,FALSE)," / ",VLOOKUP(B13,Startlist!B:H,4,FALSE))</f>
        <v>Emils Blums / Didzis Eglitis</v>
      </c>
      <c r="G13" s="132" t="str">
        <f>VLOOKUP(B13,Startlist!B:F,5,FALSE)</f>
        <v>LAT</v>
      </c>
      <c r="H13" s="131" t="str">
        <f>VLOOKUP(B13,Startlist!B:H,7,FALSE)</f>
        <v>Mitsubishi Lancer Evo 9</v>
      </c>
      <c r="I13" s="301" t="str">
        <f>VLOOKUP(B13,Startlist!B:H,6,FALSE)</f>
        <v>RALLYWORKSHOP</v>
      </c>
      <c r="J13" s="133" t="str">
        <f>IF(VLOOKUP(B13,Results!B:P,15,FALSE)="","Retired",VLOOKUP(B13,Results!B:P,15,FALSE))</f>
        <v>59.36,7</v>
      </c>
      <c r="K13" s="281"/>
    </row>
    <row r="14" spans="1:11" ht="15" customHeight="1">
      <c r="A14" s="129">
        <f t="shared" si="0"/>
        <v>7</v>
      </c>
      <c r="B14" s="225">
        <v>12</v>
      </c>
      <c r="C14" s="130">
        <f>IF(VLOOKUP($B14,'Champ Classes'!$A:$G,3,FALSE)="","",VLOOKUP($B14,'Champ Classes'!$A:$G,3,FALSE))</f>
      </c>
      <c r="D14" s="130" t="str">
        <f>IF(VLOOKUP($B14,'Champ Classes'!$A:$G,4,FALSE)="","",VLOOKUP($B14,'Champ Classes'!$A:$G,4,FALSE))</f>
        <v>LRC 2</v>
      </c>
      <c r="E14" s="130" t="str">
        <f>IF(VLOOKUP($B14,'Champ Classes'!$A:$G,5,FALSE)="","",VLOOKUP($B14,'Champ Classes'!$A:$G,5,FALSE))</f>
        <v>LRC ABS, LRC1, LRC2</v>
      </c>
      <c r="F14" s="131" t="str">
        <f>CONCATENATE(VLOOKUP(B14,Startlist!B:H,3,FALSE)," / ",VLOOKUP(B14,Startlist!B:H,4,FALSE))</f>
        <v>Denis Rostilov / Georgy Troshkin</v>
      </c>
      <c r="G14" s="132" t="str">
        <f>VLOOKUP(B14,Startlist!B:F,5,FALSE)</f>
        <v>RUS</v>
      </c>
      <c r="H14" s="131" t="str">
        <f>VLOOKUP(B14,Startlist!B:H,7,FALSE)</f>
        <v>Mitsubishi Lancer Evo 9</v>
      </c>
      <c r="I14" s="301" t="str">
        <f>VLOOKUP(B14,Startlist!B:H,6,FALSE)</f>
        <v>DENIS ROSTILOV</v>
      </c>
      <c r="J14" s="133" t="str">
        <f>IF(VLOOKUP(B14,Results!B:P,15,FALSE)="","Retired",VLOOKUP(B14,Results!B:P,15,FALSE))</f>
        <v>59.37,0</v>
      </c>
      <c r="K14" s="281"/>
    </row>
    <row r="15" spans="1:11" ht="15" customHeight="1">
      <c r="A15" s="129">
        <f t="shared" si="0"/>
        <v>8</v>
      </c>
      <c r="B15" s="225">
        <v>22</v>
      </c>
      <c r="C15" s="130">
        <f>IF(VLOOKUP($B15,'Champ Classes'!$A:$G,3,FALSE)="","",VLOOKUP($B15,'Champ Classes'!$A:$G,3,FALSE))</f>
      </c>
      <c r="D15" s="130" t="str">
        <f>IF(VLOOKUP($B15,'Champ Classes'!$A:$G,4,FALSE)="","",VLOOKUP($B15,'Champ Classes'!$A:$G,4,FALSE))</f>
        <v>LRC 3</v>
      </c>
      <c r="E15" s="130" t="str">
        <f>IF(VLOOKUP($B15,'Champ Classes'!$A:$G,5,FALSE)="","",VLOOKUP($B15,'Champ Classes'!$A:$G,5,FALSE))</f>
        <v>LRC 3,4,5</v>
      </c>
      <c r="F15" s="131" t="str">
        <f>CONCATENATE(VLOOKUP(B15,Startlist!B:H,3,FALSE)," / ",VLOOKUP(B15,Startlist!B:H,4,FALSE))</f>
        <v>Robert Virves / Sander Pruul</v>
      </c>
      <c r="G15" s="132" t="str">
        <f>VLOOKUP(B15,Startlist!B:F,5,FALSE)</f>
        <v>EST</v>
      </c>
      <c r="H15" s="131" t="str">
        <f>VLOOKUP(B15,Startlist!B:H,7,FALSE)</f>
        <v>Ford Fiesta R2T</v>
      </c>
      <c r="I15" s="301" t="str">
        <f>VLOOKUP(B15,Startlist!B:H,6,FALSE)</f>
        <v>OT RACING</v>
      </c>
      <c r="J15" s="133" t="str">
        <f>IF(VLOOKUP(B15,Results!B:P,15,FALSE)="","Retired",VLOOKUP(B15,Results!B:P,15,FALSE))</f>
        <v> 1:00.58,8</v>
      </c>
      <c r="K15" s="281"/>
    </row>
    <row r="16" spans="1:11" ht="15" customHeight="1">
      <c r="A16" s="129">
        <f t="shared" si="0"/>
        <v>9</v>
      </c>
      <c r="B16" s="225">
        <v>14</v>
      </c>
      <c r="C16" s="130" t="str">
        <f>IF(VLOOKUP($B16,'Champ Classes'!$A:$G,3,FALSE)="","",VLOOKUP($B16,'Champ Classes'!$A:$G,3,FALSE))</f>
        <v>LRC ABS</v>
      </c>
      <c r="D16" s="130" t="str">
        <f>IF(VLOOKUP($B16,'Champ Classes'!$A:$G,4,FALSE)="","",VLOOKUP($B16,'Champ Classes'!$A:$G,4,FALSE))</f>
        <v>LRC 1</v>
      </c>
      <c r="E16" s="130" t="str">
        <f>IF(VLOOKUP($B16,'Champ Classes'!$A:$G,5,FALSE)="","",VLOOKUP($B16,'Champ Classes'!$A:$G,5,FALSE))</f>
        <v>LRC ABS, LRC1, LRC2</v>
      </c>
      <c r="F16" s="131" t="str">
        <f>CONCATENATE(VLOOKUP(B16,Startlist!B:H,3,FALSE)," / ",VLOOKUP(B16,Startlist!B:H,4,FALSE))</f>
        <v>Edijs Bergmanis / Toms Freibergs</v>
      </c>
      <c r="G16" s="132" t="str">
        <f>VLOOKUP(B16,Startlist!B:F,5,FALSE)</f>
        <v>LAT</v>
      </c>
      <c r="H16" s="131" t="str">
        <f>VLOOKUP(B16,Startlist!B:H,7,FALSE)</f>
        <v>Mitsubishi Lancer Evo 9</v>
      </c>
      <c r="I16" s="301" t="str">
        <f>VLOOKUP(B16,Startlist!B:H,6,FALSE)</f>
        <v>RALLYWORKSHOP</v>
      </c>
      <c r="J16" s="133" t="str">
        <f>IF(VLOOKUP(B16,Results!B:P,15,FALSE)="","Retired",VLOOKUP(B16,Results!B:P,15,FALSE))</f>
        <v> 1:01.11,3</v>
      </c>
      <c r="K16" s="281"/>
    </row>
    <row r="17" spans="1:11" ht="15" customHeight="1">
      <c r="A17" s="129">
        <f t="shared" si="0"/>
        <v>10</v>
      </c>
      <c r="B17" s="225">
        <v>7</v>
      </c>
      <c r="C17" s="130" t="str">
        <f>IF(VLOOKUP($B17,'Champ Classes'!$A:$G,3,FALSE)="","",VLOOKUP($B17,'Champ Classes'!$A:$G,3,FALSE))</f>
        <v>LRC ABS</v>
      </c>
      <c r="D17" s="130">
        <f>IF(VLOOKUP($B17,'Champ Classes'!$A:$G,4,FALSE)="","",VLOOKUP($B17,'Champ Classes'!$A:$G,4,FALSE))</f>
      </c>
      <c r="E17" s="130" t="str">
        <f>IF(VLOOKUP($B17,'Champ Classes'!$A:$G,5,FALSE)="","",VLOOKUP($B17,'Champ Classes'!$A:$G,5,FALSE))</f>
        <v>LRC ABS, LRC1, LRC2</v>
      </c>
      <c r="F17" s="131" t="str">
        <f>CONCATENATE(VLOOKUP(B17,Startlist!B:H,3,FALSE)," / ",VLOOKUP(B17,Startlist!B:H,4,FALSE))</f>
        <v>Radik Shaymiev / Maxim Tsvetkov</v>
      </c>
      <c r="G17" s="132" t="str">
        <f>VLOOKUP(B17,Startlist!B:F,5,FALSE)</f>
        <v>RUS</v>
      </c>
      <c r="H17" s="131" t="str">
        <f>VLOOKUP(B17,Startlist!B:H,7,FALSE)</f>
        <v>Ford Fiesta R5</v>
      </c>
      <c r="I17" s="301" t="str">
        <f>VLOOKUP(B17,Startlist!B:H,6,FALSE)</f>
        <v>TAIF MOTORSPORT</v>
      </c>
      <c r="J17" s="133" t="str">
        <f>IF(VLOOKUP(B17,Results!B:P,15,FALSE)="","Retired",VLOOKUP(B17,Results!B:P,15,FALSE))</f>
        <v> 1:01.22,2</v>
      </c>
      <c r="K17" s="281"/>
    </row>
    <row r="18" spans="1:11" ht="15" customHeight="1">
      <c r="A18" s="129">
        <f t="shared" si="0"/>
        <v>11</v>
      </c>
      <c r="B18" s="225">
        <v>16</v>
      </c>
      <c r="C18" s="130" t="str">
        <f>IF(VLOOKUP($B18,'Champ Classes'!$A:$G,3,FALSE)="","",VLOOKUP($B18,'Champ Classes'!$A:$G,3,FALSE))</f>
        <v>LRC ABS</v>
      </c>
      <c r="D18" s="130">
        <f>IF(VLOOKUP($B18,'Champ Classes'!$A:$G,4,FALSE)="","",VLOOKUP($B18,'Champ Classes'!$A:$G,4,FALSE))</f>
      </c>
      <c r="E18" s="130" t="str">
        <f>IF(VLOOKUP($B18,'Champ Classes'!$A:$G,5,FALSE)="","",VLOOKUP($B18,'Champ Classes'!$A:$G,5,FALSE))</f>
        <v>LRC ABS, LRC1, LRC2</v>
      </c>
      <c r="F18" s="131" t="str">
        <f>CONCATENATE(VLOOKUP(B18,Startlist!B:H,3,FALSE)," / ",VLOOKUP(B18,Startlist!B:H,4,FALSE))</f>
        <v>Artur Muradian / Pavel Chelebaev</v>
      </c>
      <c r="G18" s="132" t="str">
        <f>VLOOKUP(B18,Startlist!B:F,5,FALSE)</f>
        <v>RUS</v>
      </c>
      <c r="H18" s="131" t="str">
        <f>VLOOKUP(B18,Startlist!B:H,7,FALSE)</f>
        <v>Ford Fiesta R5</v>
      </c>
      <c r="I18" s="301" t="str">
        <f>VLOOKUP(B18,Startlist!B:H,6,FALSE)</f>
        <v>ARTUR MURADIAN</v>
      </c>
      <c r="J18" s="133" t="str">
        <f>IF(VLOOKUP(B18,Results!B:P,15,FALSE)="","Retired",VLOOKUP(B18,Results!B:P,15,FALSE))</f>
        <v> 1:01.36,7</v>
      </c>
      <c r="K18" s="281"/>
    </row>
    <row r="19" spans="1:11" ht="15" customHeight="1">
      <c r="A19" s="129">
        <f t="shared" si="0"/>
        <v>12</v>
      </c>
      <c r="B19" s="225">
        <v>23</v>
      </c>
      <c r="C19" s="130">
        <f>IF(VLOOKUP($B19,'Champ Classes'!$A:$G,3,FALSE)="","",VLOOKUP($B19,'Champ Classes'!$A:$G,3,FALSE))</f>
      </c>
      <c r="D19" s="130" t="str">
        <f>IF(VLOOKUP($B19,'Champ Classes'!$A:$G,4,FALSE)="","",VLOOKUP($B19,'Champ Classes'!$A:$G,4,FALSE))</f>
        <v>LRC 3</v>
      </c>
      <c r="E19" s="130" t="str">
        <f>IF(VLOOKUP($B19,'Champ Classes'!$A:$G,5,FALSE)="","",VLOOKUP($B19,'Champ Classes'!$A:$G,5,FALSE))</f>
        <v>LRC 3,4,5</v>
      </c>
      <c r="F19" s="131" t="str">
        <f>CONCATENATE(VLOOKUP(B19,Startlist!B:H,3,FALSE)," / ",VLOOKUP(B19,Startlist!B:H,4,FALSE))</f>
        <v>Gregor Jeets / Kuldar Sikk</v>
      </c>
      <c r="G19" s="132" t="str">
        <f>VLOOKUP(B19,Startlist!B:F,5,FALSE)</f>
        <v>EST</v>
      </c>
      <c r="H19" s="131" t="str">
        <f>VLOOKUP(B19,Startlist!B:H,7,FALSE)</f>
        <v>Ford Fiesta R2T</v>
      </c>
      <c r="I19" s="301" t="str">
        <f>VLOOKUP(B19,Startlist!B:H,6,FALSE)</f>
        <v>TEHASE AUTO</v>
      </c>
      <c r="J19" s="133" t="str">
        <f>IF(VLOOKUP(B19,Results!B:P,15,FALSE)="","Retired",VLOOKUP(B19,Results!B:P,15,FALSE))</f>
        <v> 1:01.52,1</v>
      </c>
      <c r="K19" s="281"/>
    </row>
    <row r="20" spans="1:11" ht="15" customHeight="1">
      <c r="A20" s="129">
        <f t="shared" si="0"/>
        <v>13</v>
      </c>
      <c r="B20" s="225">
        <v>39</v>
      </c>
      <c r="C20" s="130">
        <f>IF(VLOOKUP($B20,'Champ Classes'!$A:$G,3,FALSE)="","",VLOOKUP($B20,'Champ Classes'!$A:$G,3,FALSE))</f>
      </c>
      <c r="D20" s="130" t="str">
        <f>IF(VLOOKUP($B20,'Champ Classes'!$A:$G,4,FALSE)="","",VLOOKUP($B20,'Champ Classes'!$A:$G,4,FALSE))</f>
        <v>LRC 5</v>
      </c>
      <c r="E20" s="130" t="str">
        <f>IF(VLOOKUP($B20,'Champ Classes'!$A:$G,5,FALSE)="","",VLOOKUP($B20,'Champ Classes'!$A:$G,5,FALSE))</f>
        <v>LRC 3,4,5</v>
      </c>
      <c r="F20" s="131" t="str">
        <f>CONCATENATE(VLOOKUP(B20,Startlist!B:H,3,FALSE)," / ",VLOOKUP(B20,Startlist!B:H,4,FALSE))</f>
        <v>Kristo Subi / Raido Subi</v>
      </c>
      <c r="G20" s="132" t="str">
        <f>VLOOKUP(B20,Startlist!B:F,5,FALSE)</f>
        <v>EST</v>
      </c>
      <c r="H20" s="131" t="str">
        <f>VLOOKUP(B20,Startlist!B:H,7,FALSE)</f>
        <v>Honda Civic Type-R</v>
      </c>
      <c r="I20" s="301" t="str">
        <f>VLOOKUP(B20,Startlist!B:H,6,FALSE)</f>
        <v>A1M MOTORSPORT</v>
      </c>
      <c r="J20" s="133" t="str">
        <f>IF(VLOOKUP(B20,Results!B:P,15,FALSE)="","Retired",VLOOKUP(B20,Results!B:P,15,FALSE))</f>
        <v> 1:01.56,1</v>
      </c>
      <c r="K20" s="281"/>
    </row>
    <row r="21" spans="1:11" ht="15" customHeight="1">
      <c r="A21" s="129">
        <f t="shared" si="0"/>
        <v>14</v>
      </c>
      <c r="B21" s="225">
        <v>18</v>
      </c>
      <c r="C21" s="130" t="str">
        <f>IF(VLOOKUP($B21,'Champ Classes'!$A:$G,3,FALSE)="","",VLOOKUP($B21,'Champ Classes'!$A:$G,3,FALSE))</f>
        <v>LRC ABS</v>
      </c>
      <c r="D21" s="130" t="str">
        <f>IF(VLOOKUP($B21,'Champ Classes'!$A:$G,4,FALSE)="","",VLOOKUP($B21,'Champ Classes'!$A:$G,4,FALSE))</f>
        <v>LRC 1</v>
      </c>
      <c r="E21" s="130" t="str">
        <f>IF(VLOOKUP($B21,'Champ Classes'!$A:$G,5,FALSE)="","",VLOOKUP($B21,'Champ Classes'!$A:$G,5,FALSE))</f>
        <v>LRC ABS, LRC1, LRC2</v>
      </c>
      <c r="F21" s="131" t="str">
        <f>CONCATENATE(VLOOKUP(B21,Startlist!B:H,3,FALSE)," / ",VLOOKUP(B21,Startlist!B:H,4,FALSE))</f>
        <v>Mikolai Kempa / Marcin Szeja</v>
      </c>
      <c r="G21" s="132" t="str">
        <f>VLOOKUP(B21,Startlist!B:F,5,FALSE)</f>
        <v>POL</v>
      </c>
      <c r="H21" s="131" t="str">
        <f>VLOOKUP(B21,Startlist!B:H,7,FALSE)</f>
        <v>Mitsubishi Lancer Evo 9</v>
      </c>
      <c r="I21" s="301" t="str">
        <f>VLOOKUP(B21,Startlist!B:H,6,FALSE)</f>
        <v>KAUR MOTORSPORT</v>
      </c>
      <c r="J21" s="133" t="str">
        <f>IF(VLOOKUP(B21,Results!B:P,15,FALSE)="","Retired",VLOOKUP(B21,Results!B:P,15,FALSE))</f>
        <v> 1:02.08,8</v>
      </c>
      <c r="K21" s="281"/>
    </row>
    <row r="22" spans="1:11" ht="15" customHeight="1">
      <c r="A22" s="129">
        <f t="shared" si="0"/>
        <v>15</v>
      </c>
      <c r="B22" s="225">
        <v>43</v>
      </c>
      <c r="C22" s="130">
        <f>IF(VLOOKUP($B22,'Champ Classes'!$A:$G,3,FALSE)="","",VLOOKUP($B22,'Champ Classes'!$A:$G,3,FALSE))</f>
      </c>
      <c r="D22" s="130" t="str">
        <f>IF(VLOOKUP($B22,'Champ Classes'!$A:$G,4,FALSE)="","",VLOOKUP($B22,'Champ Classes'!$A:$G,4,FALSE))</f>
        <v>LRC 4</v>
      </c>
      <c r="E22" s="130" t="str">
        <f>IF(VLOOKUP($B22,'Champ Classes'!$A:$G,5,FALSE)="","",VLOOKUP($B22,'Champ Classes'!$A:$G,5,FALSE))</f>
        <v>LRC 3,4,5</v>
      </c>
      <c r="F22" s="131" t="str">
        <f>CONCATENATE(VLOOKUP(B22,Startlist!B:H,3,FALSE)," / ",VLOOKUP(B22,Startlist!B:H,4,FALSE))</f>
        <v>Raiko Aru / Veiko Kullamäe</v>
      </c>
      <c r="G22" s="132" t="str">
        <f>VLOOKUP(B22,Startlist!B:F,5,FALSE)</f>
        <v>EST</v>
      </c>
      <c r="H22" s="131" t="str">
        <f>VLOOKUP(B22,Startlist!B:H,7,FALSE)</f>
        <v>BMW M3</v>
      </c>
      <c r="I22" s="301" t="str">
        <f>VLOOKUP(B22,Startlist!B:H,6,FALSE)</f>
        <v>MRF MOTORSPORT</v>
      </c>
      <c r="J22" s="133" t="str">
        <f>IF(VLOOKUP(B22,Results!B:P,15,FALSE)="","Retired",VLOOKUP(B22,Results!B:P,15,FALSE))</f>
        <v> 1:02.06,5</v>
      </c>
      <c r="K22" s="281"/>
    </row>
    <row r="23" spans="1:11" ht="15" customHeight="1">
      <c r="A23" s="129">
        <f t="shared" si="0"/>
        <v>16</v>
      </c>
      <c r="B23" s="225">
        <v>38</v>
      </c>
      <c r="C23" s="130">
        <f>IF(VLOOKUP($B23,'Champ Classes'!$A:$G,3,FALSE)="","",VLOOKUP($B23,'Champ Classes'!$A:$G,3,FALSE))</f>
      </c>
      <c r="D23" s="130" t="str">
        <f>IF(VLOOKUP($B23,'Champ Classes'!$A:$G,4,FALSE)="","",VLOOKUP($B23,'Champ Classes'!$A:$G,4,FALSE))</f>
        <v>LRC 5</v>
      </c>
      <c r="E23" s="130" t="str">
        <f>IF(VLOOKUP($B23,'Champ Classes'!$A:$G,5,FALSE)="","",VLOOKUP($B23,'Champ Classes'!$A:$G,5,FALSE))</f>
        <v>LRC 3,4,5</v>
      </c>
      <c r="F23" s="131" t="str">
        <f>CONCATENATE(VLOOKUP(B23,Startlist!B:H,3,FALSE)," / ",VLOOKUP(B23,Startlist!B:H,4,FALSE))</f>
        <v>Karel Tölp / Martin Vihmann</v>
      </c>
      <c r="G23" s="132" t="str">
        <f>VLOOKUP(B23,Startlist!B:F,5,FALSE)</f>
        <v>EST</v>
      </c>
      <c r="H23" s="131" t="str">
        <f>VLOOKUP(B23,Startlist!B:H,7,FALSE)</f>
        <v>Honda Civic Type-R</v>
      </c>
      <c r="I23" s="301" t="str">
        <f>VLOOKUP(B23,Startlist!B:H,6,FALSE)</f>
        <v>KAUR MOTORSPORT</v>
      </c>
      <c r="J23" s="133" t="str">
        <f>IF(VLOOKUP(B23,Results!B:P,15,FALSE)="","Retired",VLOOKUP(B23,Results!B:P,15,FALSE))</f>
        <v> 1:02.22,9</v>
      </c>
      <c r="K23" s="281"/>
    </row>
    <row r="24" spans="1:11" ht="15" customHeight="1">
      <c r="A24" s="129">
        <f t="shared" si="0"/>
        <v>17</v>
      </c>
      <c r="B24" s="225">
        <v>24</v>
      </c>
      <c r="C24" s="130">
        <f>IF(VLOOKUP($B24,'Champ Classes'!$A:$G,3,FALSE)="","",VLOOKUP($B24,'Champ Classes'!$A:$G,3,FALSE))</f>
      </c>
      <c r="D24" s="130" t="str">
        <f>IF(VLOOKUP($B24,'Champ Classes'!$A:$G,4,FALSE)="","",VLOOKUP($B24,'Champ Classes'!$A:$G,4,FALSE))</f>
        <v>LRC 3</v>
      </c>
      <c r="E24" s="130" t="str">
        <f>IF(VLOOKUP($B24,'Champ Classes'!$A:$G,5,FALSE)="","",VLOOKUP($B24,'Champ Classes'!$A:$G,5,FALSE))</f>
        <v>LRC 3,4,5</v>
      </c>
      <c r="F24" s="131" t="str">
        <f>CONCATENATE(VLOOKUP(B24,Startlist!B:H,3,FALSE)," / ",VLOOKUP(B24,Startlist!B:H,4,FALSE))</f>
        <v>Kaspar Kasari / Karl-Artur Viitra</v>
      </c>
      <c r="G24" s="132" t="str">
        <f>VLOOKUP(B24,Startlist!B:F,5,FALSE)</f>
        <v>EST</v>
      </c>
      <c r="H24" s="131" t="str">
        <f>VLOOKUP(B24,Startlist!B:H,7,FALSE)</f>
        <v>Ford Fiesta R2T</v>
      </c>
      <c r="I24" s="301" t="str">
        <f>VLOOKUP(B24,Startlist!B:H,6,FALSE)</f>
        <v>OT RACING</v>
      </c>
      <c r="J24" s="133" t="str">
        <f>IF(VLOOKUP(B24,Results!B:P,15,FALSE)="","Retired",VLOOKUP(B24,Results!B:P,15,FALSE))</f>
        <v> 1:03.24,4</v>
      </c>
      <c r="K24" s="281"/>
    </row>
    <row r="25" spans="1:11" ht="15" customHeight="1">
      <c r="A25" s="129">
        <f t="shared" si="0"/>
        <v>18</v>
      </c>
      <c r="B25" s="225">
        <v>54</v>
      </c>
      <c r="C25" s="130">
        <f>IF(VLOOKUP($B25,'Champ Classes'!$A:$G,3,FALSE)="","",VLOOKUP($B25,'Champ Classes'!$A:$G,3,FALSE))</f>
      </c>
      <c r="D25" s="130" t="str">
        <f>IF(VLOOKUP($B25,'Champ Classes'!$A:$G,4,FALSE)="","",VLOOKUP($B25,'Champ Classes'!$A:$G,4,FALSE))</f>
        <v>LRC 5</v>
      </c>
      <c r="E25" s="130" t="str">
        <f>IF(VLOOKUP($B25,'Champ Classes'!$A:$G,5,FALSE)="","",VLOOKUP($B25,'Champ Classes'!$A:$G,5,FALSE))</f>
        <v>LRC 3,4,5</v>
      </c>
      <c r="F25" s="131" t="str">
        <f>CONCATENATE(VLOOKUP(B25,Startlist!B:H,3,FALSE)," / ",VLOOKUP(B25,Startlist!B:H,4,FALSE))</f>
        <v>Uldis Lepiksons / Ainars Steinbergs</v>
      </c>
      <c r="G25" s="132" t="str">
        <f>VLOOKUP(B25,Startlist!B:F,5,FALSE)</f>
        <v>LAT</v>
      </c>
      <c r="H25" s="131" t="str">
        <f>VLOOKUP(B25,Startlist!B:H,7,FALSE)</f>
        <v>Ford Puma</v>
      </c>
      <c r="I25" s="301" t="str">
        <f>VLOOKUP(B25,Startlist!B:H,6,FALSE)</f>
        <v>ULDIS LEPIKSONS</v>
      </c>
      <c r="J25" s="133" t="str">
        <f>IF(VLOOKUP(B25,Results!B:P,15,FALSE)="","Retired",VLOOKUP(B25,Results!B:P,15,FALSE))</f>
        <v> 1:04.42,4</v>
      </c>
      <c r="K25" s="281"/>
    </row>
    <row r="26" spans="1:11" ht="15" customHeight="1">
      <c r="A26" s="129">
        <f t="shared" si="0"/>
        <v>19</v>
      </c>
      <c r="B26" s="225">
        <v>53</v>
      </c>
      <c r="C26" s="130">
        <f>IF(VLOOKUP($B26,'Champ Classes'!$A:$G,3,FALSE)="","",VLOOKUP($B26,'Champ Classes'!$A:$G,3,FALSE))</f>
      </c>
      <c r="D26" s="130" t="str">
        <f>IF(VLOOKUP($B26,'Champ Classes'!$A:$G,4,FALSE)="","",VLOOKUP($B26,'Champ Classes'!$A:$G,4,FALSE))</f>
        <v>LRC 5</v>
      </c>
      <c r="E26" s="130" t="str">
        <f>IF(VLOOKUP($B26,'Champ Classes'!$A:$G,5,FALSE)="","",VLOOKUP($B26,'Champ Classes'!$A:$G,5,FALSE))</f>
        <v>LRC 3,4,5</v>
      </c>
      <c r="F26" s="131" t="str">
        <f>CONCATENATE(VLOOKUP(B26,Startlist!B:H,3,FALSE)," / ",VLOOKUP(B26,Startlist!B:H,4,FALSE))</f>
        <v>Agris Upitis / Andris Spilva</v>
      </c>
      <c r="G26" s="132" t="str">
        <f>VLOOKUP(B26,Startlist!B:F,5,FALSE)</f>
        <v>LAT</v>
      </c>
      <c r="H26" s="131" t="str">
        <f>VLOOKUP(B26,Startlist!B:H,7,FALSE)</f>
        <v>Renault Clio RS</v>
      </c>
      <c r="I26" s="301" t="str">
        <f>VLOOKUP(B26,Startlist!B:H,6,FALSE)</f>
        <v>3A RACING TEAM</v>
      </c>
      <c r="J26" s="133" t="str">
        <f>IF(VLOOKUP(B26,Results!B:P,15,FALSE)="","Retired",VLOOKUP(B26,Results!B:P,15,FALSE))</f>
        <v> 1:05.22,2</v>
      </c>
      <c r="K26" s="281"/>
    </row>
    <row r="27" spans="1:11" ht="15" customHeight="1">
      <c r="A27" s="129">
        <f t="shared" si="0"/>
        <v>20</v>
      </c>
      <c r="B27" s="225">
        <v>55</v>
      </c>
      <c r="C27" s="130">
        <f>IF(VLOOKUP($B27,'Champ Classes'!$A:$G,3,FALSE)="","",VLOOKUP($B27,'Champ Classes'!$A:$G,3,FALSE))</f>
      </c>
      <c r="D27" s="130" t="str">
        <f>IF(VLOOKUP($B27,'Champ Classes'!$A:$G,4,FALSE)="","",VLOOKUP($B27,'Champ Classes'!$A:$G,4,FALSE))</f>
        <v>LRC 5</v>
      </c>
      <c r="E27" s="130" t="str">
        <f>IF(VLOOKUP($B27,'Champ Classes'!$A:$G,5,FALSE)="","",VLOOKUP($B27,'Champ Classes'!$A:$G,5,FALSE))</f>
        <v>LRC 3,4,5</v>
      </c>
      <c r="F27" s="131" t="str">
        <f>CONCATENATE(VLOOKUP(B27,Startlist!B:H,3,FALSE)," / ",VLOOKUP(B27,Startlist!B:H,4,FALSE))</f>
        <v>Klim Baikov / Andrey Kleshchev</v>
      </c>
      <c r="G27" s="132" t="str">
        <f>VLOOKUP(B27,Startlist!B:F,5,FALSE)</f>
        <v>RUS</v>
      </c>
      <c r="H27" s="131" t="str">
        <f>VLOOKUP(B27,Startlist!B:H,7,FALSE)</f>
        <v>Lada 2105</v>
      </c>
      <c r="I27" s="301" t="str">
        <f>VLOOKUP(B27,Startlist!B:H,6,FALSE)</f>
        <v>KLIM BAIKOV</v>
      </c>
      <c r="J27" s="133" t="str">
        <f>IF(VLOOKUP(B27,Results!B:P,15,FALSE)="","Retired",VLOOKUP(B27,Results!B:P,15,FALSE))</f>
        <v> 1:06.06,4</v>
      </c>
      <c r="K27" s="281"/>
    </row>
    <row r="28" spans="1:11" ht="15" customHeight="1">
      <c r="A28" s="129">
        <f t="shared" si="0"/>
        <v>21</v>
      </c>
      <c r="B28" s="225">
        <v>69</v>
      </c>
      <c r="C28" s="130">
        <f>IF(VLOOKUP($B28,'Champ Classes'!$A:$G,3,FALSE)="","",VLOOKUP($B28,'Champ Classes'!$A:$G,3,FALSE))</f>
      </c>
      <c r="D28" s="130" t="str">
        <f>IF(VLOOKUP($B28,'Champ Classes'!$A:$G,4,FALSE)="","",VLOOKUP($B28,'Champ Classes'!$A:$G,4,FALSE))</f>
        <v>LRC 5</v>
      </c>
      <c r="E28" s="130" t="str">
        <f>IF(VLOOKUP($B28,'Champ Classes'!$A:$G,5,FALSE)="","",VLOOKUP($B28,'Champ Classes'!$A:$G,5,FALSE))</f>
        <v>LRC 3,4,5</v>
      </c>
      <c r="F28" s="131" t="str">
        <f>CONCATENATE(VLOOKUP(B28,Startlist!B:H,3,FALSE)," / ",VLOOKUP(B28,Startlist!B:H,4,FALSE))</f>
        <v>Madars Dirins / Gints Lasmanis</v>
      </c>
      <c r="G28" s="132" t="str">
        <f>VLOOKUP(B28,Startlist!B:F,5,FALSE)</f>
        <v>LAT</v>
      </c>
      <c r="H28" s="131" t="str">
        <f>VLOOKUP(B28,Startlist!B:H,7,FALSE)</f>
        <v>Renault Clio</v>
      </c>
      <c r="I28" s="301" t="str">
        <f>VLOOKUP(B28,Startlist!B:H,6,FALSE)</f>
        <v>GINTS LASMANIS</v>
      </c>
      <c r="J28" s="133" t="str">
        <f>IF(VLOOKUP(B28,Results!B:P,15,FALSE)="","Retired",VLOOKUP(B28,Results!B:P,15,FALSE))</f>
        <v> 1:07.28,4</v>
      </c>
      <c r="K28" s="281"/>
    </row>
    <row r="29" spans="1:11" ht="15" customHeight="1">
      <c r="A29" s="129">
        <f t="shared" si="0"/>
        <v>22</v>
      </c>
      <c r="B29" s="225">
        <v>62</v>
      </c>
      <c r="C29" s="130">
        <f>IF(VLOOKUP($B29,'Champ Classes'!$A:$G,3,FALSE)="","",VLOOKUP($B29,'Champ Classes'!$A:$G,3,FALSE))</f>
      </c>
      <c r="D29" s="130" t="str">
        <f>IF(VLOOKUP($B29,'Champ Classes'!$A:$G,4,FALSE)="","",VLOOKUP($B29,'Champ Classes'!$A:$G,4,FALSE))</f>
        <v>LRC 5</v>
      </c>
      <c r="E29" s="130" t="str">
        <f>IF(VLOOKUP($B29,'Champ Classes'!$A:$G,5,FALSE)="","",VLOOKUP($B29,'Champ Classes'!$A:$G,5,FALSE))</f>
        <v>LRC 3,4,5</v>
      </c>
      <c r="F29" s="131" t="str">
        <f>CONCATENATE(VLOOKUP(B29,Startlist!B:H,3,FALSE)," / ",VLOOKUP(B29,Startlist!B:H,4,FALSE))</f>
        <v>Janis Cielens / Salvis Rambols</v>
      </c>
      <c r="G29" s="132" t="str">
        <f>VLOOKUP(B29,Startlist!B:F,5,FALSE)</f>
        <v>LAT</v>
      </c>
      <c r="H29" s="131" t="str">
        <f>VLOOKUP(B29,Startlist!B:H,7,FALSE)</f>
        <v>VW Golf II</v>
      </c>
      <c r="I29" s="301" t="str">
        <f>VLOOKUP(B29,Startlist!B:H,6,FALSE)</f>
        <v>SALVIS RAMBOLS</v>
      </c>
      <c r="J29" s="133" t="str">
        <f>IF(VLOOKUP(B29,Results!B:P,15,FALSE)="","Retired",VLOOKUP(B29,Results!B:P,15,FALSE))</f>
        <v> 1:07.30,6</v>
      </c>
      <c r="K29" s="281"/>
    </row>
    <row r="30" spans="1:11" ht="15" customHeight="1">
      <c r="A30" s="129">
        <f t="shared" si="0"/>
        <v>23</v>
      </c>
      <c r="B30" s="225">
        <v>20</v>
      </c>
      <c r="C30" s="130">
        <f>IF(VLOOKUP($B30,'Champ Classes'!$A:$G,3,FALSE)="","",VLOOKUP($B30,'Champ Classes'!$A:$G,3,FALSE))</f>
      </c>
      <c r="D30" s="130" t="str">
        <f>IF(VLOOKUP($B30,'Champ Classes'!$A:$G,4,FALSE)="","",VLOOKUP($B30,'Champ Classes'!$A:$G,4,FALSE))</f>
        <v>LRC 2</v>
      </c>
      <c r="E30" s="130" t="str">
        <f>IF(VLOOKUP($B30,'Champ Classes'!$A:$G,5,FALSE)="","",VLOOKUP($B30,'Champ Classes'!$A:$G,5,FALSE))</f>
        <v>LRC ABS, LRC1, LRC2</v>
      </c>
      <c r="F30" s="131" t="str">
        <f>CONCATENATE(VLOOKUP(B30,Startlist!B:H,3,FALSE)," / ",VLOOKUP(B30,Startlist!B:H,4,FALSE))</f>
        <v>Edgars Balodis / Lasma Tole</v>
      </c>
      <c r="G30" s="132" t="str">
        <f>VLOOKUP(B30,Startlist!B:F,5,FALSE)</f>
        <v>LAT</v>
      </c>
      <c r="H30" s="131" t="str">
        <f>VLOOKUP(B30,Startlist!B:H,7,FALSE)</f>
        <v>Mitsubishi Lancer Evo 8</v>
      </c>
      <c r="I30" s="301" t="str">
        <f>VLOOKUP(B30,Startlist!B:H,6,FALSE)</f>
        <v>RALLYWORKSHOP ERST FINANCE</v>
      </c>
      <c r="J30" s="133" t="str">
        <f>IF(VLOOKUP(B30,Results!B:P,15,FALSE)="","Retired",VLOOKUP(B30,Results!B:P,15,FALSE))</f>
        <v> 1:08.21,4</v>
      </c>
      <c r="K30" s="281"/>
    </row>
    <row r="31" spans="1:11" ht="15" customHeight="1">
      <c r="A31" s="129">
        <f>A30+1</f>
        <v>24</v>
      </c>
      <c r="B31" s="225">
        <v>63</v>
      </c>
      <c r="C31" s="130">
        <f>IF(VLOOKUP($B31,'Champ Classes'!$A:$G,3,FALSE)="","",VLOOKUP($B31,'Champ Classes'!$A:$G,3,FALSE))</f>
      </c>
      <c r="D31" s="130" t="str">
        <f>IF(VLOOKUP($B31,'Champ Classes'!$A:$G,4,FALSE)="","",VLOOKUP($B31,'Champ Classes'!$A:$G,4,FALSE))</f>
        <v>LRC 5</v>
      </c>
      <c r="E31" s="130" t="str">
        <f>IF(VLOOKUP($B31,'Champ Classes'!$A:$G,5,FALSE)="","",VLOOKUP($B31,'Champ Classes'!$A:$G,5,FALSE))</f>
        <v>LRC 3,4,5</v>
      </c>
      <c r="F31" s="131" t="str">
        <f>CONCATENATE(VLOOKUP(B31,Startlist!B:H,3,FALSE)," / ",VLOOKUP(B31,Startlist!B:H,4,FALSE))</f>
        <v>Aleksandrs Jakovlevs / Valerijs Maslovs</v>
      </c>
      <c r="G31" s="132" t="str">
        <f>VLOOKUP(B31,Startlist!B:F,5,FALSE)</f>
        <v>LAT</v>
      </c>
      <c r="H31" s="131" t="str">
        <f>VLOOKUP(B31,Startlist!B:H,7,FALSE)</f>
        <v>Honda Civic Type-R</v>
      </c>
      <c r="I31" s="301" t="str">
        <f>VLOOKUP(B31,Startlist!B:H,6,FALSE)</f>
        <v>ALEKSANDRS JAKOVLEVS</v>
      </c>
      <c r="J31" s="133" t="str">
        <f>IF(VLOOKUP(B31,Results!B:P,15,FALSE)="","Retired",VLOOKUP(B31,Results!B:P,15,FALSE))</f>
        <v> 1:11.31,1</v>
      </c>
      <c r="K31" s="281"/>
    </row>
    <row r="32" spans="1:11" ht="15" customHeight="1">
      <c r="A32" s="129"/>
      <c r="B32" s="225">
        <v>8</v>
      </c>
      <c r="C32" s="130" t="str">
        <f>IF(VLOOKUP($B32,'Champ Classes'!$A:$G,3,FALSE)="","",VLOOKUP($B32,'Champ Classes'!$A:$G,3,FALSE))</f>
        <v>LRC ABS</v>
      </c>
      <c r="D32" s="130">
        <f>IF(VLOOKUP($B32,'Champ Classes'!$A:$G,4,FALSE)="","",VLOOKUP($B32,'Champ Classes'!$A:$G,4,FALSE))</f>
      </c>
      <c r="E32" s="130" t="str">
        <f>IF(VLOOKUP($B32,'Champ Classes'!$A:$G,5,FALSE)="","",VLOOKUP($B32,'Champ Classes'!$A:$G,5,FALSE))</f>
        <v>LRC ABS, LRC1, LRC2</v>
      </c>
      <c r="F32" s="131" t="str">
        <f>CONCATENATE(VLOOKUP(B32,Startlist!B:H,3,FALSE)," / ",VLOOKUP(B32,Startlist!B:H,4,FALSE))</f>
        <v>Alexander Mikhaylov / Normunds Kokins</v>
      </c>
      <c r="G32" s="132" t="str">
        <f>VLOOKUP(B32,Startlist!B:F,5,FALSE)</f>
        <v>RUS / LAT</v>
      </c>
      <c r="H32" s="131" t="str">
        <f>VLOOKUP(B32,Startlist!B:H,7,FALSE)</f>
        <v>Ford Fiesta Proto</v>
      </c>
      <c r="I32" s="301" t="str">
        <f>VLOOKUP(B32,Startlist!B:H,6,FALSE)</f>
        <v>NEIKSANS RALLYSPORT</v>
      </c>
      <c r="J32" s="307" t="str">
        <f>IF(VLOOKUP(B32,Results!B:P,15,FALSE)="","Retired",VLOOKUP(B32,Results!B:P,15,FALSE))</f>
        <v>Retired</v>
      </c>
      <c r="K32" s="281"/>
    </row>
    <row r="33" spans="1:11" ht="15" customHeight="1">
      <c r="A33" s="129"/>
      <c r="B33" s="225">
        <v>11</v>
      </c>
      <c r="C33" s="130" t="str">
        <f>IF(VLOOKUP($B33,'Champ Classes'!$A:$G,3,FALSE)="","",VLOOKUP($B33,'Champ Classes'!$A:$G,3,FALSE))</f>
        <v>LRC ABS</v>
      </c>
      <c r="D33" s="130">
        <f>IF(VLOOKUP($B33,'Champ Classes'!$A:$G,4,FALSE)="","",VLOOKUP($B33,'Champ Classes'!$A:$G,4,FALSE))</f>
      </c>
      <c r="E33" s="130" t="str">
        <f>IF(VLOOKUP($B33,'Champ Classes'!$A:$G,5,FALSE)="","",VLOOKUP($B33,'Champ Classes'!$A:$G,5,FALSE))</f>
        <v>LRC ABS, LRC1, LRC2</v>
      </c>
      <c r="F33" s="131" t="str">
        <f>CONCATENATE(VLOOKUP(B33,Startlist!B:H,3,FALSE)," / ",VLOOKUP(B33,Startlist!B:H,4,FALSE))</f>
        <v>Igor Bulantsev / Marina Danilova</v>
      </c>
      <c r="G33" s="132" t="str">
        <f>VLOOKUP(B33,Startlist!B:F,5,FALSE)</f>
        <v>RUS</v>
      </c>
      <c r="H33" s="131" t="str">
        <f>VLOOKUP(B33,Startlist!B:H,7,FALSE)</f>
        <v>Ford Fiesta</v>
      </c>
      <c r="I33" s="301" t="str">
        <f>VLOOKUP(B33,Startlist!B:H,6,FALSE)</f>
        <v>PROSPEED</v>
      </c>
      <c r="J33" s="307" t="str">
        <f>IF(VLOOKUP(B33,Results!B:P,15,FALSE)="","Retired",VLOOKUP(B33,Results!B:P,15,FALSE))</f>
        <v>Retired</v>
      </c>
      <c r="K33" s="281"/>
    </row>
    <row r="34" spans="1:11" ht="15" customHeight="1">
      <c r="A34" s="129"/>
      <c r="B34" s="225">
        <v>26</v>
      </c>
      <c r="C34" s="130" t="str">
        <f>IF(VLOOKUP($B34,'Champ Classes'!$A:$G,3,FALSE)="","",VLOOKUP($B34,'Champ Classes'!$A:$G,3,FALSE))</f>
        <v>LRC ABS</v>
      </c>
      <c r="D34" s="130" t="str">
        <f>IF(VLOOKUP($B34,'Champ Classes'!$A:$G,4,FALSE)="","",VLOOKUP($B34,'Champ Classes'!$A:$G,4,FALSE))</f>
        <v>LRC 3</v>
      </c>
      <c r="E34" s="130" t="str">
        <f>IF(VLOOKUP($B34,'Champ Classes'!$A:$G,5,FALSE)="","",VLOOKUP($B34,'Champ Classes'!$A:$G,5,FALSE))</f>
        <v>LRC 3,4,5</v>
      </c>
      <c r="F34" s="131" t="str">
        <f>CONCATENATE(VLOOKUP(B34,Startlist!B:H,3,FALSE)," / ",VLOOKUP(B34,Startlist!B:H,4,FALSE))</f>
        <v>Arnis Alksnis / Gints Petersons</v>
      </c>
      <c r="G34" s="132" t="str">
        <f>VLOOKUP(B34,Startlist!B:F,5,FALSE)</f>
        <v>LAT</v>
      </c>
      <c r="H34" s="131" t="str">
        <f>VLOOKUP(B34,Startlist!B:H,7,FALSE)</f>
        <v>Peugeot 208</v>
      </c>
      <c r="I34" s="301" t="str">
        <f>VLOOKUP(B34,Startlist!B:H,6,FALSE)</f>
        <v>RALLYWORKSHOP</v>
      </c>
      <c r="J34" s="307" t="str">
        <f>IF(VLOOKUP(B34,Results!B:P,15,FALSE)="","Retired",VLOOKUP(B34,Results!B:P,15,FALSE))</f>
        <v>Retired</v>
      </c>
      <c r="K34" s="281"/>
    </row>
    <row r="35" spans="1:11" ht="15" customHeight="1">
      <c r="A35" s="129"/>
      <c r="B35" s="225">
        <v>32</v>
      </c>
      <c r="C35" s="130">
        <f>IF(VLOOKUP($B35,'Champ Classes'!$A:$G,3,FALSE)="","",VLOOKUP($B35,'Champ Classes'!$A:$G,3,FALSE))</f>
      </c>
      <c r="D35" s="130" t="str">
        <f>IF(VLOOKUP($B35,'Champ Classes'!$A:$G,4,FALSE)="","",VLOOKUP($B35,'Champ Classes'!$A:$G,4,FALSE))</f>
        <v>LRC 4</v>
      </c>
      <c r="E35" s="130" t="str">
        <f>IF(VLOOKUP($B35,'Champ Classes'!$A:$G,5,FALSE)="","",VLOOKUP($B35,'Champ Classes'!$A:$G,5,FALSE))</f>
        <v>LRC 3,4,5</v>
      </c>
      <c r="F35" s="131" t="str">
        <f>CONCATENATE(VLOOKUP(B35,Startlist!B:H,3,FALSE)," / ",VLOOKUP(B35,Startlist!B:H,4,FALSE))</f>
        <v>Marko Ringenberg / Ilmar Pukk</v>
      </c>
      <c r="G35" s="132" t="str">
        <f>VLOOKUP(B35,Startlist!B:F,5,FALSE)</f>
        <v>EST</v>
      </c>
      <c r="H35" s="131" t="str">
        <f>VLOOKUP(B35,Startlist!B:H,7,FALSE)</f>
        <v>BMW M3</v>
      </c>
      <c r="I35" s="301" t="str">
        <f>VLOOKUP(B35,Startlist!B:H,6,FALSE)</f>
        <v>CUEKS RACING</v>
      </c>
      <c r="J35" s="307" t="str">
        <f>IF(VLOOKUP(B35,Results!B:P,15,FALSE)="","Retired",VLOOKUP(B35,Results!B:P,15,FALSE))</f>
        <v>Retired</v>
      </c>
      <c r="K35" s="281"/>
    </row>
    <row r="36" spans="1:11" ht="15" customHeight="1">
      <c r="A36" s="129"/>
      <c r="B36" s="225">
        <v>35</v>
      </c>
      <c r="C36" s="130" t="str">
        <f>IF(VLOOKUP($B36,'Champ Classes'!$A:$G,3,FALSE)="","",VLOOKUP($B36,'Champ Classes'!$A:$G,3,FALSE))</f>
        <v>LRC ABS</v>
      </c>
      <c r="D36" s="130" t="str">
        <f>IF(VLOOKUP($B36,'Champ Classes'!$A:$G,4,FALSE)="","",VLOOKUP($B36,'Champ Classes'!$A:$G,4,FALSE))</f>
        <v>LRC 1</v>
      </c>
      <c r="E36" s="130" t="str">
        <f>IF(VLOOKUP($B36,'Champ Classes'!$A:$G,5,FALSE)="","",VLOOKUP($B36,'Champ Classes'!$A:$G,5,FALSE))</f>
        <v>LRC ABS, LRC1, LRC2</v>
      </c>
      <c r="F36" s="131" t="str">
        <f>CONCATENATE(VLOOKUP(B36,Startlist!B:H,3,FALSE)," / ",VLOOKUP(B36,Startlist!B:H,4,FALSE))</f>
        <v>Kristaps Sarma / Ervins Zgirskis</v>
      </c>
      <c r="G36" s="132" t="str">
        <f>VLOOKUP(B36,Startlist!B:F,5,FALSE)</f>
        <v>LAT</v>
      </c>
      <c r="H36" s="131" t="str">
        <f>VLOOKUP(B36,Startlist!B:H,7,FALSE)</f>
        <v>Mitsubishi Lancer Evo 9</v>
      </c>
      <c r="I36" s="301" t="str">
        <f>VLOOKUP(B36,Startlist!B:H,6,FALSE)</f>
        <v>RALLYWORKSHOP</v>
      </c>
      <c r="J36" s="307" t="str">
        <f>IF(VLOOKUP(B36,Results!B:P,15,FALSE)="","Retired",VLOOKUP(B36,Results!B:P,15,FALSE))</f>
        <v>Retired</v>
      </c>
      <c r="K36" s="281"/>
    </row>
    <row r="37" spans="1:11" ht="15" customHeight="1">
      <c r="A37" s="129"/>
      <c r="B37" s="225">
        <v>49</v>
      </c>
      <c r="C37" s="130">
        <f>IF(VLOOKUP($B37,'Champ Classes'!$A:$G,3,FALSE)="","",VLOOKUP($B37,'Champ Classes'!$A:$G,3,FALSE))</f>
      </c>
      <c r="D37" s="130" t="str">
        <f>IF(VLOOKUP($B37,'Champ Classes'!$A:$G,4,FALSE)="","",VLOOKUP($B37,'Champ Classes'!$A:$G,4,FALSE))</f>
        <v>LRC 5</v>
      </c>
      <c r="E37" s="130" t="str">
        <f>IF(VLOOKUP($B37,'Champ Classes'!$A:$G,5,FALSE)="","",VLOOKUP($B37,'Champ Classes'!$A:$G,5,FALSE))</f>
        <v>LRC 3,4,5</v>
      </c>
      <c r="F37" s="131" t="str">
        <f>CONCATENATE(VLOOKUP(B37,Startlist!B:H,3,FALSE)," / ",VLOOKUP(B37,Startlist!B:H,4,FALSE))</f>
        <v>Kristo Laadre / Andres Lichtfeldt</v>
      </c>
      <c r="G37" s="132" t="str">
        <f>VLOOKUP(B37,Startlist!B:F,5,FALSE)</f>
        <v>EST</v>
      </c>
      <c r="H37" s="131" t="str">
        <f>VLOOKUP(B37,Startlist!B:H,7,FALSE)</f>
        <v>Toyota Starlet</v>
      </c>
      <c r="I37" s="301" t="str">
        <f>VLOOKUP(B37,Startlist!B:H,6,FALSE)</f>
        <v>THULE MOTORSPORT</v>
      </c>
      <c r="J37" s="307" t="str">
        <f>IF(VLOOKUP(B37,Results!B:P,15,FALSE)="","Retired",VLOOKUP(B37,Results!B:P,15,FALSE))</f>
        <v>Retired</v>
      </c>
      <c r="K37" s="281"/>
    </row>
    <row r="38" spans="1:11" ht="15" customHeight="1">
      <c r="A38" s="129"/>
      <c r="B38" s="225">
        <v>58</v>
      </c>
      <c r="C38" s="130" t="str">
        <f>IF(VLOOKUP($B38,'Champ Classes'!$A:$G,3,FALSE)="","",VLOOKUP($B38,'Champ Classes'!$A:$G,3,FALSE))</f>
        <v>LRC ABS</v>
      </c>
      <c r="D38" s="130" t="str">
        <f>IF(VLOOKUP($B38,'Champ Classes'!$A:$G,4,FALSE)="","",VLOOKUP($B38,'Champ Classes'!$A:$G,4,FALSE))</f>
        <v>LRC 1</v>
      </c>
      <c r="E38" s="130" t="str">
        <f>IF(VLOOKUP($B38,'Champ Classes'!$A:$G,5,FALSE)="","",VLOOKUP($B38,'Champ Classes'!$A:$G,5,FALSE))</f>
        <v>LRC ABS, LRC1, LRC2</v>
      </c>
      <c r="F38" s="131" t="str">
        <f>CONCATENATE(VLOOKUP(B38,Startlist!B:H,3,FALSE)," / ",VLOOKUP(B38,Startlist!B:H,4,FALSE))</f>
        <v>Krisjanis-Zintis Putnins / Martins Purins</v>
      </c>
      <c r="G38" s="132" t="str">
        <f>VLOOKUP(B38,Startlist!B:F,5,FALSE)</f>
        <v>LAT</v>
      </c>
      <c r="H38" s="131" t="str">
        <f>VLOOKUP(B38,Startlist!B:H,7,FALSE)</f>
        <v>Mitsubishi Lancer Evo 8</v>
      </c>
      <c r="I38" s="301" t="str">
        <f>VLOOKUP(B38,Startlist!B:H,6,FALSE)</f>
        <v>RALLYWORKSHOP</v>
      </c>
      <c r="J38" s="307" t="str">
        <f>IF(VLOOKUP(B38,Results!B:P,15,FALSE)="","Retired",VLOOKUP(B38,Results!B:P,15,FALSE))</f>
        <v>Retired</v>
      </c>
      <c r="K38" s="281"/>
    </row>
  </sheetData>
  <sheetProtection/>
  <autoFilter ref="A7:J38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pane ySplit="1" topLeftCell="A2" activePane="bottomLeft" state="frozen"/>
      <selection pane="topLeft" activeCell="D58" sqref="D58"/>
      <selection pane="bottomLeft" activeCell="D58" sqref="D58"/>
    </sheetView>
  </sheetViews>
  <sheetFormatPr defaultColWidth="9.140625" defaultRowHeight="12.75"/>
  <cols>
    <col min="1" max="1" width="7.00390625" style="261" customWidth="1"/>
    <col min="2" max="4" width="11.00390625" style="261" customWidth="1"/>
    <col min="5" max="5" width="19.8515625" style="261" customWidth="1"/>
    <col min="6" max="6" width="11.28125" style="261" customWidth="1"/>
    <col min="7" max="7" width="48.57421875" style="261" customWidth="1"/>
    <col min="8" max="16384" width="9.140625" style="261" customWidth="1"/>
  </cols>
  <sheetData>
    <row r="1" spans="1:7" ht="15">
      <c r="A1" s="264" t="s">
        <v>600</v>
      </c>
      <c r="B1" s="264" t="s">
        <v>800</v>
      </c>
      <c r="C1" s="268" t="s">
        <v>801</v>
      </c>
      <c r="D1" s="268" t="s">
        <v>802</v>
      </c>
      <c r="E1" s="279" t="s">
        <v>590</v>
      </c>
      <c r="F1" s="264" t="s">
        <v>798</v>
      </c>
      <c r="G1" s="264" t="s">
        <v>799</v>
      </c>
    </row>
    <row r="2" spans="1:8" ht="15">
      <c r="A2" s="262">
        <v>1</v>
      </c>
      <c r="B2" s="260" t="s">
        <v>577</v>
      </c>
      <c r="C2" s="260"/>
      <c r="D2" s="260"/>
      <c r="E2" s="260"/>
      <c r="F2" s="262" t="s">
        <v>763</v>
      </c>
      <c r="G2" s="263" t="s">
        <v>503</v>
      </c>
      <c r="H2" s="261">
        <f>IF(VLOOKUP(A2,Startlist!B:C,2,FALSE)=F2,"","ERINEV")</f>
      </c>
    </row>
    <row r="3" spans="1:8" ht="15">
      <c r="A3" s="262">
        <v>2</v>
      </c>
      <c r="B3" s="260" t="s">
        <v>577</v>
      </c>
      <c r="C3" s="260" t="s">
        <v>578</v>
      </c>
      <c r="D3" s="260"/>
      <c r="E3" s="260" t="s">
        <v>2299</v>
      </c>
      <c r="F3" s="262" t="s">
        <v>763</v>
      </c>
      <c r="G3" s="263" t="s">
        <v>504</v>
      </c>
      <c r="H3" s="261">
        <f>IF(VLOOKUP(A3,Startlist!B:C,2,FALSE)=F3,"","ERINEV")</f>
      </c>
    </row>
    <row r="4" spans="1:8" ht="15">
      <c r="A4" s="262">
        <v>3</v>
      </c>
      <c r="B4" s="260" t="s">
        <v>579</v>
      </c>
      <c r="C4" s="260" t="s">
        <v>578</v>
      </c>
      <c r="D4" s="260"/>
      <c r="E4" s="260" t="s">
        <v>2299</v>
      </c>
      <c r="F4" s="262" t="s">
        <v>707</v>
      </c>
      <c r="G4" s="263" t="s">
        <v>505</v>
      </c>
      <c r="H4" s="261">
        <f>IF(VLOOKUP(A4,Startlist!B:C,2,FALSE)=F4,"","ERINEV")</f>
      </c>
    </row>
    <row r="5" spans="1:8" ht="15">
      <c r="A5" s="262">
        <v>4</v>
      </c>
      <c r="B5" s="260" t="s">
        <v>579</v>
      </c>
      <c r="C5" s="260" t="s">
        <v>578</v>
      </c>
      <c r="D5" s="260"/>
      <c r="E5" s="260" t="s">
        <v>2299</v>
      </c>
      <c r="F5" s="262" t="s">
        <v>707</v>
      </c>
      <c r="G5" s="263" t="s">
        <v>506</v>
      </c>
      <c r="H5" s="261">
        <f>IF(VLOOKUP(A5,Startlist!B:C,2,FALSE)=F5,"","ERINEV")</f>
      </c>
    </row>
    <row r="6" spans="1:8" ht="15">
      <c r="A6" s="262">
        <v>5</v>
      </c>
      <c r="B6" s="260" t="s">
        <v>577</v>
      </c>
      <c r="C6" s="260" t="s">
        <v>578</v>
      </c>
      <c r="D6" s="260" t="s">
        <v>580</v>
      </c>
      <c r="E6" s="260" t="s">
        <v>2299</v>
      </c>
      <c r="F6" s="262" t="s">
        <v>763</v>
      </c>
      <c r="G6" s="263" t="s">
        <v>507</v>
      </c>
      <c r="H6" s="261">
        <f>IF(VLOOKUP(A6,Startlist!B:C,2,FALSE)=F6,"","ERINEV")</f>
      </c>
    </row>
    <row r="7" spans="1:8" ht="15">
      <c r="A7" s="262">
        <v>6</v>
      </c>
      <c r="B7" s="260" t="s">
        <v>579</v>
      </c>
      <c r="C7" s="260" t="s">
        <v>578</v>
      </c>
      <c r="D7" s="260"/>
      <c r="E7" s="260" t="s">
        <v>2299</v>
      </c>
      <c r="F7" s="262" t="s">
        <v>707</v>
      </c>
      <c r="G7" s="263" t="s">
        <v>508</v>
      </c>
      <c r="H7" s="261">
        <f>IF(VLOOKUP(A7,Startlist!B:C,2,FALSE)=F7,"","ERINEV")</f>
      </c>
    </row>
    <row r="8" spans="1:8" ht="15">
      <c r="A8" s="262">
        <v>7</v>
      </c>
      <c r="B8" s="260" t="s">
        <v>577</v>
      </c>
      <c r="C8" s="260" t="s">
        <v>578</v>
      </c>
      <c r="D8" s="260"/>
      <c r="E8" s="260" t="s">
        <v>2299</v>
      </c>
      <c r="F8" s="262" t="s">
        <v>763</v>
      </c>
      <c r="G8" s="263" t="s">
        <v>509</v>
      </c>
      <c r="H8" s="261">
        <f>IF(VLOOKUP(A8,Startlist!B:C,2,FALSE)=F8,"","ERINEV")</f>
      </c>
    </row>
    <row r="9" spans="1:8" ht="15">
      <c r="A9" s="262">
        <v>8</v>
      </c>
      <c r="B9" s="312" t="s">
        <v>579</v>
      </c>
      <c r="C9" s="312" t="s">
        <v>578</v>
      </c>
      <c r="D9" s="312"/>
      <c r="E9" s="312" t="s">
        <v>2299</v>
      </c>
      <c r="F9" s="262" t="s">
        <v>707</v>
      </c>
      <c r="G9" s="263" t="s">
        <v>510</v>
      </c>
      <c r="H9" s="261">
        <f>IF(VLOOKUP(A9,Startlist!B:C,2,FALSE)=F9,"","ERINEV")</f>
      </c>
    </row>
    <row r="10" spans="1:8" ht="15">
      <c r="A10" s="262">
        <v>9</v>
      </c>
      <c r="B10" s="312" t="s">
        <v>579</v>
      </c>
      <c r="C10" s="312"/>
      <c r="D10" s="312"/>
      <c r="E10" s="312"/>
      <c r="F10" s="262" t="s">
        <v>707</v>
      </c>
      <c r="G10" s="263" t="s">
        <v>511</v>
      </c>
      <c r="H10" s="261">
        <f>IF(VLOOKUP(A10,Startlist!B:C,2,FALSE)=F10,"","ERINEV")</f>
      </c>
    </row>
    <row r="11" spans="1:8" ht="15">
      <c r="A11" s="262">
        <v>10</v>
      </c>
      <c r="B11" s="312" t="s">
        <v>577</v>
      </c>
      <c r="C11" s="312" t="s">
        <v>578</v>
      </c>
      <c r="D11" s="312" t="s">
        <v>581</v>
      </c>
      <c r="E11" s="312" t="s">
        <v>2299</v>
      </c>
      <c r="F11" s="262" t="s">
        <v>763</v>
      </c>
      <c r="G11" s="263" t="s">
        <v>512</v>
      </c>
      <c r="H11" s="261">
        <f>IF(VLOOKUP(A11,Startlist!B:C,2,FALSE)=F11,"","ERINEV")</f>
      </c>
    </row>
    <row r="12" spans="1:8" ht="15">
      <c r="A12" s="262">
        <v>11</v>
      </c>
      <c r="B12" s="312" t="s">
        <v>577</v>
      </c>
      <c r="C12" s="312" t="s">
        <v>578</v>
      </c>
      <c r="D12" s="312"/>
      <c r="E12" s="312" t="s">
        <v>2299</v>
      </c>
      <c r="F12" s="262" t="s">
        <v>763</v>
      </c>
      <c r="G12" s="263" t="s">
        <v>513</v>
      </c>
      <c r="H12" s="261">
        <f>IF(VLOOKUP(A12,Startlist!B:C,2,FALSE)=F12,"","ERINEV")</f>
      </c>
    </row>
    <row r="13" spans="1:8" ht="15">
      <c r="A13" s="262">
        <v>12</v>
      </c>
      <c r="B13" s="312" t="s">
        <v>577</v>
      </c>
      <c r="C13" s="312"/>
      <c r="D13" s="312" t="s">
        <v>581</v>
      </c>
      <c r="E13" s="312" t="s">
        <v>2299</v>
      </c>
      <c r="F13" s="262" t="s">
        <v>763</v>
      </c>
      <c r="G13" s="263" t="s">
        <v>514</v>
      </c>
      <c r="H13" s="261">
        <f>IF(VLOOKUP(A13,Startlist!B:C,2,FALSE)=F13,"","ERINEV")</f>
      </c>
    </row>
    <row r="14" spans="1:8" ht="15">
      <c r="A14" s="262">
        <v>14</v>
      </c>
      <c r="B14" s="312" t="s">
        <v>582</v>
      </c>
      <c r="C14" s="312" t="s">
        <v>578</v>
      </c>
      <c r="D14" s="312" t="s">
        <v>580</v>
      </c>
      <c r="E14" s="312" t="s">
        <v>2299</v>
      </c>
      <c r="F14" s="262" t="s">
        <v>701</v>
      </c>
      <c r="G14" s="263" t="s">
        <v>515</v>
      </c>
      <c r="H14" s="261">
        <f>IF(VLOOKUP(A14,Startlist!B:C,2,FALSE)=F14,"","ERINEV")</f>
      </c>
    </row>
    <row r="15" spans="1:8" ht="15">
      <c r="A15" s="262">
        <v>15</v>
      </c>
      <c r="B15" s="312" t="s">
        <v>577</v>
      </c>
      <c r="C15" s="312"/>
      <c r="D15" s="312"/>
      <c r="E15" s="312"/>
      <c r="F15" s="262" t="s">
        <v>763</v>
      </c>
      <c r="G15" s="263" t="s">
        <v>516</v>
      </c>
      <c r="H15" s="261">
        <f>IF(VLOOKUP(A15,Startlist!B:C,2,FALSE)=F15,"","ERINEV")</f>
      </c>
    </row>
    <row r="16" spans="1:8" ht="15">
      <c r="A16" s="262">
        <v>16</v>
      </c>
      <c r="B16" s="312" t="s">
        <v>577</v>
      </c>
      <c r="C16" s="312" t="s">
        <v>578</v>
      </c>
      <c r="D16" s="312"/>
      <c r="E16" s="312" t="s">
        <v>2299</v>
      </c>
      <c r="F16" s="262" t="s">
        <v>763</v>
      </c>
      <c r="G16" s="263" t="s">
        <v>517</v>
      </c>
      <c r="H16" s="261">
        <f>IF(VLOOKUP(A16,Startlist!B:C,2,FALSE)=F16,"","ERINEV")</f>
      </c>
    </row>
    <row r="17" spans="1:8" ht="15">
      <c r="A17" s="262">
        <v>18</v>
      </c>
      <c r="B17" s="312" t="s">
        <v>582</v>
      </c>
      <c r="C17" s="312" t="s">
        <v>578</v>
      </c>
      <c r="D17" s="312" t="s">
        <v>580</v>
      </c>
      <c r="E17" s="312" t="s">
        <v>2299</v>
      </c>
      <c r="F17" s="262" t="s">
        <v>701</v>
      </c>
      <c r="G17" s="263" t="s">
        <v>518</v>
      </c>
      <c r="H17" s="261">
        <f>IF(VLOOKUP(A17,Startlist!B:C,2,FALSE)=F17,"","ERINEV")</f>
      </c>
    </row>
    <row r="18" spans="1:8" ht="15">
      <c r="A18" s="262">
        <v>19</v>
      </c>
      <c r="B18" s="312" t="s">
        <v>577</v>
      </c>
      <c r="C18" s="312"/>
      <c r="D18" s="312"/>
      <c r="E18" s="312"/>
      <c r="F18" s="262" t="s">
        <v>763</v>
      </c>
      <c r="G18" s="263" t="s">
        <v>519</v>
      </c>
      <c r="H18" s="261">
        <f>IF(VLOOKUP(A18,Startlist!B:C,2,FALSE)=F18,"","ERINEV")</f>
      </c>
    </row>
    <row r="19" spans="1:8" ht="15">
      <c r="A19" s="262">
        <v>20</v>
      </c>
      <c r="B19" s="312" t="s">
        <v>582</v>
      </c>
      <c r="C19" s="312"/>
      <c r="D19" s="312" t="s">
        <v>581</v>
      </c>
      <c r="E19" s="312" t="s">
        <v>2299</v>
      </c>
      <c r="F19" s="262" t="s">
        <v>701</v>
      </c>
      <c r="G19" s="263" t="s">
        <v>520</v>
      </c>
      <c r="H19" s="261">
        <f>IF(VLOOKUP(A19,Startlist!B:C,2,FALSE)=F19,"","ERINEV")</f>
      </c>
    </row>
    <row r="20" spans="1:8" ht="15">
      <c r="A20" s="262">
        <v>21</v>
      </c>
      <c r="B20" s="312" t="s">
        <v>806</v>
      </c>
      <c r="C20" s="312"/>
      <c r="D20" s="312"/>
      <c r="E20" s="312"/>
      <c r="F20" s="262" t="s">
        <v>704</v>
      </c>
      <c r="G20" s="263" t="s">
        <v>521</v>
      </c>
      <c r="H20" s="261">
        <f>IF(VLOOKUP(A20,Startlist!B:C,2,FALSE)=F20,"","ERINEV")</f>
      </c>
    </row>
    <row r="21" spans="1:8" ht="15">
      <c r="A21" s="262">
        <v>22</v>
      </c>
      <c r="B21" s="312" t="s">
        <v>806</v>
      </c>
      <c r="C21" s="312"/>
      <c r="D21" s="312" t="s">
        <v>583</v>
      </c>
      <c r="E21" s="312" t="s">
        <v>2300</v>
      </c>
      <c r="F21" s="262" t="s">
        <v>704</v>
      </c>
      <c r="G21" s="263" t="s">
        <v>522</v>
      </c>
      <c r="H21" s="261">
        <f>IF(VLOOKUP(A21,Startlist!B:C,2,FALSE)=F21,"","ERINEV")</f>
      </c>
    </row>
    <row r="22" spans="1:8" ht="15">
      <c r="A22" s="262">
        <v>23</v>
      </c>
      <c r="B22" s="312" t="s">
        <v>806</v>
      </c>
      <c r="C22" s="312"/>
      <c r="D22" s="312" t="s">
        <v>583</v>
      </c>
      <c r="E22" s="312" t="s">
        <v>2300</v>
      </c>
      <c r="F22" s="262" t="s">
        <v>704</v>
      </c>
      <c r="G22" s="263" t="s">
        <v>523</v>
      </c>
      <c r="H22" s="261">
        <f>IF(VLOOKUP(A22,Startlist!B:C,2,FALSE)=F22,"","ERINEV")</f>
      </c>
    </row>
    <row r="23" spans="1:8" ht="15">
      <c r="A23" s="262">
        <v>24</v>
      </c>
      <c r="B23" s="312" t="s">
        <v>806</v>
      </c>
      <c r="C23" s="312"/>
      <c r="D23" s="312" t="s">
        <v>583</v>
      </c>
      <c r="E23" s="312" t="s">
        <v>2300</v>
      </c>
      <c r="F23" s="262" t="s">
        <v>704</v>
      </c>
      <c r="G23" s="263" t="s">
        <v>524</v>
      </c>
      <c r="H23" s="261">
        <f>IF(VLOOKUP(A23,Startlist!B:C,2,FALSE)=F23,"","ERINEV")</f>
      </c>
    </row>
    <row r="24" spans="1:8" ht="15">
      <c r="A24" s="262">
        <v>25</v>
      </c>
      <c r="B24" s="312" t="s">
        <v>806</v>
      </c>
      <c r="C24" s="312"/>
      <c r="D24" s="312"/>
      <c r="E24" s="312"/>
      <c r="F24" s="262" t="s">
        <v>704</v>
      </c>
      <c r="G24" s="263" t="s">
        <v>525</v>
      </c>
      <c r="H24" s="261">
        <f>IF(VLOOKUP(A24,Startlist!B:C,2,FALSE)=F24,"","ERINEV")</f>
      </c>
    </row>
    <row r="25" spans="1:8" ht="15">
      <c r="A25" s="262">
        <v>26</v>
      </c>
      <c r="B25" s="312" t="s">
        <v>806</v>
      </c>
      <c r="C25" s="312" t="s">
        <v>578</v>
      </c>
      <c r="D25" s="312" t="s">
        <v>583</v>
      </c>
      <c r="E25" s="312" t="s">
        <v>2300</v>
      </c>
      <c r="F25" s="262" t="s">
        <v>704</v>
      </c>
      <c r="G25" s="263" t="s">
        <v>526</v>
      </c>
      <c r="H25" s="261">
        <f>IF(VLOOKUP(A25,Startlist!B:C,2,FALSE)=F25,"","ERINEV")</f>
      </c>
    </row>
    <row r="26" spans="1:8" ht="15">
      <c r="A26" s="262">
        <v>27</v>
      </c>
      <c r="B26" s="312" t="s">
        <v>806</v>
      </c>
      <c r="C26" s="312"/>
      <c r="D26" s="312"/>
      <c r="E26" s="312"/>
      <c r="F26" s="262" t="s">
        <v>704</v>
      </c>
      <c r="G26" s="263" t="s">
        <v>527</v>
      </c>
      <c r="H26" s="261">
        <f>IF(VLOOKUP(A26,Startlist!B:C,2,FALSE)=F26,"","ERINEV")</f>
      </c>
    </row>
    <row r="27" spans="1:8" ht="15">
      <c r="A27" s="262">
        <v>28</v>
      </c>
      <c r="B27" s="312" t="s">
        <v>806</v>
      </c>
      <c r="C27" s="312"/>
      <c r="D27" s="312"/>
      <c r="E27" s="312"/>
      <c r="F27" s="262" t="s">
        <v>704</v>
      </c>
      <c r="G27" s="263" t="s">
        <v>528</v>
      </c>
      <c r="H27" s="261">
        <f>IF(VLOOKUP(A27,Startlist!B:C,2,FALSE)=F27,"","ERINEV")</f>
      </c>
    </row>
    <row r="28" spans="1:8" ht="15">
      <c r="A28" s="262">
        <v>29</v>
      </c>
      <c r="B28" s="312" t="s">
        <v>806</v>
      </c>
      <c r="C28" s="312"/>
      <c r="D28" s="312"/>
      <c r="E28" s="312"/>
      <c r="F28" s="262" t="s">
        <v>704</v>
      </c>
      <c r="G28" s="263" t="s">
        <v>529</v>
      </c>
      <c r="H28" s="261">
        <f>IF(VLOOKUP(A28,Startlist!B:C,2,FALSE)=F28,"","ERINEV")</f>
      </c>
    </row>
    <row r="29" spans="1:8" ht="15">
      <c r="A29" s="262">
        <v>30</v>
      </c>
      <c r="B29" s="312" t="s">
        <v>806</v>
      </c>
      <c r="C29" s="312"/>
      <c r="D29" s="312"/>
      <c r="E29" s="312"/>
      <c r="F29" s="262" t="s">
        <v>704</v>
      </c>
      <c r="G29" s="263" t="s">
        <v>530</v>
      </c>
      <c r="H29" s="261">
        <f>IF(VLOOKUP(A29,Startlist!B:C,2,FALSE)=F29,"","ERINEV")</f>
      </c>
    </row>
    <row r="30" spans="1:8" ht="15">
      <c r="A30" s="262">
        <v>31</v>
      </c>
      <c r="B30" s="312" t="s">
        <v>806</v>
      </c>
      <c r="C30" s="312"/>
      <c r="D30" s="312"/>
      <c r="E30" s="312"/>
      <c r="F30" s="262" t="s">
        <v>704</v>
      </c>
      <c r="G30" s="263" t="s">
        <v>531</v>
      </c>
      <c r="H30" s="261">
        <f>IF(VLOOKUP(A30,Startlist!B:C,2,FALSE)=F30,"","ERINEV")</f>
      </c>
    </row>
    <row r="31" spans="1:8" ht="15">
      <c r="A31" s="262">
        <v>32</v>
      </c>
      <c r="B31" s="312" t="s">
        <v>584</v>
      </c>
      <c r="C31" s="312"/>
      <c r="D31" s="312" t="s">
        <v>585</v>
      </c>
      <c r="E31" s="312" t="s">
        <v>2300</v>
      </c>
      <c r="F31" s="262" t="s">
        <v>702</v>
      </c>
      <c r="G31" s="263" t="s">
        <v>532</v>
      </c>
      <c r="H31" s="261">
        <f>IF(VLOOKUP(A31,Startlist!B:C,2,FALSE)=F31,"","ERINEV")</f>
      </c>
    </row>
    <row r="32" spans="1:8" ht="15">
      <c r="A32" s="262">
        <v>33</v>
      </c>
      <c r="B32" s="312" t="s">
        <v>584</v>
      </c>
      <c r="C32" s="312"/>
      <c r="D32" s="312"/>
      <c r="E32" s="312"/>
      <c r="F32" s="262" t="s">
        <v>702</v>
      </c>
      <c r="G32" s="263" t="s">
        <v>533</v>
      </c>
      <c r="H32" s="261">
        <f>IF(VLOOKUP(A32,Startlist!B:C,2,FALSE)=F32,"","ERINEV")</f>
      </c>
    </row>
    <row r="33" spans="1:8" ht="15">
      <c r="A33" s="262">
        <v>34</v>
      </c>
      <c r="B33" s="312" t="s">
        <v>577</v>
      </c>
      <c r="C33" s="312"/>
      <c r="D33" s="312"/>
      <c r="E33" s="312"/>
      <c r="F33" s="262" t="s">
        <v>763</v>
      </c>
      <c r="G33" s="263" t="s">
        <v>534</v>
      </c>
      <c r="H33" s="261">
        <f>IF(VLOOKUP(A33,Startlist!B:C,2,FALSE)=F33,"","ERINEV")</f>
      </c>
    </row>
    <row r="34" spans="1:8" ht="15">
      <c r="A34" s="262">
        <v>35</v>
      </c>
      <c r="B34" s="312" t="s">
        <v>582</v>
      </c>
      <c r="C34" s="312" t="s">
        <v>578</v>
      </c>
      <c r="D34" s="312" t="s">
        <v>580</v>
      </c>
      <c r="E34" s="312" t="s">
        <v>2299</v>
      </c>
      <c r="F34" s="262" t="s">
        <v>701</v>
      </c>
      <c r="G34" s="263" t="s">
        <v>535</v>
      </c>
      <c r="H34" s="261">
        <f>IF(VLOOKUP(A34,Startlist!B:C,2,FALSE)=F34,"","ERINEV")</f>
      </c>
    </row>
    <row r="35" spans="1:8" ht="15">
      <c r="A35" s="262">
        <v>37</v>
      </c>
      <c r="B35" s="312" t="s">
        <v>582</v>
      </c>
      <c r="C35" s="312"/>
      <c r="D35" s="312"/>
      <c r="E35" s="312"/>
      <c r="F35" s="262" t="s">
        <v>701</v>
      </c>
      <c r="G35" s="263" t="s">
        <v>536</v>
      </c>
      <c r="H35" s="261">
        <f>IF(VLOOKUP(A35,Startlist!B:C,2,FALSE)=F35,"","ERINEV")</f>
      </c>
    </row>
    <row r="36" spans="1:8" ht="15">
      <c r="A36" s="262">
        <v>38</v>
      </c>
      <c r="B36" s="312" t="s">
        <v>586</v>
      </c>
      <c r="C36" s="312"/>
      <c r="D36" s="312" t="s">
        <v>587</v>
      </c>
      <c r="E36" s="312" t="s">
        <v>2300</v>
      </c>
      <c r="F36" s="262" t="s">
        <v>700</v>
      </c>
      <c r="G36" s="263" t="s">
        <v>537</v>
      </c>
      <c r="H36" s="261">
        <f>IF(VLOOKUP(A36,Startlist!B:C,2,FALSE)=F36,"","ERINEV")</f>
      </c>
    </row>
    <row r="37" spans="1:8" ht="15">
      <c r="A37" s="262">
        <v>39</v>
      </c>
      <c r="B37" s="312" t="s">
        <v>586</v>
      </c>
      <c r="C37" s="312"/>
      <c r="D37" s="312" t="s">
        <v>587</v>
      </c>
      <c r="E37" s="312" t="s">
        <v>2300</v>
      </c>
      <c r="F37" s="262" t="s">
        <v>700</v>
      </c>
      <c r="G37" s="263" t="s">
        <v>538</v>
      </c>
      <c r="H37" s="261">
        <f>IF(VLOOKUP(A37,Startlist!B:C,2,FALSE)=F37,"","ERINEV")</f>
      </c>
    </row>
    <row r="38" spans="1:8" ht="15">
      <c r="A38" s="262">
        <v>40</v>
      </c>
      <c r="B38" s="312" t="s">
        <v>588</v>
      </c>
      <c r="C38" s="312"/>
      <c r="D38" s="312"/>
      <c r="E38" s="312"/>
      <c r="F38" s="262" t="s">
        <v>703</v>
      </c>
      <c r="G38" s="263" t="s">
        <v>539</v>
      </c>
      <c r="H38" s="261">
        <f>IF(VLOOKUP(A38,Startlist!B:C,2,FALSE)=F38,"","ERINEV")</f>
      </c>
    </row>
    <row r="39" spans="1:8" ht="15">
      <c r="A39" s="262">
        <v>42</v>
      </c>
      <c r="B39" s="312" t="s">
        <v>584</v>
      </c>
      <c r="C39" s="312"/>
      <c r="D39" s="312"/>
      <c r="E39" s="312"/>
      <c r="F39" s="262" t="s">
        <v>702</v>
      </c>
      <c r="G39" s="263" t="s">
        <v>540</v>
      </c>
      <c r="H39" s="261">
        <f>IF(VLOOKUP(A39,Startlist!B:C,2,FALSE)=F39,"","ERINEV")</f>
      </c>
    </row>
    <row r="40" spans="1:8" ht="15">
      <c r="A40" s="262">
        <v>43</v>
      </c>
      <c r="B40" s="312" t="s">
        <v>584</v>
      </c>
      <c r="C40" s="312"/>
      <c r="D40" s="312" t="s">
        <v>585</v>
      </c>
      <c r="E40" s="312" t="s">
        <v>2300</v>
      </c>
      <c r="F40" s="262" t="s">
        <v>702</v>
      </c>
      <c r="G40" s="263" t="s">
        <v>541</v>
      </c>
      <c r="H40" s="261">
        <f>IF(VLOOKUP(A40,Startlist!B:C,2,FALSE)=F40,"","ERINEV")</f>
      </c>
    </row>
    <row r="41" spans="1:8" ht="15">
      <c r="A41" s="262">
        <v>44</v>
      </c>
      <c r="B41" s="312" t="s">
        <v>584</v>
      </c>
      <c r="C41" s="312"/>
      <c r="D41" s="312"/>
      <c r="E41" s="312"/>
      <c r="F41" s="262" t="s">
        <v>702</v>
      </c>
      <c r="G41" s="263" t="s">
        <v>542</v>
      </c>
      <c r="H41" s="261">
        <f>IF(VLOOKUP(A41,Startlist!B:C,2,FALSE)=F41,"","ERINEV")</f>
      </c>
    </row>
    <row r="42" spans="1:8" ht="15">
      <c r="A42" s="262">
        <v>45</v>
      </c>
      <c r="B42" s="312" t="s">
        <v>579</v>
      </c>
      <c r="C42" s="312"/>
      <c r="D42" s="312"/>
      <c r="E42" s="312"/>
      <c r="F42" s="262" t="s">
        <v>707</v>
      </c>
      <c r="G42" s="263" t="s">
        <v>543</v>
      </c>
      <c r="H42" s="261">
        <f>IF(VLOOKUP(A42,Startlist!B:C,2,FALSE)=F42,"","ERINEV")</f>
      </c>
    </row>
    <row r="43" spans="1:8" ht="15">
      <c r="A43" s="262">
        <v>46</v>
      </c>
      <c r="B43" s="312" t="s">
        <v>582</v>
      </c>
      <c r="C43" s="312" t="s">
        <v>578</v>
      </c>
      <c r="D43" s="312"/>
      <c r="E43" s="312"/>
      <c r="F43" s="262" t="s">
        <v>701</v>
      </c>
      <c r="G43" s="263" t="s">
        <v>544</v>
      </c>
      <c r="H43" s="261">
        <f>IF(VLOOKUP(A43,Startlist!B:C,2,FALSE)=F43,"","ERINEV")</f>
      </c>
    </row>
    <row r="44" spans="1:8" ht="15">
      <c r="A44" s="262">
        <v>47</v>
      </c>
      <c r="B44" s="312" t="s">
        <v>582</v>
      </c>
      <c r="C44" s="312"/>
      <c r="D44" s="312"/>
      <c r="E44" s="312"/>
      <c r="F44" s="262" t="s">
        <v>701</v>
      </c>
      <c r="G44" s="263" t="s">
        <v>545</v>
      </c>
      <c r="H44" s="261">
        <f>IF(VLOOKUP(A44,Startlist!B:C,2,FALSE)=F44,"","ERINEV")</f>
      </c>
    </row>
    <row r="45" spans="1:8" ht="15">
      <c r="A45" s="262">
        <v>48</v>
      </c>
      <c r="B45" s="312" t="s">
        <v>586</v>
      </c>
      <c r="C45" s="312"/>
      <c r="D45" s="312"/>
      <c r="E45" s="312"/>
      <c r="F45" s="262" t="s">
        <v>700</v>
      </c>
      <c r="G45" s="263" t="s">
        <v>546</v>
      </c>
      <c r="H45" s="261">
        <f>IF(VLOOKUP(A45,Startlist!B:C,2,FALSE)=F45,"","ERINEV")</f>
      </c>
    </row>
    <row r="46" spans="1:8" ht="15">
      <c r="A46" s="262">
        <v>49</v>
      </c>
      <c r="B46" s="312" t="s">
        <v>588</v>
      </c>
      <c r="C46" s="312"/>
      <c r="D46" s="312" t="s">
        <v>587</v>
      </c>
      <c r="E46" s="312" t="s">
        <v>2300</v>
      </c>
      <c r="F46" s="262" t="s">
        <v>703</v>
      </c>
      <c r="G46" s="263" t="s">
        <v>547</v>
      </c>
      <c r="H46" s="261">
        <f>IF(VLOOKUP(A46,Startlist!B:C,2,FALSE)=F46,"","ERINEV")</f>
      </c>
    </row>
    <row r="47" spans="1:8" ht="15">
      <c r="A47" s="262">
        <v>50</v>
      </c>
      <c r="B47" s="312" t="s">
        <v>584</v>
      </c>
      <c r="C47" s="312"/>
      <c r="D47" s="312"/>
      <c r="E47" s="312"/>
      <c r="F47" s="262" t="s">
        <v>702</v>
      </c>
      <c r="G47" s="263" t="s">
        <v>548</v>
      </c>
      <c r="H47" s="261">
        <f>IF(VLOOKUP(A47,Startlist!B:C,2,FALSE)=F47,"","ERINEV")</f>
      </c>
    </row>
    <row r="48" spans="1:8" ht="15">
      <c r="A48" s="262">
        <v>51</v>
      </c>
      <c r="B48" s="312" t="s">
        <v>582</v>
      </c>
      <c r="C48" s="312"/>
      <c r="D48" s="312"/>
      <c r="E48" s="312"/>
      <c r="F48" s="262" t="s">
        <v>701</v>
      </c>
      <c r="G48" s="263" t="s">
        <v>549</v>
      </c>
      <c r="H48" s="261">
        <f>IF(VLOOKUP(A48,Startlist!B:C,2,FALSE)=F48,"","ERINEV")</f>
      </c>
    </row>
    <row r="49" spans="1:8" ht="15">
      <c r="A49" s="262">
        <v>52</v>
      </c>
      <c r="B49" s="312" t="s">
        <v>582</v>
      </c>
      <c r="C49" s="312"/>
      <c r="D49" s="312"/>
      <c r="E49" s="312"/>
      <c r="F49" s="262" t="s">
        <v>701</v>
      </c>
      <c r="G49" s="263" t="s">
        <v>550</v>
      </c>
      <c r="H49" s="261">
        <f>IF(VLOOKUP(A49,Startlist!B:C,2,FALSE)=F49,"","ERINEV")</f>
      </c>
    </row>
    <row r="50" spans="1:8" ht="15">
      <c r="A50" s="262">
        <v>53</v>
      </c>
      <c r="B50" s="312" t="s">
        <v>586</v>
      </c>
      <c r="C50" s="312"/>
      <c r="D50" s="312" t="s">
        <v>587</v>
      </c>
      <c r="E50" s="312" t="s">
        <v>2300</v>
      </c>
      <c r="F50" s="262" t="s">
        <v>700</v>
      </c>
      <c r="G50" s="263" t="s">
        <v>551</v>
      </c>
      <c r="H50" s="261">
        <f>IF(VLOOKUP(A50,Startlist!B:C,2,FALSE)=F50,"","ERINEV")</f>
      </c>
    </row>
    <row r="51" spans="1:8" ht="15">
      <c r="A51" s="262">
        <v>54</v>
      </c>
      <c r="B51" s="312" t="s">
        <v>586</v>
      </c>
      <c r="C51" s="312"/>
      <c r="D51" s="312" t="s">
        <v>587</v>
      </c>
      <c r="E51" s="312" t="s">
        <v>2300</v>
      </c>
      <c r="F51" s="262" t="s">
        <v>700</v>
      </c>
      <c r="G51" s="263" t="s">
        <v>552</v>
      </c>
      <c r="H51" s="261">
        <f>IF(VLOOKUP(A51,Startlist!B:C,2,FALSE)=F51,"","ERINEV")</f>
      </c>
    </row>
    <row r="52" spans="1:8" ht="15">
      <c r="A52" s="262">
        <v>55</v>
      </c>
      <c r="B52" s="312" t="s">
        <v>588</v>
      </c>
      <c r="C52" s="312"/>
      <c r="D52" s="312" t="s">
        <v>587</v>
      </c>
      <c r="E52" s="312" t="s">
        <v>2300</v>
      </c>
      <c r="F52" s="262" t="s">
        <v>703</v>
      </c>
      <c r="G52" s="263" t="s">
        <v>553</v>
      </c>
      <c r="H52" s="261">
        <f>IF(VLOOKUP(A52,Startlist!B:C,2,FALSE)=F52,"","ERINEV")</f>
      </c>
    </row>
    <row r="53" spans="1:8" ht="15">
      <c r="A53" s="262">
        <v>56</v>
      </c>
      <c r="B53" s="312" t="s">
        <v>582</v>
      </c>
      <c r="C53" s="312"/>
      <c r="D53" s="312"/>
      <c r="E53" s="312"/>
      <c r="F53" s="262" t="s">
        <v>701</v>
      </c>
      <c r="G53" s="263" t="s">
        <v>554</v>
      </c>
      <c r="H53" s="261">
        <f>IF(VLOOKUP(A53,Startlist!B:C,2,FALSE)=F53,"","ERINEV")</f>
      </c>
    </row>
    <row r="54" spans="1:8" ht="15">
      <c r="A54" s="262">
        <v>57</v>
      </c>
      <c r="B54" s="312" t="s">
        <v>582</v>
      </c>
      <c r="C54" s="312"/>
      <c r="D54" s="312"/>
      <c r="E54" s="312"/>
      <c r="F54" s="262" t="s">
        <v>701</v>
      </c>
      <c r="G54" s="263" t="s">
        <v>555</v>
      </c>
      <c r="H54" s="261">
        <f>IF(VLOOKUP(A54,Startlist!B:C,2,FALSE)=F54,"","ERINEV")</f>
      </c>
    </row>
    <row r="55" spans="1:8" ht="15">
      <c r="A55" s="262">
        <v>58</v>
      </c>
      <c r="B55" s="260" t="s">
        <v>582</v>
      </c>
      <c r="C55" s="260" t="s">
        <v>578</v>
      </c>
      <c r="D55" s="260" t="s">
        <v>580</v>
      </c>
      <c r="E55" s="260" t="s">
        <v>2299</v>
      </c>
      <c r="F55" s="262" t="s">
        <v>701</v>
      </c>
      <c r="G55" s="263" t="s">
        <v>556</v>
      </c>
      <c r="H55" s="261">
        <f>IF(VLOOKUP(A55,Startlist!B:C,2,FALSE)=F55,"","ERINEV")</f>
      </c>
    </row>
    <row r="56" spans="1:8" ht="15">
      <c r="A56" s="262">
        <v>59</v>
      </c>
      <c r="B56" s="260" t="s">
        <v>588</v>
      </c>
      <c r="C56" s="260"/>
      <c r="D56" s="260"/>
      <c r="E56" s="260"/>
      <c r="F56" s="262" t="s">
        <v>703</v>
      </c>
      <c r="G56" s="263" t="s">
        <v>557</v>
      </c>
      <c r="H56" s="261">
        <f>IF(VLOOKUP(A56,Startlist!B:C,2,FALSE)=F56,"","ERINEV")</f>
      </c>
    </row>
    <row r="57" spans="1:8" ht="15">
      <c r="A57" s="262">
        <v>60</v>
      </c>
      <c r="B57" s="260" t="s">
        <v>586</v>
      </c>
      <c r="C57" s="260"/>
      <c r="D57" s="260"/>
      <c r="E57" s="260"/>
      <c r="F57" s="262" t="s">
        <v>700</v>
      </c>
      <c r="G57" s="263" t="s">
        <v>558</v>
      </c>
      <c r="H57" s="261">
        <f>IF(VLOOKUP(A57,Startlist!B:C,2,FALSE)=F57,"","ERINEV")</f>
      </c>
    </row>
    <row r="58" spans="1:8" ht="15">
      <c r="A58" s="262">
        <v>61</v>
      </c>
      <c r="B58" s="260" t="s">
        <v>586</v>
      </c>
      <c r="C58" s="260"/>
      <c r="D58" s="260"/>
      <c r="E58" s="260"/>
      <c r="F58" s="262" t="s">
        <v>700</v>
      </c>
      <c r="G58" s="263" t="s">
        <v>559</v>
      </c>
      <c r="H58" s="261">
        <f>IF(VLOOKUP(A58,Startlist!B:C,2,FALSE)=F58,"","ERINEV")</f>
      </c>
    </row>
    <row r="59" spans="1:8" ht="15">
      <c r="A59" s="262">
        <v>62</v>
      </c>
      <c r="B59" s="260" t="s">
        <v>586</v>
      </c>
      <c r="C59" s="260"/>
      <c r="D59" s="260" t="s">
        <v>587</v>
      </c>
      <c r="E59" s="260" t="s">
        <v>2300</v>
      </c>
      <c r="F59" s="262" t="s">
        <v>700</v>
      </c>
      <c r="G59" s="263" t="s">
        <v>560</v>
      </c>
      <c r="H59" s="261">
        <f>IF(VLOOKUP(A59,Startlist!B:C,2,FALSE)=F59,"","ERINEV")</f>
      </c>
    </row>
    <row r="60" spans="1:8" ht="15">
      <c r="A60" s="262">
        <v>63</v>
      </c>
      <c r="B60" s="260" t="s">
        <v>586</v>
      </c>
      <c r="C60" s="260"/>
      <c r="D60" s="260" t="s">
        <v>587</v>
      </c>
      <c r="E60" s="260" t="s">
        <v>2300</v>
      </c>
      <c r="F60" s="262" t="s">
        <v>700</v>
      </c>
      <c r="G60" s="263" t="s">
        <v>561</v>
      </c>
      <c r="H60" s="261">
        <f>IF(VLOOKUP(A60,Startlist!B:C,2,FALSE)=F60,"","ERINEV")</f>
      </c>
    </row>
    <row r="61" spans="1:8" ht="15">
      <c r="A61" s="262">
        <v>64</v>
      </c>
      <c r="B61" s="260" t="s">
        <v>588</v>
      </c>
      <c r="C61" s="260"/>
      <c r="D61" s="260"/>
      <c r="E61" s="260"/>
      <c r="F61" s="262" t="s">
        <v>703</v>
      </c>
      <c r="G61" s="263" t="s">
        <v>562</v>
      </c>
      <c r="H61" s="261">
        <f>IF(VLOOKUP(A61,Startlist!B:C,2,FALSE)=F61,"","ERINEV")</f>
      </c>
    </row>
    <row r="62" spans="1:8" ht="15">
      <c r="A62" s="262">
        <v>66</v>
      </c>
      <c r="B62" s="260" t="s">
        <v>586</v>
      </c>
      <c r="C62" s="260"/>
      <c r="D62" s="260"/>
      <c r="E62" s="260"/>
      <c r="F62" s="262" t="s">
        <v>700</v>
      </c>
      <c r="G62" s="263" t="s">
        <v>563</v>
      </c>
      <c r="H62" s="261">
        <f>IF(VLOOKUP(A62,Startlist!B:C,2,FALSE)=F62,"","ERINEV")</f>
      </c>
    </row>
    <row r="63" spans="1:8" ht="15">
      <c r="A63" s="262">
        <v>67</v>
      </c>
      <c r="B63" s="260" t="s">
        <v>588</v>
      </c>
      <c r="C63" s="260"/>
      <c r="D63" s="260"/>
      <c r="E63" s="260"/>
      <c r="F63" s="262" t="s">
        <v>703</v>
      </c>
      <c r="G63" s="263" t="s">
        <v>564</v>
      </c>
      <c r="H63" s="261">
        <f>IF(VLOOKUP(A63,Startlist!B:C,2,FALSE)=F63,"","ERINEV")</f>
      </c>
    </row>
    <row r="64" spans="1:8" ht="15">
      <c r="A64" s="262">
        <v>68</v>
      </c>
      <c r="B64" s="260" t="s">
        <v>586</v>
      </c>
      <c r="C64" s="260"/>
      <c r="D64" s="260"/>
      <c r="E64" s="260"/>
      <c r="F64" s="262" t="s">
        <v>700</v>
      </c>
      <c r="G64" s="263" t="s">
        <v>565</v>
      </c>
      <c r="H64" s="261">
        <f>IF(VLOOKUP(A64,Startlist!B:C,2,FALSE)=F64,"","ERINEV")</f>
      </c>
    </row>
    <row r="65" spans="1:8" ht="15">
      <c r="A65" s="262">
        <v>69</v>
      </c>
      <c r="B65" s="260" t="s">
        <v>586</v>
      </c>
      <c r="C65" s="260"/>
      <c r="D65" s="260" t="s">
        <v>587</v>
      </c>
      <c r="E65" s="260" t="s">
        <v>2300</v>
      </c>
      <c r="F65" s="262" t="s">
        <v>700</v>
      </c>
      <c r="G65" s="263" t="s">
        <v>566</v>
      </c>
      <c r="H65" s="261">
        <f>IF(VLOOKUP(A65,Startlist!B:C,2,FALSE)=F65,"","ERINEV")</f>
      </c>
    </row>
    <row r="66" spans="1:8" ht="15">
      <c r="A66" s="262">
        <v>70</v>
      </c>
      <c r="B66" s="260" t="s">
        <v>586</v>
      </c>
      <c r="C66" s="260"/>
      <c r="D66" s="260"/>
      <c r="E66" s="260"/>
      <c r="F66" s="262" t="s">
        <v>700</v>
      </c>
      <c r="G66" s="263" t="s">
        <v>567</v>
      </c>
      <c r="H66" s="261">
        <f>IF(VLOOKUP(A66,Startlist!B:C,2,FALSE)=F66,"","ERINEV")</f>
      </c>
    </row>
    <row r="67" spans="1:8" ht="15">
      <c r="A67" s="262">
        <v>72</v>
      </c>
      <c r="B67" s="260" t="s">
        <v>589</v>
      </c>
      <c r="C67" s="260"/>
      <c r="D67" s="260"/>
      <c r="E67" s="260"/>
      <c r="F67" s="262" t="s">
        <v>710</v>
      </c>
      <c r="G67" s="263" t="s">
        <v>568</v>
      </c>
      <c r="H67" s="261">
        <f>IF(VLOOKUP(A67,Startlist!B:C,2,FALSE)=F67,"","ERINEV")</f>
      </c>
    </row>
    <row r="68" spans="1:8" ht="15">
      <c r="A68" s="262">
        <v>73</v>
      </c>
      <c r="B68" s="260" t="s">
        <v>589</v>
      </c>
      <c r="C68" s="260"/>
      <c r="D68" s="260"/>
      <c r="E68" s="260"/>
      <c r="F68" s="262" t="s">
        <v>710</v>
      </c>
      <c r="G68" s="263" t="s">
        <v>569</v>
      </c>
      <c r="H68" s="261">
        <f>IF(VLOOKUP(A68,Startlist!B:C,2,FALSE)=F68,"","ERINEV")</f>
      </c>
    </row>
    <row r="69" spans="1:8" ht="15">
      <c r="A69" s="262">
        <v>74</v>
      </c>
      <c r="B69" s="260" t="s">
        <v>589</v>
      </c>
      <c r="C69" s="260"/>
      <c r="D69" s="260"/>
      <c r="E69" s="260"/>
      <c r="F69" s="262" t="s">
        <v>710</v>
      </c>
      <c r="G69" s="263" t="s">
        <v>570</v>
      </c>
      <c r="H69" s="261">
        <f>IF(VLOOKUP(A69,Startlist!B:C,2,FALSE)=F69,"","ERINEV")</f>
      </c>
    </row>
    <row r="70" spans="1:8" ht="15">
      <c r="A70" s="262">
        <v>75</v>
      </c>
      <c r="B70" s="260" t="s">
        <v>589</v>
      </c>
      <c r="C70" s="260"/>
      <c r="D70" s="260"/>
      <c r="E70" s="260"/>
      <c r="F70" s="262" t="s">
        <v>710</v>
      </c>
      <c r="G70" s="263" t="s">
        <v>571</v>
      </c>
      <c r="H70" s="261">
        <f>IF(VLOOKUP(A70,Startlist!B:C,2,FALSE)=F70,"","ERINEV")</f>
      </c>
    </row>
    <row r="71" spans="1:8" ht="15">
      <c r="A71" s="262">
        <v>76</v>
      </c>
      <c r="B71" s="260" t="s">
        <v>589</v>
      </c>
      <c r="C71" s="260"/>
      <c r="D71" s="260"/>
      <c r="E71" s="260"/>
      <c r="F71" s="262" t="s">
        <v>710</v>
      </c>
      <c r="G71" s="263" t="s">
        <v>572</v>
      </c>
      <c r="H71" s="261">
        <f>IF(VLOOKUP(A71,Startlist!B:C,2,FALSE)=F71,"","ERINEV")</f>
      </c>
    </row>
    <row r="72" spans="1:8" ht="15">
      <c r="A72" s="262">
        <v>77</v>
      </c>
      <c r="B72" s="260" t="s">
        <v>589</v>
      </c>
      <c r="C72" s="260"/>
      <c r="D72" s="260"/>
      <c r="E72" s="260"/>
      <c r="F72" s="262" t="s">
        <v>710</v>
      </c>
      <c r="G72" s="263" t="s">
        <v>573</v>
      </c>
      <c r="H72" s="261">
        <f>IF(VLOOKUP(A72,Startlist!B:C,2,FALSE)=F72,"","ERINEV")</f>
      </c>
    </row>
    <row r="73" spans="1:8" ht="15">
      <c r="A73" s="262">
        <v>78</v>
      </c>
      <c r="B73" s="260" t="s">
        <v>589</v>
      </c>
      <c r="C73" s="260"/>
      <c r="D73" s="260"/>
      <c r="E73" s="260"/>
      <c r="F73" s="262" t="s">
        <v>710</v>
      </c>
      <c r="G73" s="263" t="s">
        <v>574</v>
      </c>
      <c r="H73" s="261">
        <f>IF(VLOOKUP(A73,Startlist!B:C,2,FALSE)=F73,"","ERINEV")</f>
      </c>
    </row>
    <row r="74" spans="1:8" ht="15">
      <c r="A74" s="262">
        <v>79</v>
      </c>
      <c r="B74" s="260" t="s">
        <v>589</v>
      </c>
      <c r="C74" s="260"/>
      <c r="D74" s="260"/>
      <c r="E74" s="260"/>
      <c r="F74" s="262" t="s">
        <v>710</v>
      </c>
      <c r="G74" s="263" t="s">
        <v>575</v>
      </c>
      <c r="H74" s="261">
        <f>IF(VLOOKUP(A74,Startlist!B:C,2,FALSE)=F74,"","ERINEV")</f>
      </c>
    </row>
    <row r="75" spans="1:8" ht="15">
      <c r="A75" s="262">
        <v>80</v>
      </c>
      <c r="B75" s="260" t="s">
        <v>589</v>
      </c>
      <c r="C75" s="260"/>
      <c r="D75" s="260"/>
      <c r="E75" s="260"/>
      <c r="F75" s="262" t="s">
        <v>710</v>
      </c>
      <c r="G75" s="263" t="s">
        <v>576</v>
      </c>
      <c r="H75" s="261">
        <f>IF(VLOOKUP(A75,Startlist!B:C,2,FALSE)=F75,"","ERINEV")</f>
      </c>
    </row>
  </sheetData>
  <sheetProtection/>
  <autoFilter ref="A1:G71"/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B2">
      <pane ySplit="8" topLeftCell="A46" activePane="bottomLeft" state="frozen"/>
      <selection pane="topLeft" activeCell="A2" sqref="A2"/>
      <selection pane="bottomLeft" activeCell="D58" sqref="D58"/>
    </sheetView>
  </sheetViews>
  <sheetFormatPr defaultColWidth="9.140625" defaultRowHeight="12.75"/>
  <cols>
    <col min="1" max="1" width="5.28125" style="81" customWidth="1"/>
    <col min="2" max="2" width="6.00390625" style="88" customWidth="1"/>
    <col min="3" max="3" width="9.140625" style="89" customWidth="1"/>
    <col min="4" max="4" width="23.00390625" style="76" customWidth="1"/>
    <col min="5" max="5" width="21.421875" style="76" customWidth="1"/>
    <col min="6" max="6" width="11.8515625" style="76" customWidth="1"/>
    <col min="7" max="7" width="32.28125" style="76" bestFit="1" customWidth="1"/>
    <col min="8" max="8" width="27.00390625" style="76" bestFit="1" customWidth="1"/>
    <col min="9" max="16384" width="9.140625" style="76" customWidth="1"/>
  </cols>
  <sheetData>
    <row r="1" spans="1:9" ht="15" hidden="1">
      <c r="A1" s="71"/>
      <c r="B1" s="72"/>
      <c r="C1" s="73"/>
      <c r="D1" s="74"/>
      <c r="E1" s="74"/>
      <c r="F1" s="75" t="s">
        <v>698</v>
      </c>
      <c r="G1" s="74"/>
      <c r="H1" s="74"/>
      <c r="I1" s="74"/>
    </row>
    <row r="2" spans="1:9" ht="6.75" customHeight="1">
      <c r="A2" s="71"/>
      <c r="B2" s="72"/>
      <c r="C2" s="73"/>
      <c r="D2" s="74"/>
      <c r="E2" s="74"/>
      <c r="F2" s="75"/>
      <c r="G2" s="74"/>
      <c r="H2" s="74"/>
      <c r="I2" s="74"/>
    </row>
    <row r="3" spans="1:9" ht="15">
      <c r="A3" s="71"/>
      <c r="B3" s="72"/>
      <c r="C3" s="73"/>
      <c r="D3" s="74"/>
      <c r="E3" s="74"/>
      <c r="F3" s="75"/>
      <c r="G3" s="74"/>
      <c r="H3" s="180" t="s">
        <v>923</v>
      </c>
      <c r="I3" s="87" t="s">
        <v>928</v>
      </c>
    </row>
    <row r="4" spans="1:9" ht="15.75">
      <c r="A4" s="77"/>
      <c r="B4" s="78"/>
      <c r="C4" s="73"/>
      <c r="D4" s="74"/>
      <c r="E4" s="95"/>
      <c r="F4" s="94" t="str">
        <f>Startlist!$A4</f>
        <v>17th South Estonian Rally</v>
      </c>
      <c r="G4" s="95"/>
      <c r="H4" s="180" t="s">
        <v>924</v>
      </c>
      <c r="I4" s="87" t="s">
        <v>929</v>
      </c>
    </row>
    <row r="5" spans="1:9" ht="15.75">
      <c r="A5" s="79"/>
      <c r="B5" s="78"/>
      <c r="C5" s="73"/>
      <c r="D5" s="74"/>
      <c r="E5" s="95"/>
      <c r="F5" s="94" t="str">
        <f>Startlist!$F5</f>
        <v>August 30-31, 2019</v>
      </c>
      <c r="G5" s="95"/>
      <c r="H5" s="180" t="s">
        <v>807</v>
      </c>
      <c r="I5" s="87" t="s">
        <v>930</v>
      </c>
    </row>
    <row r="6" spans="1:9" ht="15.75">
      <c r="A6" s="80"/>
      <c r="B6" s="78"/>
      <c r="C6" s="73"/>
      <c r="D6" s="74"/>
      <c r="E6" s="95"/>
      <c r="F6" s="94" t="str">
        <f>Startlist!$F6</f>
        <v>Võrumaa</v>
      </c>
      <c r="G6" s="95"/>
      <c r="H6" s="90" t="s">
        <v>767</v>
      </c>
      <c r="I6" s="87" t="s">
        <v>931</v>
      </c>
    </row>
    <row r="7" spans="1:9" ht="15" customHeight="1">
      <c r="A7" s="80"/>
      <c r="B7" s="72"/>
      <c r="C7" s="73"/>
      <c r="D7" s="74"/>
      <c r="E7" s="74"/>
      <c r="F7" s="74"/>
      <c r="G7" s="74"/>
      <c r="H7" s="90" t="s">
        <v>760</v>
      </c>
      <c r="I7" s="87" t="s">
        <v>601</v>
      </c>
    </row>
    <row r="8" spans="1:9" ht="15.75" customHeight="1">
      <c r="A8" s="80"/>
      <c r="B8" s="91" t="s">
        <v>502</v>
      </c>
      <c r="C8" s="92"/>
      <c r="D8" s="93"/>
      <c r="E8" s="274"/>
      <c r="F8" s="74"/>
      <c r="G8" s="74"/>
      <c r="H8" s="90" t="s">
        <v>761</v>
      </c>
      <c r="I8" s="87" t="s">
        <v>808</v>
      </c>
    </row>
    <row r="9" spans="2:9" ht="12.75">
      <c r="B9" s="82" t="s">
        <v>664</v>
      </c>
      <c r="C9" s="83" t="s">
        <v>665</v>
      </c>
      <c r="D9" s="84" t="s">
        <v>666</v>
      </c>
      <c r="E9" s="85" t="s">
        <v>667</v>
      </c>
      <c r="F9" s="83" t="s">
        <v>668</v>
      </c>
      <c r="G9" s="84" t="s">
        <v>669</v>
      </c>
      <c r="H9" s="84" t="s">
        <v>670</v>
      </c>
      <c r="I9" s="86" t="s">
        <v>671</v>
      </c>
    </row>
    <row r="10" spans="1:11" ht="15" customHeight="1">
      <c r="A10" s="102" t="s">
        <v>846</v>
      </c>
      <c r="B10" s="103">
        <v>5</v>
      </c>
      <c r="C10" s="104" t="s">
        <v>763</v>
      </c>
      <c r="D10" s="105" t="s">
        <v>765</v>
      </c>
      <c r="E10" s="105" t="s">
        <v>825</v>
      </c>
      <c r="F10" s="104" t="s">
        <v>712</v>
      </c>
      <c r="G10" s="105" t="s">
        <v>730</v>
      </c>
      <c r="H10" s="105" t="s">
        <v>771</v>
      </c>
      <c r="I10" s="106" t="s">
        <v>1631</v>
      </c>
      <c r="K10" s="306"/>
    </row>
    <row r="11" spans="1:11" ht="15" customHeight="1">
      <c r="A11" s="102" t="s">
        <v>847</v>
      </c>
      <c r="B11" s="103">
        <v>1</v>
      </c>
      <c r="C11" s="104" t="s">
        <v>763</v>
      </c>
      <c r="D11" s="105" t="s">
        <v>811</v>
      </c>
      <c r="E11" s="105" t="s">
        <v>812</v>
      </c>
      <c r="F11" s="104" t="s">
        <v>711</v>
      </c>
      <c r="G11" s="105" t="s">
        <v>813</v>
      </c>
      <c r="H11" s="105" t="s">
        <v>771</v>
      </c>
      <c r="I11" s="106" t="s">
        <v>1632</v>
      </c>
      <c r="K11" s="306"/>
    </row>
    <row r="12" spans="1:11" ht="15" customHeight="1">
      <c r="A12" s="102" t="s">
        <v>848</v>
      </c>
      <c r="B12" s="103">
        <v>58</v>
      </c>
      <c r="C12" s="104" t="s">
        <v>701</v>
      </c>
      <c r="D12" s="105" t="s">
        <v>456</v>
      </c>
      <c r="E12" s="105" t="s">
        <v>457</v>
      </c>
      <c r="F12" s="104" t="s">
        <v>744</v>
      </c>
      <c r="G12" s="105" t="s">
        <v>593</v>
      </c>
      <c r="H12" s="105" t="s">
        <v>717</v>
      </c>
      <c r="I12" s="106" t="s">
        <v>1633</v>
      </c>
      <c r="K12" s="306"/>
    </row>
    <row r="13" spans="1:11" ht="15" customHeight="1">
      <c r="A13" s="102" t="s">
        <v>849</v>
      </c>
      <c r="B13" s="103">
        <v>9</v>
      </c>
      <c r="C13" s="104" t="s">
        <v>707</v>
      </c>
      <c r="D13" s="105" t="s">
        <v>831</v>
      </c>
      <c r="E13" s="105" t="s">
        <v>832</v>
      </c>
      <c r="F13" s="104" t="s">
        <v>738</v>
      </c>
      <c r="G13" s="105" t="s">
        <v>914</v>
      </c>
      <c r="H13" s="105" t="s">
        <v>654</v>
      </c>
      <c r="I13" s="106" t="s">
        <v>1634</v>
      </c>
      <c r="K13" s="306"/>
    </row>
    <row r="14" spans="1:11" ht="15" customHeight="1">
      <c r="A14" s="102" t="s">
        <v>850</v>
      </c>
      <c r="B14" s="103">
        <v>12</v>
      </c>
      <c r="C14" s="104" t="s">
        <v>763</v>
      </c>
      <c r="D14" s="105" t="s">
        <v>838</v>
      </c>
      <c r="E14" s="105" t="s">
        <v>839</v>
      </c>
      <c r="F14" s="104" t="s">
        <v>738</v>
      </c>
      <c r="G14" s="105" t="s">
        <v>840</v>
      </c>
      <c r="H14" s="105" t="s">
        <v>714</v>
      </c>
      <c r="I14" s="106" t="s">
        <v>1635</v>
      </c>
      <c r="K14" s="306"/>
    </row>
    <row r="15" spans="1:11" ht="15" customHeight="1">
      <c r="A15" s="102" t="s">
        <v>851</v>
      </c>
      <c r="B15" s="103">
        <v>11</v>
      </c>
      <c r="C15" s="104" t="s">
        <v>763</v>
      </c>
      <c r="D15" s="105" t="s">
        <v>835</v>
      </c>
      <c r="E15" s="105" t="s">
        <v>836</v>
      </c>
      <c r="F15" s="104" t="s">
        <v>738</v>
      </c>
      <c r="G15" s="105" t="s">
        <v>619</v>
      </c>
      <c r="H15" s="105" t="s">
        <v>654</v>
      </c>
      <c r="I15" s="106" t="s">
        <v>1636</v>
      </c>
      <c r="K15" s="306"/>
    </row>
    <row r="16" spans="1:11" ht="15" customHeight="1">
      <c r="A16" s="102" t="s">
        <v>852</v>
      </c>
      <c r="B16" s="103">
        <v>10</v>
      </c>
      <c r="C16" s="104" t="s">
        <v>763</v>
      </c>
      <c r="D16" s="105" t="s">
        <v>610</v>
      </c>
      <c r="E16" s="105" t="s">
        <v>611</v>
      </c>
      <c r="F16" s="104" t="s">
        <v>744</v>
      </c>
      <c r="G16" s="105" t="s">
        <v>593</v>
      </c>
      <c r="H16" s="105" t="s">
        <v>714</v>
      </c>
      <c r="I16" s="106" t="s">
        <v>1637</v>
      </c>
      <c r="K16" s="306"/>
    </row>
    <row r="17" spans="1:11" ht="15" customHeight="1">
      <c r="A17" s="102" t="s">
        <v>853</v>
      </c>
      <c r="B17" s="103">
        <v>6</v>
      </c>
      <c r="C17" s="104" t="s">
        <v>707</v>
      </c>
      <c r="D17" s="105" t="s">
        <v>770</v>
      </c>
      <c r="E17" s="105" t="s">
        <v>766</v>
      </c>
      <c r="F17" s="104" t="s">
        <v>712</v>
      </c>
      <c r="G17" s="105" t="s">
        <v>713</v>
      </c>
      <c r="H17" s="105" t="s">
        <v>654</v>
      </c>
      <c r="I17" s="106" t="s">
        <v>1638</v>
      </c>
      <c r="K17" s="306"/>
    </row>
    <row r="18" spans="1:11" ht="15" customHeight="1">
      <c r="A18" s="102" t="s">
        <v>854</v>
      </c>
      <c r="B18" s="103">
        <v>3</v>
      </c>
      <c r="C18" s="104" t="s">
        <v>707</v>
      </c>
      <c r="D18" s="105" t="s">
        <v>651</v>
      </c>
      <c r="E18" s="105" t="s">
        <v>652</v>
      </c>
      <c r="F18" s="104" t="s">
        <v>712</v>
      </c>
      <c r="G18" s="105" t="s">
        <v>730</v>
      </c>
      <c r="H18" s="105" t="s">
        <v>653</v>
      </c>
      <c r="I18" s="106" t="s">
        <v>1639</v>
      </c>
      <c r="K18" s="306"/>
    </row>
    <row r="19" spans="1:11" ht="15" customHeight="1">
      <c r="A19" s="102" t="s">
        <v>855</v>
      </c>
      <c r="B19" s="103">
        <v>2</v>
      </c>
      <c r="C19" s="104" t="s">
        <v>763</v>
      </c>
      <c r="D19" s="105" t="s">
        <v>596</v>
      </c>
      <c r="E19" s="105" t="s">
        <v>815</v>
      </c>
      <c r="F19" s="104" t="s">
        <v>616</v>
      </c>
      <c r="G19" s="105" t="s">
        <v>597</v>
      </c>
      <c r="H19" s="105" t="s">
        <v>816</v>
      </c>
      <c r="I19" s="106" t="s">
        <v>1640</v>
      </c>
      <c r="K19" s="306"/>
    </row>
    <row r="20" spans="1:9" ht="15" customHeight="1">
      <c r="A20" s="102" t="s">
        <v>856</v>
      </c>
      <c r="B20" s="103">
        <v>4</v>
      </c>
      <c r="C20" s="104" t="s">
        <v>707</v>
      </c>
      <c r="D20" s="105" t="s">
        <v>819</v>
      </c>
      <c r="E20" s="105" t="s">
        <v>820</v>
      </c>
      <c r="F20" s="104" t="s">
        <v>821</v>
      </c>
      <c r="G20" s="105" t="s">
        <v>822</v>
      </c>
      <c r="H20" s="105" t="s">
        <v>823</v>
      </c>
      <c r="I20" s="106" t="s">
        <v>1641</v>
      </c>
    </row>
    <row r="21" spans="1:9" ht="15" customHeight="1">
      <c r="A21" s="102" t="s">
        <v>857</v>
      </c>
      <c r="B21" s="103">
        <v>19</v>
      </c>
      <c r="C21" s="104" t="s">
        <v>763</v>
      </c>
      <c r="D21" s="105" t="s">
        <v>628</v>
      </c>
      <c r="E21" s="105" t="s">
        <v>905</v>
      </c>
      <c r="F21" s="104" t="s">
        <v>738</v>
      </c>
      <c r="G21" s="105" t="s">
        <v>629</v>
      </c>
      <c r="H21" s="105" t="s">
        <v>771</v>
      </c>
      <c r="I21" s="106" t="s">
        <v>1642</v>
      </c>
    </row>
    <row r="22" spans="1:9" ht="15" customHeight="1">
      <c r="A22" s="102" t="s">
        <v>858</v>
      </c>
      <c r="B22" s="103">
        <v>16</v>
      </c>
      <c r="C22" s="104" t="s">
        <v>763</v>
      </c>
      <c r="D22" s="105" t="s">
        <v>376</v>
      </c>
      <c r="E22" s="105" t="s">
        <v>377</v>
      </c>
      <c r="F22" s="104" t="s">
        <v>738</v>
      </c>
      <c r="G22" s="105" t="s">
        <v>378</v>
      </c>
      <c r="H22" s="105" t="s">
        <v>771</v>
      </c>
      <c r="I22" s="106" t="s">
        <v>1643</v>
      </c>
    </row>
    <row r="23" spans="1:9" ht="15" customHeight="1">
      <c r="A23" s="102" t="s">
        <v>859</v>
      </c>
      <c r="B23" s="103">
        <v>18</v>
      </c>
      <c r="C23" s="104" t="s">
        <v>701</v>
      </c>
      <c r="D23" s="105" t="s">
        <v>380</v>
      </c>
      <c r="E23" s="105" t="s">
        <v>381</v>
      </c>
      <c r="F23" s="104" t="s">
        <v>382</v>
      </c>
      <c r="G23" s="105" t="s">
        <v>713</v>
      </c>
      <c r="H23" s="105" t="s">
        <v>714</v>
      </c>
      <c r="I23" s="106" t="s">
        <v>1644</v>
      </c>
    </row>
    <row r="24" spans="1:9" ht="15" customHeight="1">
      <c r="A24" s="102" t="s">
        <v>860</v>
      </c>
      <c r="B24" s="103">
        <v>15</v>
      </c>
      <c r="C24" s="104" t="s">
        <v>763</v>
      </c>
      <c r="D24" s="105" t="s">
        <v>609</v>
      </c>
      <c r="E24" s="105" t="s">
        <v>844</v>
      </c>
      <c r="F24" s="104" t="s">
        <v>712</v>
      </c>
      <c r="G24" s="105" t="s">
        <v>715</v>
      </c>
      <c r="H24" s="105" t="s">
        <v>718</v>
      </c>
      <c r="I24" s="106" t="s">
        <v>1645</v>
      </c>
    </row>
    <row r="25" spans="1:9" ht="15" customHeight="1">
      <c r="A25" s="102" t="s">
        <v>861</v>
      </c>
      <c r="B25" s="103">
        <v>8</v>
      </c>
      <c r="C25" s="104" t="s">
        <v>707</v>
      </c>
      <c r="D25" s="105" t="s">
        <v>772</v>
      </c>
      <c r="E25" s="105" t="s">
        <v>753</v>
      </c>
      <c r="F25" s="104" t="s">
        <v>754</v>
      </c>
      <c r="G25" s="105" t="s">
        <v>605</v>
      </c>
      <c r="H25" s="105" t="s">
        <v>829</v>
      </c>
      <c r="I25" s="106" t="s">
        <v>1646</v>
      </c>
    </row>
    <row r="26" spans="1:9" ht="15" customHeight="1">
      <c r="A26" s="102" t="s">
        <v>862</v>
      </c>
      <c r="B26" s="103">
        <v>7</v>
      </c>
      <c r="C26" s="104" t="s">
        <v>763</v>
      </c>
      <c r="D26" s="105" t="s">
        <v>606</v>
      </c>
      <c r="E26" s="105" t="s">
        <v>607</v>
      </c>
      <c r="F26" s="104" t="s">
        <v>738</v>
      </c>
      <c r="G26" s="105" t="s">
        <v>608</v>
      </c>
      <c r="H26" s="105" t="s">
        <v>771</v>
      </c>
      <c r="I26" s="106" t="s">
        <v>1647</v>
      </c>
    </row>
    <row r="27" spans="1:9" ht="15" customHeight="1">
      <c r="A27" s="102" t="s">
        <v>863</v>
      </c>
      <c r="B27" s="103">
        <v>32</v>
      </c>
      <c r="C27" s="104" t="s">
        <v>702</v>
      </c>
      <c r="D27" s="105" t="s">
        <v>722</v>
      </c>
      <c r="E27" s="105" t="s">
        <v>891</v>
      </c>
      <c r="F27" s="104" t="s">
        <v>712</v>
      </c>
      <c r="G27" s="105" t="s">
        <v>720</v>
      </c>
      <c r="H27" s="105" t="s">
        <v>721</v>
      </c>
      <c r="I27" s="106" t="s">
        <v>1648</v>
      </c>
    </row>
    <row r="28" spans="1:9" ht="15" customHeight="1">
      <c r="A28" s="102" t="s">
        <v>864</v>
      </c>
      <c r="B28" s="103">
        <v>43</v>
      </c>
      <c r="C28" s="104" t="s">
        <v>702</v>
      </c>
      <c r="D28" s="105" t="s">
        <v>736</v>
      </c>
      <c r="E28" s="105" t="s">
        <v>737</v>
      </c>
      <c r="F28" s="104" t="s">
        <v>712</v>
      </c>
      <c r="G28" s="105" t="s">
        <v>425</v>
      </c>
      <c r="H28" s="105" t="s">
        <v>721</v>
      </c>
      <c r="I28" s="106" t="s">
        <v>1649</v>
      </c>
    </row>
    <row r="29" spans="1:9" ht="15" customHeight="1">
      <c r="A29" s="102" t="s">
        <v>865</v>
      </c>
      <c r="B29" s="103">
        <v>30</v>
      </c>
      <c r="C29" s="104" t="s">
        <v>704</v>
      </c>
      <c r="D29" s="105" t="s">
        <v>400</v>
      </c>
      <c r="E29" s="105" t="s">
        <v>401</v>
      </c>
      <c r="F29" s="104" t="s">
        <v>402</v>
      </c>
      <c r="G29" s="105" t="s">
        <v>617</v>
      </c>
      <c r="H29" s="105" t="s">
        <v>757</v>
      </c>
      <c r="I29" s="106" t="s">
        <v>1650</v>
      </c>
    </row>
    <row r="30" spans="1:9" ht="15" customHeight="1">
      <c r="A30" s="102" t="s">
        <v>866</v>
      </c>
      <c r="B30" s="103">
        <v>31</v>
      </c>
      <c r="C30" s="104" t="s">
        <v>704</v>
      </c>
      <c r="D30" s="105" t="s">
        <v>404</v>
      </c>
      <c r="E30" s="105" t="s">
        <v>405</v>
      </c>
      <c r="F30" s="104" t="s">
        <v>406</v>
      </c>
      <c r="G30" s="105" t="s">
        <v>399</v>
      </c>
      <c r="H30" s="105" t="s">
        <v>750</v>
      </c>
      <c r="I30" s="106" t="s">
        <v>1651</v>
      </c>
    </row>
    <row r="31" spans="1:9" ht="15" customHeight="1">
      <c r="A31" s="102" t="s">
        <v>867</v>
      </c>
      <c r="B31" s="103">
        <v>27</v>
      </c>
      <c r="C31" s="104" t="s">
        <v>704</v>
      </c>
      <c r="D31" s="105" t="s">
        <v>393</v>
      </c>
      <c r="E31" s="105" t="s">
        <v>394</v>
      </c>
      <c r="F31" s="104" t="s">
        <v>395</v>
      </c>
      <c r="G31" s="105" t="s">
        <v>618</v>
      </c>
      <c r="H31" s="105" t="s">
        <v>391</v>
      </c>
      <c r="I31" s="106" t="s">
        <v>1652</v>
      </c>
    </row>
    <row r="32" spans="1:9" ht="15" customHeight="1">
      <c r="A32" s="102" t="s">
        <v>868</v>
      </c>
      <c r="B32" s="103">
        <v>26</v>
      </c>
      <c r="C32" s="104" t="s">
        <v>704</v>
      </c>
      <c r="D32" s="105" t="s">
        <v>389</v>
      </c>
      <c r="E32" s="105" t="s">
        <v>390</v>
      </c>
      <c r="F32" s="104" t="s">
        <v>744</v>
      </c>
      <c r="G32" s="105" t="s">
        <v>593</v>
      </c>
      <c r="H32" s="105" t="s">
        <v>391</v>
      </c>
      <c r="I32" s="106" t="s">
        <v>1653</v>
      </c>
    </row>
    <row r="33" spans="1:9" ht="15" customHeight="1">
      <c r="A33" s="102" t="s">
        <v>869</v>
      </c>
      <c r="B33" s="103">
        <v>29</v>
      </c>
      <c r="C33" s="104" t="s">
        <v>704</v>
      </c>
      <c r="D33" s="105" t="s">
        <v>637</v>
      </c>
      <c r="E33" s="105" t="s">
        <v>594</v>
      </c>
      <c r="F33" s="104" t="s">
        <v>712</v>
      </c>
      <c r="G33" s="105" t="s">
        <v>399</v>
      </c>
      <c r="H33" s="105" t="s">
        <v>750</v>
      </c>
      <c r="I33" s="106" t="s">
        <v>1654</v>
      </c>
    </row>
    <row r="34" spans="1:9" ht="15" customHeight="1">
      <c r="A34" s="102" t="s">
        <v>870</v>
      </c>
      <c r="B34" s="103">
        <v>28</v>
      </c>
      <c r="C34" s="104" t="s">
        <v>704</v>
      </c>
      <c r="D34" s="105" t="s">
        <v>396</v>
      </c>
      <c r="E34" s="105" t="s">
        <v>397</v>
      </c>
      <c r="F34" s="104" t="s">
        <v>738</v>
      </c>
      <c r="G34" s="105" t="s">
        <v>618</v>
      </c>
      <c r="H34" s="105" t="s">
        <v>756</v>
      </c>
      <c r="I34" s="106" t="s">
        <v>1655</v>
      </c>
    </row>
    <row r="35" spans="1:9" ht="15" customHeight="1">
      <c r="A35" s="102" t="s">
        <v>871</v>
      </c>
      <c r="B35" s="103">
        <v>24</v>
      </c>
      <c r="C35" s="104" t="s">
        <v>704</v>
      </c>
      <c r="D35" s="105" t="s">
        <v>729</v>
      </c>
      <c r="E35" s="105" t="s">
        <v>387</v>
      </c>
      <c r="F35" s="104" t="s">
        <v>712</v>
      </c>
      <c r="G35" s="105" t="s">
        <v>730</v>
      </c>
      <c r="H35" s="105" t="s">
        <v>757</v>
      </c>
      <c r="I35" s="106" t="s">
        <v>1656</v>
      </c>
    </row>
    <row r="36" spans="1:9" ht="15" customHeight="1">
      <c r="A36" s="102" t="s">
        <v>872</v>
      </c>
      <c r="B36" s="103">
        <v>23</v>
      </c>
      <c r="C36" s="104" t="s">
        <v>704</v>
      </c>
      <c r="D36" s="105" t="s">
        <v>612</v>
      </c>
      <c r="E36" s="105" t="s">
        <v>752</v>
      </c>
      <c r="F36" s="104" t="s">
        <v>712</v>
      </c>
      <c r="G36" s="105" t="s">
        <v>613</v>
      </c>
      <c r="H36" s="105" t="s">
        <v>757</v>
      </c>
      <c r="I36" s="106" t="s">
        <v>1657</v>
      </c>
    </row>
    <row r="37" spans="1:9" ht="15" customHeight="1">
      <c r="A37" s="102" t="s">
        <v>873</v>
      </c>
      <c r="B37" s="103">
        <v>25</v>
      </c>
      <c r="C37" s="104" t="s">
        <v>704</v>
      </c>
      <c r="D37" s="105" t="s">
        <v>615</v>
      </c>
      <c r="E37" s="105" t="s">
        <v>803</v>
      </c>
      <c r="F37" s="104" t="s">
        <v>804</v>
      </c>
      <c r="G37" s="105" t="s">
        <v>715</v>
      </c>
      <c r="H37" s="105" t="s">
        <v>756</v>
      </c>
      <c r="I37" s="106" t="s">
        <v>1658</v>
      </c>
    </row>
    <row r="38" spans="1:9" ht="15" customHeight="1">
      <c r="A38" s="102" t="s">
        <v>874</v>
      </c>
      <c r="B38" s="103">
        <v>21</v>
      </c>
      <c r="C38" s="104" t="s">
        <v>704</v>
      </c>
      <c r="D38" s="105" t="s">
        <v>751</v>
      </c>
      <c r="E38" s="105" t="s">
        <v>595</v>
      </c>
      <c r="F38" s="104" t="s">
        <v>712</v>
      </c>
      <c r="G38" s="105" t="s">
        <v>730</v>
      </c>
      <c r="H38" s="105" t="s">
        <v>654</v>
      </c>
      <c r="I38" s="106" t="s">
        <v>1659</v>
      </c>
    </row>
    <row r="39" spans="1:9" ht="15" customHeight="1">
      <c r="A39" s="102" t="s">
        <v>875</v>
      </c>
      <c r="B39" s="103">
        <v>22</v>
      </c>
      <c r="C39" s="104" t="s">
        <v>704</v>
      </c>
      <c r="D39" s="105" t="s">
        <v>621</v>
      </c>
      <c r="E39" s="105" t="s">
        <v>764</v>
      </c>
      <c r="F39" s="104" t="s">
        <v>712</v>
      </c>
      <c r="G39" s="105" t="s">
        <v>730</v>
      </c>
      <c r="H39" s="105" t="s">
        <v>757</v>
      </c>
      <c r="I39" s="106" t="s">
        <v>1660</v>
      </c>
    </row>
    <row r="40" spans="1:9" ht="15" customHeight="1">
      <c r="A40" s="102" t="s">
        <v>876</v>
      </c>
      <c r="B40" s="103">
        <v>38</v>
      </c>
      <c r="C40" s="104" t="s">
        <v>700</v>
      </c>
      <c r="D40" s="105" t="s">
        <v>727</v>
      </c>
      <c r="E40" s="105" t="s">
        <v>728</v>
      </c>
      <c r="F40" s="104" t="s">
        <v>712</v>
      </c>
      <c r="G40" s="105" t="s">
        <v>713</v>
      </c>
      <c r="H40" s="105" t="s">
        <v>726</v>
      </c>
      <c r="I40" s="106" t="s">
        <v>1661</v>
      </c>
    </row>
    <row r="41" spans="1:9" ht="15" customHeight="1">
      <c r="A41" s="102" t="s">
        <v>877</v>
      </c>
      <c r="B41" s="103">
        <v>39</v>
      </c>
      <c r="C41" s="104" t="s">
        <v>700</v>
      </c>
      <c r="D41" s="105" t="s">
        <v>724</v>
      </c>
      <c r="E41" s="105" t="s">
        <v>725</v>
      </c>
      <c r="F41" s="104" t="s">
        <v>712</v>
      </c>
      <c r="G41" s="105" t="s">
        <v>604</v>
      </c>
      <c r="H41" s="105" t="s">
        <v>726</v>
      </c>
      <c r="I41" s="106" t="s">
        <v>1662</v>
      </c>
    </row>
    <row r="42" spans="1:9" ht="15" customHeight="1">
      <c r="A42" s="102" t="s">
        <v>878</v>
      </c>
      <c r="B42" s="103">
        <v>14</v>
      </c>
      <c r="C42" s="104" t="s">
        <v>701</v>
      </c>
      <c r="D42" s="105" t="s">
        <v>603</v>
      </c>
      <c r="E42" s="105" t="s">
        <v>842</v>
      </c>
      <c r="F42" s="104" t="s">
        <v>744</v>
      </c>
      <c r="G42" s="105" t="s">
        <v>593</v>
      </c>
      <c r="H42" s="105" t="s">
        <v>714</v>
      </c>
      <c r="I42" s="106" t="s">
        <v>1663</v>
      </c>
    </row>
    <row r="43" spans="1:9" ht="15" customHeight="1">
      <c r="A43" s="102" t="s">
        <v>879</v>
      </c>
      <c r="B43" s="103">
        <v>20</v>
      </c>
      <c r="C43" s="104" t="s">
        <v>701</v>
      </c>
      <c r="D43" s="105" t="s">
        <v>598</v>
      </c>
      <c r="E43" s="105" t="s">
        <v>620</v>
      </c>
      <c r="F43" s="104" t="s">
        <v>744</v>
      </c>
      <c r="G43" s="105" t="s">
        <v>384</v>
      </c>
      <c r="H43" s="105" t="s">
        <v>717</v>
      </c>
      <c r="I43" s="106" t="s">
        <v>1664</v>
      </c>
    </row>
    <row r="44" spans="1:9" ht="15" customHeight="1">
      <c r="A44" s="102" t="s">
        <v>880</v>
      </c>
      <c r="B44" s="103">
        <v>33</v>
      </c>
      <c r="C44" s="104" t="s">
        <v>702</v>
      </c>
      <c r="D44" s="105" t="s">
        <v>408</v>
      </c>
      <c r="E44" s="105" t="s">
        <v>409</v>
      </c>
      <c r="F44" s="104" t="s">
        <v>406</v>
      </c>
      <c r="G44" s="105" t="s">
        <v>410</v>
      </c>
      <c r="H44" s="105" t="s">
        <v>644</v>
      </c>
      <c r="I44" s="106" t="s">
        <v>1665</v>
      </c>
    </row>
    <row r="45" spans="1:9" ht="15" customHeight="1">
      <c r="A45" s="102" t="s">
        <v>881</v>
      </c>
      <c r="B45" s="103">
        <v>44</v>
      </c>
      <c r="C45" s="104" t="s">
        <v>702</v>
      </c>
      <c r="D45" s="105" t="s">
        <v>426</v>
      </c>
      <c r="E45" s="105" t="s">
        <v>427</v>
      </c>
      <c r="F45" s="104" t="s">
        <v>712</v>
      </c>
      <c r="G45" s="105" t="s">
        <v>428</v>
      </c>
      <c r="H45" s="105" t="s">
        <v>733</v>
      </c>
      <c r="I45" s="106" t="s">
        <v>1666</v>
      </c>
    </row>
    <row r="46" spans="1:9" ht="15" customHeight="1">
      <c r="A46" s="102" t="s">
        <v>882</v>
      </c>
      <c r="B46" s="103">
        <v>42</v>
      </c>
      <c r="C46" s="104" t="s">
        <v>702</v>
      </c>
      <c r="D46" s="105" t="s">
        <v>633</v>
      </c>
      <c r="E46" s="105" t="s">
        <v>634</v>
      </c>
      <c r="F46" s="104" t="s">
        <v>712</v>
      </c>
      <c r="G46" s="105" t="s">
        <v>635</v>
      </c>
      <c r="H46" s="105" t="s">
        <v>721</v>
      </c>
      <c r="I46" s="106" t="s">
        <v>1667</v>
      </c>
    </row>
    <row r="47" spans="1:9" ht="15" customHeight="1">
      <c r="A47" s="102" t="s">
        <v>883</v>
      </c>
      <c r="B47" s="103">
        <v>51</v>
      </c>
      <c r="C47" s="104" t="s">
        <v>701</v>
      </c>
      <c r="D47" s="105" t="s">
        <v>655</v>
      </c>
      <c r="E47" s="105" t="s">
        <v>656</v>
      </c>
      <c r="F47" s="104" t="s">
        <v>712</v>
      </c>
      <c r="G47" s="105" t="s">
        <v>716</v>
      </c>
      <c r="H47" s="105" t="s">
        <v>719</v>
      </c>
      <c r="I47" s="106" t="s">
        <v>1668</v>
      </c>
    </row>
    <row r="48" spans="1:9" ht="15" customHeight="1">
      <c r="A48" s="102" t="s">
        <v>884</v>
      </c>
      <c r="B48" s="103">
        <v>53</v>
      </c>
      <c r="C48" s="104" t="s">
        <v>700</v>
      </c>
      <c r="D48" s="105" t="s">
        <v>630</v>
      </c>
      <c r="E48" s="105" t="s">
        <v>631</v>
      </c>
      <c r="F48" s="104" t="s">
        <v>744</v>
      </c>
      <c r="G48" s="105" t="s">
        <v>444</v>
      </c>
      <c r="H48" s="105" t="s">
        <v>632</v>
      </c>
      <c r="I48" s="106" t="s">
        <v>1669</v>
      </c>
    </row>
    <row r="49" spans="1:9" ht="15" customHeight="1">
      <c r="A49" s="102" t="s">
        <v>885</v>
      </c>
      <c r="B49" s="103">
        <v>54</v>
      </c>
      <c r="C49" s="104" t="s">
        <v>700</v>
      </c>
      <c r="D49" s="105" t="s">
        <v>445</v>
      </c>
      <c r="E49" s="105" t="s">
        <v>446</v>
      </c>
      <c r="F49" s="104" t="s">
        <v>744</v>
      </c>
      <c r="G49" s="105" t="s">
        <v>447</v>
      </c>
      <c r="H49" s="105" t="s">
        <v>448</v>
      </c>
      <c r="I49" s="106" t="s">
        <v>1670</v>
      </c>
    </row>
    <row r="50" spans="1:9" ht="15" customHeight="1">
      <c r="A50" s="102" t="s">
        <v>886</v>
      </c>
      <c r="B50" s="103">
        <v>62</v>
      </c>
      <c r="C50" s="104" t="s">
        <v>700</v>
      </c>
      <c r="D50" s="105" t="s">
        <v>466</v>
      </c>
      <c r="E50" s="105" t="s">
        <v>467</v>
      </c>
      <c r="F50" s="104" t="s">
        <v>744</v>
      </c>
      <c r="G50" s="105" t="s">
        <v>468</v>
      </c>
      <c r="H50" s="105" t="s">
        <v>469</v>
      </c>
      <c r="I50" s="106" t="s">
        <v>1671</v>
      </c>
    </row>
    <row r="51" spans="1:9" ht="15" customHeight="1">
      <c r="A51" s="102" t="s">
        <v>887</v>
      </c>
      <c r="B51" s="103">
        <v>34</v>
      </c>
      <c r="C51" s="104" t="s">
        <v>763</v>
      </c>
      <c r="D51" s="105" t="s">
        <v>411</v>
      </c>
      <c r="E51" s="105" t="s">
        <v>626</v>
      </c>
      <c r="F51" s="104" t="s">
        <v>627</v>
      </c>
      <c r="G51" s="105" t="s">
        <v>822</v>
      </c>
      <c r="H51" s="105" t="s">
        <v>714</v>
      </c>
      <c r="I51" s="106" t="s">
        <v>1672</v>
      </c>
    </row>
    <row r="52" spans="1:9" ht="15" customHeight="1">
      <c r="A52" s="102" t="s">
        <v>888</v>
      </c>
      <c r="B52" s="103">
        <v>45</v>
      </c>
      <c r="C52" s="104" t="s">
        <v>707</v>
      </c>
      <c r="D52" s="105" t="s">
        <v>624</v>
      </c>
      <c r="E52" s="105" t="s">
        <v>625</v>
      </c>
      <c r="F52" s="104" t="s">
        <v>712</v>
      </c>
      <c r="G52" s="105" t="s">
        <v>430</v>
      </c>
      <c r="H52" s="105" t="s">
        <v>431</v>
      </c>
      <c r="I52" s="106" t="s">
        <v>1673</v>
      </c>
    </row>
    <row r="53" spans="1:9" ht="15" customHeight="1">
      <c r="A53" s="102" t="s">
        <v>889</v>
      </c>
      <c r="B53" s="103">
        <v>37</v>
      </c>
      <c r="C53" s="104" t="s">
        <v>701</v>
      </c>
      <c r="D53" s="105" t="s">
        <v>416</v>
      </c>
      <c r="E53" s="105" t="s">
        <v>417</v>
      </c>
      <c r="F53" s="104" t="s">
        <v>712</v>
      </c>
      <c r="G53" s="105" t="s">
        <v>418</v>
      </c>
      <c r="H53" s="105" t="s">
        <v>714</v>
      </c>
      <c r="I53" s="106" t="s">
        <v>1674</v>
      </c>
    </row>
    <row r="54" spans="1:9" ht="15" customHeight="1">
      <c r="A54" s="102" t="s">
        <v>890</v>
      </c>
      <c r="B54" s="103">
        <v>59</v>
      </c>
      <c r="C54" s="104" t="s">
        <v>703</v>
      </c>
      <c r="D54" s="105" t="s">
        <v>459</v>
      </c>
      <c r="E54" s="105" t="s">
        <v>460</v>
      </c>
      <c r="F54" s="104" t="s">
        <v>712</v>
      </c>
      <c r="G54" s="105" t="s">
        <v>635</v>
      </c>
      <c r="H54" s="105" t="s">
        <v>731</v>
      </c>
      <c r="I54" s="106" t="s">
        <v>1675</v>
      </c>
    </row>
    <row r="55" spans="1:9" ht="15" customHeight="1">
      <c r="A55" s="102" t="s">
        <v>892</v>
      </c>
      <c r="B55" s="103">
        <v>57</v>
      </c>
      <c r="C55" s="104" t="s">
        <v>701</v>
      </c>
      <c r="D55" s="105" t="s">
        <v>454</v>
      </c>
      <c r="E55" s="105" t="s">
        <v>455</v>
      </c>
      <c r="F55" s="104" t="s">
        <v>712</v>
      </c>
      <c r="G55" s="105" t="s">
        <v>723</v>
      </c>
      <c r="H55" s="105" t="s">
        <v>735</v>
      </c>
      <c r="I55" s="106" t="s">
        <v>1676</v>
      </c>
    </row>
    <row r="56" spans="1:9" ht="15" customHeight="1">
      <c r="A56" s="102" t="s">
        <v>893</v>
      </c>
      <c r="B56" s="103">
        <v>40</v>
      </c>
      <c r="C56" s="104" t="s">
        <v>703</v>
      </c>
      <c r="D56" s="105" t="s">
        <v>420</v>
      </c>
      <c r="E56" s="105" t="s">
        <v>421</v>
      </c>
      <c r="F56" s="104" t="s">
        <v>712</v>
      </c>
      <c r="G56" s="105" t="s">
        <v>622</v>
      </c>
      <c r="H56" s="105" t="s">
        <v>422</v>
      </c>
      <c r="I56" s="106" t="s">
        <v>1677</v>
      </c>
    </row>
    <row r="57" spans="1:9" ht="15" customHeight="1">
      <c r="A57" s="102" t="s">
        <v>894</v>
      </c>
      <c r="B57" s="103">
        <v>48</v>
      </c>
      <c r="C57" s="104" t="s">
        <v>700</v>
      </c>
      <c r="D57" s="105" t="s">
        <v>435</v>
      </c>
      <c r="E57" s="105" t="s">
        <v>755</v>
      </c>
      <c r="F57" s="104" t="s">
        <v>712</v>
      </c>
      <c r="G57" s="105" t="s">
        <v>713</v>
      </c>
      <c r="H57" s="105" t="s">
        <v>731</v>
      </c>
      <c r="I57" s="106" t="s">
        <v>1678</v>
      </c>
    </row>
    <row r="58" spans="1:9" ht="15" customHeight="1">
      <c r="A58" s="102" t="s">
        <v>895</v>
      </c>
      <c r="B58" s="103">
        <v>69</v>
      </c>
      <c r="C58" s="104" t="s">
        <v>700</v>
      </c>
      <c r="D58" s="105" t="s">
        <v>477</v>
      </c>
      <c r="E58" s="105" t="s">
        <v>478</v>
      </c>
      <c r="F58" s="104" t="s">
        <v>744</v>
      </c>
      <c r="G58" s="105" t="s">
        <v>479</v>
      </c>
      <c r="H58" s="105" t="s">
        <v>480</v>
      </c>
      <c r="I58" s="106" t="s">
        <v>1679</v>
      </c>
    </row>
    <row r="59" spans="1:9" ht="15" customHeight="1">
      <c r="A59" s="102" t="s">
        <v>896</v>
      </c>
      <c r="B59" s="103">
        <v>50</v>
      </c>
      <c r="C59" s="104" t="s">
        <v>702</v>
      </c>
      <c r="D59" s="105" t="s">
        <v>439</v>
      </c>
      <c r="E59" s="105" t="s">
        <v>440</v>
      </c>
      <c r="F59" s="104" t="s">
        <v>712</v>
      </c>
      <c r="G59" s="105" t="s">
        <v>635</v>
      </c>
      <c r="H59" s="105" t="s">
        <v>721</v>
      </c>
      <c r="I59" s="106" t="s">
        <v>1680</v>
      </c>
    </row>
    <row r="60" spans="1:9" ht="15" customHeight="1">
      <c r="A60" s="102" t="s">
        <v>897</v>
      </c>
      <c r="B60" s="103">
        <v>55</v>
      </c>
      <c r="C60" s="104" t="s">
        <v>703</v>
      </c>
      <c r="D60" s="105" t="s">
        <v>740</v>
      </c>
      <c r="E60" s="105" t="s">
        <v>741</v>
      </c>
      <c r="F60" s="104" t="s">
        <v>738</v>
      </c>
      <c r="G60" s="105" t="s">
        <v>742</v>
      </c>
      <c r="H60" s="105" t="s">
        <v>450</v>
      </c>
      <c r="I60" s="106" t="s">
        <v>1681</v>
      </c>
    </row>
    <row r="61" spans="1:9" ht="15" customHeight="1">
      <c r="A61" s="102" t="s">
        <v>898</v>
      </c>
      <c r="B61" s="103">
        <v>46</v>
      </c>
      <c r="C61" s="104" t="s">
        <v>701</v>
      </c>
      <c r="D61" s="105" t="s">
        <v>432</v>
      </c>
      <c r="E61" s="105" t="s">
        <v>433</v>
      </c>
      <c r="F61" s="104" t="s">
        <v>712</v>
      </c>
      <c r="G61" s="105" t="s">
        <v>716</v>
      </c>
      <c r="H61" s="105" t="s">
        <v>719</v>
      </c>
      <c r="I61" s="106" t="s">
        <v>1682</v>
      </c>
    </row>
    <row r="62" spans="1:9" ht="15" customHeight="1">
      <c r="A62" s="102" t="s">
        <v>899</v>
      </c>
      <c r="B62" s="103">
        <v>56</v>
      </c>
      <c r="C62" s="104" t="s">
        <v>701</v>
      </c>
      <c r="D62" s="105" t="s">
        <v>451</v>
      </c>
      <c r="E62" s="105" t="s">
        <v>452</v>
      </c>
      <c r="F62" s="104" t="s">
        <v>712</v>
      </c>
      <c r="G62" s="105" t="s">
        <v>723</v>
      </c>
      <c r="H62" s="105" t="s">
        <v>735</v>
      </c>
      <c r="I62" s="106" t="s">
        <v>1683</v>
      </c>
    </row>
    <row r="63" spans="1:9" ht="15">
      <c r="A63" s="102" t="s">
        <v>900</v>
      </c>
      <c r="B63" s="103">
        <v>47</v>
      </c>
      <c r="C63" s="104" t="s">
        <v>701</v>
      </c>
      <c r="D63" s="105" t="s">
        <v>734</v>
      </c>
      <c r="E63" s="105" t="s">
        <v>743</v>
      </c>
      <c r="F63" s="104" t="s">
        <v>712</v>
      </c>
      <c r="G63" s="105" t="s">
        <v>720</v>
      </c>
      <c r="H63" s="105" t="s">
        <v>735</v>
      </c>
      <c r="I63" s="106" t="s">
        <v>1684</v>
      </c>
    </row>
    <row r="64" spans="1:9" ht="15">
      <c r="A64" s="102" t="s">
        <v>901</v>
      </c>
      <c r="B64" s="103">
        <v>52</v>
      </c>
      <c r="C64" s="104" t="s">
        <v>701</v>
      </c>
      <c r="D64" s="105" t="s">
        <v>623</v>
      </c>
      <c r="E64" s="105" t="s">
        <v>442</v>
      </c>
      <c r="F64" s="104" t="s">
        <v>738</v>
      </c>
      <c r="G64" s="105" t="s">
        <v>715</v>
      </c>
      <c r="H64" s="105" t="s">
        <v>717</v>
      </c>
      <c r="I64" s="106" t="s">
        <v>1685</v>
      </c>
    </row>
    <row r="65" spans="1:9" ht="15">
      <c r="A65" s="102" t="s">
        <v>902</v>
      </c>
      <c r="B65" s="103">
        <v>66</v>
      </c>
      <c r="C65" s="104" t="s">
        <v>700</v>
      </c>
      <c r="D65" s="105" t="s">
        <v>639</v>
      </c>
      <c r="E65" s="105" t="s">
        <v>640</v>
      </c>
      <c r="F65" s="104" t="s">
        <v>712</v>
      </c>
      <c r="G65" s="105" t="s">
        <v>715</v>
      </c>
      <c r="H65" s="105" t="s">
        <v>641</v>
      </c>
      <c r="I65" s="106" t="s">
        <v>1686</v>
      </c>
    </row>
    <row r="66" spans="1:9" ht="15">
      <c r="A66" s="102" t="s">
        <v>903</v>
      </c>
      <c r="B66" s="103">
        <v>61</v>
      </c>
      <c r="C66" s="104" t="s">
        <v>700</v>
      </c>
      <c r="D66" s="105" t="s">
        <v>642</v>
      </c>
      <c r="E66" s="105" t="s">
        <v>643</v>
      </c>
      <c r="F66" s="104" t="s">
        <v>712</v>
      </c>
      <c r="G66" s="105" t="s">
        <v>399</v>
      </c>
      <c r="H66" s="105" t="s">
        <v>465</v>
      </c>
      <c r="I66" s="106" t="s">
        <v>1687</v>
      </c>
    </row>
    <row r="67" spans="1:9" ht="15">
      <c r="A67" s="102" t="s">
        <v>904</v>
      </c>
      <c r="B67" s="103">
        <v>60</v>
      </c>
      <c r="C67" s="104" t="s">
        <v>700</v>
      </c>
      <c r="D67" s="105" t="s">
        <v>461</v>
      </c>
      <c r="E67" s="105" t="s">
        <v>638</v>
      </c>
      <c r="F67" s="104" t="s">
        <v>712</v>
      </c>
      <c r="G67" s="105" t="s">
        <v>462</v>
      </c>
      <c r="H67" s="105" t="s">
        <v>463</v>
      </c>
      <c r="I67" s="106" t="s">
        <v>1688</v>
      </c>
    </row>
    <row r="68" spans="1:9" ht="15">
      <c r="A68" s="102" t="s">
        <v>906</v>
      </c>
      <c r="B68" s="103">
        <v>70</v>
      </c>
      <c r="C68" s="104" t="s">
        <v>700</v>
      </c>
      <c r="D68" s="105" t="s">
        <v>481</v>
      </c>
      <c r="E68" s="105" t="s">
        <v>482</v>
      </c>
      <c r="F68" s="104" t="s">
        <v>712</v>
      </c>
      <c r="G68" s="105" t="s">
        <v>720</v>
      </c>
      <c r="H68" s="105" t="s">
        <v>726</v>
      </c>
      <c r="I68" s="106" t="s">
        <v>1689</v>
      </c>
    </row>
    <row r="69" spans="1:9" ht="15">
      <c r="A69" s="102" t="s">
        <v>907</v>
      </c>
      <c r="B69" s="103">
        <v>49</v>
      </c>
      <c r="C69" s="104" t="s">
        <v>703</v>
      </c>
      <c r="D69" s="105" t="s">
        <v>437</v>
      </c>
      <c r="E69" s="105" t="s">
        <v>438</v>
      </c>
      <c r="F69" s="104" t="s">
        <v>712</v>
      </c>
      <c r="G69" s="105" t="s">
        <v>614</v>
      </c>
      <c r="H69" s="105" t="s">
        <v>733</v>
      </c>
      <c r="I69" s="106" t="s">
        <v>1690</v>
      </c>
    </row>
    <row r="70" spans="1:9" ht="15">
      <c r="A70" s="102" t="s">
        <v>908</v>
      </c>
      <c r="B70" s="103">
        <v>63</v>
      </c>
      <c r="C70" s="104" t="s">
        <v>700</v>
      </c>
      <c r="D70" s="105" t="s">
        <v>645</v>
      </c>
      <c r="E70" s="105" t="s">
        <v>646</v>
      </c>
      <c r="F70" s="104" t="s">
        <v>744</v>
      </c>
      <c r="G70" s="105" t="s">
        <v>647</v>
      </c>
      <c r="H70" s="105" t="s">
        <v>726</v>
      </c>
      <c r="I70" s="106" t="s">
        <v>1691</v>
      </c>
    </row>
    <row r="71" spans="1:9" ht="15">
      <c r="A71" s="102" t="s">
        <v>909</v>
      </c>
      <c r="B71" s="103">
        <v>68</v>
      </c>
      <c r="C71" s="104" t="s">
        <v>700</v>
      </c>
      <c r="D71" s="105" t="s">
        <v>474</v>
      </c>
      <c r="E71" s="105" t="s">
        <v>475</v>
      </c>
      <c r="F71" s="104" t="s">
        <v>712</v>
      </c>
      <c r="G71" s="105" t="s">
        <v>462</v>
      </c>
      <c r="H71" s="105" t="s">
        <v>422</v>
      </c>
      <c r="I71" s="106" t="s">
        <v>1692</v>
      </c>
    </row>
    <row r="72" spans="1:9" ht="15">
      <c r="A72" s="102" t="s">
        <v>910</v>
      </c>
      <c r="B72" s="103">
        <v>67</v>
      </c>
      <c r="C72" s="104" t="s">
        <v>703</v>
      </c>
      <c r="D72" s="105" t="s">
        <v>739</v>
      </c>
      <c r="E72" s="105" t="s">
        <v>636</v>
      </c>
      <c r="F72" s="104" t="s">
        <v>712</v>
      </c>
      <c r="G72" s="105" t="s">
        <v>622</v>
      </c>
      <c r="H72" s="105" t="s">
        <v>731</v>
      </c>
      <c r="I72" s="106" t="s">
        <v>1693</v>
      </c>
    </row>
    <row r="73" spans="1:9" ht="15">
      <c r="A73" s="102" t="s">
        <v>911</v>
      </c>
      <c r="B73" s="103">
        <v>72</v>
      </c>
      <c r="C73" s="104" t="s">
        <v>710</v>
      </c>
      <c r="D73" s="105" t="s">
        <v>745</v>
      </c>
      <c r="E73" s="105" t="s">
        <v>746</v>
      </c>
      <c r="F73" s="104" t="s">
        <v>712</v>
      </c>
      <c r="G73" s="105" t="s">
        <v>485</v>
      </c>
      <c r="H73" s="105" t="s">
        <v>657</v>
      </c>
      <c r="I73" s="106" t="s">
        <v>1694</v>
      </c>
    </row>
    <row r="74" spans="1:9" ht="15">
      <c r="A74" s="102" t="s">
        <v>912</v>
      </c>
      <c r="B74" s="103">
        <v>75</v>
      </c>
      <c r="C74" s="104" t="s">
        <v>710</v>
      </c>
      <c r="D74" s="105" t="s">
        <v>747</v>
      </c>
      <c r="E74" s="105" t="s">
        <v>658</v>
      </c>
      <c r="F74" s="104" t="s">
        <v>712</v>
      </c>
      <c r="G74" s="105" t="s">
        <v>485</v>
      </c>
      <c r="H74" s="105" t="s">
        <v>659</v>
      </c>
      <c r="I74" s="106" t="s">
        <v>1695</v>
      </c>
    </row>
    <row r="75" spans="1:9" ht="15">
      <c r="A75" s="102" t="s">
        <v>913</v>
      </c>
      <c r="B75" s="103">
        <v>76</v>
      </c>
      <c r="C75" s="104" t="s">
        <v>710</v>
      </c>
      <c r="D75" s="105" t="s">
        <v>490</v>
      </c>
      <c r="E75" s="105" t="s">
        <v>491</v>
      </c>
      <c r="F75" s="104" t="s">
        <v>712</v>
      </c>
      <c r="G75" s="105" t="s">
        <v>418</v>
      </c>
      <c r="H75" s="105" t="s">
        <v>492</v>
      </c>
      <c r="I75" s="106" t="s">
        <v>1696</v>
      </c>
    </row>
    <row r="76" spans="1:9" ht="15">
      <c r="A76" s="102" t="s">
        <v>915</v>
      </c>
      <c r="B76" s="103">
        <v>77</v>
      </c>
      <c r="C76" s="104" t="s">
        <v>710</v>
      </c>
      <c r="D76" s="105" t="s">
        <v>493</v>
      </c>
      <c r="E76" s="105" t="s">
        <v>648</v>
      </c>
      <c r="F76" s="104" t="s">
        <v>712</v>
      </c>
      <c r="G76" s="105" t="s">
        <v>484</v>
      </c>
      <c r="H76" s="105" t="s">
        <v>649</v>
      </c>
      <c r="I76" s="106" t="s">
        <v>1697</v>
      </c>
    </row>
    <row r="77" spans="1:9" ht="15">
      <c r="A77" s="102" t="s">
        <v>916</v>
      </c>
      <c r="B77" s="103">
        <v>80</v>
      </c>
      <c r="C77" s="104" t="s">
        <v>710</v>
      </c>
      <c r="D77" s="105" t="s">
        <v>500</v>
      </c>
      <c r="E77" s="105" t="s">
        <v>501</v>
      </c>
      <c r="F77" s="104" t="s">
        <v>712</v>
      </c>
      <c r="G77" s="105" t="s">
        <v>732</v>
      </c>
      <c r="H77" s="105" t="s">
        <v>659</v>
      </c>
      <c r="I77" s="106" t="s">
        <v>1698</v>
      </c>
    </row>
    <row r="78" spans="1:9" ht="15">
      <c r="A78" s="102" t="s">
        <v>917</v>
      </c>
      <c r="B78" s="103">
        <v>78</v>
      </c>
      <c r="C78" s="104" t="s">
        <v>710</v>
      </c>
      <c r="D78" s="105" t="s">
        <v>494</v>
      </c>
      <c r="E78" s="105" t="s">
        <v>495</v>
      </c>
      <c r="F78" s="104" t="s">
        <v>712</v>
      </c>
      <c r="G78" s="105" t="s">
        <v>732</v>
      </c>
      <c r="H78" s="105" t="s">
        <v>496</v>
      </c>
      <c r="I78" s="106" t="s">
        <v>1699</v>
      </c>
    </row>
    <row r="79" spans="1:9" ht="15">
      <c r="A79" s="102" t="s">
        <v>918</v>
      </c>
      <c r="B79" s="103">
        <v>73</v>
      </c>
      <c r="C79" s="104" t="s">
        <v>710</v>
      </c>
      <c r="D79" s="105" t="s">
        <v>748</v>
      </c>
      <c r="E79" s="105" t="s">
        <v>749</v>
      </c>
      <c r="F79" s="104" t="s">
        <v>712</v>
      </c>
      <c r="G79" s="105" t="s">
        <v>484</v>
      </c>
      <c r="H79" s="105" t="s">
        <v>659</v>
      </c>
      <c r="I79" s="106" t="s">
        <v>1700</v>
      </c>
    </row>
    <row r="80" spans="1:9" ht="15">
      <c r="A80" s="102" t="s">
        <v>919</v>
      </c>
      <c r="B80" s="103">
        <v>79</v>
      </c>
      <c r="C80" s="104" t="s">
        <v>710</v>
      </c>
      <c r="D80" s="105" t="s">
        <v>497</v>
      </c>
      <c r="E80" s="105" t="s">
        <v>498</v>
      </c>
      <c r="F80" s="104" t="s">
        <v>712</v>
      </c>
      <c r="G80" s="105" t="s">
        <v>604</v>
      </c>
      <c r="H80" s="105" t="s">
        <v>499</v>
      </c>
      <c r="I80" s="106" t="s">
        <v>1701</v>
      </c>
    </row>
  </sheetData>
  <sheetProtection/>
  <autoFilter ref="A9:I80"/>
  <printOptions horizontalCentered="1"/>
  <pageMargins left="0" right="0" top="0" bottom="0" header="0" footer="0"/>
  <pageSetup fitToHeight="2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7.140625" style="44" customWidth="1"/>
    <col min="2" max="2" width="4.28125" style="44" customWidth="1"/>
    <col min="3" max="3" width="23.421875" style="44" customWidth="1"/>
    <col min="4" max="6" width="8.00390625" style="123" customWidth="1"/>
    <col min="7" max="7" width="6.7109375" style="44" customWidth="1"/>
    <col min="8" max="8" width="12.28125" style="44" customWidth="1"/>
    <col min="9" max="9" width="3.421875" style="44" customWidth="1"/>
    <col min="10" max="10" width="9.140625" style="111" customWidth="1"/>
  </cols>
  <sheetData>
    <row r="1" spans="1:8" ht="6" customHeight="1">
      <c r="A1" s="52"/>
      <c r="B1" s="51"/>
      <c r="C1" s="51"/>
      <c r="D1" s="112"/>
      <c r="E1" s="112"/>
      <c r="F1" s="112"/>
      <c r="G1" s="51"/>
      <c r="H1" s="51"/>
    </row>
    <row r="2" spans="1:8" ht="15.75">
      <c r="A2" s="313" t="str">
        <f>Startlist!$A4</f>
        <v>17th South Estonian Rally</v>
      </c>
      <c r="B2" s="313"/>
      <c r="C2" s="313"/>
      <c r="D2" s="313"/>
      <c r="E2" s="313"/>
      <c r="F2" s="313"/>
      <c r="G2" s="313"/>
      <c r="H2" s="313"/>
    </row>
    <row r="3" spans="1:8" ht="15">
      <c r="A3" s="314" t="str">
        <f>Startlist!$F5</f>
        <v>August 30-31, 2019</v>
      </c>
      <c r="B3" s="314"/>
      <c r="C3" s="314"/>
      <c r="D3" s="314"/>
      <c r="E3" s="314"/>
      <c r="F3" s="314"/>
      <c r="G3" s="314"/>
      <c r="H3" s="314"/>
    </row>
    <row r="4" spans="1:8" ht="15">
      <c r="A4" s="314" t="str">
        <f>Startlist!$F6</f>
        <v>Võrumaa</v>
      </c>
      <c r="B4" s="314"/>
      <c r="C4" s="314"/>
      <c r="D4" s="314"/>
      <c r="E4" s="314"/>
      <c r="F4" s="314"/>
      <c r="G4" s="314"/>
      <c r="H4" s="314"/>
    </row>
    <row r="5" spans="1:8" ht="15">
      <c r="A5" s="10" t="s">
        <v>706</v>
      </c>
      <c r="B5" s="43"/>
      <c r="C5" s="43"/>
      <c r="D5" s="113"/>
      <c r="E5" s="113"/>
      <c r="F5" s="113"/>
      <c r="G5" s="43"/>
      <c r="H5" s="43"/>
    </row>
    <row r="6" spans="1:8" ht="12.75">
      <c r="A6" s="32" t="s">
        <v>672</v>
      </c>
      <c r="B6" s="26" t="s">
        <v>673</v>
      </c>
      <c r="C6" s="27" t="s">
        <v>674</v>
      </c>
      <c r="D6" s="315" t="s">
        <v>709</v>
      </c>
      <c r="E6" s="316"/>
      <c r="F6" s="316"/>
      <c r="G6" s="25" t="s">
        <v>683</v>
      </c>
      <c r="H6" s="25" t="s">
        <v>693</v>
      </c>
    </row>
    <row r="7" spans="1:8" ht="12.75">
      <c r="A7" s="31" t="s">
        <v>695</v>
      </c>
      <c r="B7" s="28"/>
      <c r="C7" s="29" t="s">
        <v>670</v>
      </c>
      <c r="D7" s="115" t="s">
        <v>675</v>
      </c>
      <c r="E7" s="115" t="s">
        <v>676</v>
      </c>
      <c r="F7" s="115" t="s">
        <v>677</v>
      </c>
      <c r="G7" s="30"/>
      <c r="H7" s="31" t="s">
        <v>694</v>
      </c>
    </row>
    <row r="8" spans="1:10" ht="12.75">
      <c r="A8" s="156" t="s">
        <v>938</v>
      </c>
      <c r="B8" s="157">
        <v>2</v>
      </c>
      <c r="C8" s="158" t="s">
        <v>1055</v>
      </c>
      <c r="D8" s="159" t="s">
        <v>1194</v>
      </c>
      <c r="E8" s="160" t="s">
        <v>1195</v>
      </c>
      <c r="F8" s="160" t="s">
        <v>1196</v>
      </c>
      <c r="G8" s="161"/>
      <c r="H8" s="162" t="s">
        <v>1197</v>
      </c>
      <c r="I8" s="181"/>
      <c r="J8"/>
    </row>
    <row r="9" spans="1:10" ht="12.75">
      <c r="A9" s="165" t="s">
        <v>763</v>
      </c>
      <c r="B9" s="166"/>
      <c r="C9" s="167" t="s">
        <v>816</v>
      </c>
      <c r="D9" s="168" t="s">
        <v>952</v>
      </c>
      <c r="E9" s="169" t="s">
        <v>944</v>
      </c>
      <c r="F9" s="169" t="s">
        <v>952</v>
      </c>
      <c r="G9" s="170"/>
      <c r="H9" s="155" t="s">
        <v>945</v>
      </c>
      <c r="I9" s="181"/>
      <c r="J9"/>
    </row>
    <row r="10" spans="1:10" ht="12.75">
      <c r="A10" s="156" t="s">
        <v>946</v>
      </c>
      <c r="B10" s="157">
        <v>3</v>
      </c>
      <c r="C10" s="158" t="s">
        <v>1056</v>
      </c>
      <c r="D10" s="159" t="s">
        <v>1198</v>
      </c>
      <c r="E10" s="160" t="s">
        <v>1199</v>
      </c>
      <c r="F10" s="160" t="s">
        <v>1198</v>
      </c>
      <c r="G10" s="161"/>
      <c r="H10" s="162" t="s">
        <v>1200</v>
      </c>
      <c r="I10" s="181"/>
      <c r="J10"/>
    </row>
    <row r="11" spans="1:10" ht="12.75">
      <c r="A11" s="165" t="s">
        <v>707</v>
      </c>
      <c r="B11" s="166"/>
      <c r="C11" s="167" t="s">
        <v>653</v>
      </c>
      <c r="D11" s="168" t="s">
        <v>944</v>
      </c>
      <c r="E11" s="169" t="s">
        <v>975</v>
      </c>
      <c r="F11" s="169" t="s">
        <v>944</v>
      </c>
      <c r="G11" s="170"/>
      <c r="H11" s="155" t="s">
        <v>1201</v>
      </c>
      <c r="I11" s="181"/>
      <c r="J11"/>
    </row>
    <row r="12" spans="1:10" ht="12.75">
      <c r="A12" s="156" t="s">
        <v>1202</v>
      </c>
      <c r="B12" s="157">
        <v>6</v>
      </c>
      <c r="C12" s="158" t="s">
        <v>1059</v>
      </c>
      <c r="D12" s="159" t="s">
        <v>1203</v>
      </c>
      <c r="E12" s="160" t="s">
        <v>1204</v>
      </c>
      <c r="F12" s="160" t="s">
        <v>1205</v>
      </c>
      <c r="G12" s="161"/>
      <c r="H12" s="162" t="s">
        <v>1206</v>
      </c>
      <c r="I12" s="181"/>
      <c r="J12"/>
    </row>
    <row r="13" spans="1:10" ht="12.75">
      <c r="A13" s="165" t="s">
        <v>707</v>
      </c>
      <c r="B13" s="166"/>
      <c r="C13" s="167" t="s">
        <v>654</v>
      </c>
      <c r="D13" s="168" t="s">
        <v>1016</v>
      </c>
      <c r="E13" s="169" t="s">
        <v>952</v>
      </c>
      <c r="F13" s="169" t="s">
        <v>975</v>
      </c>
      <c r="G13" s="170"/>
      <c r="H13" s="155" t="s">
        <v>1207</v>
      </c>
      <c r="I13" s="181"/>
      <c r="J13"/>
    </row>
    <row r="14" spans="1:10" ht="12.75">
      <c r="A14" s="156" t="s">
        <v>958</v>
      </c>
      <c r="B14" s="157">
        <v>10</v>
      </c>
      <c r="C14" s="158" t="s">
        <v>1063</v>
      </c>
      <c r="D14" s="159" t="s">
        <v>1208</v>
      </c>
      <c r="E14" s="160" t="s">
        <v>1209</v>
      </c>
      <c r="F14" s="160" t="s">
        <v>1210</v>
      </c>
      <c r="G14" s="161"/>
      <c r="H14" s="162" t="s">
        <v>1211</v>
      </c>
      <c r="I14" s="181"/>
      <c r="J14"/>
    </row>
    <row r="15" spans="1:10" ht="12.75">
      <c r="A15" s="165" t="s">
        <v>763</v>
      </c>
      <c r="B15" s="166"/>
      <c r="C15" s="167" t="s">
        <v>714</v>
      </c>
      <c r="D15" s="168" t="s">
        <v>1135</v>
      </c>
      <c r="E15" s="169" t="s">
        <v>964</v>
      </c>
      <c r="F15" s="169" t="s">
        <v>1135</v>
      </c>
      <c r="G15" s="170"/>
      <c r="H15" s="155" t="s">
        <v>1212</v>
      </c>
      <c r="I15" s="181"/>
      <c r="J15"/>
    </row>
    <row r="16" spans="1:10" ht="12.75">
      <c r="A16" s="156" t="s">
        <v>1213</v>
      </c>
      <c r="B16" s="157">
        <v>11</v>
      </c>
      <c r="C16" s="158" t="s">
        <v>1064</v>
      </c>
      <c r="D16" s="159" t="s">
        <v>1214</v>
      </c>
      <c r="E16" s="160" t="s">
        <v>1215</v>
      </c>
      <c r="F16" s="160" t="s">
        <v>1216</v>
      </c>
      <c r="G16" s="161"/>
      <c r="H16" s="162" t="s">
        <v>1217</v>
      </c>
      <c r="I16" s="181"/>
      <c r="J16"/>
    </row>
    <row r="17" spans="1:10" ht="12.75">
      <c r="A17" s="165" t="s">
        <v>763</v>
      </c>
      <c r="B17" s="166"/>
      <c r="C17" s="167" t="s">
        <v>654</v>
      </c>
      <c r="D17" s="168" t="s">
        <v>1114</v>
      </c>
      <c r="E17" s="169" t="s">
        <v>985</v>
      </c>
      <c r="F17" s="169" t="s">
        <v>1114</v>
      </c>
      <c r="G17" s="170"/>
      <c r="H17" s="155" t="s">
        <v>1218</v>
      </c>
      <c r="I17" s="181"/>
      <c r="J17"/>
    </row>
    <row r="18" spans="1:10" ht="12.75">
      <c r="A18" s="156" t="s">
        <v>1219</v>
      </c>
      <c r="B18" s="157">
        <v>12</v>
      </c>
      <c r="C18" s="158" t="s">
        <v>1065</v>
      </c>
      <c r="D18" s="159" t="s">
        <v>1220</v>
      </c>
      <c r="E18" s="160" t="s">
        <v>1221</v>
      </c>
      <c r="F18" s="160" t="s">
        <v>1220</v>
      </c>
      <c r="G18" s="161"/>
      <c r="H18" s="162" t="s">
        <v>1222</v>
      </c>
      <c r="I18" s="181"/>
      <c r="J18"/>
    </row>
    <row r="19" spans="1:10" ht="12.75">
      <c r="A19" s="165" t="s">
        <v>763</v>
      </c>
      <c r="B19" s="166"/>
      <c r="C19" s="167" t="s">
        <v>714</v>
      </c>
      <c r="D19" s="168" t="s">
        <v>1223</v>
      </c>
      <c r="E19" s="169" t="s">
        <v>1016</v>
      </c>
      <c r="F19" s="169" t="s">
        <v>1224</v>
      </c>
      <c r="G19" s="170"/>
      <c r="H19" s="155" t="s">
        <v>1225</v>
      </c>
      <c r="I19" s="181"/>
      <c r="J19"/>
    </row>
    <row r="20" spans="1:10" ht="12.75">
      <c r="A20" s="156" t="s">
        <v>1126</v>
      </c>
      <c r="B20" s="157">
        <v>9</v>
      </c>
      <c r="C20" s="158" t="s">
        <v>1062</v>
      </c>
      <c r="D20" s="159" t="s">
        <v>1208</v>
      </c>
      <c r="E20" s="160" t="s">
        <v>1226</v>
      </c>
      <c r="F20" s="160" t="s">
        <v>1227</v>
      </c>
      <c r="G20" s="161"/>
      <c r="H20" s="162" t="s">
        <v>1228</v>
      </c>
      <c r="I20" s="181"/>
      <c r="J20"/>
    </row>
    <row r="21" spans="1:10" ht="12.75">
      <c r="A21" s="165" t="s">
        <v>707</v>
      </c>
      <c r="B21" s="166"/>
      <c r="C21" s="167" t="s">
        <v>654</v>
      </c>
      <c r="D21" s="168" t="s">
        <v>1156</v>
      </c>
      <c r="E21" s="169" t="s">
        <v>1114</v>
      </c>
      <c r="F21" s="169" t="s">
        <v>1229</v>
      </c>
      <c r="G21" s="170"/>
      <c r="H21" s="155" t="s">
        <v>1230</v>
      </c>
      <c r="I21" s="181"/>
      <c r="J21"/>
    </row>
    <row r="22" spans="1:10" ht="12.75">
      <c r="A22" s="156" t="s">
        <v>1231</v>
      </c>
      <c r="B22" s="157">
        <v>22</v>
      </c>
      <c r="C22" s="158" t="s">
        <v>1073</v>
      </c>
      <c r="D22" s="159" t="s">
        <v>1232</v>
      </c>
      <c r="E22" s="160" t="s">
        <v>1233</v>
      </c>
      <c r="F22" s="160" t="s">
        <v>1234</v>
      </c>
      <c r="G22" s="161"/>
      <c r="H22" s="162" t="s">
        <v>1235</v>
      </c>
      <c r="I22" s="181"/>
      <c r="J22"/>
    </row>
    <row r="23" spans="1:10" ht="12.75">
      <c r="A23" s="165" t="s">
        <v>704</v>
      </c>
      <c r="B23" s="166"/>
      <c r="C23" s="167" t="s">
        <v>757</v>
      </c>
      <c r="D23" s="168" t="s">
        <v>1236</v>
      </c>
      <c r="E23" s="169" t="s">
        <v>1005</v>
      </c>
      <c r="F23" s="169" t="s">
        <v>1236</v>
      </c>
      <c r="G23" s="170"/>
      <c r="H23" s="155" t="s">
        <v>1237</v>
      </c>
      <c r="I23" s="181"/>
      <c r="J23"/>
    </row>
    <row r="24" spans="1:10" ht="12.75">
      <c r="A24" s="156" t="s">
        <v>1238</v>
      </c>
      <c r="B24" s="157">
        <v>58</v>
      </c>
      <c r="C24" s="158" t="s">
        <v>939</v>
      </c>
      <c r="D24" s="159" t="s">
        <v>940</v>
      </c>
      <c r="E24" s="160" t="s">
        <v>941</v>
      </c>
      <c r="F24" s="160" t="s">
        <v>942</v>
      </c>
      <c r="G24" s="161"/>
      <c r="H24" s="162" t="s">
        <v>943</v>
      </c>
      <c r="I24" s="181"/>
      <c r="J24"/>
    </row>
    <row r="25" spans="1:10" ht="12.75">
      <c r="A25" s="165" t="s">
        <v>701</v>
      </c>
      <c r="B25" s="166"/>
      <c r="C25" s="167" t="s">
        <v>717</v>
      </c>
      <c r="D25" s="168" t="s">
        <v>1239</v>
      </c>
      <c r="E25" s="169" t="s">
        <v>1140</v>
      </c>
      <c r="F25" s="169" t="s">
        <v>1240</v>
      </c>
      <c r="G25" s="170"/>
      <c r="H25" s="155" t="s">
        <v>1241</v>
      </c>
      <c r="I25" s="181"/>
      <c r="J25"/>
    </row>
    <row r="26" spans="1:10" ht="12.75">
      <c r="A26" s="156" t="s">
        <v>1242</v>
      </c>
      <c r="B26" s="157">
        <v>21</v>
      </c>
      <c r="C26" s="158" t="s">
        <v>1072</v>
      </c>
      <c r="D26" s="159" t="s">
        <v>1243</v>
      </c>
      <c r="E26" s="160" t="s">
        <v>1244</v>
      </c>
      <c r="F26" s="160" t="s">
        <v>1216</v>
      </c>
      <c r="G26" s="161"/>
      <c r="H26" s="162" t="s">
        <v>1245</v>
      </c>
      <c r="I26" s="181"/>
      <c r="J26"/>
    </row>
    <row r="27" spans="1:10" ht="12.75">
      <c r="A27" s="165" t="s">
        <v>704</v>
      </c>
      <c r="B27" s="166"/>
      <c r="C27" s="167" t="s">
        <v>654</v>
      </c>
      <c r="D27" s="168" t="s">
        <v>1140</v>
      </c>
      <c r="E27" s="169" t="s">
        <v>1049</v>
      </c>
      <c r="F27" s="169" t="s">
        <v>979</v>
      </c>
      <c r="G27" s="170"/>
      <c r="H27" s="155" t="s">
        <v>1246</v>
      </c>
      <c r="I27" s="181"/>
      <c r="J27"/>
    </row>
    <row r="28" spans="1:10" ht="12.75">
      <c r="A28" s="156" t="s">
        <v>1247</v>
      </c>
      <c r="B28" s="157">
        <v>1</v>
      </c>
      <c r="C28" s="158" t="s">
        <v>1054</v>
      </c>
      <c r="D28" s="159" t="s">
        <v>1227</v>
      </c>
      <c r="E28" s="160" t="s">
        <v>1248</v>
      </c>
      <c r="F28" s="160" t="s">
        <v>1249</v>
      </c>
      <c r="G28" s="161"/>
      <c r="H28" s="162" t="s">
        <v>1250</v>
      </c>
      <c r="I28" s="181"/>
      <c r="J28"/>
    </row>
    <row r="29" spans="1:10" ht="12.75">
      <c r="A29" s="165" t="s">
        <v>763</v>
      </c>
      <c r="B29" s="166"/>
      <c r="C29" s="167" t="s">
        <v>771</v>
      </c>
      <c r="D29" s="168" t="s">
        <v>1251</v>
      </c>
      <c r="E29" s="169" t="s">
        <v>1252</v>
      </c>
      <c r="F29" s="169" t="s">
        <v>964</v>
      </c>
      <c r="G29" s="170"/>
      <c r="H29" s="155" t="s">
        <v>1253</v>
      </c>
      <c r="I29" s="181"/>
      <c r="J29"/>
    </row>
    <row r="30" spans="1:10" ht="12.75">
      <c r="A30" s="156" t="s">
        <v>1142</v>
      </c>
      <c r="B30" s="157">
        <v>32</v>
      </c>
      <c r="C30" s="158" t="s">
        <v>1083</v>
      </c>
      <c r="D30" s="159" t="s">
        <v>1254</v>
      </c>
      <c r="E30" s="160" t="s">
        <v>1255</v>
      </c>
      <c r="F30" s="160" t="s">
        <v>1256</v>
      </c>
      <c r="G30" s="161"/>
      <c r="H30" s="162" t="s">
        <v>1257</v>
      </c>
      <c r="I30" s="181"/>
      <c r="J30"/>
    </row>
    <row r="31" spans="1:10" ht="12.75">
      <c r="A31" s="165" t="s">
        <v>702</v>
      </c>
      <c r="B31" s="166"/>
      <c r="C31" s="167" t="s">
        <v>721</v>
      </c>
      <c r="D31" s="168" t="s">
        <v>1258</v>
      </c>
      <c r="E31" s="169" t="s">
        <v>1174</v>
      </c>
      <c r="F31" s="169" t="s">
        <v>1239</v>
      </c>
      <c r="G31" s="170"/>
      <c r="H31" s="155" t="s">
        <v>1259</v>
      </c>
      <c r="I31" s="181"/>
      <c r="J31"/>
    </row>
    <row r="32" spans="1:10" ht="12.75">
      <c r="A32" s="156" t="s">
        <v>1260</v>
      </c>
      <c r="B32" s="157">
        <v>5</v>
      </c>
      <c r="C32" s="158" t="s">
        <v>1058</v>
      </c>
      <c r="D32" s="159" t="s">
        <v>1261</v>
      </c>
      <c r="E32" s="160" t="s">
        <v>1262</v>
      </c>
      <c r="F32" s="160" t="s">
        <v>1263</v>
      </c>
      <c r="G32" s="161"/>
      <c r="H32" s="162" t="s">
        <v>1264</v>
      </c>
      <c r="I32" s="181"/>
      <c r="J32"/>
    </row>
    <row r="33" spans="1:10" ht="12.75">
      <c r="A33" s="165" t="s">
        <v>763</v>
      </c>
      <c r="B33" s="166"/>
      <c r="C33" s="167" t="s">
        <v>771</v>
      </c>
      <c r="D33" s="168" t="s">
        <v>975</v>
      </c>
      <c r="E33" s="169" t="s">
        <v>1053</v>
      </c>
      <c r="F33" s="169" t="s">
        <v>1265</v>
      </c>
      <c r="G33" s="170"/>
      <c r="H33" s="155" t="s">
        <v>1266</v>
      </c>
      <c r="I33" s="181"/>
      <c r="J33"/>
    </row>
    <row r="34" spans="1:10" ht="12.75">
      <c r="A34" s="156" t="s">
        <v>1143</v>
      </c>
      <c r="B34" s="157">
        <v>43</v>
      </c>
      <c r="C34" s="158" t="s">
        <v>1093</v>
      </c>
      <c r="D34" s="159" t="s">
        <v>1107</v>
      </c>
      <c r="E34" s="160" t="s">
        <v>1108</v>
      </c>
      <c r="F34" s="160" t="s">
        <v>1109</v>
      </c>
      <c r="G34" s="161"/>
      <c r="H34" s="162" t="s">
        <v>1110</v>
      </c>
      <c r="I34" s="181"/>
      <c r="J34"/>
    </row>
    <row r="35" spans="1:10" ht="12.75">
      <c r="A35" s="165" t="s">
        <v>702</v>
      </c>
      <c r="B35" s="166"/>
      <c r="C35" s="167" t="s">
        <v>721</v>
      </c>
      <c r="D35" s="168" t="s">
        <v>1267</v>
      </c>
      <c r="E35" s="169" t="s">
        <v>1268</v>
      </c>
      <c r="F35" s="169" t="s">
        <v>1269</v>
      </c>
      <c r="G35" s="170"/>
      <c r="H35" s="155" t="s">
        <v>1270</v>
      </c>
      <c r="I35" s="181"/>
      <c r="J35"/>
    </row>
    <row r="36" spans="1:10" ht="12.75">
      <c r="A36" s="156" t="s">
        <v>1271</v>
      </c>
      <c r="B36" s="157">
        <v>38</v>
      </c>
      <c r="C36" s="158" t="s">
        <v>1089</v>
      </c>
      <c r="D36" s="159" t="s">
        <v>1111</v>
      </c>
      <c r="E36" s="160" t="s">
        <v>1112</v>
      </c>
      <c r="F36" s="160" t="s">
        <v>1111</v>
      </c>
      <c r="G36" s="161"/>
      <c r="H36" s="162" t="s">
        <v>1113</v>
      </c>
      <c r="I36" s="181"/>
      <c r="J36"/>
    </row>
    <row r="37" spans="1:10" ht="12.75">
      <c r="A37" s="165" t="s">
        <v>700</v>
      </c>
      <c r="B37" s="166"/>
      <c r="C37" s="167" t="s">
        <v>726</v>
      </c>
      <c r="D37" s="168" t="s">
        <v>1272</v>
      </c>
      <c r="E37" s="169" t="s">
        <v>1273</v>
      </c>
      <c r="F37" s="169" t="s">
        <v>1274</v>
      </c>
      <c r="G37" s="170"/>
      <c r="H37" s="155" t="s">
        <v>1275</v>
      </c>
      <c r="I37" s="181"/>
      <c r="J37"/>
    </row>
    <row r="38" spans="1:10" ht="12.75">
      <c r="A38" s="156" t="s">
        <v>1276</v>
      </c>
      <c r="B38" s="157">
        <v>39</v>
      </c>
      <c r="C38" s="158" t="s">
        <v>1090</v>
      </c>
      <c r="D38" s="159" t="s">
        <v>1107</v>
      </c>
      <c r="E38" s="160" t="s">
        <v>1115</v>
      </c>
      <c r="F38" s="160" t="s">
        <v>1116</v>
      </c>
      <c r="G38" s="161"/>
      <c r="H38" s="162" t="s">
        <v>1117</v>
      </c>
      <c r="I38" s="181"/>
      <c r="J38"/>
    </row>
    <row r="39" spans="1:10" ht="12.75">
      <c r="A39" s="165" t="s">
        <v>700</v>
      </c>
      <c r="B39" s="166"/>
      <c r="C39" s="167" t="s">
        <v>726</v>
      </c>
      <c r="D39" s="168" t="s">
        <v>1277</v>
      </c>
      <c r="E39" s="169" t="s">
        <v>1148</v>
      </c>
      <c r="F39" s="169" t="s">
        <v>1278</v>
      </c>
      <c r="G39" s="170"/>
      <c r="H39" s="155" t="s">
        <v>1279</v>
      </c>
      <c r="I39" s="181"/>
      <c r="J39"/>
    </row>
    <row r="40" spans="1:10" ht="12.75">
      <c r="A40" s="156" t="s">
        <v>1280</v>
      </c>
      <c r="B40" s="157">
        <v>25</v>
      </c>
      <c r="C40" s="158" t="s">
        <v>1076</v>
      </c>
      <c r="D40" s="159" t="s">
        <v>1281</v>
      </c>
      <c r="E40" s="160" t="s">
        <v>1115</v>
      </c>
      <c r="F40" s="160" t="s">
        <v>1282</v>
      </c>
      <c r="G40" s="161"/>
      <c r="H40" s="162" t="s">
        <v>1283</v>
      </c>
      <c r="I40" s="181"/>
      <c r="J40"/>
    </row>
    <row r="41" spans="1:10" ht="12.75">
      <c r="A41" s="165" t="s">
        <v>704</v>
      </c>
      <c r="B41" s="166"/>
      <c r="C41" s="167" t="s">
        <v>756</v>
      </c>
      <c r="D41" s="168" t="s">
        <v>1284</v>
      </c>
      <c r="E41" s="169" t="s">
        <v>1169</v>
      </c>
      <c r="F41" s="169" t="s">
        <v>1192</v>
      </c>
      <c r="G41" s="170"/>
      <c r="H41" s="155" t="s">
        <v>1285</v>
      </c>
      <c r="I41" s="181"/>
      <c r="J41"/>
    </row>
    <row r="42" spans="1:10" ht="12.75">
      <c r="A42" s="156" t="s">
        <v>1286</v>
      </c>
      <c r="B42" s="157">
        <v>23</v>
      </c>
      <c r="C42" s="158" t="s">
        <v>1074</v>
      </c>
      <c r="D42" s="159" t="s">
        <v>942</v>
      </c>
      <c r="E42" s="160" t="s">
        <v>1287</v>
      </c>
      <c r="F42" s="160" t="s">
        <v>1288</v>
      </c>
      <c r="G42" s="161"/>
      <c r="H42" s="162" t="s">
        <v>1289</v>
      </c>
      <c r="I42" s="181"/>
      <c r="J42"/>
    </row>
    <row r="43" spans="1:10" ht="12.75">
      <c r="A43" s="165" t="s">
        <v>704</v>
      </c>
      <c r="B43" s="166"/>
      <c r="C43" s="167" t="s">
        <v>757</v>
      </c>
      <c r="D43" s="168" t="s">
        <v>1165</v>
      </c>
      <c r="E43" s="169" t="s">
        <v>1290</v>
      </c>
      <c r="F43" s="169" t="s">
        <v>1165</v>
      </c>
      <c r="G43" s="170"/>
      <c r="H43" s="155" t="s">
        <v>1291</v>
      </c>
      <c r="I43" s="181"/>
      <c r="J43"/>
    </row>
    <row r="44" spans="1:10" ht="12.75">
      <c r="A44" s="156" t="s">
        <v>1038</v>
      </c>
      <c r="B44" s="157">
        <v>19</v>
      </c>
      <c r="C44" s="158" t="s">
        <v>1070</v>
      </c>
      <c r="D44" s="159" t="s">
        <v>1292</v>
      </c>
      <c r="E44" s="160" t="s">
        <v>1293</v>
      </c>
      <c r="F44" s="160" t="s">
        <v>1294</v>
      </c>
      <c r="G44" s="161"/>
      <c r="H44" s="162" t="s">
        <v>1295</v>
      </c>
      <c r="I44" s="181"/>
      <c r="J44"/>
    </row>
    <row r="45" spans="1:10" ht="12.75">
      <c r="A45" s="165" t="s">
        <v>763</v>
      </c>
      <c r="B45" s="166"/>
      <c r="C45" s="167" t="s">
        <v>771</v>
      </c>
      <c r="D45" s="168" t="s">
        <v>1296</v>
      </c>
      <c r="E45" s="169" t="s">
        <v>1297</v>
      </c>
      <c r="F45" s="169" t="s">
        <v>1298</v>
      </c>
      <c r="G45" s="170"/>
      <c r="H45" s="155" t="s">
        <v>1299</v>
      </c>
      <c r="I45" s="181"/>
      <c r="J45"/>
    </row>
    <row r="46" spans="1:10" ht="12.75">
      <c r="A46" s="156" t="s">
        <v>1300</v>
      </c>
      <c r="B46" s="157">
        <v>4</v>
      </c>
      <c r="C46" s="158" t="s">
        <v>1057</v>
      </c>
      <c r="D46" s="159" t="s">
        <v>1261</v>
      </c>
      <c r="E46" s="160" t="s">
        <v>1301</v>
      </c>
      <c r="F46" s="160" t="s">
        <v>1249</v>
      </c>
      <c r="G46" s="161"/>
      <c r="H46" s="162" t="s">
        <v>1302</v>
      </c>
      <c r="I46" s="181"/>
      <c r="J46"/>
    </row>
    <row r="47" spans="1:10" ht="12.75">
      <c r="A47" s="165" t="s">
        <v>707</v>
      </c>
      <c r="B47" s="166"/>
      <c r="C47" s="167" t="s">
        <v>823</v>
      </c>
      <c r="D47" s="168" t="s">
        <v>975</v>
      </c>
      <c r="E47" s="169" t="s">
        <v>1303</v>
      </c>
      <c r="F47" s="169" t="s">
        <v>1118</v>
      </c>
      <c r="G47" s="170"/>
      <c r="H47" s="155" t="s">
        <v>1304</v>
      </c>
      <c r="I47" s="181"/>
      <c r="J47"/>
    </row>
    <row r="48" spans="1:10" ht="12.75">
      <c r="A48" s="156" t="s">
        <v>1305</v>
      </c>
      <c r="B48" s="157">
        <v>24</v>
      </c>
      <c r="C48" s="158" t="s">
        <v>1075</v>
      </c>
      <c r="D48" s="159" t="s">
        <v>1306</v>
      </c>
      <c r="E48" s="160" t="s">
        <v>1307</v>
      </c>
      <c r="F48" s="160" t="s">
        <v>1308</v>
      </c>
      <c r="G48" s="161"/>
      <c r="H48" s="162" t="s">
        <v>1309</v>
      </c>
      <c r="I48" s="181"/>
      <c r="J48"/>
    </row>
    <row r="49" spans="1:10" ht="12.75">
      <c r="A49" s="165" t="s">
        <v>704</v>
      </c>
      <c r="B49" s="166"/>
      <c r="C49" s="167" t="s">
        <v>757</v>
      </c>
      <c r="D49" s="168" t="s">
        <v>1310</v>
      </c>
      <c r="E49" s="169" t="s">
        <v>1311</v>
      </c>
      <c r="F49" s="169" t="s">
        <v>1310</v>
      </c>
      <c r="G49" s="170"/>
      <c r="H49" s="155" t="s">
        <v>1312</v>
      </c>
      <c r="I49" s="181"/>
      <c r="J49"/>
    </row>
    <row r="50" spans="1:10" ht="12.75">
      <c r="A50" s="156" t="s">
        <v>1175</v>
      </c>
      <c r="B50" s="157">
        <v>16</v>
      </c>
      <c r="C50" s="158" t="s">
        <v>1068</v>
      </c>
      <c r="D50" s="159" t="s">
        <v>1232</v>
      </c>
      <c r="E50" s="160" t="s">
        <v>1313</v>
      </c>
      <c r="F50" s="160" t="s">
        <v>1232</v>
      </c>
      <c r="G50" s="161"/>
      <c r="H50" s="162" t="s">
        <v>1314</v>
      </c>
      <c r="I50" s="181"/>
      <c r="J50"/>
    </row>
    <row r="51" spans="1:10" ht="12.75">
      <c r="A51" s="165" t="s">
        <v>763</v>
      </c>
      <c r="B51" s="166"/>
      <c r="C51" s="167" t="s">
        <v>771</v>
      </c>
      <c r="D51" s="168" t="s">
        <v>985</v>
      </c>
      <c r="E51" s="169" t="s">
        <v>1315</v>
      </c>
      <c r="F51" s="169" t="s">
        <v>1316</v>
      </c>
      <c r="G51" s="170"/>
      <c r="H51" s="155" t="s">
        <v>1317</v>
      </c>
      <c r="I51" s="181"/>
      <c r="J51"/>
    </row>
    <row r="52" spans="1:10" ht="12.75">
      <c r="A52" s="156" t="s">
        <v>1318</v>
      </c>
      <c r="B52" s="157">
        <v>18</v>
      </c>
      <c r="C52" s="158" t="s">
        <v>1069</v>
      </c>
      <c r="D52" s="159" t="s">
        <v>1319</v>
      </c>
      <c r="E52" s="160" t="s">
        <v>1320</v>
      </c>
      <c r="F52" s="160" t="s">
        <v>1321</v>
      </c>
      <c r="G52" s="161"/>
      <c r="H52" s="162" t="s">
        <v>1322</v>
      </c>
      <c r="I52" s="181"/>
      <c r="J52"/>
    </row>
    <row r="53" spans="1:10" ht="12.75">
      <c r="A53" s="165" t="s">
        <v>701</v>
      </c>
      <c r="B53" s="166"/>
      <c r="C53" s="167" t="s">
        <v>714</v>
      </c>
      <c r="D53" s="168" t="s">
        <v>1323</v>
      </c>
      <c r="E53" s="169" t="s">
        <v>1324</v>
      </c>
      <c r="F53" s="169" t="s">
        <v>1325</v>
      </c>
      <c r="G53" s="170"/>
      <c r="H53" s="155" t="s">
        <v>1326</v>
      </c>
      <c r="I53" s="181"/>
      <c r="J53"/>
    </row>
    <row r="54" spans="1:10" ht="12.75">
      <c r="A54" s="156" t="s">
        <v>1327</v>
      </c>
      <c r="B54" s="157">
        <v>28</v>
      </c>
      <c r="C54" s="158" t="s">
        <v>1079</v>
      </c>
      <c r="D54" s="159" t="s">
        <v>1170</v>
      </c>
      <c r="E54" s="160" t="s">
        <v>1328</v>
      </c>
      <c r="F54" s="160" t="s">
        <v>956</v>
      </c>
      <c r="G54" s="161"/>
      <c r="H54" s="162" t="s">
        <v>1329</v>
      </c>
      <c r="I54" s="181"/>
      <c r="J54"/>
    </row>
    <row r="55" spans="1:10" ht="12.75">
      <c r="A55" s="165" t="s">
        <v>704</v>
      </c>
      <c r="B55" s="166"/>
      <c r="C55" s="167" t="s">
        <v>756</v>
      </c>
      <c r="D55" s="168" t="s">
        <v>1185</v>
      </c>
      <c r="E55" s="169" t="s">
        <v>1330</v>
      </c>
      <c r="F55" s="169" t="s">
        <v>1185</v>
      </c>
      <c r="G55" s="170"/>
      <c r="H55" s="155" t="s">
        <v>1331</v>
      </c>
      <c r="I55" s="181"/>
      <c r="J55"/>
    </row>
    <row r="56" spans="1:10" ht="12.75">
      <c r="A56" s="156" t="s">
        <v>1332</v>
      </c>
      <c r="B56" s="157">
        <v>15</v>
      </c>
      <c r="C56" s="158" t="s">
        <v>1067</v>
      </c>
      <c r="D56" s="159" t="s">
        <v>1333</v>
      </c>
      <c r="E56" s="160" t="s">
        <v>1334</v>
      </c>
      <c r="F56" s="160" t="s">
        <v>1335</v>
      </c>
      <c r="G56" s="161"/>
      <c r="H56" s="162" t="s">
        <v>1336</v>
      </c>
      <c r="I56" s="181"/>
      <c r="J56"/>
    </row>
    <row r="57" spans="1:10" ht="12.75">
      <c r="A57" s="165" t="s">
        <v>763</v>
      </c>
      <c r="B57" s="166"/>
      <c r="C57" s="167" t="s">
        <v>718</v>
      </c>
      <c r="D57" s="168" t="s">
        <v>1337</v>
      </c>
      <c r="E57" s="169" t="s">
        <v>1338</v>
      </c>
      <c r="F57" s="169" t="s">
        <v>1339</v>
      </c>
      <c r="G57" s="170"/>
      <c r="H57" s="155" t="s">
        <v>1340</v>
      </c>
      <c r="I57" s="181"/>
      <c r="J57"/>
    </row>
    <row r="58" spans="1:10" ht="12.75">
      <c r="A58" s="156" t="s">
        <v>1341</v>
      </c>
      <c r="B58" s="157">
        <v>33</v>
      </c>
      <c r="C58" s="158" t="s">
        <v>1084</v>
      </c>
      <c r="D58" s="159" t="s">
        <v>1170</v>
      </c>
      <c r="E58" s="160" t="s">
        <v>1342</v>
      </c>
      <c r="F58" s="160" t="s">
        <v>1343</v>
      </c>
      <c r="G58" s="161"/>
      <c r="H58" s="162" t="s">
        <v>1344</v>
      </c>
      <c r="I58" s="181"/>
      <c r="J58"/>
    </row>
    <row r="59" spans="1:10" ht="12.75">
      <c r="A59" s="165" t="s">
        <v>702</v>
      </c>
      <c r="B59" s="166"/>
      <c r="C59" s="167" t="s">
        <v>644</v>
      </c>
      <c r="D59" s="168" t="s">
        <v>1345</v>
      </c>
      <c r="E59" s="169" t="s">
        <v>1022</v>
      </c>
      <c r="F59" s="169" t="s">
        <v>1346</v>
      </c>
      <c r="G59" s="170"/>
      <c r="H59" s="155" t="s">
        <v>1347</v>
      </c>
      <c r="I59" s="181"/>
      <c r="J59"/>
    </row>
    <row r="60" spans="1:10" ht="12.75">
      <c r="A60" s="156" t="s">
        <v>1177</v>
      </c>
      <c r="B60" s="157">
        <v>44</v>
      </c>
      <c r="C60" s="158" t="s">
        <v>1094</v>
      </c>
      <c r="D60" s="159" t="s">
        <v>1119</v>
      </c>
      <c r="E60" s="160" t="s">
        <v>1120</v>
      </c>
      <c r="F60" s="160" t="s">
        <v>1121</v>
      </c>
      <c r="G60" s="161"/>
      <c r="H60" s="162" t="s">
        <v>1122</v>
      </c>
      <c r="I60" s="181"/>
      <c r="J60"/>
    </row>
    <row r="61" spans="1:10" ht="12.75">
      <c r="A61" s="165" t="s">
        <v>702</v>
      </c>
      <c r="B61" s="166"/>
      <c r="C61" s="167" t="s">
        <v>733</v>
      </c>
      <c r="D61" s="168" t="s">
        <v>1183</v>
      </c>
      <c r="E61" s="169" t="s">
        <v>1348</v>
      </c>
      <c r="F61" s="169" t="s">
        <v>1267</v>
      </c>
      <c r="G61" s="170"/>
      <c r="H61" s="155" t="s">
        <v>1349</v>
      </c>
      <c r="I61" s="181"/>
      <c r="J61"/>
    </row>
    <row r="62" spans="1:10" ht="12.75">
      <c r="A62" s="156" t="s">
        <v>1350</v>
      </c>
      <c r="B62" s="157">
        <v>14</v>
      </c>
      <c r="C62" s="158" t="s">
        <v>1066</v>
      </c>
      <c r="D62" s="159" t="s">
        <v>1170</v>
      </c>
      <c r="E62" s="160" t="s">
        <v>1351</v>
      </c>
      <c r="F62" s="160" t="s">
        <v>1138</v>
      </c>
      <c r="G62" s="161"/>
      <c r="H62" s="162" t="s">
        <v>1352</v>
      </c>
      <c r="I62" s="181"/>
      <c r="J62"/>
    </row>
    <row r="63" spans="1:10" ht="12.75">
      <c r="A63" s="165" t="s">
        <v>701</v>
      </c>
      <c r="B63" s="166"/>
      <c r="C63" s="167" t="s">
        <v>714</v>
      </c>
      <c r="D63" s="168" t="s">
        <v>1353</v>
      </c>
      <c r="E63" s="169" t="s">
        <v>1354</v>
      </c>
      <c r="F63" s="169" t="s">
        <v>1355</v>
      </c>
      <c r="G63" s="170"/>
      <c r="H63" s="155" t="s">
        <v>1356</v>
      </c>
      <c r="I63" s="181"/>
      <c r="J63"/>
    </row>
    <row r="64" spans="1:10" ht="12.75">
      <c r="A64" s="156" t="s">
        <v>1357</v>
      </c>
      <c r="B64" s="157">
        <v>42</v>
      </c>
      <c r="C64" s="158" t="s">
        <v>1092</v>
      </c>
      <c r="D64" s="159" t="s">
        <v>971</v>
      </c>
      <c r="E64" s="160" t="s">
        <v>1123</v>
      </c>
      <c r="F64" s="160" t="s">
        <v>1124</v>
      </c>
      <c r="G64" s="161"/>
      <c r="H64" s="162" t="s">
        <v>1125</v>
      </c>
      <c r="I64" s="181"/>
      <c r="J64"/>
    </row>
    <row r="65" spans="1:10" ht="12.75">
      <c r="A65" s="165" t="s">
        <v>702</v>
      </c>
      <c r="B65" s="166"/>
      <c r="C65" s="167" t="s">
        <v>721</v>
      </c>
      <c r="D65" s="168" t="s">
        <v>1358</v>
      </c>
      <c r="E65" s="169" t="s">
        <v>1359</v>
      </c>
      <c r="F65" s="169" t="s">
        <v>1360</v>
      </c>
      <c r="G65" s="170"/>
      <c r="H65" s="155" t="s">
        <v>1361</v>
      </c>
      <c r="I65" s="181"/>
      <c r="J65"/>
    </row>
    <row r="66" spans="1:10" ht="12.75">
      <c r="A66" s="156" t="s">
        <v>1362</v>
      </c>
      <c r="B66" s="157">
        <v>51</v>
      </c>
      <c r="C66" s="158" t="s">
        <v>1101</v>
      </c>
      <c r="D66" s="159" t="s">
        <v>1363</v>
      </c>
      <c r="E66" s="160" t="s">
        <v>1141</v>
      </c>
      <c r="F66" s="160" t="s">
        <v>1111</v>
      </c>
      <c r="G66" s="161"/>
      <c r="H66" s="162" t="s">
        <v>1364</v>
      </c>
      <c r="I66" s="181"/>
      <c r="J66"/>
    </row>
    <row r="67" spans="1:10" ht="12.75">
      <c r="A67" s="165" t="s">
        <v>701</v>
      </c>
      <c r="B67" s="166"/>
      <c r="C67" s="167" t="s">
        <v>719</v>
      </c>
      <c r="D67" s="168" t="s">
        <v>1365</v>
      </c>
      <c r="E67" s="169" t="s">
        <v>1366</v>
      </c>
      <c r="F67" s="169" t="s">
        <v>1367</v>
      </c>
      <c r="G67" s="170"/>
      <c r="H67" s="155" t="s">
        <v>1368</v>
      </c>
      <c r="I67" s="181"/>
      <c r="J67"/>
    </row>
    <row r="68" spans="1:10" ht="12.75">
      <c r="A68" s="156" t="s">
        <v>1369</v>
      </c>
      <c r="B68" s="157">
        <v>53</v>
      </c>
      <c r="C68" s="158" t="s">
        <v>1103</v>
      </c>
      <c r="D68" s="159" t="s">
        <v>1127</v>
      </c>
      <c r="E68" s="160" t="s">
        <v>1128</v>
      </c>
      <c r="F68" s="160" t="s">
        <v>1129</v>
      </c>
      <c r="G68" s="161"/>
      <c r="H68" s="162" t="s">
        <v>1130</v>
      </c>
      <c r="I68" s="181"/>
      <c r="J68"/>
    </row>
    <row r="69" spans="1:10" ht="12.75">
      <c r="A69" s="165" t="s">
        <v>700</v>
      </c>
      <c r="B69" s="166"/>
      <c r="C69" s="167" t="s">
        <v>632</v>
      </c>
      <c r="D69" s="168" t="s">
        <v>1184</v>
      </c>
      <c r="E69" s="169" t="s">
        <v>1188</v>
      </c>
      <c r="F69" s="169" t="s">
        <v>1370</v>
      </c>
      <c r="G69" s="170"/>
      <c r="H69" s="155" t="s">
        <v>1371</v>
      </c>
      <c r="I69" s="181"/>
      <c r="J69"/>
    </row>
    <row r="70" spans="1:10" ht="12.75">
      <c r="A70" s="156" t="s">
        <v>1372</v>
      </c>
      <c r="B70" s="157">
        <v>54</v>
      </c>
      <c r="C70" s="158" t="s">
        <v>1104</v>
      </c>
      <c r="D70" s="159" t="s">
        <v>1131</v>
      </c>
      <c r="E70" s="160" t="s">
        <v>1132</v>
      </c>
      <c r="F70" s="160" t="s">
        <v>1133</v>
      </c>
      <c r="G70" s="161"/>
      <c r="H70" s="162" t="s">
        <v>1134</v>
      </c>
      <c r="I70" s="181"/>
      <c r="J70"/>
    </row>
    <row r="71" spans="1:10" ht="12.75">
      <c r="A71" s="165" t="s">
        <v>700</v>
      </c>
      <c r="B71" s="166"/>
      <c r="C71" s="167" t="s">
        <v>448</v>
      </c>
      <c r="D71" s="168" t="s">
        <v>1373</v>
      </c>
      <c r="E71" s="169" t="s">
        <v>1184</v>
      </c>
      <c r="F71" s="169" t="s">
        <v>1188</v>
      </c>
      <c r="G71" s="170"/>
      <c r="H71" s="155" t="s">
        <v>1374</v>
      </c>
      <c r="I71" s="181"/>
      <c r="J71"/>
    </row>
    <row r="72" spans="1:10" ht="12.75">
      <c r="A72" s="156" t="s">
        <v>1375</v>
      </c>
      <c r="B72" s="157">
        <v>62</v>
      </c>
      <c r="C72" s="158" t="s">
        <v>947</v>
      </c>
      <c r="D72" s="159" t="s">
        <v>948</v>
      </c>
      <c r="E72" s="160" t="s">
        <v>949</v>
      </c>
      <c r="F72" s="160" t="s">
        <v>950</v>
      </c>
      <c r="G72" s="161"/>
      <c r="H72" s="162" t="s">
        <v>951</v>
      </c>
      <c r="I72" s="181"/>
      <c r="J72"/>
    </row>
    <row r="73" spans="1:10" ht="12.75">
      <c r="A73" s="165" t="s">
        <v>700</v>
      </c>
      <c r="B73" s="166"/>
      <c r="C73" s="167" t="s">
        <v>469</v>
      </c>
      <c r="D73" s="168" t="s">
        <v>1376</v>
      </c>
      <c r="E73" s="169" t="s">
        <v>1377</v>
      </c>
      <c r="F73" s="169" t="s">
        <v>1155</v>
      </c>
      <c r="G73" s="170"/>
      <c r="H73" s="155" t="s">
        <v>1378</v>
      </c>
      <c r="I73" s="181"/>
      <c r="J73"/>
    </row>
    <row r="74" spans="1:10" ht="12.75">
      <c r="A74" s="156" t="s">
        <v>1186</v>
      </c>
      <c r="B74" s="157">
        <v>45</v>
      </c>
      <c r="C74" s="158" t="s">
        <v>1095</v>
      </c>
      <c r="D74" s="159" t="s">
        <v>1136</v>
      </c>
      <c r="E74" s="160" t="s">
        <v>1137</v>
      </c>
      <c r="F74" s="160" t="s">
        <v>1138</v>
      </c>
      <c r="G74" s="161"/>
      <c r="H74" s="162" t="s">
        <v>1139</v>
      </c>
      <c r="I74" s="181"/>
      <c r="J74"/>
    </row>
    <row r="75" spans="1:10" ht="12.75">
      <c r="A75" s="165" t="s">
        <v>707</v>
      </c>
      <c r="B75" s="166"/>
      <c r="C75" s="167" t="s">
        <v>431</v>
      </c>
      <c r="D75" s="168" t="s">
        <v>1193</v>
      </c>
      <c r="E75" s="169" t="s">
        <v>1379</v>
      </c>
      <c r="F75" s="169" t="s">
        <v>1380</v>
      </c>
      <c r="G75" s="170"/>
      <c r="H75" s="155" t="s">
        <v>1381</v>
      </c>
      <c r="I75" s="181"/>
      <c r="J75"/>
    </row>
    <row r="76" spans="1:10" ht="12.75">
      <c r="A76" s="156" t="s">
        <v>1382</v>
      </c>
      <c r="B76" s="157">
        <v>59</v>
      </c>
      <c r="C76" s="158" t="s">
        <v>953</v>
      </c>
      <c r="D76" s="159" t="s">
        <v>954</v>
      </c>
      <c r="E76" s="160" t="s">
        <v>955</v>
      </c>
      <c r="F76" s="160" t="s">
        <v>956</v>
      </c>
      <c r="G76" s="161"/>
      <c r="H76" s="162" t="s">
        <v>957</v>
      </c>
      <c r="I76" s="181"/>
      <c r="J76"/>
    </row>
    <row r="77" spans="1:10" ht="12.75">
      <c r="A77" s="165" t="s">
        <v>703</v>
      </c>
      <c r="B77" s="166"/>
      <c r="C77" s="167" t="s">
        <v>731</v>
      </c>
      <c r="D77" s="168" t="s">
        <v>1383</v>
      </c>
      <c r="E77" s="169" t="s">
        <v>1384</v>
      </c>
      <c r="F77" s="169" t="s">
        <v>1385</v>
      </c>
      <c r="G77" s="170"/>
      <c r="H77" s="155" t="s">
        <v>1386</v>
      </c>
      <c r="I77" s="181"/>
      <c r="J77"/>
    </row>
    <row r="78" spans="1:10" ht="12.75">
      <c r="A78" s="156" t="s">
        <v>1387</v>
      </c>
      <c r="B78" s="157">
        <v>57</v>
      </c>
      <c r="C78" s="158" t="s">
        <v>959</v>
      </c>
      <c r="D78" s="159" t="s">
        <v>960</v>
      </c>
      <c r="E78" s="160" t="s">
        <v>961</v>
      </c>
      <c r="F78" s="160" t="s">
        <v>962</v>
      </c>
      <c r="G78" s="161"/>
      <c r="H78" s="162" t="s">
        <v>963</v>
      </c>
      <c r="I78" s="181"/>
      <c r="J78"/>
    </row>
    <row r="79" spans="1:10" ht="12.75">
      <c r="A79" s="165" t="s">
        <v>701</v>
      </c>
      <c r="B79" s="166"/>
      <c r="C79" s="167" t="s">
        <v>735</v>
      </c>
      <c r="D79" s="168" t="s">
        <v>1388</v>
      </c>
      <c r="E79" s="169" t="s">
        <v>1193</v>
      </c>
      <c r="F79" s="169" t="s">
        <v>1389</v>
      </c>
      <c r="G79" s="170"/>
      <c r="H79" s="155" t="s">
        <v>1390</v>
      </c>
      <c r="I79" s="181"/>
      <c r="J79"/>
    </row>
    <row r="80" spans="1:10" ht="12.75">
      <c r="A80" s="156" t="s">
        <v>1579</v>
      </c>
      <c r="B80" s="157">
        <v>40</v>
      </c>
      <c r="C80" s="158" t="s">
        <v>1091</v>
      </c>
      <c r="D80" s="159" t="s">
        <v>1144</v>
      </c>
      <c r="E80" s="160" t="s">
        <v>1145</v>
      </c>
      <c r="F80" s="160" t="s">
        <v>1146</v>
      </c>
      <c r="G80" s="161"/>
      <c r="H80" s="162" t="s">
        <v>1147</v>
      </c>
      <c r="I80" s="181"/>
      <c r="J80"/>
    </row>
    <row r="81" spans="1:10" ht="12.75">
      <c r="A81" s="165" t="s">
        <v>703</v>
      </c>
      <c r="B81" s="166"/>
      <c r="C81" s="167" t="s">
        <v>422</v>
      </c>
      <c r="D81" s="168" t="s">
        <v>1395</v>
      </c>
      <c r="E81" s="169" t="s">
        <v>1396</v>
      </c>
      <c r="F81" s="169" t="s">
        <v>1396</v>
      </c>
      <c r="G81" s="170"/>
      <c r="H81" s="155" t="s">
        <v>1394</v>
      </c>
      <c r="I81" s="181"/>
      <c r="J81"/>
    </row>
    <row r="82" spans="1:10" ht="12.75">
      <c r="A82" s="156" t="s">
        <v>1580</v>
      </c>
      <c r="B82" s="157">
        <v>8</v>
      </c>
      <c r="C82" s="158" t="s">
        <v>1061</v>
      </c>
      <c r="D82" s="159" t="s">
        <v>1138</v>
      </c>
      <c r="E82" s="160" t="s">
        <v>1397</v>
      </c>
      <c r="F82" s="160" t="s">
        <v>1398</v>
      </c>
      <c r="G82" s="161"/>
      <c r="H82" s="162" t="s">
        <v>1399</v>
      </c>
      <c r="I82" s="181"/>
      <c r="J82"/>
    </row>
    <row r="83" spans="1:10" ht="12.75">
      <c r="A83" s="165" t="s">
        <v>707</v>
      </c>
      <c r="B83" s="166"/>
      <c r="C83" s="167" t="s">
        <v>829</v>
      </c>
      <c r="D83" s="168" t="s">
        <v>1400</v>
      </c>
      <c r="E83" s="169" t="s">
        <v>1401</v>
      </c>
      <c r="F83" s="169" t="s">
        <v>1033</v>
      </c>
      <c r="G83" s="170"/>
      <c r="H83" s="155" t="s">
        <v>1402</v>
      </c>
      <c r="I83" s="181"/>
      <c r="J83"/>
    </row>
    <row r="84" spans="1:10" ht="12.75">
      <c r="A84" s="156" t="s">
        <v>1581</v>
      </c>
      <c r="B84" s="157">
        <v>7</v>
      </c>
      <c r="C84" s="158" t="s">
        <v>1060</v>
      </c>
      <c r="D84" s="159" t="s">
        <v>1403</v>
      </c>
      <c r="E84" s="160" t="s">
        <v>1404</v>
      </c>
      <c r="F84" s="160" t="s">
        <v>1405</v>
      </c>
      <c r="G84" s="161"/>
      <c r="H84" s="162" t="s">
        <v>1406</v>
      </c>
      <c r="I84" s="181"/>
      <c r="J84"/>
    </row>
    <row r="85" spans="1:10" ht="12.75">
      <c r="A85" s="165" t="s">
        <v>763</v>
      </c>
      <c r="B85" s="166"/>
      <c r="C85" s="167" t="s">
        <v>771</v>
      </c>
      <c r="D85" s="168" t="s">
        <v>1407</v>
      </c>
      <c r="E85" s="169" t="s">
        <v>1408</v>
      </c>
      <c r="F85" s="169" t="s">
        <v>1582</v>
      </c>
      <c r="G85" s="170"/>
      <c r="H85" s="155" t="s">
        <v>1409</v>
      </c>
      <c r="I85" s="181"/>
      <c r="J85"/>
    </row>
    <row r="86" spans="1:10" ht="12.75">
      <c r="A86" s="156" t="s">
        <v>1583</v>
      </c>
      <c r="B86" s="157">
        <v>29</v>
      </c>
      <c r="C86" s="158" t="s">
        <v>1080</v>
      </c>
      <c r="D86" s="159" t="s">
        <v>1410</v>
      </c>
      <c r="E86" s="160" t="s">
        <v>1411</v>
      </c>
      <c r="F86" s="160" t="s">
        <v>1412</v>
      </c>
      <c r="G86" s="161"/>
      <c r="H86" s="162" t="s">
        <v>1413</v>
      </c>
      <c r="I86" s="181"/>
      <c r="J86"/>
    </row>
    <row r="87" spans="1:10" ht="12.75">
      <c r="A87" s="165" t="s">
        <v>704</v>
      </c>
      <c r="B87" s="166"/>
      <c r="C87" s="167" t="s">
        <v>750</v>
      </c>
      <c r="D87" s="168" t="s">
        <v>1414</v>
      </c>
      <c r="E87" s="169" t="s">
        <v>1415</v>
      </c>
      <c r="F87" s="169" t="s">
        <v>1400</v>
      </c>
      <c r="G87" s="170"/>
      <c r="H87" s="155" t="s">
        <v>1416</v>
      </c>
      <c r="I87" s="181"/>
      <c r="J87"/>
    </row>
    <row r="88" spans="1:10" ht="12.75">
      <c r="A88" s="156" t="s">
        <v>1584</v>
      </c>
      <c r="B88" s="157">
        <v>26</v>
      </c>
      <c r="C88" s="158" t="s">
        <v>1077</v>
      </c>
      <c r="D88" s="159" t="s">
        <v>1417</v>
      </c>
      <c r="E88" s="160" t="s">
        <v>1418</v>
      </c>
      <c r="F88" s="160" t="s">
        <v>1333</v>
      </c>
      <c r="G88" s="161"/>
      <c r="H88" s="162" t="s">
        <v>1419</v>
      </c>
      <c r="I88" s="181"/>
      <c r="J88"/>
    </row>
    <row r="89" spans="1:10" ht="12.75">
      <c r="A89" s="165" t="s">
        <v>704</v>
      </c>
      <c r="B89" s="166"/>
      <c r="C89" s="167" t="s">
        <v>391</v>
      </c>
      <c r="D89" s="168" t="s">
        <v>1420</v>
      </c>
      <c r="E89" s="169" t="s">
        <v>1421</v>
      </c>
      <c r="F89" s="169" t="s">
        <v>1422</v>
      </c>
      <c r="G89" s="170"/>
      <c r="H89" s="155" t="s">
        <v>1423</v>
      </c>
      <c r="I89" s="181"/>
      <c r="J89"/>
    </row>
    <row r="90" spans="1:10" ht="12.75">
      <c r="A90" s="156" t="s">
        <v>1585</v>
      </c>
      <c r="B90" s="157">
        <v>34</v>
      </c>
      <c r="C90" s="158" t="s">
        <v>1085</v>
      </c>
      <c r="D90" s="159" t="s">
        <v>1424</v>
      </c>
      <c r="E90" s="160" t="s">
        <v>1425</v>
      </c>
      <c r="F90" s="160" t="s">
        <v>1426</v>
      </c>
      <c r="G90" s="161"/>
      <c r="H90" s="162" t="s">
        <v>1427</v>
      </c>
      <c r="I90" s="181"/>
      <c r="J90"/>
    </row>
    <row r="91" spans="1:10" ht="12.75">
      <c r="A91" s="165" t="s">
        <v>763</v>
      </c>
      <c r="B91" s="166"/>
      <c r="C91" s="167" t="s">
        <v>714</v>
      </c>
      <c r="D91" s="168" t="s">
        <v>1224</v>
      </c>
      <c r="E91" s="169" t="s">
        <v>1428</v>
      </c>
      <c r="F91" s="169" t="s">
        <v>1176</v>
      </c>
      <c r="G91" s="170" t="s">
        <v>1429</v>
      </c>
      <c r="H91" s="155" t="s">
        <v>1430</v>
      </c>
      <c r="I91" s="181"/>
      <c r="J91"/>
    </row>
    <row r="92" spans="1:10" ht="12.75">
      <c r="A92" s="156" t="s">
        <v>1586</v>
      </c>
      <c r="B92" s="157">
        <v>48</v>
      </c>
      <c r="C92" s="158" t="s">
        <v>1098</v>
      </c>
      <c r="D92" s="159" t="s">
        <v>971</v>
      </c>
      <c r="E92" s="160" t="s">
        <v>1149</v>
      </c>
      <c r="F92" s="160" t="s">
        <v>1150</v>
      </c>
      <c r="G92" s="161"/>
      <c r="H92" s="162" t="s">
        <v>1151</v>
      </c>
      <c r="I92" s="181"/>
      <c r="J92"/>
    </row>
    <row r="93" spans="1:10" ht="12.75">
      <c r="A93" s="165" t="s">
        <v>700</v>
      </c>
      <c r="B93" s="166"/>
      <c r="C93" s="167" t="s">
        <v>731</v>
      </c>
      <c r="D93" s="168" t="s">
        <v>1431</v>
      </c>
      <c r="E93" s="169" t="s">
        <v>1432</v>
      </c>
      <c r="F93" s="169" t="s">
        <v>1433</v>
      </c>
      <c r="G93" s="170"/>
      <c r="H93" s="155" t="s">
        <v>1434</v>
      </c>
      <c r="I93" s="181"/>
      <c r="J93"/>
    </row>
    <row r="94" spans="1:10" ht="12.75">
      <c r="A94" s="156" t="s">
        <v>1587</v>
      </c>
      <c r="B94" s="157">
        <v>69</v>
      </c>
      <c r="C94" s="158" t="s">
        <v>965</v>
      </c>
      <c r="D94" s="159" t="s">
        <v>966</v>
      </c>
      <c r="E94" s="160" t="s">
        <v>967</v>
      </c>
      <c r="F94" s="160" t="s">
        <v>968</v>
      </c>
      <c r="G94" s="161"/>
      <c r="H94" s="162" t="s">
        <v>969</v>
      </c>
      <c r="I94" s="181"/>
      <c r="J94"/>
    </row>
    <row r="95" spans="1:10" ht="12.75">
      <c r="A95" s="165" t="s">
        <v>700</v>
      </c>
      <c r="B95" s="166"/>
      <c r="C95" s="167" t="s">
        <v>480</v>
      </c>
      <c r="D95" s="168" t="s">
        <v>1435</v>
      </c>
      <c r="E95" s="169" t="s">
        <v>1436</v>
      </c>
      <c r="F95" s="169" t="s">
        <v>1437</v>
      </c>
      <c r="G95" s="170"/>
      <c r="H95" s="155" t="s">
        <v>1438</v>
      </c>
      <c r="I95" s="181"/>
      <c r="J95"/>
    </row>
    <row r="96" spans="1:10" ht="12.75">
      <c r="A96" s="156" t="s">
        <v>1588</v>
      </c>
      <c r="B96" s="157">
        <v>27</v>
      </c>
      <c r="C96" s="158" t="s">
        <v>1078</v>
      </c>
      <c r="D96" s="159" t="s">
        <v>1439</v>
      </c>
      <c r="E96" s="160" t="s">
        <v>1440</v>
      </c>
      <c r="F96" s="160" t="s">
        <v>1133</v>
      </c>
      <c r="G96" s="161"/>
      <c r="H96" s="162" t="s">
        <v>1154</v>
      </c>
      <c r="I96" s="181"/>
      <c r="J96"/>
    </row>
    <row r="97" spans="1:10" ht="12.75">
      <c r="A97" s="165" t="s">
        <v>704</v>
      </c>
      <c r="B97" s="166"/>
      <c r="C97" s="167" t="s">
        <v>391</v>
      </c>
      <c r="D97" s="168" t="s">
        <v>1441</v>
      </c>
      <c r="E97" s="169" t="s">
        <v>1442</v>
      </c>
      <c r="F97" s="169" t="s">
        <v>1420</v>
      </c>
      <c r="G97" s="170"/>
      <c r="H97" s="155" t="s">
        <v>1443</v>
      </c>
      <c r="I97" s="181"/>
      <c r="J97"/>
    </row>
    <row r="98" spans="1:10" ht="12.75">
      <c r="A98" s="156" t="s">
        <v>1589</v>
      </c>
      <c r="B98" s="157">
        <v>50</v>
      </c>
      <c r="C98" s="158" t="s">
        <v>1100</v>
      </c>
      <c r="D98" s="159" t="s">
        <v>1040</v>
      </c>
      <c r="E98" s="160" t="s">
        <v>1152</v>
      </c>
      <c r="F98" s="160" t="s">
        <v>1153</v>
      </c>
      <c r="G98" s="161"/>
      <c r="H98" s="162" t="s">
        <v>1154</v>
      </c>
      <c r="I98" s="181"/>
      <c r="J98"/>
    </row>
    <row r="99" spans="1:10" ht="12.75">
      <c r="A99" s="165" t="s">
        <v>702</v>
      </c>
      <c r="B99" s="166"/>
      <c r="C99" s="167" t="s">
        <v>721</v>
      </c>
      <c r="D99" s="168" t="s">
        <v>1444</v>
      </c>
      <c r="E99" s="169" t="s">
        <v>1414</v>
      </c>
      <c r="F99" s="169" t="s">
        <v>1445</v>
      </c>
      <c r="G99" s="170"/>
      <c r="H99" s="155" t="s">
        <v>1443</v>
      </c>
      <c r="I99" s="181"/>
      <c r="J99"/>
    </row>
    <row r="100" spans="1:10" ht="12.75">
      <c r="A100" s="156" t="s">
        <v>1590</v>
      </c>
      <c r="B100" s="157">
        <v>55</v>
      </c>
      <c r="C100" s="158" t="s">
        <v>1105</v>
      </c>
      <c r="D100" s="159" t="s">
        <v>1157</v>
      </c>
      <c r="E100" s="160" t="s">
        <v>1158</v>
      </c>
      <c r="F100" s="160" t="s">
        <v>1159</v>
      </c>
      <c r="G100" s="161"/>
      <c r="H100" s="162" t="s">
        <v>1160</v>
      </c>
      <c r="I100" s="181"/>
      <c r="J100"/>
    </row>
    <row r="101" spans="1:10" ht="12.75">
      <c r="A101" s="165" t="s">
        <v>703</v>
      </c>
      <c r="B101" s="166"/>
      <c r="C101" s="167" t="s">
        <v>450</v>
      </c>
      <c r="D101" s="168" t="s">
        <v>1446</v>
      </c>
      <c r="E101" s="169" t="s">
        <v>1447</v>
      </c>
      <c r="F101" s="169" t="s">
        <v>1448</v>
      </c>
      <c r="G101" s="170"/>
      <c r="H101" s="155" t="s">
        <v>1449</v>
      </c>
      <c r="I101" s="181"/>
      <c r="J101"/>
    </row>
    <row r="102" spans="1:10" ht="12.75">
      <c r="A102" s="156" t="s">
        <v>1591</v>
      </c>
      <c r="B102" s="157">
        <v>46</v>
      </c>
      <c r="C102" s="158" t="s">
        <v>1096</v>
      </c>
      <c r="D102" s="159" t="s">
        <v>1161</v>
      </c>
      <c r="E102" s="160" t="s">
        <v>1162</v>
      </c>
      <c r="F102" s="160" t="s">
        <v>1163</v>
      </c>
      <c r="G102" s="161"/>
      <c r="H102" s="162" t="s">
        <v>1164</v>
      </c>
      <c r="I102" s="181"/>
      <c r="J102"/>
    </row>
    <row r="103" spans="1:10" ht="12.75">
      <c r="A103" s="165" t="s">
        <v>701</v>
      </c>
      <c r="B103" s="166"/>
      <c r="C103" s="167" t="s">
        <v>719</v>
      </c>
      <c r="D103" s="168" t="s">
        <v>1451</v>
      </c>
      <c r="E103" s="169" t="s">
        <v>1452</v>
      </c>
      <c r="F103" s="169" t="s">
        <v>1453</v>
      </c>
      <c r="G103" s="170"/>
      <c r="H103" s="155" t="s">
        <v>1454</v>
      </c>
      <c r="I103" s="181"/>
      <c r="J103"/>
    </row>
    <row r="104" spans="1:10" ht="12.75">
      <c r="A104" s="156" t="s">
        <v>1450</v>
      </c>
      <c r="B104" s="157">
        <v>56</v>
      </c>
      <c r="C104" s="158" t="s">
        <v>1106</v>
      </c>
      <c r="D104" s="159" t="s">
        <v>1166</v>
      </c>
      <c r="E104" s="160" t="s">
        <v>1167</v>
      </c>
      <c r="F104" s="160" t="s">
        <v>971</v>
      </c>
      <c r="G104" s="161"/>
      <c r="H104" s="162" t="s">
        <v>1168</v>
      </c>
      <c r="I104" s="181"/>
      <c r="J104"/>
    </row>
    <row r="105" spans="1:10" ht="12.75">
      <c r="A105" s="165" t="s">
        <v>701</v>
      </c>
      <c r="B105" s="166"/>
      <c r="C105" s="167" t="s">
        <v>735</v>
      </c>
      <c r="D105" s="168" t="s">
        <v>1456</v>
      </c>
      <c r="E105" s="169" t="s">
        <v>1457</v>
      </c>
      <c r="F105" s="169" t="s">
        <v>1456</v>
      </c>
      <c r="G105" s="170"/>
      <c r="H105" s="155" t="s">
        <v>1458</v>
      </c>
      <c r="I105" s="181"/>
      <c r="J105"/>
    </row>
    <row r="106" spans="1:10" ht="12.75">
      <c r="A106" s="156" t="s">
        <v>1455</v>
      </c>
      <c r="B106" s="157">
        <v>47</v>
      </c>
      <c r="C106" s="158" t="s">
        <v>1097</v>
      </c>
      <c r="D106" s="159" t="s">
        <v>1170</v>
      </c>
      <c r="E106" s="160" t="s">
        <v>1171</v>
      </c>
      <c r="F106" s="160" t="s">
        <v>1172</v>
      </c>
      <c r="G106" s="161"/>
      <c r="H106" s="162" t="s">
        <v>1173</v>
      </c>
      <c r="I106" s="181"/>
      <c r="J106"/>
    </row>
    <row r="107" spans="1:10" ht="12.75">
      <c r="A107" s="165" t="s">
        <v>701</v>
      </c>
      <c r="B107" s="166"/>
      <c r="C107" s="167" t="s">
        <v>735</v>
      </c>
      <c r="D107" s="168" t="s">
        <v>1353</v>
      </c>
      <c r="E107" s="169" t="s">
        <v>1451</v>
      </c>
      <c r="F107" s="169" t="s">
        <v>1459</v>
      </c>
      <c r="G107" s="170"/>
      <c r="H107" s="155" t="s">
        <v>1460</v>
      </c>
      <c r="I107" s="181"/>
      <c r="J107"/>
    </row>
    <row r="108" spans="1:10" ht="12.75">
      <c r="A108" s="156" t="s">
        <v>1592</v>
      </c>
      <c r="B108" s="157">
        <v>66</v>
      </c>
      <c r="C108" s="158" t="s">
        <v>970</v>
      </c>
      <c r="D108" s="159" t="s">
        <v>971</v>
      </c>
      <c r="E108" s="160" t="s">
        <v>972</v>
      </c>
      <c r="F108" s="160" t="s">
        <v>973</v>
      </c>
      <c r="G108" s="161"/>
      <c r="H108" s="162" t="s">
        <v>974</v>
      </c>
      <c r="I108" s="181"/>
      <c r="J108"/>
    </row>
    <row r="109" spans="1:10" ht="12.75">
      <c r="A109" s="165" t="s">
        <v>700</v>
      </c>
      <c r="B109" s="166"/>
      <c r="C109" s="167" t="s">
        <v>641</v>
      </c>
      <c r="D109" s="168" t="s">
        <v>1431</v>
      </c>
      <c r="E109" s="169" t="s">
        <v>1461</v>
      </c>
      <c r="F109" s="169" t="s">
        <v>1593</v>
      </c>
      <c r="G109" s="170"/>
      <c r="H109" s="155" t="s">
        <v>1462</v>
      </c>
      <c r="I109" s="181"/>
      <c r="J109"/>
    </row>
    <row r="110" spans="1:10" ht="12.75">
      <c r="A110" s="156" t="s">
        <v>1594</v>
      </c>
      <c r="B110" s="157">
        <v>72</v>
      </c>
      <c r="C110" s="158" t="s">
        <v>976</v>
      </c>
      <c r="D110" s="159" t="s">
        <v>960</v>
      </c>
      <c r="E110" s="160" t="s">
        <v>977</v>
      </c>
      <c r="F110" s="160" t="s">
        <v>978</v>
      </c>
      <c r="G110" s="161"/>
      <c r="H110" s="162" t="s">
        <v>974</v>
      </c>
      <c r="I110" s="181"/>
      <c r="J110"/>
    </row>
    <row r="111" spans="1:10" ht="12.75">
      <c r="A111" s="165" t="s">
        <v>710</v>
      </c>
      <c r="B111" s="166"/>
      <c r="C111" s="167" t="s">
        <v>657</v>
      </c>
      <c r="D111" s="168" t="s">
        <v>1463</v>
      </c>
      <c r="E111" s="169" t="s">
        <v>1464</v>
      </c>
      <c r="F111" s="169" t="s">
        <v>1595</v>
      </c>
      <c r="G111" s="170"/>
      <c r="H111" s="155" t="s">
        <v>1462</v>
      </c>
      <c r="I111" s="181"/>
      <c r="J111"/>
    </row>
    <row r="112" spans="1:10" ht="12.75">
      <c r="A112" s="156" t="s">
        <v>1596</v>
      </c>
      <c r="B112" s="157">
        <v>61</v>
      </c>
      <c r="C112" s="158" t="s">
        <v>980</v>
      </c>
      <c r="D112" s="159" t="s">
        <v>981</v>
      </c>
      <c r="E112" s="160" t="s">
        <v>982</v>
      </c>
      <c r="F112" s="160" t="s">
        <v>983</v>
      </c>
      <c r="G112" s="161"/>
      <c r="H112" s="162" t="s">
        <v>984</v>
      </c>
      <c r="I112" s="181"/>
      <c r="J112"/>
    </row>
    <row r="113" spans="1:10" ht="12.75">
      <c r="A113" s="165" t="s">
        <v>700</v>
      </c>
      <c r="B113" s="166"/>
      <c r="C113" s="167" t="s">
        <v>465</v>
      </c>
      <c r="D113" s="168" t="s">
        <v>1465</v>
      </c>
      <c r="E113" s="169" t="s">
        <v>1466</v>
      </c>
      <c r="F113" s="169" t="s">
        <v>1467</v>
      </c>
      <c r="G113" s="170"/>
      <c r="H113" s="155" t="s">
        <v>1468</v>
      </c>
      <c r="I113" s="181"/>
      <c r="J113"/>
    </row>
    <row r="114" spans="1:10" ht="12.75">
      <c r="A114" s="156" t="s">
        <v>1597</v>
      </c>
      <c r="B114" s="157">
        <v>31</v>
      </c>
      <c r="C114" s="158" t="s">
        <v>1082</v>
      </c>
      <c r="D114" s="159" t="s">
        <v>1392</v>
      </c>
      <c r="E114" s="160" t="s">
        <v>1470</v>
      </c>
      <c r="F114" s="160" t="s">
        <v>998</v>
      </c>
      <c r="G114" s="161"/>
      <c r="H114" s="162" t="s">
        <v>1471</v>
      </c>
      <c r="I114" s="181"/>
      <c r="J114"/>
    </row>
    <row r="115" spans="1:10" ht="12.75">
      <c r="A115" s="165" t="s">
        <v>704</v>
      </c>
      <c r="B115" s="166"/>
      <c r="C115" s="167" t="s">
        <v>750</v>
      </c>
      <c r="D115" s="168" t="s">
        <v>1472</v>
      </c>
      <c r="E115" s="169" t="s">
        <v>1473</v>
      </c>
      <c r="F115" s="169" t="s">
        <v>1474</v>
      </c>
      <c r="G115" s="170"/>
      <c r="H115" s="155" t="s">
        <v>1475</v>
      </c>
      <c r="I115" s="181"/>
      <c r="J115"/>
    </row>
    <row r="116" spans="1:10" ht="12.75">
      <c r="A116" s="156" t="s">
        <v>1469</v>
      </c>
      <c r="B116" s="157">
        <v>60</v>
      </c>
      <c r="C116" s="158" t="s">
        <v>986</v>
      </c>
      <c r="D116" s="159" t="s">
        <v>987</v>
      </c>
      <c r="E116" s="160" t="s">
        <v>988</v>
      </c>
      <c r="F116" s="160" t="s">
        <v>989</v>
      </c>
      <c r="G116" s="161"/>
      <c r="H116" s="162" t="s">
        <v>990</v>
      </c>
      <c r="I116" s="181"/>
      <c r="J116"/>
    </row>
    <row r="117" spans="1:10" ht="12.75">
      <c r="A117" s="165" t="s">
        <v>700</v>
      </c>
      <c r="B117" s="166"/>
      <c r="C117" s="167" t="s">
        <v>463</v>
      </c>
      <c r="D117" s="168" t="s">
        <v>1476</v>
      </c>
      <c r="E117" s="169" t="s">
        <v>1477</v>
      </c>
      <c r="F117" s="169" t="s">
        <v>1478</v>
      </c>
      <c r="G117" s="170"/>
      <c r="H117" s="155" t="s">
        <v>1479</v>
      </c>
      <c r="I117" s="181"/>
      <c r="J117"/>
    </row>
    <row r="118" spans="1:10" ht="12.75">
      <c r="A118" s="156" t="s">
        <v>1598</v>
      </c>
      <c r="B118" s="157">
        <v>70</v>
      </c>
      <c r="C118" s="158" t="s">
        <v>991</v>
      </c>
      <c r="D118" s="159" t="s">
        <v>992</v>
      </c>
      <c r="E118" s="160" t="s">
        <v>993</v>
      </c>
      <c r="F118" s="160" t="s">
        <v>994</v>
      </c>
      <c r="G118" s="161"/>
      <c r="H118" s="162" t="s">
        <v>995</v>
      </c>
      <c r="I118" s="181"/>
      <c r="J118"/>
    </row>
    <row r="119" spans="1:10" ht="12.75">
      <c r="A119" s="165" t="s">
        <v>700</v>
      </c>
      <c r="B119" s="166"/>
      <c r="C119" s="167" t="s">
        <v>726</v>
      </c>
      <c r="D119" s="168" t="s">
        <v>1480</v>
      </c>
      <c r="E119" s="169" t="s">
        <v>1481</v>
      </c>
      <c r="F119" s="169" t="s">
        <v>1482</v>
      </c>
      <c r="G119" s="170"/>
      <c r="H119" s="155" t="s">
        <v>1044</v>
      </c>
      <c r="I119" s="181"/>
      <c r="J119"/>
    </row>
    <row r="120" spans="1:10" ht="12.75">
      <c r="A120" s="156" t="s">
        <v>1599</v>
      </c>
      <c r="B120" s="157">
        <v>49</v>
      </c>
      <c r="C120" s="158" t="s">
        <v>1099</v>
      </c>
      <c r="D120" s="159" t="s">
        <v>1178</v>
      </c>
      <c r="E120" s="160" t="s">
        <v>1179</v>
      </c>
      <c r="F120" s="160" t="s">
        <v>1180</v>
      </c>
      <c r="G120" s="161"/>
      <c r="H120" s="162" t="s">
        <v>1181</v>
      </c>
      <c r="I120" s="181"/>
      <c r="J120"/>
    </row>
    <row r="121" spans="1:10" ht="12.75">
      <c r="A121" s="165" t="s">
        <v>703</v>
      </c>
      <c r="B121" s="166"/>
      <c r="C121" s="167" t="s">
        <v>733</v>
      </c>
      <c r="D121" s="168" t="s">
        <v>1483</v>
      </c>
      <c r="E121" s="169" t="s">
        <v>1484</v>
      </c>
      <c r="F121" s="169" t="s">
        <v>1485</v>
      </c>
      <c r="G121" s="170"/>
      <c r="H121" s="155" t="s">
        <v>1486</v>
      </c>
      <c r="I121" s="181"/>
      <c r="J121"/>
    </row>
    <row r="122" spans="1:10" ht="12.75">
      <c r="A122" s="156" t="s">
        <v>1600</v>
      </c>
      <c r="B122" s="157">
        <v>63</v>
      </c>
      <c r="C122" s="158" t="s">
        <v>996</v>
      </c>
      <c r="D122" s="159" t="s">
        <v>983</v>
      </c>
      <c r="E122" s="160" t="s">
        <v>997</v>
      </c>
      <c r="F122" s="160" t="s">
        <v>998</v>
      </c>
      <c r="G122" s="161"/>
      <c r="H122" s="162" t="s">
        <v>999</v>
      </c>
      <c r="I122" s="181"/>
      <c r="J122"/>
    </row>
    <row r="123" spans="1:10" ht="12.75">
      <c r="A123" s="165" t="s">
        <v>700</v>
      </c>
      <c r="B123" s="166"/>
      <c r="C123" s="167" t="s">
        <v>726</v>
      </c>
      <c r="D123" s="168" t="s">
        <v>1487</v>
      </c>
      <c r="E123" s="169" t="s">
        <v>1488</v>
      </c>
      <c r="F123" s="169" t="s">
        <v>1365</v>
      </c>
      <c r="G123" s="170"/>
      <c r="H123" s="155" t="s">
        <v>1489</v>
      </c>
      <c r="I123" s="181"/>
      <c r="J123"/>
    </row>
    <row r="124" spans="1:10" ht="12.75">
      <c r="A124" s="156" t="s">
        <v>1601</v>
      </c>
      <c r="B124" s="157">
        <v>75</v>
      </c>
      <c r="C124" s="158" t="s">
        <v>1000</v>
      </c>
      <c r="D124" s="159" t="s">
        <v>1001</v>
      </c>
      <c r="E124" s="160" t="s">
        <v>1002</v>
      </c>
      <c r="F124" s="160" t="s">
        <v>1003</v>
      </c>
      <c r="G124" s="161"/>
      <c r="H124" s="162" t="s">
        <v>1004</v>
      </c>
      <c r="I124" s="181"/>
      <c r="J124"/>
    </row>
    <row r="125" spans="1:10" ht="12.75">
      <c r="A125" s="165" t="s">
        <v>710</v>
      </c>
      <c r="B125" s="166"/>
      <c r="C125" s="167" t="s">
        <v>659</v>
      </c>
      <c r="D125" s="168" t="s">
        <v>1490</v>
      </c>
      <c r="E125" s="169" t="s">
        <v>1491</v>
      </c>
      <c r="F125" s="169" t="s">
        <v>1492</v>
      </c>
      <c r="G125" s="170"/>
      <c r="H125" s="155" t="s">
        <v>1493</v>
      </c>
      <c r="I125" s="181"/>
      <c r="J125"/>
    </row>
    <row r="126" spans="1:10" ht="12.75">
      <c r="A126" s="156" t="s">
        <v>1602</v>
      </c>
      <c r="B126" s="157">
        <v>76</v>
      </c>
      <c r="C126" s="158" t="s">
        <v>1006</v>
      </c>
      <c r="D126" s="159" t="s">
        <v>1007</v>
      </c>
      <c r="E126" s="160" t="s">
        <v>1008</v>
      </c>
      <c r="F126" s="160" t="s">
        <v>1009</v>
      </c>
      <c r="G126" s="161"/>
      <c r="H126" s="162" t="s">
        <v>1010</v>
      </c>
      <c r="I126" s="181"/>
      <c r="J126"/>
    </row>
    <row r="127" spans="1:10" ht="12.75">
      <c r="A127" s="165" t="s">
        <v>710</v>
      </c>
      <c r="B127" s="166"/>
      <c r="C127" s="167" t="s">
        <v>492</v>
      </c>
      <c r="D127" s="168" t="s">
        <v>1494</v>
      </c>
      <c r="E127" s="169" t="s">
        <v>1495</v>
      </c>
      <c r="F127" s="169" t="s">
        <v>1603</v>
      </c>
      <c r="G127" s="170"/>
      <c r="H127" s="155" t="s">
        <v>1496</v>
      </c>
      <c r="I127" s="181"/>
      <c r="J127"/>
    </row>
    <row r="128" spans="1:10" ht="12.75">
      <c r="A128" s="156" t="s">
        <v>1604</v>
      </c>
      <c r="B128" s="157">
        <v>68</v>
      </c>
      <c r="C128" s="158" t="s">
        <v>1011</v>
      </c>
      <c r="D128" s="159" t="s">
        <v>1012</v>
      </c>
      <c r="E128" s="160" t="s">
        <v>1013</v>
      </c>
      <c r="F128" s="160" t="s">
        <v>1014</v>
      </c>
      <c r="G128" s="161"/>
      <c r="H128" s="162" t="s">
        <v>1015</v>
      </c>
      <c r="I128" s="181"/>
      <c r="J128"/>
    </row>
    <row r="129" spans="1:10" ht="12.75">
      <c r="A129" s="165" t="s">
        <v>700</v>
      </c>
      <c r="B129" s="166"/>
      <c r="C129" s="167" t="s">
        <v>422</v>
      </c>
      <c r="D129" s="168" t="s">
        <v>1497</v>
      </c>
      <c r="E129" s="169" t="s">
        <v>1498</v>
      </c>
      <c r="F129" s="169" t="s">
        <v>1499</v>
      </c>
      <c r="G129" s="170"/>
      <c r="H129" s="155" t="s">
        <v>1500</v>
      </c>
      <c r="I129" s="181"/>
      <c r="J129"/>
    </row>
    <row r="130" spans="1:10" ht="12.75">
      <c r="A130" s="156" t="s">
        <v>1605</v>
      </c>
      <c r="B130" s="157">
        <v>67</v>
      </c>
      <c r="C130" s="158" t="s">
        <v>1017</v>
      </c>
      <c r="D130" s="159" t="s">
        <v>1018</v>
      </c>
      <c r="E130" s="160" t="s">
        <v>1019</v>
      </c>
      <c r="F130" s="160" t="s">
        <v>1020</v>
      </c>
      <c r="G130" s="161"/>
      <c r="H130" s="162" t="s">
        <v>1021</v>
      </c>
      <c r="I130" s="181"/>
      <c r="J130"/>
    </row>
    <row r="131" spans="1:10" ht="12.75">
      <c r="A131" s="165" t="s">
        <v>703</v>
      </c>
      <c r="B131" s="166"/>
      <c r="C131" s="167" t="s">
        <v>731</v>
      </c>
      <c r="D131" s="168" t="s">
        <v>1501</v>
      </c>
      <c r="E131" s="169" t="s">
        <v>1502</v>
      </c>
      <c r="F131" s="169" t="s">
        <v>1503</v>
      </c>
      <c r="G131" s="170"/>
      <c r="H131" s="155" t="s">
        <v>1504</v>
      </c>
      <c r="I131" s="181"/>
      <c r="J131"/>
    </row>
    <row r="132" spans="1:10" ht="12.75">
      <c r="A132" s="156" t="s">
        <v>1606</v>
      </c>
      <c r="B132" s="157">
        <v>77</v>
      </c>
      <c r="C132" s="158" t="s">
        <v>1023</v>
      </c>
      <c r="D132" s="159" t="s">
        <v>1024</v>
      </c>
      <c r="E132" s="160" t="s">
        <v>1025</v>
      </c>
      <c r="F132" s="160" t="s">
        <v>1026</v>
      </c>
      <c r="G132" s="161"/>
      <c r="H132" s="162" t="s">
        <v>1027</v>
      </c>
      <c r="I132" s="181"/>
      <c r="J132"/>
    </row>
    <row r="133" spans="1:10" ht="12.75">
      <c r="A133" s="165" t="s">
        <v>710</v>
      </c>
      <c r="B133" s="166"/>
      <c r="C133" s="167" t="s">
        <v>649</v>
      </c>
      <c r="D133" s="168" t="s">
        <v>1505</v>
      </c>
      <c r="E133" s="169" t="s">
        <v>1506</v>
      </c>
      <c r="F133" s="169" t="s">
        <v>1607</v>
      </c>
      <c r="G133" s="170"/>
      <c r="H133" s="155" t="s">
        <v>1508</v>
      </c>
      <c r="I133" s="181"/>
      <c r="J133"/>
    </row>
    <row r="134" spans="1:10" ht="12.75">
      <c r="A134" s="156" t="s">
        <v>1608</v>
      </c>
      <c r="B134" s="157">
        <v>80</v>
      </c>
      <c r="C134" s="158" t="s">
        <v>1028</v>
      </c>
      <c r="D134" s="159" t="s">
        <v>1029</v>
      </c>
      <c r="E134" s="160" t="s">
        <v>1030</v>
      </c>
      <c r="F134" s="160" t="s">
        <v>1031</v>
      </c>
      <c r="G134" s="161"/>
      <c r="H134" s="162" t="s">
        <v>1032</v>
      </c>
      <c r="I134" s="181"/>
      <c r="J134"/>
    </row>
    <row r="135" spans="1:10" ht="12.75">
      <c r="A135" s="165" t="s">
        <v>710</v>
      </c>
      <c r="B135" s="166"/>
      <c r="C135" s="167" t="s">
        <v>659</v>
      </c>
      <c r="D135" s="168" t="s">
        <v>1509</v>
      </c>
      <c r="E135" s="169" t="s">
        <v>1510</v>
      </c>
      <c r="F135" s="169" t="s">
        <v>1609</v>
      </c>
      <c r="G135" s="170"/>
      <c r="H135" s="155" t="s">
        <v>1511</v>
      </c>
      <c r="I135" s="181"/>
      <c r="J135"/>
    </row>
    <row r="136" spans="1:10" ht="12.75">
      <c r="A136" s="156" t="s">
        <v>1610</v>
      </c>
      <c r="B136" s="157">
        <v>78</v>
      </c>
      <c r="C136" s="158" t="s">
        <v>1034</v>
      </c>
      <c r="D136" s="159" t="s">
        <v>1035</v>
      </c>
      <c r="E136" s="160" t="s">
        <v>1036</v>
      </c>
      <c r="F136" s="160" t="s">
        <v>978</v>
      </c>
      <c r="G136" s="161"/>
      <c r="H136" s="162" t="s">
        <v>1037</v>
      </c>
      <c r="I136" s="181"/>
      <c r="J136"/>
    </row>
    <row r="137" spans="1:10" ht="12.75">
      <c r="A137" s="165" t="s">
        <v>710</v>
      </c>
      <c r="B137" s="166"/>
      <c r="C137" s="167" t="s">
        <v>496</v>
      </c>
      <c r="D137" s="168" t="s">
        <v>1512</v>
      </c>
      <c r="E137" s="169" t="s">
        <v>1507</v>
      </c>
      <c r="F137" s="169" t="s">
        <v>1595</v>
      </c>
      <c r="G137" s="170"/>
      <c r="H137" s="155" t="s">
        <v>1513</v>
      </c>
      <c r="I137" s="181"/>
      <c r="J137"/>
    </row>
    <row r="138" spans="1:10" ht="12.75">
      <c r="A138" s="156" t="s">
        <v>1611</v>
      </c>
      <c r="B138" s="157">
        <v>73</v>
      </c>
      <c r="C138" s="158" t="s">
        <v>1039</v>
      </c>
      <c r="D138" s="159" t="s">
        <v>1040</v>
      </c>
      <c r="E138" s="160" t="s">
        <v>1041</v>
      </c>
      <c r="F138" s="160" t="s">
        <v>1042</v>
      </c>
      <c r="G138" s="161"/>
      <c r="H138" s="162" t="s">
        <v>1043</v>
      </c>
      <c r="I138" s="181"/>
      <c r="J138"/>
    </row>
    <row r="139" spans="1:10" ht="12.75">
      <c r="A139" s="165" t="s">
        <v>710</v>
      </c>
      <c r="B139" s="166"/>
      <c r="C139" s="167" t="s">
        <v>659</v>
      </c>
      <c r="D139" s="168" t="s">
        <v>1514</v>
      </c>
      <c r="E139" s="169" t="s">
        <v>1515</v>
      </c>
      <c r="F139" s="169" t="s">
        <v>1612</v>
      </c>
      <c r="G139" s="170"/>
      <c r="H139" s="155" t="s">
        <v>1516</v>
      </c>
      <c r="I139" s="181"/>
      <c r="J139"/>
    </row>
    <row r="140" spans="1:10" ht="12.75">
      <c r="A140" s="156" t="s">
        <v>1613</v>
      </c>
      <c r="B140" s="157">
        <v>52</v>
      </c>
      <c r="C140" s="158" t="s">
        <v>1102</v>
      </c>
      <c r="D140" s="159" t="s">
        <v>1189</v>
      </c>
      <c r="E140" s="160" t="s">
        <v>1190</v>
      </c>
      <c r="F140" s="160" t="s">
        <v>994</v>
      </c>
      <c r="G140" s="161"/>
      <c r="H140" s="162" t="s">
        <v>1191</v>
      </c>
      <c r="I140" s="181"/>
      <c r="J140"/>
    </row>
    <row r="141" spans="1:10" ht="12.75">
      <c r="A141" s="165" t="s">
        <v>701</v>
      </c>
      <c r="B141" s="166"/>
      <c r="C141" s="167" t="s">
        <v>717</v>
      </c>
      <c r="D141" s="168" t="s">
        <v>1517</v>
      </c>
      <c r="E141" s="169" t="s">
        <v>1518</v>
      </c>
      <c r="F141" s="169" t="s">
        <v>1519</v>
      </c>
      <c r="G141" s="170"/>
      <c r="H141" s="155" t="s">
        <v>1520</v>
      </c>
      <c r="I141" s="181"/>
      <c r="J141"/>
    </row>
    <row r="142" spans="1:10" ht="12.75">
      <c r="A142" s="156" t="s">
        <v>1614</v>
      </c>
      <c r="B142" s="157">
        <v>30</v>
      </c>
      <c r="C142" s="158" t="s">
        <v>1081</v>
      </c>
      <c r="D142" s="159" t="s">
        <v>1007</v>
      </c>
      <c r="E142" s="160" t="s">
        <v>1521</v>
      </c>
      <c r="F142" s="160" t="s">
        <v>1522</v>
      </c>
      <c r="G142" s="161"/>
      <c r="H142" s="162" t="s">
        <v>1523</v>
      </c>
      <c r="I142" s="181"/>
      <c r="J142"/>
    </row>
    <row r="143" spans="1:10" ht="12.75">
      <c r="A143" s="165" t="s">
        <v>704</v>
      </c>
      <c r="B143" s="166"/>
      <c r="C143" s="167" t="s">
        <v>757</v>
      </c>
      <c r="D143" s="168" t="s">
        <v>1524</v>
      </c>
      <c r="E143" s="169" t="s">
        <v>1525</v>
      </c>
      <c r="F143" s="169" t="s">
        <v>1526</v>
      </c>
      <c r="G143" s="170"/>
      <c r="H143" s="155" t="s">
        <v>1527</v>
      </c>
      <c r="I143" s="181"/>
      <c r="J143"/>
    </row>
    <row r="144" spans="1:10" ht="12.75">
      <c r="A144" s="156" t="s">
        <v>1615</v>
      </c>
      <c r="B144" s="157">
        <v>20</v>
      </c>
      <c r="C144" s="158" t="s">
        <v>1071</v>
      </c>
      <c r="D144" s="159" t="s">
        <v>1111</v>
      </c>
      <c r="E144" s="160" t="s">
        <v>1391</v>
      </c>
      <c r="F144" s="160" t="s">
        <v>1616</v>
      </c>
      <c r="G144" s="161"/>
      <c r="H144" s="162" t="s">
        <v>1617</v>
      </c>
      <c r="I144" s="163"/>
      <c r="J144"/>
    </row>
    <row r="145" spans="1:10" ht="12.75">
      <c r="A145" s="165" t="s">
        <v>701</v>
      </c>
      <c r="B145" s="166"/>
      <c r="C145" s="167" t="s">
        <v>717</v>
      </c>
      <c r="D145" s="168" t="s">
        <v>1393</v>
      </c>
      <c r="E145" s="169" t="s">
        <v>1187</v>
      </c>
      <c r="F145" s="169" t="s">
        <v>1525</v>
      </c>
      <c r="G145" s="170"/>
      <c r="H145" s="155" t="s">
        <v>1618</v>
      </c>
      <c r="I145" s="163"/>
      <c r="J145"/>
    </row>
    <row r="146" spans="1:10" ht="12.75">
      <c r="A146" s="156" t="s">
        <v>1619</v>
      </c>
      <c r="B146" s="157">
        <v>37</v>
      </c>
      <c r="C146" s="158" t="s">
        <v>1088</v>
      </c>
      <c r="D146" s="159" t="s">
        <v>1534</v>
      </c>
      <c r="E146" s="160" t="s">
        <v>1620</v>
      </c>
      <c r="F146" s="160" t="s">
        <v>1621</v>
      </c>
      <c r="G146" s="161"/>
      <c r="H146" s="162" t="s">
        <v>1622</v>
      </c>
      <c r="I146" s="163"/>
      <c r="J146"/>
    </row>
    <row r="147" spans="1:10" ht="12.75">
      <c r="A147" s="165" t="s">
        <v>701</v>
      </c>
      <c r="B147" s="166"/>
      <c r="C147" s="167" t="s">
        <v>714</v>
      </c>
      <c r="D147" s="168" t="s">
        <v>1182</v>
      </c>
      <c r="E147" s="169" t="s">
        <v>1623</v>
      </c>
      <c r="F147" s="169" t="s">
        <v>1624</v>
      </c>
      <c r="G147" s="170"/>
      <c r="H147" s="155" t="s">
        <v>1625</v>
      </c>
      <c r="I147" s="163"/>
      <c r="J147"/>
    </row>
    <row r="148" spans="1:10" ht="12.75">
      <c r="A148" s="156" t="s">
        <v>1626</v>
      </c>
      <c r="B148" s="157">
        <v>79</v>
      </c>
      <c r="C148" s="158" t="s">
        <v>1087</v>
      </c>
      <c r="D148" s="159" t="s">
        <v>1007</v>
      </c>
      <c r="E148" s="160" t="s">
        <v>1627</v>
      </c>
      <c r="F148" s="160" t="s">
        <v>1628</v>
      </c>
      <c r="G148" s="161"/>
      <c r="H148" s="162" t="s">
        <v>1629</v>
      </c>
      <c r="I148" s="163"/>
      <c r="J148"/>
    </row>
    <row r="149" spans="1:10" ht="12.75">
      <c r="A149" s="165" t="s">
        <v>710</v>
      </c>
      <c r="B149" s="166"/>
      <c r="C149" s="167" t="s">
        <v>499</v>
      </c>
      <c r="D149" s="168" t="s">
        <v>1494</v>
      </c>
      <c r="E149" s="169" t="s">
        <v>1530</v>
      </c>
      <c r="F149" s="169" t="s">
        <v>1515</v>
      </c>
      <c r="G149" s="170"/>
      <c r="H149" s="155" t="s">
        <v>1630</v>
      </c>
      <c r="I149" s="163"/>
      <c r="J149"/>
    </row>
    <row r="150" spans="1:10" ht="12.75">
      <c r="A150" s="156"/>
      <c r="B150" s="157">
        <v>64</v>
      </c>
      <c r="C150" s="158" t="s">
        <v>1045</v>
      </c>
      <c r="D150" s="159" t="s">
        <v>1046</v>
      </c>
      <c r="E150" s="160" t="s">
        <v>1047</v>
      </c>
      <c r="F150" s="160"/>
      <c r="G150" s="302" t="s">
        <v>1048</v>
      </c>
      <c r="H150" s="303"/>
      <c r="I150" s="163"/>
      <c r="J150"/>
    </row>
    <row r="151" spans="1:10" ht="12.75">
      <c r="A151" s="165" t="s">
        <v>703</v>
      </c>
      <c r="B151" s="166"/>
      <c r="C151" s="167" t="s">
        <v>471</v>
      </c>
      <c r="D151" s="168" t="s">
        <v>1528</v>
      </c>
      <c r="E151" s="169" t="s">
        <v>1529</v>
      </c>
      <c r="F151" s="169"/>
      <c r="G151" s="304"/>
      <c r="H151" s="305"/>
      <c r="I151" s="163"/>
      <c r="J151"/>
    </row>
    <row r="152" spans="1:10" ht="12.75">
      <c r="A152" s="156"/>
      <c r="B152" s="157">
        <v>74</v>
      </c>
      <c r="C152" s="158" t="s">
        <v>1050</v>
      </c>
      <c r="D152" s="159" t="s">
        <v>1051</v>
      </c>
      <c r="E152" s="160" t="s">
        <v>1052</v>
      </c>
      <c r="F152" s="160"/>
      <c r="G152" s="302" t="s">
        <v>1048</v>
      </c>
      <c r="H152" s="303"/>
      <c r="I152" s="163"/>
      <c r="J152"/>
    </row>
    <row r="153" spans="1:10" ht="12.75">
      <c r="A153" s="165" t="s">
        <v>710</v>
      </c>
      <c r="B153" s="166"/>
      <c r="C153" s="167" t="s">
        <v>659</v>
      </c>
      <c r="D153" s="168" t="s">
        <v>1530</v>
      </c>
      <c r="E153" s="169" t="s">
        <v>1531</v>
      </c>
      <c r="F153" s="169"/>
      <c r="G153" s="304"/>
      <c r="H153" s="305"/>
      <c r="I153" s="163"/>
      <c r="J153"/>
    </row>
    <row r="154" spans="1:10" ht="12.75">
      <c r="A154" s="156"/>
      <c r="B154" s="157">
        <v>35</v>
      </c>
      <c r="C154" s="158" t="s">
        <v>1086</v>
      </c>
      <c r="D154" s="159" t="s">
        <v>1398</v>
      </c>
      <c r="E154" s="160"/>
      <c r="F154" s="160"/>
      <c r="G154" s="302" t="s">
        <v>1532</v>
      </c>
      <c r="H154" s="303"/>
      <c r="I154" s="163"/>
      <c r="J154" s="221"/>
    </row>
    <row r="155" spans="1:10" ht="12.75">
      <c r="A155" s="165" t="s">
        <v>701</v>
      </c>
      <c r="B155" s="166"/>
      <c r="C155" s="167" t="s">
        <v>714</v>
      </c>
      <c r="D155" s="168" t="s">
        <v>1533</v>
      </c>
      <c r="E155" s="169"/>
      <c r="F155" s="169"/>
      <c r="G155" s="304"/>
      <c r="H155" s="305"/>
      <c r="I155" s="163"/>
      <c r="J155"/>
    </row>
  </sheetData>
  <sheetProtection/>
  <mergeCells count="4">
    <mergeCell ref="A2:H2"/>
    <mergeCell ref="A3:H3"/>
    <mergeCell ref="A4:H4"/>
    <mergeCell ref="D6:F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V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44" customWidth="1"/>
    <col min="2" max="2" width="4.28125" style="257" customWidth="1"/>
    <col min="3" max="3" width="24.7109375" style="44" bestFit="1" customWidth="1"/>
    <col min="4" max="14" width="6.7109375" style="123" customWidth="1"/>
    <col min="15" max="15" width="6.7109375" style="44" customWidth="1"/>
    <col min="16" max="16" width="14.57421875" style="44" customWidth="1"/>
    <col min="17" max="17" width="3.57421875" style="44" customWidth="1"/>
    <col min="18" max="18" width="10.28125" style="111" customWidth="1"/>
    <col min="19" max="19" width="10.28125" style="0" customWidth="1"/>
    <col min="20" max="20" width="11.00390625" style="0" bestFit="1" customWidth="1"/>
  </cols>
  <sheetData>
    <row r="1" spans="1:19" ht="4.5" customHeight="1">
      <c r="A1" s="52"/>
      <c r="B1" s="112"/>
      <c r="C1" s="5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51"/>
      <c r="P1" s="51"/>
      <c r="R1" s="174"/>
      <c r="S1" s="164"/>
    </row>
    <row r="2" spans="1:19" ht="15.75">
      <c r="A2" s="313" t="str">
        <f>Startlist!$A4</f>
        <v>17th South Estonian Rally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R2" s="174"/>
      <c r="S2" s="164"/>
    </row>
    <row r="3" spans="1:19" ht="15">
      <c r="A3" s="314" t="str">
        <f>Startlist!$F5</f>
        <v>August 30-31, 2019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R3" s="174"/>
      <c r="S3" s="164"/>
    </row>
    <row r="4" spans="1:19" ht="15.75">
      <c r="A4" s="189" t="s">
        <v>758</v>
      </c>
      <c r="B4" s="113"/>
      <c r="C4" s="187"/>
      <c r="D4" s="187"/>
      <c r="E4" s="187"/>
      <c r="F4" s="187"/>
      <c r="G4" s="187"/>
      <c r="H4" s="326" t="s">
        <v>769</v>
      </c>
      <c r="I4" s="187"/>
      <c r="J4" s="187"/>
      <c r="K4" s="187"/>
      <c r="L4" s="187"/>
      <c r="M4" s="187"/>
      <c r="N4" s="187"/>
      <c r="O4" s="187"/>
      <c r="P4" s="188" t="s">
        <v>759</v>
      </c>
      <c r="R4" s="174"/>
      <c r="S4" s="164"/>
    </row>
    <row r="5" spans="1:19" ht="15">
      <c r="A5" s="190" t="s">
        <v>661</v>
      </c>
      <c r="B5" s="254"/>
      <c r="C5" s="4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43"/>
      <c r="P5" s="186"/>
      <c r="R5" s="174"/>
      <c r="S5" s="164"/>
    </row>
    <row r="6" spans="1:19" ht="12.75">
      <c r="A6" s="32" t="s">
        <v>672</v>
      </c>
      <c r="B6" s="255" t="s">
        <v>673</v>
      </c>
      <c r="C6" s="27" t="s">
        <v>674</v>
      </c>
      <c r="D6" s="315" t="s">
        <v>699</v>
      </c>
      <c r="E6" s="316"/>
      <c r="F6" s="316"/>
      <c r="G6" s="316"/>
      <c r="H6" s="316"/>
      <c r="I6" s="316"/>
      <c r="J6" s="316"/>
      <c r="K6" s="316"/>
      <c r="L6" s="316"/>
      <c r="M6" s="316"/>
      <c r="N6" s="317"/>
      <c r="O6" s="25" t="s">
        <v>683</v>
      </c>
      <c r="P6" s="25" t="s">
        <v>693</v>
      </c>
      <c r="R6" s="205"/>
      <c r="S6" s="205"/>
    </row>
    <row r="7" spans="1:19" ht="12.75">
      <c r="A7" s="31" t="s">
        <v>695</v>
      </c>
      <c r="B7" s="256"/>
      <c r="C7" s="29" t="s">
        <v>670</v>
      </c>
      <c r="D7" s="114" t="s">
        <v>675</v>
      </c>
      <c r="E7" s="115" t="s">
        <v>676</v>
      </c>
      <c r="F7" s="115" t="s">
        <v>677</v>
      </c>
      <c r="G7" s="115" t="s">
        <v>678</v>
      </c>
      <c r="H7" s="115" t="s">
        <v>679</v>
      </c>
      <c r="I7" s="115" t="s">
        <v>680</v>
      </c>
      <c r="J7" s="115" t="s">
        <v>681</v>
      </c>
      <c r="K7" s="115" t="s">
        <v>705</v>
      </c>
      <c r="L7" s="115" t="s">
        <v>708</v>
      </c>
      <c r="M7" s="115" t="s">
        <v>602</v>
      </c>
      <c r="N7" s="116">
        <v>11</v>
      </c>
      <c r="O7" s="30"/>
      <c r="P7" s="31" t="s">
        <v>694</v>
      </c>
      <c r="R7" s="174"/>
      <c r="S7" s="164"/>
    </row>
    <row r="8" spans="1:22" ht="12.75">
      <c r="A8" s="59" t="s">
        <v>938</v>
      </c>
      <c r="B8" s="65">
        <v>3</v>
      </c>
      <c r="C8" s="60" t="s">
        <v>1056</v>
      </c>
      <c r="D8" s="117" t="s">
        <v>1198</v>
      </c>
      <c r="E8" s="118" t="s">
        <v>1199</v>
      </c>
      <c r="F8" s="118" t="s">
        <v>1198</v>
      </c>
      <c r="G8" s="118" t="s">
        <v>1709</v>
      </c>
      <c r="H8" s="118" t="s">
        <v>1710</v>
      </c>
      <c r="I8" s="118" t="s">
        <v>1947</v>
      </c>
      <c r="J8" s="118" t="s">
        <v>1948</v>
      </c>
      <c r="K8" s="118" t="s">
        <v>2132</v>
      </c>
      <c r="L8" s="118" t="s">
        <v>2133</v>
      </c>
      <c r="M8" s="118" t="s">
        <v>1992</v>
      </c>
      <c r="N8" s="119" t="s">
        <v>1778</v>
      </c>
      <c r="O8" s="54"/>
      <c r="P8" s="55" t="s">
        <v>2301</v>
      </c>
      <c r="Q8" s="48"/>
      <c r="R8" s="205"/>
      <c r="S8" s="205"/>
      <c r="V8" s="204"/>
    </row>
    <row r="9" spans="1:19" ht="12.75">
      <c r="A9" s="56" t="s">
        <v>707</v>
      </c>
      <c r="B9" s="61"/>
      <c r="C9" s="62" t="s">
        <v>653</v>
      </c>
      <c r="D9" s="120" t="s">
        <v>944</v>
      </c>
      <c r="E9" s="121" t="s">
        <v>975</v>
      </c>
      <c r="F9" s="121" t="s">
        <v>944</v>
      </c>
      <c r="G9" s="121" t="s">
        <v>952</v>
      </c>
      <c r="H9" s="121" t="s">
        <v>944</v>
      </c>
      <c r="I9" s="121" t="s">
        <v>944</v>
      </c>
      <c r="J9" s="121" t="s">
        <v>944</v>
      </c>
      <c r="K9" s="121" t="s">
        <v>952</v>
      </c>
      <c r="L9" s="121" t="s">
        <v>952</v>
      </c>
      <c r="M9" s="121" t="s">
        <v>944</v>
      </c>
      <c r="N9" s="122" t="s">
        <v>952</v>
      </c>
      <c r="O9" s="63"/>
      <c r="P9" s="64" t="s">
        <v>945</v>
      </c>
      <c r="Q9" s="48"/>
      <c r="R9"/>
      <c r="S9" s="204"/>
    </row>
    <row r="10" spans="1:19" ht="12.75">
      <c r="A10" s="59" t="s">
        <v>946</v>
      </c>
      <c r="B10" s="65">
        <v>2</v>
      </c>
      <c r="C10" s="60" t="s">
        <v>1055</v>
      </c>
      <c r="D10" s="117" t="s">
        <v>1194</v>
      </c>
      <c r="E10" s="118" t="s">
        <v>1195</v>
      </c>
      <c r="F10" s="118" t="s">
        <v>1196</v>
      </c>
      <c r="G10" s="118" t="s">
        <v>1711</v>
      </c>
      <c r="H10" s="118" t="s">
        <v>1712</v>
      </c>
      <c r="I10" s="118" t="s">
        <v>967</v>
      </c>
      <c r="J10" s="118" t="s">
        <v>1949</v>
      </c>
      <c r="K10" s="118" t="s">
        <v>2134</v>
      </c>
      <c r="L10" s="118" t="s">
        <v>2135</v>
      </c>
      <c r="M10" s="118" t="s">
        <v>2302</v>
      </c>
      <c r="N10" s="119" t="s">
        <v>2303</v>
      </c>
      <c r="O10" s="54"/>
      <c r="P10" s="55" t="s">
        <v>2304</v>
      </c>
      <c r="Q10" s="48"/>
      <c r="R10" s="204"/>
      <c r="S10" s="204"/>
    </row>
    <row r="11" spans="1:18" ht="12.75">
      <c r="A11" s="56" t="s">
        <v>763</v>
      </c>
      <c r="B11" s="61"/>
      <c r="C11" s="62" t="s">
        <v>816</v>
      </c>
      <c r="D11" s="120" t="s">
        <v>952</v>
      </c>
      <c r="E11" s="121" t="s">
        <v>944</v>
      </c>
      <c r="F11" s="121" t="s">
        <v>952</v>
      </c>
      <c r="G11" s="121" t="s">
        <v>944</v>
      </c>
      <c r="H11" s="121" t="s">
        <v>952</v>
      </c>
      <c r="I11" s="121" t="s">
        <v>952</v>
      </c>
      <c r="J11" s="121" t="s">
        <v>952</v>
      </c>
      <c r="K11" s="121" t="s">
        <v>944</v>
      </c>
      <c r="L11" s="121" t="s">
        <v>944</v>
      </c>
      <c r="M11" s="121" t="s">
        <v>952</v>
      </c>
      <c r="N11" s="122" t="s">
        <v>944</v>
      </c>
      <c r="O11" s="63"/>
      <c r="P11" s="64" t="s">
        <v>2305</v>
      </c>
      <c r="Q11" s="48"/>
      <c r="R11"/>
    </row>
    <row r="12" spans="1:18" ht="12.75">
      <c r="A12" s="59" t="s">
        <v>1202</v>
      </c>
      <c r="B12" s="65">
        <v>6</v>
      </c>
      <c r="C12" s="60" t="s">
        <v>1059</v>
      </c>
      <c r="D12" s="117" t="s">
        <v>1203</v>
      </c>
      <c r="E12" s="118" t="s">
        <v>1204</v>
      </c>
      <c r="F12" s="118" t="s">
        <v>1205</v>
      </c>
      <c r="G12" s="118" t="s">
        <v>1162</v>
      </c>
      <c r="H12" s="118" t="s">
        <v>1713</v>
      </c>
      <c r="I12" s="118" t="s">
        <v>1950</v>
      </c>
      <c r="J12" s="118" t="s">
        <v>1951</v>
      </c>
      <c r="K12" s="118" t="s">
        <v>2136</v>
      </c>
      <c r="L12" s="118" t="s">
        <v>2137</v>
      </c>
      <c r="M12" s="118" t="s">
        <v>2306</v>
      </c>
      <c r="N12" s="119" t="s">
        <v>2133</v>
      </c>
      <c r="O12" s="54"/>
      <c r="P12" s="55" t="s">
        <v>2307</v>
      </c>
      <c r="Q12" s="48"/>
      <c r="R12" s="203"/>
    </row>
    <row r="13" spans="1:20" ht="12.75">
      <c r="A13" s="56" t="s">
        <v>707</v>
      </c>
      <c r="B13" s="61"/>
      <c r="C13" s="62" t="s">
        <v>654</v>
      </c>
      <c r="D13" s="120" t="s">
        <v>1016</v>
      </c>
      <c r="E13" s="121" t="s">
        <v>952</v>
      </c>
      <c r="F13" s="121" t="s">
        <v>975</v>
      </c>
      <c r="G13" s="121" t="s">
        <v>975</v>
      </c>
      <c r="H13" s="121" t="s">
        <v>975</v>
      </c>
      <c r="I13" s="121" t="s">
        <v>975</v>
      </c>
      <c r="J13" s="121" t="s">
        <v>1118</v>
      </c>
      <c r="K13" s="121" t="s">
        <v>975</v>
      </c>
      <c r="L13" s="121" t="s">
        <v>975</v>
      </c>
      <c r="M13" s="121" t="s">
        <v>975</v>
      </c>
      <c r="N13" s="122" t="s">
        <v>975</v>
      </c>
      <c r="O13" s="63"/>
      <c r="P13" s="64" t="s">
        <v>2308</v>
      </c>
      <c r="Q13" s="48"/>
      <c r="R13" s="203"/>
      <c r="T13" s="199"/>
    </row>
    <row r="14" spans="1:20" ht="12.75">
      <c r="A14" s="59" t="s">
        <v>1962</v>
      </c>
      <c r="B14" s="65">
        <v>4</v>
      </c>
      <c r="C14" s="60" t="s">
        <v>1057</v>
      </c>
      <c r="D14" s="117" t="s">
        <v>1261</v>
      </c>
      <c r="E14" s="118" t="s">
        <v>1301</v>
      </c>
      <c r="F14" s="118" t="s">
        <v>1249</v>
      </c>
      <c r="G14" s="118" t="s">
        <v>1717</v>
      </c>
      <c r="H14" s="118" t="s">
        <v>1718</v>
      </c>
      <c r="I14" s="118" t="s">
        <v>1963</v>
      </c>
      <c r="J14" s="118" t="s">
        <v>1964</v>
      </c>
      <c r="K14" s="118" t="s">
        <v>2138</v>
      </c>
      <c r="L14" s="118" t="s">
        <v>2139</v>
      </c>
      <c r="M14" s="118" t="s">
        <v>10</v>
      </c>
      <c r="N14" s="119" t="s">
        <v>11</v>
      </c>
      <c r="O14" s="54"/>
      <c r="P14" s="55" t="s">
        <v>12</v>
      </c>
      <c r="Q14" s="48"/>
      <c r="R14"/>
      <c r="T14" s="199"/>
    </row>
    <row r="15" spans="1:18" ht="12.75">
      <c r="A15" s="56" t="s">
        <v>707</v>
      </c>
      <c r="B15" s="61"/>
      <c r="C15" s="62" t="s">
        <v>823</v>
      </c>
      <c r="D15" s="120" t="s">
        <v>975</v>
      </c>
      <c r="E15" s="121" t="s">
        <v>1303</v>
      </c>
      <c r="F15" s="121" t="s">
        <v>1118</v>
      </c>
      <c r="G15" s="121" t="s">
        <v>1118</v>
      </c>
      <c r="H15" s="121" t="s">
        <v>1118</v>
      </c>
      <c r="I15" s="121" t="s">
        <v>1118</v>
      </c>
      <c r="J15" s="121" t="s">
        <v>975</v>
      </c>
      <c r="K15" s="121" t="s">
        <v>1118</v>
      </c>
      <c r="L15" s="121" t="s">
        <v>1016</v>
      </c>
      <c r="M15" s="121" t="s">
        <v>1118</v>
      </c>
      <c r="N15" s="122" t="s">
        <v>1016</v>
      </c>
      <c r="O15" s="63"/>
      <c r="P15" s="64" t="s">
        <v>13</v>
      </c>
      <c r="Q15" s="48"/>
      <c r="R15"/>
    </row>
    <row r="16" spans="1:22" ht="12.75">
      <c r="A16" s="59" t="s">
        <v>1965</v>
      </c>
      <c r="B16" s="65">
        <v>5</v>
      </c>
      <c r="C16" s="60" t="s">
        <v>1058</v>
      </c>
      <c r="D16" s="117" t="s">
        <v>1261</v>
      </c>
      <c r="E16" s="118" t="s">
        <v>1262</v>
      </c>
      <c r="F16" s="118" t="s">
        <v>1263</v>
      </c>
      <c r="G16" s="118" t="s">
        <v>1728</v>
      </c>
      <c r="H16" s="118" t="s">
        <v>1729</v>
      </c>
      <c r="I16" s="118" t="s">
        <v>1955</v>
      </c>
      <c r="J16" s="118" t="s">
        <v>1956</v>
      </c>
      <c r="K16" s="118" t="s">
        <v>2140</v>
      </c>
      <c r="L16" s="118" t="s">
        <v>2141</v>
      </c>
      <c r="M16" s="118" t="s">
        <v>2309</v>
      </c>
      <c r="N16" s="119" t="s">
        <v>1841</v>
      </c>
      <c r="O16" s="54"/>
      <c r="P16" s="55" t="s">
        <v>2310</v>
      </c>
      <c r="Q16" s="48"/>
      <c r="R16"/>
      <c r="T16" s="204"/>
      <c r="V16" s="204"/>
    </row>
    <row r="17" spans="1:22" ht="12.75">
      <c r="A17" s="56" t="s">
        <v>763</v>
      </c>
      <c r="B17" s="61"/>
      <c r="C17" s="62" t="s">
        <v>771</v>
      </c>
      <c r="D17" s="120" t="s">
        <v>975</v>
      </c>
      <c r="E17" s="121" t="s">
        <v>1053</v>
      </c>
      <c r="F17" s="121" t="s">
        <v>1265</v>
      </c>
      <c r="G17" s="121" t="s">
        <v>1730</v>
      </c>
      <c r="H17" s="121" t="s">
        <v>1730</v>
      </c>
      <c r="I17" s="121" t="s">
        <v>1730</v>
      </c>
      <c r="J17" s="121" t="s">
        <v>1966</v>
      </c>
      <c r="K17" s="121" t="s">
        <v>1730</v>
      </c>
      <c r="L17" s="121" t="s">
        <v>964</v>
      </c>
      <c r="M17" s="121" t="s">
        <v>1730</v>
      </c>
      <c r="N17" s="122" t="s">
        <v>964</v>
      </c>
      <c r="O17" s="63"/>
      <c r="P17" s="64" t="s">
        <v>2311</v>
      </c>
      <c r="Q17" s="48"/>
      <c r="R17"/>
      <c r="T17" s="204"/>
      <c r="V17" s="204"/>
    </row>
    <row r="18" spans="1:22" ht="12.75">
      <c r="A18" s="59" t="s">
        <v>1719</v>
      </c>
      <c r="B18" s="65">
        <v>10</v>
      </c>
      <c r="C18" s="60" t="s">
        <v>1063</v>
      </c>
      <c r="D18" s="117" t="s">
        <v>1208</v>
      </c>
      <c r="E18" s="118" t="s">
        <v>1209</v>
      </c>
      <c r="F18" s="118" t="s">
        <v>1210</v>
      </c>
      <c r="G18" s="118" t="s">
        <v>1714</v>
      </c>
      <c r="H18" s="118" t="s">
        <v>1715</v>
      </c>
      <c r="I18" s="118" t="s">
        <v>1954</v>
      </c>
      <c r="J18" s="118" t="s">
        <v>1199</v>
      </c>
      <c r="K18" s="118" t="s">
        <v>2142</v>
      </c>
      <c r="L18" s="118" t="s">
        <v>2143</v>
      </c>
      <c r="M18" s="118" t="s">
        <v>2312</v>
      </c>
      <c r="N18" s="119" t="s">
        <v>0</v>
      </c>
      <c r="O18" s="54"/>
      <c r="P18" s="55" t="s">
        <v>1</v>
      </c>
      <c r="Q18" s="48"/>
      <c r="R18"/>
      <c r="T18" s="204"/>
      <c r="V18" s="204"/>
    </row>
    <row r="19" spans="1:18" ht="12.75">
      <c r="A19" s="56" t="s">
        <v>763</v>
      </c>
      <c r="B19" s="61"/>
      <c r="C19" s="62" t="s">
        <v>714</v>
      </c>
      <c r="D19" s="120" t="s">
        <v>1135</v>
      </c>
      <c r="E19" s="121" t="s">
        <v>964</v>
      </c>
      <c r="F19" s="121" t="s">
        <v>1135</v>
      </c>
      <c r="G19" s="121" t="s">
        <v>985</v>
      </c>
      <c r="H19" s="121" t="s">
        <v>1716</v>
      </c>
      <c r="I19" s="121" t="s">
        <v>1716</v>
      </c>
      <c r="J19" s="121" t="s">
        <v>1114</v>
      </c>
      <c r="K19" s="121" t="s">
        <v>1987</v>
      </c>
      <c r="L19" s="121" t="s">
        <v>1747</v>
      </c>
      <c r="M19" s="121" t="s">
        <v>1747</v>
      </c>
      <c r="N19" s="122" t="s">
        <v>1716</v>
      </c>
      <c r="O19" s="63"/>
      <c r="P19" s="64" t="s">
        <v>2</v>
      </c>
      <c r="Q19" s="48"/>
      <c r="R19"/>
    </row>
    <row r="20" spans="1:18" ht="12.75">
      <c r="A20" s="59" t="s">
        <v>1724</v>
      </c>
      <c r="B20" s="65">
        <v>12</v>
      </c>
      <c r="C20" s="60" t="s">
        <v>1065</v>
      </c>
      <c r="D20" s="117" t="s">
        <v>1220</v>
      </c>
      <c r="E20" s="118" t="s">
        <v>1221</v>
      </c>
      <c r="F20" s="118" t="s">
        <v>1220</v>
      </c>
      <c r="G20" s="118" t="s">
        <v>1725</v>
      </c>
      <c r="H20" s="118" t="s">
        <v>1726</v>
      </c>
      <c r="I20" s="118" t="s">
        <v>1957</v>
      </c>
      <c r="J20" s="118" t="s">
        <v>1958</v>
      </c>
      <c r="K20" s="118" t="s">
        <v>2144</v>
      </c>
      <c r="L20" s="118" t="s">
        <v>2145</v>
      </c>
      <c r="M20" s="118" t="s">
        <v>3</v>
      </c>
      <c r="N20" s="119" t="s">
        <v>961</v>
      </c>
      <c r="O20" s="54"/>
      <c r="P20" s="55" t="s">
        <v>4</v>
      </c>
      <c r="Q20" s="48"/>
      <c r="R20"/>
    </row>
    <row r="21" spans="1:20" ht="12.75">
      <c r="A21" s="56" t="s">
        <v>763</v>
      </c>
      <c r="B21" s="61"/>
      <c r="C21" s="62" t="s">
        <v>714</v>
      </c>
      <c r="D21" s="120" t="s">
        <v>1223</v>
      </c>
      <c r="E21" s="121" t="s">
        <v>1016</v>
      </c>
      <c r="F21" s="121" t="s">
        <v>1224</v>
      </c>
      <c r="G21" s="121" t="s">
        <v>1727</v>
      </c>
      <c r="H21" s="121" t="s">
        <v>1114</v>
      </c>
      <c r="I21" s="121" t="s">
        <v>1723</v>
      </c>
      <c r="J21" s="121" t="s">
        <v>1716</v>
      </c>
      <c r="K21" s="121" t="s">
        <v>1114</v>
      </c>
      <c r="L21" s="121" t="s">
        <v>985</v>
      </c>
      <c r="M21" s="121" t="s">
        <v>985</v>
      </c>
      <c r="N21" s="122" t="s">
        <v>1723</v>
      </c>
      <c r="O21" s="63"/>
      <c r="P21" s="64" t="s">
        <v>5</v>
      </c>
      <c r="Q21" s="48"/>
      <c r="R21"/>
      <c r="T21" s="204"/>
    </row>
    <row r="22" spans="1:20" ht="12.75">
      <c r="A22" s="59" t="s">
        <v>2146</v>
      </c>
      <c r="B22" s="65">
        <v>9</v>
      </c>
      <c r="C22" s="60" t="s">
        <v>1062</v>
      </c>
      <c r="D22" s="117" t="s">
        <v>1208</v>
      </c>
      <c r="E22" s="118" t="s">
        <v>1226</v>
      </c>
      <c r="F22" s="118" t="s">
        <v>1227</v>
      </c>
      <c r="G22" s="118" t="s">
        <v>1734</v>
      </c>
      <c r="H22" s="118" t="s">
        <v>1735</v>
      </c>
      <c r="I22" s="118" t="s">
        <v>1959</v>
      </c>
      <c r="J22" s="118" t="s">
        <v>1960</v>
      </c>
      <c r="K22" s="118" t="s">
        <v>2118</v>
      </c>
      <c r="L22" s="118" t="s">
        <v>2147</v>
      </c>
      <c r="M22" s="118" t="s">
        <v>6</v>
      </c>
      <c r="N22" s="119" t="s">
        <v>7</v>
      </c>
      <c r="O22" s="54" t="s">
        <v>1736</v>
      </c>
      <c r="P22" s="55" t="s">
        <v>8</v>
      </c>
      <c r="Q22" s="48"/>
      <c r="R22"/>
      <c r="T22" s="204"/>
    </row>
    <row r="23" spans="1:20" ht="12.75">
      <c r="A23" s="56" t="s">
        <v>707</v>
      </c>
      <c r="B23" s="61"/>
      <c r="C23" s="62" t="s">
        <v>654</v>
      </c>
      <c r="D23" s="120" t="s">
        <v>1156</v>
      </c>
      <c r="E23" s="121" t="s">
        <v>1114</v>
      </c>
      <c r="F23" s="121" t="s">
        <v>1229</v>
      </c>
      <c r="G23" s="121" t="s">
        <v>1737</v>
      </c>
      <c r="H23" s="121" t="s">
        <v>1738</v>
      </c>
      <c r="I23" s="121" t="s">
        <v>1265</v>
      </c>
      <c r="J23" s="121" t="s">
        <v>985</v>
      </c>
      <c r="K23" s="121" t="s">
        <v>1716</v>
      </c>
      <c r="L23" s="121" t="s">
        <v>1737</v>
      </c>
      <c r="M23" s="121" t="s">
        <v>1716</v>
      </c>
      <c r="N23" s="122" t="s">
        <v>1265</v>
      </c>
      <c r="O23" s="63"/>
      <c r="P23" s="64" t="s">
        <v>9</v>
      </c>
      <c r="Q23" s="48"/>
      <c r="R23"/>
      <c r="T23" s="204"/>
    </row>
    <row r="24" spans="1:18" ht="12.75">
      <c r="A24" s="59" t="s">
        <v>2148</v>
      </c>
      <c r="B24" s="65">
        <v>19</v>
      </c>
      <c r="C24" s="60" t="s">
        <v>1070</v>
      </c>
      <c r="D24" s="117" t="s">
        <v>1292</v>
      </c>
      <c r="E24" s="118" t="s">
        <v>1293</v>
      </c>
      <c r="F24" s="118" t="s">
        <v>1294</v>
      </c>
      <c r="G24" s="118" t="s">
        <v>1739</v>
      </c>
      <c r="H24" s="118" t="s">
        <v>1740</v>
      </c>
      <c r="I24" s="118" t="s">
        <v>1970</v>
      </c>
      <c r="J24" s="118" t="s">
        <v>1971</v>
      </c>
      <c r="K24" s="118" t="s">
        <v>2064</v>
      </c>
      <c r="L24" s="118" t="s">
        <v>2152</v>
      </c>
      <c r="M24" s="118" t="s">
        <v>14</v>
      </c>
      <c r="N24" s="119" t="s">
        <v>15</v>
      </c>
      <c r="O24" s="54"/>
      <c r="P24" s="55" t="s">
        <v>16</v>
      </c>
      <c r="Q24" s="48"/>
      <c r="R24"/>
    </row>
    <row r="25" spans="1:18" ht="12.75">
      <c r="A25" s="56" t="s">
        <v>763</v>
      </c>
      <c r="B25" s="61"/>
      <c r="C25" s="62" t="s">
        <v>771</v>
      </c>
      <c r="D25" s="120" t="s">
        <v>1296</v>
      </c>
      <c r="E25" s="121" t="s">
        <v>1297</v>
      </c>
      <c r="F25" s="121" t="s">
        <v>1298</v>
      </c>
      <c r="G25" s="121" t="s">
        <v>1785</v>
      </c>
      <c r="H25" s="121" t="s">
        <v>1298</v>
      </c>
      <c r="I25" s="121" t="s">
        <v>1339</v>
      </c>
      <c r="J25" s="121" t="s">
        <v>1727</v>
      </c>
      <c r="K25" s="121" t="s">
        <v>985</v>
      </c>
      <c r="L25" s="121" t="s">
        <v>2153</v>
      </c>
      <c r="M25" s="121" t="s">
        <v>1987</v>
      </c>
      <c r="N25" s="122" t="s">
        <v>1296</v>
      </c>
      <c r="O25" s="63"/>
      <c r="P25" s="64" t="s">
        <v>17</v>
      </c>
      <c r="Q25" s="48"/>
      <c r="R25"/>
    </row>
    <row r="26" spans="1:18" ht="12.75">
      <c r="A26" s="59" t="s">
        <v>1777</v>
      </c>
      <c r="B26" s="65">
        <v>22</v>
      </c>
      <c r="C26" s="60" t="s">
        <v>1073</v>
      </c>
      <c r="D26" s="117" t="s">
        <v>1232</v>
      </c>
      <c r="E26" s="118" t="s">
        <v>1233</v>
      </c>
      <c r="F26" s="118" t="s">
        <v>1234</v>
      </c>
      <c r="G26" s="118" t="s">
        <v>1782</v>
      </c>
      <c r="H26" s="118" t="s">
        <v>1783</v>
      </c>
      <c r="I26" s="118" t="s">
        <v>1972</v>
      </c>
      <c r="J26" s="118" t="s">
        <v>1974</v>
      </c>
      <c r="K26" s="118" t="s">
        <v>2157</v>
      </c>
      <c r="L26" s="118" t="s">
        <v>2158</v>
      </c>
      <c r="M26" s="118" t="s">
        <v>18</v>
      </c>
      <c r="N26" s="119" t="s">
        <v>19</v>
      </c>
      <c r="O26" s="54"/>
      <c r="P26" s="55" t="s">
        <v>20</v>
      </c>
      <c r="Q26" s="48"/>
      <c r="R26"/>
    </row>
    <row r="27" spans="1:18" ht="12.75">
      <c r="A27" s="56" t="s">
        <v>704</v>
      </c>
      <c r="B27" s="61"/>
      <c r="C27" s="62" t="s">
        <v>757</v>
      </c>
      <c r="D27" s="120" t="s">
        <v>1236</v>
      </c>
      <c r="E27" s="121" t="s">
        <v>1005</v>
      </c>
      <c r="F27" s="121" t="s">
        <v>1236</v>
      </c>
      <c r="G27" s="121" t="s">
        <v>1764</v>
      </c>
      <c r="H27" s="121" t="s">
        <v>1784</v>
      </c>
      <c r="I27" s="121" t="s">
        <v>1239</v>
      </c>
      <c r="J27" s="121" t="s">
        <v>1764</v>
      </c>
      <c r="K27" s="121" t="s">
        <v>1753</v>
      </c>
      <c r="L27" s="121" t="s">
        <v>1969</v>
      </c>
      <c r="M27" s="121" t="s">
        <v>1744</v>
      </c>
      <c r="N27" s="122" t="s">
        <v>1969</v>
      </c>
      <c r="O27" s="63"/>
      <c r="P27" s="64" t="s">
        <v>21</v>
      </c>
      <c r="Q27" s="48"/>
      <c r="R27"/>
    </row>
    <row r="28" spans="1:18" ht="12.75">
      <c r="A28" s="59" t="s">
        <v>1781</v>
      </c>
      <c r="B28" s="65">
        <v>21</v>
      </c>
      <c r="C28" s="60" t="s">
        <v>1072</v>
      </c>
      <c r="D28" s="117" t="s">
        <v>1243</v>
      </c>
      <c r="E28" s="118" t="s">
        <v>1244</v>
      </c>
      <c r="F28" s="118" t="s">
        <v>1216</v>
      </c>
      <c r="G28" s="118" t="s">
        <v>1052</v>
      </c>
      <c r="H28" s="118" t="s">
        <v>1778</v>
      </c>
      <c r="I28" s="118" t="s">
        <v>1972</v>
      </c>
      <c r="J28" s="118" t="s">
        <v>1973</v>
      </c>
      <c r="K28" s="118" t="s">
        <v>2154</v>
      </c>
      <c r="L28" s="118" t="s">
        <v>2155</v>
      </c>
      <c r="M28" s="118" t="s">
        <v>22</v>
      </c>
      <c r="N28" s="119" t="s">
        <v>1947</v>
      </c>
      <c r="O28" s="54"/>
      <c r="P28" s="55" t="s">
        <v>23</v>
      </c>
      <c r="Q28" s="48"/>
      <c r="R28"/>
    </row>
    <row r="29" spans="1:18" ht="12.75">
      <c r="A29" s="56" t="s">
        <v>704</v>
      </c>
      <c r="B29" s="61"/>
      <c r="C29" s="62" t="s">
        <v>654</v>
      </c>
      <c r="D29" s="120" t="s">
        <v>1140</v>
      </c>
      <c r="E29" s="121" t="s">
        <v>1049</v>
      </c>
      <c r="F29" s="121" t="s">
        <v>979</v>
      </c>
      <c r="G29" s="121" t="s">
        <v>1779</v>
      </c>
      <c r="H29" s="121" t="s">
        <v>1780</v>
      </c>
      <c r="I29" s="121" t="s">
        <v>1239</v>
      </c>
      <c r="J29" s="121" t="s">
        <v>1752</v>
      </c>
      <c r="K29" s="121" t="s">
        <v>1764</v>
      </c>
      <c r="L29" s="121" t="s">
        <v>2156</v>
      </c>
      <c r="M29" s="121" t="s">
        <v>1148</v>
      </c>
      <c r="N29" s="122" t="s">
        <v>2156</v>
      </c>
      <c r="O29" s="63"/>
      <c r="P29" s="64" t="s">
        <v>24</v>
      </c>
      <c r="Q29" s="48"/>
      <c r="R29"/>
    </row>
    <row r="30" spans="1:18" ht="12.75">
      <c r="A30" s="59" t="s">
        <v>1142</v>
      </c>
      <c r="B30" s="65">
        <v>14</v>
      </c>
      <c r="C30" s="60" t="s">
        <v>1066</v>
      </c>
      <c r="D30" s="117" t="s">
        <v>1170</v>
      </c>
      <c r="E30" s="118" t="s">
        <v>1351</v>
      </c>
      <c r="F30" s="118" t="s">
        <v>1138</v>
      </c>
      <c r="G30" s="118" t="s">
        <v>1788</v>
      </c>
      <c r="H30" s="118" t="s">
        <v>1789</v>
      </c>
      <c r="I30" s="118" t="s">
        <v>1979</v>
      </c>
      <c r="J30" s="118" t="s">
        <v>1980</v>
      </c>
      <c r="K30" s="118" t="s">
        <v>2159</v>
      </c>
      <c r="L30" s="118" t="s">
        <v>2160</v>
      </c>
      <c r="M30" s="118" t="s">
        <v>25</v>
      </c>
      <c r="N30" s="119" t="s">
        <v>26</v>
      </c>
      <c r="O30" s="54"/>
      <c r="P30" s="55" t="s">
        <v>27</v>
      </c>
      <c r="Q30" s="48"/>
      <c r="R30"/>
    </row>
    <row r="31" spans="1:18" ht="12.75">
      <c r="A31" s="56" t="s">
        <v>701</v>
      </c>
      <c r="B31" s="61"/>
      <c r="C31" s="62" t="s">
        <v>714</v>
      </c>
      <c r="D31" s="120" t="s">
        <v>1353</v>
      </c>
      <c r="E31" s="121" t="s">
        <v>1354</v>
      </c>
      <c r="F31" s="121" t="s">
        <v>1355</v>
      </c>
      <c r="G31" s="121" t="s">
        <v>1753</v>
      </c>
      <c r="H31" s="121" t="s">
        <v>1273</v>
      </c>
      <c r="I31" s="121" t="s">
        <v>1744</v>
      </c>
      <c r="J31" s="121" t="s">
        <v>1744</v>
      </c>
      <c r="K31" s="121" t="s">
        <v>1969</v>
      </c>
      <c r="L31" s="121" t="s">
        <v>1744</v>
      </c>
      <c r="M31" s="121" t="s">
        <v>1969</v>
      </c>
      <c r="N31" s="122" t="s">
        <v>1780</v>
      </c>
      <c r="O31" s="63"/>
      <c r="P31" s="64" t="s">
        <v>28</v>
      </c>
      <c r="Q31" s="48"/>
      <c r="R31"/>
    </row>
    <row r="32" spans="1:18" ht="12.75">
      <c r="A32" s="59" t="s">
        <v>1260</v>
      </c>
      <c r="B32" s="65">
        <v>7</v>
      </c>
      <c r="C32" s="60" t="s">
        <v>1060</v>
      </c>
      <c r="D32" s="117" t="s">
        <v>1403</v>
      </c>
      <c r="E32" s="118" t="s">
        <v>1404</v>
      </c>
      <c r="F32" s="118" t="s">
        <v>1405</v>
      </c>
      <c r="G32" s="118" t="s">
        <v>1756</v>
      </c>
      <c r="H32" s="118" t="s">
        <v>1757</v>
      </c>
      <c r="I32" s="118" t="s">
        <v>1985</v>
      </c>
      <c r="J32" s="118" t="s">
        <v>1986</v>
      </c>
      <c r="K32" s="118" t="s">
        <v>2165</v>
      </c>
      <c r="L32" s="118" t="s">
        <v>2166</v>
      </c>
      <c r="M32" s="118" t="s">
        <v>29</v>
      </c>
      <c r="N32" s="119" t="s">
        <v>30</v>
      </c>
      <c r="O32" s="54"/>
      <c r="P32" s="55" t="s">
        <v>31</v>
      </c>
      <c r="Q32" s="48"/>
      <c r="R32"/>
    </row>
    <row r="33" spans="1:18" ht="12.75">
      <c r="A33" s="56" t="s">
        <v>763</v>
      </c>
      <c r="B33" s="61"/>
      <c r="C33" s="62" t="s">
        <v>771</v>
      </c>
      <c r="D33" s="120" t="s">
        <v>1407</v>
      </c>
      <c r="E33" s="121" t="s">
        <v>1408</v>
      </c>
      <c r="F33" s="121" t="s">
        <v>1582</v>
      </c>
      <c r="G33" s="121" t="s">
        <v>1298</v>
      </c>
      <c r="H33" s="121" t="s">
        <v>1758</v>
      </c>
      <c r="I33" s="121" t="s">
        <v>1987</v>
      </c>
      <c r="J33" s="121" t="s">
        <v>1747</v>
      </c>
      <c r="K33" s="121" t="s">
        <v>1741</v>
      </c>
      <c r="L33" s="121" t="s">
        <v>1316</v>
      </c>
      <c r="M33" s="121" t="s">
        <v>32</v>
      </c>
      <c r="N33" s="122" t="s">
        <v>1407</v>
      </c>
      <c r="O33" s="63"/>
      <c r="P33" s="64" t="s">
        <v>33</v>
      </c>
      <c r="Q33" s="48"/>
      <c r="R33"/>
    </row>
    <row r="34" spans="1:20" ht="12.75">
      <c r="A34" s="59" t="s">
        <v>1975</v>
      </c>
      <c r="B34" s="65">
        <v>15</v>
      </c>
      <c r="C34" s="60" t="s">
        <v>1067</v>
      </c>
      <c r="D34" s="117" t="s">
        <v>1333</v>
      </c>
      <c r="E34" s="118" t="s">
        <v>1334</v>
      </c>
      <c r="F34" s="118" t="s">
        <v>1335</v>
      </c>
      <c r="G34" s="118" t="s">
        <v>1019</v>
      </c>
      <c r="H34" s="118" t="s">
        <v>1748</v>
      </c>
      <c r="I34" s="118" t="s">
        <v>1976</v>
      </c>
      <c r="J34" s="118" t="s">
        <v>1977</v>
      </c>
      <c r="K34" s="118" t="s">
        <v>2161</v>
      </c>
      <c r="L34" s="118" t="s">
        <v>2162</v>
      </c>
      <c r="M34" s="118" t="s">
        <v>34</v>
      </c>
      <c r="N34" s="119" t="s">
        <v>1907</v>
      </c>
      <c r="O34" s="54"/>
      <c r="P34" s="55" t="s">
        <v>35</v>
      </c>
      <c r="Q34" s="48"/>
      <c r="R34"/>
      <c r="T34" s="199"/>
    </row>
    <row r="35" spans="1:18" ht="12.75">
      <c r="A35" s="56" t="s">
        <v>763</v>
      </c>
      <c r="B35" s="61"/>
      <c r="C35" s="62" t="s">
        <v>718</v>
      </c>
      <c r="D35" s="120" t="s">
        <v>1337</v>
      </c>
      <c r="E35" s="121" t="s">
        <v>1338</v>
      </c>
      <c r="F35" s="121" t="s">
        <v>1339</v>
      </c>
      <c r="G35" s="121" t="s">
        <v>1224</v>
      </c>
      <c r="H35" s="121" t="s">
        <v>1251</v>
      </c>
      <c r="I35" s="121" t="s">
        <v>1741</v>
      </c>
      <c r="J35" s="121" t="s">
        <v>1978</v>
      </c>
      <c r="K35" s="121" t="s">
        <v>2259</v>
      </c>
      <c r="L35" s="121" t="s">
        <v>2164</v>
      </c>
      <c r="M35" s="121" t="s">
        <v>1741</v>
      </c>
      <c r="N35" s="122" t="s">
        <v>36</v>
      </c>
      <c r="O35" s="63"/>
      <c r="P35" s="64" t="s">
        <v>37</v>
      </c>
      <c r="Q35" s="48"/>
      <c r="R35"/>
    </row>
    <row r="36" spans="1:22" ht="12.75">
      <c r="A36" s="59" t="s">
        <v>2167</v>
      </c>
      <c r="B36" s="65">
        <v>16</v>
      </c>
      <c r="C36" s="60" t="s">
        <v>1068</v>
      </c>
      <c r="D36" s="117" t="s">
        <v>1232</v>
      </c>
      <c r="E36" s="118" t="s">
        <v>1313</v>
      </c>
      <c r="F36" s="118" t="s">
        <v>1232</v>
      </c>
      <c r="G36" s="118" t="s">
        <v>1745</v>
      </c>
      <c r="H36" s="118" t="s">
        <v>1746</v>
      </c>
      <c r="I36" s="118" t="s">
        <v>1982</v>
      </c>
      <c r="J36" s="118" t="s">
        <v>1983</v>
      </c>
      <c r="K36" s="118" t="s">
        <v>2168</v>
      </c>
      <c r="L36" s="118" t="s">
        <v>2169</v>
      </c>
      <c r="M36" s="118" t="s">
        <v>38</v>
      </c>
      <c r="N36" s="119" t="s">
        <v>39</v>
      </c>
      <c r="O36" s="54"/>
      <c r="P36" s="55" t="s">
        <v>40</v>
      </c>
      <c r="Q36" s="48"/>
      <c r="R36"/>
      <c r="T36" s="204"/>
      <c r="V36" s="204"/>
    </row>
    <row r="37" spans="1:22" ht="12.75">
      <c r="A37" s="56" t="s">
        <v>763</v>
      </c>
      <c r="B37" s="61"/>
      <c r="C37" s="62" t="s">
        <v>771</v>
      </c>
      <c r="D37" s="120" t="s">
        <v>985</v>
      </c>
      <c r="E37" s="121" t="s">
        <v>1315</v>
      </c>
      <c r="F37" s="121" t="s">
        <v>1316</v>
      </c>
      <c r="G37" s="121" t="s">
        <v>1747</v>
      </c>
      <c r="H37" s="121" t="s">
        <v>1787</v>
      </c>
      <c r="I37" s="121" t="s">
        <v>1749</v>
      </c>
      <c r="J37" s="121" t="s">
        <v>1984</v>
      </c>
      <c r="K37" s="121" t="s">
        <v>2260</v>
      </c>
      <c r="L37" s="121" t="s">
        <v>2170</v>
      </c>
      <c r="M37" s="121" t="s">
        <v>1339</v>
      </c>
      <c r="N37" s="122" t="s">
        <v>1787</v>
      </c>
      <c r="O37" s="63"/>
      <c r="P37" s="64" t="s">
        <v>41</v>
      </c>
      <c r="Q37" s="48"/>
      <c r="R37"/>
      <c r="T37" s="204"/>
      <c r="V37" s="204"/>
    </row>
    <row r="38" spans="1:22" ht="12.75">
      <c r="A38" s="59" t="s">
        <v>42</v>
      </c>
      <c r="B38" s="65">
        <v>25</v>
      </c>
      <c r="C38" s="60" t="s">
        <v>1076</v>
      </c>
      <c r="D38" s="117" t="s">
        <v>1281</v>
      </c>
      <c r="E38" s="118" t="s">
        <v>1115</v>
      </c>
      <c r="F38" s="118" t="s">
        <v>1282</v>
      </c>
      <c r="G38" s="118" t="s">
        <v>1797</v>
      </c>
      <c r="H38" s="118" t="s">
        <v>1798</v>
      </c>
      <c r="I38" s="118" t="s">
        <v>1994</v>
      </c>
      <c r="J38" s="118" t="s">
        <v>1995</v>
      </c>
      <c r="K38" s="118" t="s">
        <v>2173</v>
      </c>
      <c r="L38" s="118" t="s">
        <v>2174</v>
      </c>
      <c r="M38" s="118" t="s">
        <v>43</v>
      </c>
      <c r="N38" s="119" t="s">
        <v>1880</v>
      </c>
      <c r="O38" s="54"/>
      <c r="P38" s="55" t="s">
        <v>44</v>
      </c>
      <c r="Q38" s="48"/>
      <c r="R38"/>
      <c r="T38" s="204"/>
      <c r="V38" s="204"/>
    </row>
    <row r="39" spans="1:18" ht="12.75">
      <c r="A39" s="56" t="s">
        <v>704</v>
      </c>
      <c r="B39" s="61"/>
      <c r="C39" s="62" t="s">
        <v>756</v>
      </c>
      <c r="D39" s="120" t="s">
        <v>1284</v>
      </c>
      <c r="E39" s="121" t="s">
        <v>1169</v>
      </c>
      <c r="F39" s="121" t="s">
        <v>1192</v>
      </c>
      <c r="G39" s="121" t="s">
        <v>1022</v>
      </c>
      <c r="H39" s="121" t="s">
        <v>1453</v>
      </c>
      <c r="I39" s="121" t="s">
        <v>1165</v>
      </c>
      <c r="J39" s="121" t="s">
        <v>1996</v>
      </c>
      <c r="K39" s="121" t="s">
        <v>1359</v>
      </c>
      <c r="L39" s="121" t="s">
        <v>2175</v>
      </c>
      <c r="M39" s="121" t="s">
        <v>1330</v>
      </c>
      <c r="N39" s="122" t="s">
        <v>1229</v>
      </c>
      <c r="O39" s="63"/>
      <c r="P39" s="64" t="s">
        <v>45</v>
      </c>
      <c r="Q39" s="48"/>
      <c r="R39"/>
    </row>
    <row r="40" spans="1:18" ht="12.75">
      <c r="A40" s="59" t="s">
        <v>46</v>
      </c>
      <c r="B40" s="65">
        <v>23</v>
      </c>
      <c r="C40" s="60" t="s">
        <v>1074</v>
      </c>
      <c r="D40" s="117" t="s">
        <v>942</v>
      </c>
      <c r="E40" s="118" t="s">
        <v>1287</v>
      </c>
      <c r="F40" s="118" t="s">
        <v>1288</v>
      </c>
      <c r="G40" s="118" t="s">
        <v>1800</v>
      </c>
      <c r="H40" s="118" t="s">
        <v>1801</v>
      </c>
      <c r="I40" s="118" t="s">
        <v>1998</v>
      </c>
      <c r="J40" s="118" t="s">
        <v>1999</v>
      </c>
      <c r="K40" s="118" t="s">
        <v>2178</v>
      </c>
      <c r="L40" s="118" t="s">
        <v>2179</v>
      </c>
      <c r="M40" s="118" t="s">
        <v>47</v>
      </c>
      <c r="N40" s="119" t="s">
        <v>48</v>
      </c>
      <c r="O40" s="54"/>
      <c r="P40" s="55" t="s">
        <v>49</v>
      </c>
      <c r="Q40" s="48"/>
      <c r="R40"/>
    </row>
    <row r="41" spans="1:20" ht="12.75">
      <c r="A41" s="56" t="s">
        <v>704</v>
      </c>
      <c r="B41" s="61"/>
      <c r="C41" s="62" t="s">
        <v>757</v>
      </c>
      <c r="D41" s="120" t="s">
        <v>1165</v>
      </c>
      <c r="E41" s="121" t="s">
        <v>1290</v>
      </c>
      <c r="F41" s="121" t="s">
        <v>1165</v>
      </c>
      <c r="G41" s="121" t="s">
        <v>1182</v>
      </c>
      <c r="H41" s="121" t="s">
        <v>1802</v>
      </c>
      <c r="I41" s="121" t="s">
        <v>2000</v>
      </c>
      <c r="J41" s="121" t="s">
        <v>2001</v>
      </c>
      <c r="K41" s="121" t="s">
        <v>2261</v>
      </c>
      <c r="L41" s="121" t="s">
        <v>1229</v>
      </c>
      <c r="M41" s="121" t="s">
        <v>50</v>
      </c>
      <c r="N41" s="122" t="s">
        <v>51</v>
      </c>
      <c r="O41" s="63"/>
      <c r="P41" s="64" t="s">
        <v>52</v>
      </c>
      <c r="Q41" s="48"/>
      <c r="R41"/>
      <c r="T41" s="204"/>
    </row>
    <row r="42" spans="1:20" ht="12.75">
      <c r="A42" s="59" t="s">
        <v>1790</v>
      </c>
      <c r="B42" s="65">
        <v>39</v>
      </c>
      <c r="C42" s="60" t="s">
        <v>1090</v>
      </c>
      <c r="D42" s="117" t="s">
        <v>1107</v>
      </c>
      <c r="E42" s="118" t="s">
        <v>1115</v>
      </c>
      <c r="F42" s="118" t="s">
        <v>1116</v>
      </c>
      <c r="G42" s="118" t="s">
        <v>1794</v>
      </c>
      <c r="H42" s="118" t="s">
        <v>1795</v>
      </c>
      <c r="I42" s="118" t="s">
        <v>1989</v>
      </c>
      <c r="J42" s="118" t="s">
        <v>1990</v>
      </c>
      <c r="K42" s="118" t="s">
        <v>2171</v>
      </c>
      <c r="L42" s="118" t="s">
        <v>1162</v>
      </c>
      <c r="M42" s="118" t="s">
        <v>53</v>
      </c>
      <c r="N42" s="119" t="s">
        <v>54</v>
      </c>
      <c r="O42" s="54"/>
      <c r="P42" s="55" t="s">
        <v>55</v>
      </c>
      <c r="Q42" s="48"/>
      <c r="R42"/>
      <c r="T42" s="204"/>
    </row>
    <row r="43" spans="1:20" ht="12.75">
      <c r="A43" s="56" t="s">
        <v>700</v>
      </c>
      <c r="B43" s="61"/>
      <c r="C43" s="62" t="s">
        <v>726</v>
      </c>
      <c r="D43" s="120" t="s">
        <v>1277</v>
      </c>
      <c r="E43" s="121" t="s">
        <v>1148</v>
      </c>
      <c r="F43" s="121" t="s">
        <v>1278</v>
      </c>
      <c r="G43" s="121" t="s">
        <v>1796</v>
      </c>
      <c r="H43" s="121" t="s">
        <v>1325</v>
      </c>
      <c r="I43" s="121" t="s">
        <v>1278</v>
      </c>
      <c r="J43" s="121" t="s">
        <v>1779</v>
      </c>
      <c r="K43" s="121" t="s">
        <v>1278</v>
      </c>
      <c r="L43" s="121" t="s">
        <v>1752</v>
      </c>
      <c r="M43" s="121" t="s">
        <v>1278</v>
      </c>
      <c r="N43" s="122" t="s">
        <v>1767</v>
      </c>
      <c r="O43" s="63"/>
      <c r="P43" s="64" t="s">
        <v>56</v>
      </c>
      <c r="Q43" s="48"/>
      <c r="R43"/>
      <c r="T43" s="204"/>
    </row>
    <row r="44" spans="1:18" ht="12.75">
      <c r="A44" s="59" t="s">
        <v>1988</v>
      </c>
      <c r="B44" s="65">
        <v>43</v>
      </c>
      <c r="C44" s="60" t="s">
        <v>1093</v>
      </c>
      <c r="D44" s="117" t="s">
        <v>1107</v>
      </c>
      <c r="E44" s="118" t="s">
        <v>1108</v>
      </c>
      <c r="F44" s="118" t="s">
        <v>1109</v>
      </c>
      <c r="G44" s="118" t="s">
        <v>1742</v>
      </c>
      <c r="H44" s="118" t="s">
        <v>1743</v>
      </c>
      <c r="I44" s="118" t="s">
        <v>1929</v>
      </c>
      <c r="J44" s="118" t="s">
        <v>1981</v>
      </c>
      <c r="K44" s="118" t="s">
        <v>1206</v>
      </c>
      <c r="L44" s="118" t="s">
        <v>2172</v>
      </c>
      <c r="M44" s="118" t="s">
        <v>169</v>
      </c>
      <c r="N44" s="119" t="s">
        <v>62</v>
      </c>
      <c r="O44" s="54"/>
      <c r="P44" s="55" t="s">
        <v>170</v>
      </c>
      <c r="Q44" s="48"/>
      <c r="R44"/>
    </row>
    <row r="45" spans="1:18" ht="12.75">
      <c r="A45" s="56" t="s">
        <v>702</v>
      </c>
      <c r="B45" s="61"/>
      <c r="C45" s="62" t="s">
        <v>721</v>
      </c>
      <c r="D45" s="120" t="s">
        <v>1267</v>
      </c>
      <c r="E45" s="121" t="s">
        <v>1268</v>
      </c>
      <c r="F45" s="121" t="s">
        <v>1269</v>
      </c>
      <c r="G45" s="121" t="s">
        <v>1786</v>
      </c>
      <c r="H45" s="121" t="s">
        <v>1779</v>
      </c>
      <c r="I45" s="121" t="s">
        <v>1784</v>
      </c>
      <c r="J45" s="121" t="s">
        <v>1733</v>
      </c>
      <c r="K45" s="121" t="s">
        <v>1796</v>
      </c>
      <c r="L45" s="121" t="s">
        <v>1272</v>
      </c>
      <c r="M45" s="121" t="s">
        <v>1325</v>
      </c>
      <c r="N45" s="122" t="s">
        <v>1239</v>
      </c>
      <c r="O45" s="63"/>
      <c r="P45" s="64" t="s">
        <v>171</v>
      </c>
      <c r="Q45" s="48"/>
      <c r="R45"/>
    </row>
    <row r="46" spans="1:18" ht="12.75">
      <c r="A46" s="59" t="s">
        <v>1991</v>
      </c>
      <c r="B46" s="65">
        <v>18</v>
      </c>
      <c r="C46" s="60" t="s">
        <v>1069</v>
      </c>
      <c r="D46" s="117" t="s">
        <v>1319</v>
      </c>
      <c r="E46" s="118" t="s">
        <v>1320</v>
      </c>
      <c r="F46" s="118" t="s">
        <v>1321</v>
      </c>
      <c r="G46" s="118" t="s">
        <v>1750</v>
      </c>
      <c r="H46" s="118" t="s">
        <v>1751</v>
      </c>
      <c r="I46" s="118" t="s">
        <v>1997</v>
      </c>
      <c r="J46" s="118" t="s">
        <v>1983</v>
      </c>
      <c r="K46" s="118" t="s">
        <v>2176</v>
      </c>
      <c r="L46" s="118" t="s">
        <v>2177</v>
      </c>
      <c r="M46" s="118" t="s">
        <v>57</v>
      </c>
      <c r="N46" s="119" t="s">
        <v>58</v>
      </c>
      <c r="O46" s="54"/>
      <c r="P46" s="55" t="s">
        <v>59</v>
      </c>
      <c r="Q46" s="48"/>
      <c r="R46"/>
    </row>
    <row r="47" spans="1:18" ht="12.75">
      <c r="A47" s="56" t="s">
        <v>701</v>
      </c>
      <c r="B47" s="61"/>
      <c r="C47" s="62" t="s">
        <v>714</v>
      </c>
      <c r="D47" s="120" t="s">
        <v>1323</v>
      </c>
      <c r="E47" s="121" t="s">
        <v>1324</v>
      </c>
      <c r="F47" s="121" t="s">
        <v>1325</v>
      </c>
      <c r="G47" s="121" t="s">
        <v>1354</v>
      </c>
      <c r="H47" s="121" t="s">
        <v>1733</v>
      </c>
      <c r="I47" s="121" t="s">
        <v>1325</v>
      </c>
      <c r="J47" s="121" t="s">
        <v>1786</v>
      </c>
      <c r="K47" s="121" t="s">
        <v>1776</v>
      </c>
      <c r="L47" s="121" t="s">
        <v>1786</v>
      </c>
      <c r="M47" s="121" t="s">
        <v>1323</v>
      </c>
      <c r="N47" s="122" t="s">
        <v>1784</v>
      </c>
      <c r="O47" s="63"/>
      <c r="P47" s="64" t="s">
        <v>60</v>
      </c>
      <c r="Q47" s="48"/>
      <c r="R47"/>
    </row>
    <row r="48" spans="1:18" ht="12.75">
      <c r="A48" s="59" t="s">
        <v>1799</v>
      </c>
      <c r="B48" s="65">
        <v>38</v>
      </c>
      <c r="C48" s="60" t="s">
        <v>1089</v>
      </c>
      <c r="D48" s="117" t="s">
        <v>1111</v>
      </c>
      <c r="E48" s="118" t="s">
        <v>1112</v>
      </c>
      <c r="F48" s="118" t="s">
        <v>1111</v>
      </c>
      <c r="G48" s="118" t="s">
        <v>1791</v>
      </c>
      <c r="H48" s="118" t="s">
        <v>1792</v>
      </c>
      <c r="I48" s="118" t="s">
        <v>1992</v>
      </c>
      <c r="J48" s="118" t="s">
        <v>1993</v>
      </c>
      <c r="K48" s="118" t="s">
        <v>2180</v>
      </c>
      <c r="L48" s="118" t="s">
        <v>2181</v>
      </c>
      <c r="M48" s="118" t="s">
        <v>63</v>
      </c>
      <c r="N48" s="119" t="s">
        <v>64</v>
      </c>
      <c r="O48" s="54"/>
      <c r="P48" s="55" t="s">
        <v>65</v>
      </c>
      <c r="Q48" s="48"/>
      <c r="R48"/>
    </row>
    <row r="49" spans="1:18" ht="12.75">
      <c r="A49" s="56" t="s">
        <v>700</v>
      </c>
      <c r="B49" s="61"/>
      <c r="C49" s="62" t="s">
        <v>726</v>
      </c>
      <c r="D49" s="120" t="s">
        <v>1272</v>
      </c>
      <c r="E49" s="121" t="s">
        <v>1273</v>
      </c>
      <c r="F49" s="121" t="s">
        <v>1274</v>
      </c>
      <c r="G49" s="121" t="s">
        <v>1793</v>
      </c>
      <c r="H49" s="121" t="s">
        <v>1767</v>
      </c>
      <c r="I49" s="121" t="s">
        <v>1354</v>
      </c>
      <c r="J49" s="121" t="s">
        <v>1533</v>
      </c>
      <c r="K49" s="121" t="s">
        <v>1354</v>
      </c>
      <c r="L49" s="121" t="s">
        <v>1784</v>
      </c>
      <c r="M49" s="121" t="s">
        <v>1793</v>
      </c>
      <c r="N49" s="122" t="s">
        <v>1325</v>
      </c>
      <c r="O49" s="63"/>
      <c r="P49" s="64" t="s">
        <v>66</v>
      </c>
      <c r="Q49" s="48"/>
      <c r="R49"/>
    </row>
    <row r="50" spans="1:18" ht="12.75">
      <c r="A50" s="59" t="s">
        <v>2182</v>
      </c>
      <c r="B50" s="65">
        <v>24</v>
      </c>
      <c r="C50" s="60" t="s">
        <v>1075</v>
      </c>
      <c r="D50" s="117" t="s">
        <v>1306</v>
      </c>
      <c r="E50" s="118" t="s">
        <v>1307</v>
      </c>
      <c r="F50" s="118" t="s">
        <v>1308</v>
      </c>
      <c r="G50" s="118" t="s">
        <v>1808</v>
      </c>
      <c r="H50" s="118" t="s">
        <v>1809</v>
      </c>
      <c r="I50" s="118" t="s">
        <v>1742</v>
      </c>
      <c r="J50" s="118" t="s">
        <v>2004</v>
      </c>
      <c r="K50" s="118" t="s">
        <v>2188</v>
      </c>
      <c r="L50" s="118" t="s">
        <v>2189</v>
      </c>
      <c r="M50" s="118" t="s">
        <v>67</v>
      </c>
      <c r="N50" s="119" t="s">
        <v>1963</v>
      </c>
      <c r="O50" s="54"/>
      <c r="P50" s="55" t="s">
        <v>68</v>
      </c>
      <c r="Q50" s="48"/>
      <c r="R50"/>
    </row>
    <row r="51" spans="1:18" ht="12.75">
      <c r="A51" s="56" t="s">
        <v>704</v>
      </c>
      <c r="B51" s="61"/>
      <c r="C51" s="62" t="s">
        <v>757</v>
      </c>
      <c r="D51" s="120" t="s">
        <v>1310</v>
      </c>
      <c r="E51" s="121" t="s">
        <v>1311</v>
      </c>
      <c r="F51" s="121" t="s">
        <v>1310</v>
      </c>
      <c r="G51" s="121" t="s">
        <v>1810</v>
      </c>
      <c r="H51" s="121" t="s">
        <v>1414</v>
      </c>
      <c r="I51" s="121" t="s">
        <v>2005</v>
      </c>
      <c r="J51" s="121" t="s">
        <v>2009</v>
      </c>
      <c r="K51" s="121" t="s">
        <v>2190</v>
      </c>
      <c r="L51" s="121" t="s">
        <v>2190</v>
      </c>
      <c r="M51" s="121" t="s">
        <v>1348</v>
      </c>
      <c r="N51" s="122" t="s">
        <v>69</v>
      </c>
      <c r="O51" s="63"/>
      <c r="P51" s="64" t="s">
        <v>70</v>
      </c>
      <c r="Q51" s="48"/>
      <c r="R51"/>
    </row>
    <row r="52" spans="1:18" ht="12.75">
      <c r="A52" s="59" t="s">
        <v>71</v>
      </c>
      <c r="B52" s="65">
        <v>51</v>
      </c>
      <c r="C52" s="60" t="s">
        <v>1101</v>
      </c>
      <c r="D52" s="117" t="s">
        <v>1363</v>
      </c>
      <c r="E52" s="118" t="s">
        <v>1141</v>
      </c>
      <c r="F52" s="118" t="s">
        <v>1111</v>
      </c>
      <c r="G52" s="118" t="s">
        <v>1831</v>
      </c>
      <c r="H52" s="118" t="s">
        <v>1832</v>
      </c>
      <c r="I52" s="118" t="s">
        <v>2018</v>
      </c>
      <c r="J52" s="118" t="s">
        <v>2019</v>
      </c>
      <c r="K52" s="118" t="s">
        <v>2193</v>
      </c>
      <c r="L52" s="118" t="s">
        <v>2194</v>
      </c>
      <c r="M52" s="118" t="s">
        <v>72</v>
      </c>
      <c r="N52" s="119" t="s">
        <v>2196</v>
      </c>
      <c r="O52" s="54"/>
      <c r="P52" s="55" t="s">
        <v>73</v>
      </c>
      <c r="Q52" s="48"/>
      <c r="R52"/>
    </row>
    <row r="53" spans="1:18" ht="12.75">
      <c r="A53" s="56" t="s">
        <v>701</v>
      </c>
      <c r="B53" s="61"/>
      <c r="C53" s="62" t="s">
        <v>719</v>
      </c>
      <c r="D53" s="120" t="s">
        <v>1365</v>
      </c>
      <c r="E53" s="121" t="s">
        <v>1366</v>
      </c>
      <c r="F53" s="121" t="s">
        <v>1367</v>
      </c>
      <c r="G53" s="121" t="s">
        <v>1187</v>
      </c>
      <c r="H53" s="121" t="s">
        <v>1833</v>
      </c>
      <c r="I53" s="121" t="s">
        <v>2020</v>
      </c>
      <c r="J53" s="121" t="s">
        <v>1193</v>
      </c>
      <c r="K53" s="121" t="s">
        <v>1857</v>
      </c>
      <c r="L53" s="121" t="s">
        <v>2206</v>
      </c>
      <c r="M53" s="121" t="s">
        <v>1366</v>
      </c>
      <c r="N53" s="122" t="s">
        <v>1453</v>
      </c>
      <c r="O53" s="63"/>
      <c r="P53" s="64" t="s">
        <v>74</v>
      </c>
      <c r="Q53" s="48"/>
      <c r="R53"/>
    </row>
    <row r="54" spans="1:18" ht="12.75">
      <c r="A54" s="59" t="s">
        <v>75</v>
      </c>
      <c r="B54" s="65">
        <v>54</v>
      </c>
      <c r="C54" s="60" t="s">
        <v>1104</v>
      </c>
      <c r="D54" s="117" t="s">
        <v>1131</v>
      </c>
      <c r="E54" s="118" t="s">
        <v>1132</v>
      </c>
      <c r="F54" s="118" t="s">
        <v>1133</v>
      </c>
      <c r="G54" s="118" t="s">
        <v>1828</v>
      </c>
      <c r="H54" s="118" t="s">
        <v>1829</v>
      </c>
      <c r="I54" s="118" t="s">
        <v>2013</v>
      </c>
      <c r="J54" s="118" t="s">
        <v>2014</v>
      </c>
      <c r="K54" s="118" t="s">
        <v>2191</v>
      </c>
      <c r="L54" s="118" t="s">
        <v>2192</v>
      </c>
      <c r="M54" s="118" t="s">
        <v>61</v>
      </c>
      <c r="N54" s="119" t="s">
        <v>76</v>
      </c>
      <c r="O54" s="54"/>
      <c r="P54" s="55" t="s">
        <v>77</v>
      </c>
      <c r="Q54" s="48"/>
      <c r="R54"/>
    </row>
    <row r="55" spans="1:18" ht="12.75">
      <c r="A55" s="56" t="s">
        <v>700</v>
      </c>
      <c r="B55" s="61"/>
      <c r="C55" s="62" t="s">
        <v>448</v>
      </c>
      <c r="D55" s="120" t="s">
        <v>1373</v>
      </c>
      <c r="E55" s="121" t="s">
        <v>1184</v>
      </c>
      <c r="F55" s="121" t="s">
        <v>1188</v>
      </c>
      <c r="G55" s="121" t="s">
        <v>1183</v>
      </c>
      <c r="H55" s="121" t="s">
        <v>1830</v>
      </c>
      <c r="I55" s="121" t="s">
        <v>1827</v>
      </c>
      <c r="J55" s="121" t="s">
        <v>1377</v>
      </c>
      <c r="K55" s="121" t="s">
        <v>1274</v>
      </c>
      <c r="L55" s="121" t="s">
        <v>1847</v>
      </c>
      <c r="M55" s="121" t="s">
        <v>1827</v>
      </c>
      <c r="N55" s="122" t="s">
        <v>2212</v>
      </c>
      <c r="O55" s="63"/>
      <c r="P55" s="64" t="s">
        <v>78</v>
      </c>
      <c r="Q55" s="48"/>
      <c r="R55"/>
    </row>
    <row r="56" spans="1:18" ht="12.75">
      <c r="A56" s="59" t="s">
        <v>79</v>
      </c>
      <c r="B56" s="65">
        <v>42</v>
      </c>
      <c r="C56" s="60" t="s">
        <v>1092</v>
      </c>
      <c r="D56" s="117" t="s">
        <v>971</v>
      </c>
      <c r="E56" s="118" t="s">
        <v>1123</v>
      </c>
      <c r="F56" s="118" t="s">
        <v>1124</v>
      </c>
      <c r="G56" s="118" t="s">
        <v>1848</v>
      </c>
      <c r="H56" s="118" t="s">
        <v>1849</v>
      </c>
      <c r="I56" s="118" t="s">
        <v>2023</v>
      </c>
      <c r="J56" s="118" t="s">
        <v>2024</v>
      </c>
      <c r="K56" s="118" t="s">
        <v>2195</v>
      </c>
      <c r="L56" s="118" t="s">
        <v>2196</v>
      </c>
      <c r="M56" s="118" t="s">
        <v>80</v>
      </c>
      <c r="N56" s="119" t="s">
        <v>81</v>
      </c>
      <c r="O56" s="54"/>
      <c r="P56" s="55" t="s">
        <v>82</v>
      </c>
      <c r="Q56" s="48"/>
      <c r="R56"/>
    </row>
    <row r="57" spans="1:18" ht="12.75">
      <c r="A57" s="56" t="s">
        <v>702</v>
      </c>
      <c r="B57" s="61"/>
      <c r="C57" s="62" t="s">
        <v>721</v>
      </c>
      <c r="D57" s="120" t="s">
        <v>1358</v>
      </c>
      <c r="E57" s="121" t="s">
        <v>1359</v>
      </c>
      <c r="F57" s="121" t="s">
        <v>1360</v>
      </c>
      <c r="G57" s="121" t="s">
        <v>1897</v>
      </c>
      <c r="H57" s="121" t="s">
        <v>1155</v>
      </c>
      <c r="I57" s="121" t="s">
        <v>2025</v>
      </c>
      <c r="J57" s="121" t="s">
        <v>1324</v>
      </c>
      <c r="K57" s="121" t="s">
        <v>1445</v>
      </c>
      <c r="L57" s="121" t="s">
        <v>1793</v>
      </c>
      <c r="M57" s="121" t="s">
        <v>1324</v>
      </c>
      <c r="N57" s="122" t="s">
        <v>1155</v>
      </c>
      <c r="O57" s="63"/>
      <c r="P57" s="64" t="s">
        <v>83</v>
      </c>
      <c r="Q57" s="48"/>
      <c r="R57"/>
    </row>
    <row r="58" spans="1:18" ht="12.75">
      <c r="A58" s="59" t="s">
        <v>84</v>
      </c>
      <c r="B58" s="65">
        <v>57</v>
      </c>
      <c r="C58" s="60" t="s">
        <v>959</v>
      </c>
      <c r="D58" s="117" t="s">
        <v>960</v>
      </c>
      <c r="E58" s="118" t="s">
        <v>961</v>
      </c>
      <c r="F58" s="118" t="s">
        <v>962</v>
      </c>
      <c r="G58" s="118" t="s">
        <v>1843</v>
      </c>
      <c r="H58" s="118" t="s">
        <v>1112</v>
      </c>
      <c r="I58" s="118" t="s">
        <v>2021</v>
      </c>
      <c r="J58" s="118" t="s">
        <v>2022</v>
      </c>
      <c r="K58" s="118" t="s">
        <v>2209</v>
      </c>
      <c r="L58" s="118" t="s">
        <v>2210</v>
      </c>
      <c r="M58" s="118" t="s">
        <v>99</v>
      </c>
      <c r="N58" s="119" t="s">
        <v>100</v>
      </c>
      <c r="O58" s="54"/>
      <c r="P58" s="55" t="s">
        <v>101</v>
      </c>
      <c r="Q58" s="48"/>
      <c r="R58"/>
    </row>
    <row r="59" spans="1:18" ht="12.75">
      <c r="A59" s="56" t="s">
        <v>701</v>
      </c>
      <c r="B59" s="61"/>
      <c r="C59" s="62" t="s">
        <v>735</v>
      </c>
      <c r="D59" s="120" t="s">
        <v>1388</v>
      </c>
      <c r="E59" s="121" t="s">
        <v>1193</v>
      </c>
      <c r="F59" s="121" t="s">
        <v>1389</v>
      </c>
      <c r="G59" s="121" t="s">
        <v>1844</v>
      </c>
      <c r="H59" s="121" t="s">
        <v>1845</v>
      </c>
      <c r="I59" s="121" t="s">
        <v>1353</v>
      </c>
      <c r="J59" s="121" t="s">
        <v>1366</v>
      </c>
      <c r="K59" s="121" t="s">
        <v>1155</v>
      </c>
      <c r="L59" s="121" t="s">
        <v>1367</v>
      </c>
      <c r="M59" s="121" t="s">
        <v>2206</v>
      </c>
      <c r="N59" s="122" t="s">
        <v>1845</v>
      </c>
      <c r="O59" s="63"/>
      <c r="P59" s="64" t="s">
        <v>102</v>
      </c>
      <c r="Q59" s="48"/>
      <c r="R59"/>
    </row>
    <row r="60" spans="1:18" ht="12.75">
      <c r="A60" s="59" t="s">
        <v>2012</v>
      </c>
      <c r="B60" s="65">
        <v>50</v>
      </c>
      <c r="C60" s="60" t="s">
        <v>1100</v>
      </c>
      <c r="D60" s="117" t="s">
        <v>1040</v>
      </c>
      <c r="E60" s="118" t="s">
        <v>1152</v>
      </c>
      <c r="F60" s="118" t="s">
        <v>1153</v>
      </c>
      <c r="G60" s="118" t="s">
        <v>1896</v>
      </c>
      <c r="H60" s="118" t="s">
        <v>1846</v>
      </c>
      <c r="I60" s="118" t="s">
        <v>2032</v>
      </c>
      <c r="J60" s="118" t="s">
        <v>2033</v>
      </c>
      <c r="K60" s="118" t="s">
        <v>2211</v>
      </c>
      <c r="L60" s="118" t="s">
        <v>1985</v>
      </c>
      <c r="M60" s="118" t="s">
        <v>103</v>
      </c>
      <c r="N60" s="119" t="s">
        <v>104</v>
      </c>
      <c r="O60" s="54"/>
      <c r="P60" s="55" t="s">
        <v>105</v>
      </c>
      <c r="Q60" s="48"/>
      <c r="R60"/>
    </row>
    <row r="61" spans="1:18" ht="12.75">
      <c r="A61" s="56" t="s">
        <v>702</v>
      </c>
      <c r="B61" s="61"/>
      <c r="C61" s="62" t="s">
        <v>721</v>
      </c>
      <c r="D61" s="120" t="s">
        <v>1444</v>
      </c>
      <c r="E61" s="121" t="s">
        <v>1414</v>
      </c>
      <c r="F61" s="121" t="s">
        <v>1445</v>
      </c>
      <c r="G61" s="121" t="s">
        <v>1857</v>
      </c>
      <c r="H61" s="121" t="s">
        <v>1400</v>
      </c>
      <c r="I61" s="121" t="s">
        <v>1188</v>
      </c>
      <c r="J61" s="121" t="s">
        <v>1284</v>
      </c>
      <c r="K61" s="121" t="s">
        <v>1377</v>
      </c>
      <c r="L61" s="121" t="s">
        <v>2212</v>
      </c>
      <c r="M61" s="121" t="s">
        <v>1367</v>
      </c>
      <c r="N61" s="122" t="s">
        <v>1277</v>
      </c>
      <c r="O61" s="63"/>
      <c r="P61" s="64" t="s">
        <v>106</v>
      </c>
      <c r="Q61" s="48"/>
      <c r="R61"/>
    </row>
    <row r="62" spans="1:18" ht="12.75">
      <c r="A62" s="59" t="s">
        <v>2015</v>
      </c>
      <c r="B62" s="65">
        <v>45</v>
      </c>
      <c r="C62" s="60" t="s">
        <v>1095</v>
      </c>
      <c r="D62" s="117" t="s">
        <v>1136</v>
      </c>
      <c r="E62" s="118" t="s">
        <v>1137</v>
      </c>
      <c r="F62" s="118" t="s">
        <v>1138</v>
      </c>
      <c r="G62" s="118" t="s">
        <v>1837</v>
      </c>
      <c r="H62" s="118" t="s">
        <v>1838</v>
      </c>
      <c r="I62" s="118" t="s">
        <v>2016</v>
      </c>
      <c r="J62" s="118" t="s">
        <v>2017</v>
      </c>
      <c r="K62" s="118" t="s">
        <v>2207</v>
      </c>
      <c r="L62" s="118" t="s">
        <v>1985</v>
      </c>
      <c r="M62" s="118" t="s">
        <v>1211</v>
      </c>
      <c r="N62" s="119" t="s">
        <v>85</v>
      </c>
      <c r="O62" s="54"/>
      <c r="P62" s="55" t="s">
        <v>107</v>
      </c>
      <c r="Q62" s="48"/>
      <c r="R62"/>
    </row>
    <row r="63" spans="1:18" ht="12.75">
      <c r="A63" s="56" t="s">
        <v>707</v>
      </c>
      <c r="B63" s="61"/>
      <c r="C63" s="62" t="s">
        <v>431</v>
      </c>
      <c r="D63" s="120" t="s">
        <v>1193</v>
      </c>
      <c r="E63" s="121" t="s">
        <v>1379</v>
      </c>
      <c r="F63" s="121" t="s">
        <v>1380</v>
      </c>
      <c r="G63" s="121" t="s">
        <v>1400</v>
      </c>
      <c r="H63" s="121" t="s">
        <v>1187</v>
      </c>
      <c r="I63" s="121" t="s">
        <v>1845</v>
      </c>
      <c r="J63" s="121" t="s">
        <v>1188</v>
      </c>
      <c r="K63" s="121" t="s">
        <v>1284</v>
      </c>
      <c r="L63" s="121" t="s">
        <v>1857</v>
      </c>
      <c r="M63" s="121" t="s">
        <v>2020</v>
      </c>
      <c r="N63" s="122" t="s">
        <v>1188</v>
      </c>
      <c r="O63" s="63"/>
      <c r="P63" s="64" t="s">
        <v>108</v>
      </c>
      <c r="Q63" s="48"/>
      <c r="R63"/>
    </row>
    <row r="64" spans="1:18" ht="12.75">
      <c r="A64" s="59" t="s">
        <v>2208</v>
      </c>
      <c r="B64" s="65">
        <v>53</v>
      </c>
      <c r="C64" s="60" t="s">
        <v>1103</v>
      </c>
      <c r="D64" s="117" t="s">
        <v>1127</v>
      </c>
      <c r="E64" s="118" t="s">
        <v>1128</v>
      </c>
      <c r="F64" s="118" t="s">
        <v>1129</v>
      </c>
      <c r="G64" s="118" t="s">
        <v>1834</v>
      </c>
      <c r="H64" s="118" t="s">
        <v>1835</v>
      </c>
      <c r="I64" s="118" t="s">
        <v>2026</v>
      </c>
      <c r="J64" s="118" t="s">
        <v>2027</v>
      </c>
      <c r="K64" s="118" t="s">
        <v>2197</v>
      </c>
      <c r="L64" s="118" t="s">
        <v>2198</v>
      </c>
      <c r="M64" s="118" t="s">
        <v>2231</v>
      </c>
      <c r="N64" s="119" t="s">
        <v>85</v>
      </c>
      <c r="O64" s="54"/>
      <c r="P64" s="55" t="s">
        <v>86</v>
      </c>
      <c r="Q64" s="48"/>
      <c r="R64"/>
    </row>
    <row r="65" spans="1:18" ht="12.75">
      <c r="A65" s="56" t="s">
        <v>700</v>
      </c>
      <c r="B65" s="61"/>
      <c r="C65" s="62" t="s">
        <v>632</v>
      </c>
      <c r="D65" s="120" t="s">
        <v>1184</v>
      </c>
      <c r="E65" s="121" t="s">
        <v>1188</v>
      </c>
      <c r="F65" s="121" t="s">
        <v>1370</v>
      </c>
      <c r="G65" s="121" t="s">
        <v>1836</v>
      </c>
      <c r="H65" s="121" t="s">
        <v>1379</v>
      </c>
      <c r="I65" s="121" t="s">
        <v>1355</v>
      </c>
      <c r="J65" s="121" t="s">
        <v>2028</v>
      </c>
      <c r="K65" s="121" t="s">
        <v>1847</v>
      </c>
      <c r="L65" s="121" t="s">
        <v>1826</v>
      </c>
      <c r="M65" s="121" t="s">
        <v>1857</v>
      </c>
      <c r="N65" s="122" t="s">
        <v>1188</v>
      </c>
      <c r="O65" s="63"/>
      <c r="P65" s="64" t="s">
        <v>87</v>
      </c>
      <c r="Q65" s="48"/>
      <c r="R65"/>
    </row>
    <row r="66" spans="1:18" ht="12.75">
      <c r="A66" s="59" t="s">
        <v>109</v>
      </c>
      <c r="B66" s="65">
        <v>59</v>
      </c>
      <c r="C66" s="60" t="s">
        <v>953</v>
      </c>
      <c r="D66" s="117" t="s">
        <v>954</v>
      </c>
      <c r="E66" s="118" t="s">
        <v>955</v>
      </c>
      <c r="F66" s="118" t="s">
        <v>956</v>
      </c>
      <c r="G66" s="118" t="s">
        <v>1851</v>
      </c>
      <c r="H66" s="118" t="s">
        <v>1852</v>
      </c>
      <c r="I66" s="118" t="s">
        <v>2036</v>
      </c>
      <c r="J66" s="118" t="s">
        <v>1342</v>
      </c>
      <c r="K66" s="118" t="s">
        <v>2213</v>
      </c>
      <c r="L66" s="118" t="s">
        <v>2214</v>
      </c>
      <c r="M66" s="118" t="s">
        <v>110</v>
      </c>
      <c r="N66" s="119" t="s">
        <v>2214</v>
      </c>
      <c r="O66" s="54"/>
      <c r="P66" s="55" t="s">
        <v>111</v>
      </c>
      <c r="Q66" s="48"/>
      <c r="R66"/>
    </row>
    <row r="67" spans="1:18" ht="12.75">
      <c r="A67" s="56" t="s">
        <v>703</v>
      </c>
      <c r="B67" s="61"/>
      <c r="C67" s="62" t="s">
        <v>731</v>
      </c>
      <c r="D67" s="120" t="s">
        <v>1383</v>
      </c>
      <c r="E67" s="121" t="s">
        <v>1384</v>
      </c>
      <c r="F67" s="121" t="s">
        <v>1385</v>
      </c>
      <c r="G67" s="121" t="s">
        <v>1853</v>
      </c>
      <c r="H67" s="121" t="s">
        <v>1854</v>
      </c>
      <c r="I67" s="121" t="s">
        <v>1384</v>
      </c>
      <c r="J67" s="121" t="s">
        <v>2037</v>
      </c>
      <c r="K67" s="121" t="s">
        <v>2262</v>
      </c>
      <c r="L67" s="121" t="s">
        <v>2215</v>
      </c>
      <c r="M67" s="121" t="s">
        <v>174</v>
      </c>
      <c r="N67" s="122" t="s">
        <v>117</v>
      </c>
      <c r="O67" s="63"/>
      <c r="P67" s="64" t="s">
        <v>113</v>
      </c>
      <c r="Q67" s="48"/>
      <c r="R67"/>
    </row>
    <row r="68" spans="1:18" ht="12.75">
      <c r="A68" s="59" t="s">
        <v>114</v>
      </c>
      <c r="B68" s="65">
        <v>55</v>
      </c>
      <c r="C68" s="60" t="s">
        <v>1105</v>
      </c>
      <c r="D68" s="117" t="s">
        <v>1157</v>
      </c>
      <c r="E68" s="118" t="s">
        <v>1158</v>
      </c>
      <c r="F68" s="118" t="s">
        <v>1159</v>
      </c>
      <c r="G68" s="118" t="s">
        <v>1814</v>
      </c>
      <c r="H68" s="118" t="s">
        <v>1860</v>
      </c>
      <c r="I68" s="118" t="s">
        <v>2045</v>
      </c>
      <c r="J68" s="118" t="s">
        <v>1328</v>
      </c>
      <c r="K68" s="118" t="s">
        <v>2195</v>
      </c>
      <c r="L68" s="118" t="s">
        <v>2220</v>
      </c>
      <c r="M68" s="118" t="s">
        <v>115</v>
      </c>
      <c r="N68" s="119" t="s">
        <v>2083</v>
      </c>
      <c r="O68" s="54"/>
      <c r="P68" s="55" t="s">
        <v>116</v>
      </c>
      <c r="Q68" s="48"/>
      <c r="R68"/>
    </row>
    <row r="69" spans="1:18" ht="12.75">
      <c r="A69" s="56" t="s">
        <v>703</v>
      </c>
      <c r="B69" s="61"/>
      <c r="C69" s="62" t="s">
        <v>450</v>
      </c>
      <c r="D69" s="120" t="s">
        <v>1446</v>
      </c>
      <c r="E69" s="121" t="s">
        <v>1447</v>
      </c>
      <c r="F69" s="121" t="s">
        <v>1448</v>
      </c>
      <c r="G69" s="121" t="s">
        <v>1861</v>
      </c>
      <c r="H69" s="121" t="s">
        <v>1862</v>
      </c>
      <c r="I69" s="121" t="s">
        <v>2046</v>
      </c>
      <c r="J69" s="121" t="s">
        <v>1385</v>
      </c>
      <c r="K69" s="121" t="s">
        <v>2264</v>
      </c>
      <c r="L69" s="121" t="s">
        <v>2218</v>
      </c>
      <c r="M69" s="121" t="s">
        <v>175</v>
      </c>
      <c r="N69" s="122" t="s">
        <v>112</v>
      </c>
      <c r="O69" s="63"/>
      <c r="P69" s="64" t="s">
        <v>118</v>
      </c>
      <c r="Q69" s="48"/>
      <c r="R69"/>
    </row>
    <row r="70" spans="1:18" ht="12.75">
      <c r="A70" s="59" t="s">
        <v>1818</v>
      </c>
      <c r="B70" s="65">
        <v>40</v>
      </c>
      <c r="C70" s="60" t="s">
        <v>1091</v>
      </c>
      <c r="D70" s="117" t="s">
        <v>1144</v>
      </c>
      <c r="E70" s="118" t="s">
        <v>1145</v>
      </c>
      <c r="F70" s="118" t="s">
        <v>1146</v>
      </c>
      <c r="G70" s="118" t="s">
        <v>1858</v>
      </c>
      <c r="H70" s="118" t="s">
        <v>1859</v>
      </c>
      <c r="I70" s="118" t="s">
        <v>2041</v>
      </c>
      <c r="J70" s="118" t="s">
        <v>2042</v>
      </c>
      <c r="K70" s="118" t="s">
        <v>2216</v>
      </c>
      <c r="L70" s="118" t="s">
        <v>2217</v>
      </c>
      <c r="M70" s="118" t="s">
        <v>2231</v>
      </c>
      <c r="N70" s="119" t="s">
        <v>1970</v>
      </c>
      <c r="O70" s="54"/>
      <c r="P70" s="55" t="s">
        <v>119</v>
      </c>
      <c r="Q70" s="48"/>
      <c r="R70"/>
    </row>
    <row r="71" spans="1:18" ht="12.75">
      <c r="A71" s="56" t="s">
        <v>703</v>
      </c>
      <c r="B71" s="61"/>
      <c r="C71" s="62" t="s">
        <v>422</v>
      </c>
      <c r="D71" s="120" t="s">
        <v>1395</v>
      </c>
      <c r="E71" s="121" t="s">
        <v>1396</v>
      </c>
      <c r="F71" s="121" t="s">
        <v>1396</v>
      </c>
      <c r="G71" s="121" t="s">
        <v>1447</v>
      </c>
      <c r="H71" s="121" t="s">
        <v>1447</v>
      </c>
      <c r="I71" s="121" t="s">
        <v>2043</v>
      </c>
      <c r="J71" s="121" t="s">
        <v>2044</v>
      </c>
      <c r="K71" s="121" t="s">
        <v>2263</v>
      </c>
      <c r="L71" s="121" t="s">
        <v>2219</v>
      </c>
      <c r="M71" s="121" t="s">
        <v>176</v>
      </c>
      <c r="N71" s="122" t="s">
        <v>1830</v>
      </c>
      <c r="O71" s="63"/>
      <c r="P71" s="64" t="s">
        <v>120</v>
      </c>
      <c r="Q71" s="48"/>
      <c r="R71"/>
    </row>
    <row r="72" spans="1:18" ht="12.75">
      <c r="A72" s="59" t="s">
        <v>121</v>
      </c>
      <c r="B72" s="65">
        <v>31</v>
      </c>
      <c r="C72" s="60" t="s">
        <v>1082</v>
      </c>
      <c r="D72" s="117" t="s">
        <v>1392</v>
      </c>
      <c r="E72" s="118" t="s">
        <v>1470</v>
      </c>
      <c r="F72" s="118" t="s">
        <v>998</v>
      </c>
      <c r="G72" s="118" t="s">
        <v>1816</v>
      </c>
      <c r="H72" s="118" t="s">
        <v>1817</v>
      </c>
      <c r="I72" s="118" t="s">
        <v>2006</v>
      </c>
      <c r="J72" s="118" t="s">
        <v>1115</v>
      </c>
      <c r="K72" s="118" t="s">
        <v>2201</v>
      </c>
      <c r="L72" s="118" t="s">
        <v>1998</v>
      </c>
      <c r="M72" s="118" t="s">
        <v>2089</v>
      </c>
      <c r="N72" s="119" t="s">
        <v>88</v>
      </c>
      <c r="O72" s="54"/>
      <c r="P72" s="55" t="s">
        <v>89</v>
      </c>
      <c r="Q72" s="48"/>
      <c r="R72"/>
    </row>
    <row r="73" spans="1:18" ht="12.75">
      <c r="A73" s="56" t="s">
        <v>704</v>
      </c>
      <c r="B73" s="61"/>
      <c r="C73" s="62" t="s">
        <v>750</v>
      </c>
      <c r="D73" s="120" t="s">
        <v>1472</v>
      </c>
      <c r="E73" s="121" t="s">
        <v>1473</v>
      </c>
      <c r="F73" s="121" t="s">
        <v>1474</v>
      </c>
      <c r="G73" s="121" t="s">
        <v>1874</v>
      </c>
      <c r="H73" s="121" t="s">
        <v>1442</v>
      </c>
      <c r="I73" s="121" t="s">
        <v>2047</v>
      </c>
      <c r="J73" s="121" t="s">
        <v>1844</v>
      </c>
      <c r="K73" s="121" t="s">
        <v>2050</v>
      </c>
      <c r="L73" s="121" t="s">
        <v>2047</v>
      </c>
      <c r="M73" s="121" t="s">
        <v>1436</v>
      </c>
      <c r="N73" s="122" t="s">
        <v>124</v>
      </c>
      <c r="O73" s="63"/>
      <c r="P73" s="64" t="s">
        <v>90</v>
      </c>
      <c r="Q73" s="48"/>
      <c r="R73"/>
    </row>
    <row r="74" spans="1:18" ht="12.75">
      <c r="A74" s="59" t="s">
        <v>1186</v>
      </c>
      <c r="B74" s="65">
        <v>69</v>
      </c>
      <c r="C74" s="60" t="s">
        <v>965</v>
      </c>
      <c r="D74" s="117" t="s">
        <v>966</v>
      </c>
      <c r="E74" s="118" t="s">
        <v>967</v>
      </c>
      <c r="F74" s="118" t="s">
        <v>968</v>
      </c>
      <c r="G74" s="118" t="s">
        <v>1875</v>
      </c>
      <c r="H74" s="118" t="s">
        <v>1876</v>
      </c>
      <c r="I74" s="118" t="s">
        <v>2052</v>
      </c>
      <c r="J74" s="118" t="s">
        <v>2053</v>
      </c>
      <c r="K74" s="118" t="s">
        <v>2222</v>
      </c>
      <c r="L74" s="118" t="s">
        <v>2223</v>
      </c>
      <c r="M74" s="118" t="s">
        <v>122</v>
      </c>
      <c r="N74" s="119" t="s">
        <v>2230</v>
      </c>
      <c r="O74" s="54"/>
      <c r="P74" s="55" t="s">
        <v>123</v>
      </c>
      <c r="Q74" s="48"/>
      <c r="R74"/>
    </row>
    <row r="75" spans="1:18" ht="12.75">
      <c r="A75" s="56" t="s">
        <v>700</v>
      </c>
      <c r="B75" s="61"/>
      <c r="C75" s="62" t="s">
        <v>480</v>
      </c>
      <c r="D75" s="120" t="s">
        <v>1435</v>
      </c>
      <c r="E75" s="121" t="s">
        <v>1436</v>
      </c>
      <c r="F75" s="121" t="s">
        <v>1437</v>
      </c>
      <c r="G75" s="121" t="s">
        <v>1877</v>
      </c>
      <c r="H75" s="121" t="s">
        <v>1899</v>
      </c>
      <c r="I75" s="121" t="s">
        <v>1389</v>
      </c>
      <c r="J75" s="121" t="s">
        <v>1389</v>
      </c>
      <c r="K75" s="121" t="s">
        <v>1442</v>
      </c>
      <c r="L75" s="121" t="s">
        <v>1868</v>
      </c>
      <c r="M75" s="121" t="s">
        <v>1863</v>
      </c>
      <c r="N75" s="122" t="s">
        <v>1353</v>
      </c>
      <c r="O75" s="63"/>
      <c r="P75" s="64" t="s">
        <v>125</v>
      </c>
      <c r="Q75" s="48"/>
      <c r="R75"/>
    </row>
    <row r="76" spans="1:18" ht="12.75">
      <c r="A76" s="59" t="s">
        <v>126</v>
      </c>
      <c r="B76" s="65">
        <v>62</v>
      </c>
      <c r="C76" s="60" t="s">
        <v>947</v>
      </c>
      <c r="D76" s="117" t="s">
        <v>948</v>
      </c>
      <c r="E76" s="118" t="s">
        <v>949</v>
      </c>
      <c r="F76" s="118" t="s">
        <v>950</v>
      </c>
      <c r="G76" s="118" t="s">
        <v>1840</v>
      </c>
      <c r="H76" s="118" t="s">
        <v>1841</v>
      </c>
      <c r="I76" s="118" t="s">
        <v>2029</v>
      </c>
      <c r="J76" s="118" t="s">
        <v>2030</v>
      </c>
      <c r="K76" s="118" t="s">
        <v>2199</v>
      </c>
      <c r="L76" s="118" t="s">
        <v>2200</v>
      </c>
      <c r="M76" s="118" t="s">
        <v>127</v>
      </c>
      <c r="N76" s="119" t="s">
        <v>128</v>
      </c>
      <c r="O76" s="54"/>
      <c r="P76" s="55" t="s">
        <v>129</v>
      </c>
      <c r="Q76" s="48"/>
      <c r="R76"/>
    </row>
    <row r="77" spans="1:18" ht="12.75">
      <c r="A77" s="56" t="s">
        <v>700</v>
      </c>
      <c r="B77" s="61"/>
      <c r="C77" s="62" t="s">
        <v>469</v>
      </c>
      <c r="D77" s="120" t="s">
        <v>1376</v>
      </c>
      <c r="E77" s="121" t="s">
        <v>1377</v>
      </c>
      <c r="F77" s="121" t="s">
        <v>1155</v>
      </c>
      <c r="G77" s="121" t="s">
        <v>1842</v>
      </c>
      <c r="H77" s="121" t="s">
        <v>1345</v>
      </c>
      <c r="I77" s="121" t="s">
        <v>1414</v>
      </c>
      <c r="J77" s="121" t="s">
        <v>2031</v>
      </c>
      <c r="K77" s="121" t="s">
        <v>1459</v>
      </c>
      <c r="L77" s="121" t="s">
        <v>2050</v>
      </c>
      <c r="M77" s="121" t="s">
        <v>2102</v>
      </c>
      <c r="N77" s="122" t="s">
        <v>1422</v>
      </c>
      <c r="O77" s="63"/>
      <c r="P77" s="64" t="s">
        <v>130</v>
      </c>
      <c r="Q77" s="48"/>
      <c r="R77"/>
    </row>
    <row r="78" spans="1:18" ht="12.75">
      <c r="A78" s="59" t="s">
        <v>1387</v>
      </c>
      <c r="B78" s="65">
        <v>46</v>
      </c>
      <c r="C78" s="60" t="s">
        <v>1096</v>
      </c>
      <c r="D78" s="117" t="s">
        <v>1161</v>
      </c>
      <c r="E78" s="118" t="s">
        <v>1162</v>
      </c>
      <c r="F78" s="118" t="s">
        <v>1163</v>
      </c>
      <c r="G78" s="118" t="s">
        <v>1871</v>
      </c>
      <c r="H78" s="118" t="s">
        <v>1872</v>
      </c>
      <c r="I78" s="118" t="s">
        <v>2048</v>
      </c>
      <c r="J78" s="118" t="s">
        <v>2049</v>
      </c>
      <c r="K78" s="118" t="s">
        <v>2224</v>
      </c>
      <c r="L78" s="118" t="s">
        <v>2134</v>
      </c>
      <c r="M78" s="118" t="s">
        <v>131</v>
      </c>
      <c r="N78" s="119" t="s">
        <v>132</v>
      </c>
      <c r="O78" s="54"/>
      <c r="P78" s="55" t="s">
        <v>133</v>
      </c>
      <c r="Q78" s="48"/>
      <c r="R78"/>
    </row>
    <row r="79" spans="1:18" ht="12.75">
      <c r="A79" s="56" t="s">
        <v>701</v>
      </c>
      <c r="B79" s="61"/>
      <c r="C79" s="62" t="s">
        <v>719</v>
      </c>
      <c r="D79" s="120" t="s">
        <v>1451</v>
      </c>
      <c r="E79" s="121" t="s">
        <v>1452</v>
      </c>
      <c r="F79" s="121" t="s">
        <v>1453</v>
      </c>
      <c r="G79" s="121" t="s">
        <v>1415</v>
      </c>
      <c r="H79" s="121" t="s">
        <v>1873</v>
      </c>
      <c r="I79" s="121" t="s">
        <v>2050</v>
      </c>
      <c r="J79" s="121" t="s">
        <v>2051</v>
      </c>
      <c r="K79" s="121" t="s">
        <v>1389</v>
      </c>
      <c r="L79" s="121" t="s">
        <v>1432</v>
      </c>
      <c r="M79" s="121" t="s">
        <v>124</v>
      </c>
      <c r="N79" s="122" t="s">
        <v>1433</v>
      </c>
      <c r="O79" s="63"/>
      <c r="P79" s="64" t="s">
        <v>134</v>
      </c>
      <c r="Q79" s="48"/>
      <c r="R79"/>
    </row>
    <row r="80" spans="1:18" ht="12.75">
      <c r="A80" s="59" t="s">
        <v>2221</v>
      </c>
      <c r="B80" s="65">
        <v>20</v>
      </c>
      <c r="C80" s="60" t="s">
        <v>1071</v>
      </c>
      <c r="D80" s="117" t="s">
        <v>1111</v>
      </c>
      <c r="E80" s="118" t="s">
        <v>1391</v>
      </c>
      <c r="F80" s="118" t="s">
        <v>1616</v>
      </c>
      <c r="G80" s="118" t="s">
        <v>1822</v>
      </c>
      <c r="H80" s="118" t="s">
        <v>1823</v>
      </c>
      <c r="I80" s="118" t="s">
        <v>2062</v>
      </c>
      <c r="J80" s="118" t="s">
        <v>2063</v>
      </c>
      <c r="K80" s="118" t="s">
        <v>2202</v>
      </c>
      <c r="L80" s="118" t="s">
        <v>2203</v>
      </c>
      <c r="M80" s="118" t="s">
        <v>91</v>
      </c>
      <c r="N80" s="119" t="s">
        <v>92</v>
      </c>
      <c r="O80" s="54"/>
      <c r="P80" s="55" t="s">
        <v>93</v>
      </c>
      <c r="Q80" s="48"/>
      <c r="R80"/>
    </row>
    <row r="81" spans="1:18" ht="12.75">
      <c r="A81" s="56" t="s">
        <v>701</v>
      </c>
      <c r="B81" s="61"/>
      <c r="C81" s="62" t="s">
        <v>717</v>
      </c>
      <c r="D81" s="120" t="s">
        <v>1393</v>
      </c>
      <c r="E81" s="121" t="s">
        <v>1187</v>
      </c>
      <c r="F81" s="121" t="s">
        <v>1525</v>
      </c>
      <c r="G81" s="121" t="s">
        <v>1366</v>
      </c>
      <c r="H81" s="121" t="s">
        <v>1022</v>
      </c>
      <c r="I81" s="121" t="s">
        <v>1819</v>
      </c>
      <c r="J81" s="121" t="s">
        <v>1453</v>
      </c>
      <c r="K81" s="121" t="s">
        <v>1453</v>
      </c>
      <c r="L81" s="121" t="s">
        <v>1324</v>
      </c>
      <c r="M81" s="121" t="s">
        <v>1786</v>
      </c>
      <c r="N81" s="122" t="s">
        <v>1820</v>
      </c>
      <c r="O81" s="63"/>
      <c r="P81" s="64" t="s">
        <v>94</v>
      </c>
      <c r="Q81" s="48"/>
      <c r="R81"/>
    </row>
    <row r="82" spans="1:18" ht="12.75">
      <c r="A82" s="59" t="s">
        <v>135</v>
      </c>
      <c r="B82" s="65">
        <v>61</v>
      </c>
      <c r="C82" s="60" t="s">
        <v>980</v>
      </c>
      <c r="D82" s="117" t="s">
        <v>981</v>
      </c>
      <c r="E82" s="118" t="s">
        <v>982</v>
      </c>
      <c r="F82" s="118" t="s">
        <v>983</v>
      </c>
      <c r="G82" s="118" t="s">
        <v>1883</v>
      </c>
      <c r="H82" s="118" t="s">
        <v>1884</v>
      </c>
      <c r="I82" s="118" t="s">
        <v>2054</v>
      </c>
      <c r="J82" s="118" t="s">
        <v>2055</v>
      </c>
      <c r="K82" s="118" t="s">
        <v>2227</v>
      </c>
      <c r="L82" s="118" t="s">
        <v>2228</v>
      </c>
      <c r="M82" s="118" t="s">
        <v>136</v>
      </c>
      <c r="N82" s="119" t="s">
        <v>137</v>
      </c>
      <c r="O82" s="54"/>
      <c r="P82" s="55" t="s">
        <v>138</v>
      </c>
      <c r="Q82" s="48"/>
      <c r="R82"/>
    </row>
    <row r="83" spans="1:18" ht="12.75">
      <c r="A83" s="56" t="s">
        <v>700</v>
      </c>
      <c r="B83" s="61"/>
      <c r="C83" s="62" t="s">
        <v>465</v>
      </c>
      <c r="D83" s="120" t="s">
        <v>1465</v>
      </c>
      <c r="E83" s="121" t="s">
        <v>1466</v>
      </c>
      <c r="F83" s="121" t="s">
        <v>1467</v>
      </c>
      <c r="G83" s="121" t="s">
        <v>1467</v>
      </c>
      <c r="H83" s="121" t="s">
        <v>1882</v>
      </c>
      <c r="I83" s="121" t="s">
        <v>1421</v>
      </c>
      <c r="J83" s="121" t="s">
        <v>1415</v>
      </c>
      <c r="K83" s="121" t="s">
        <v>1873</v>
      </c>
      <c r="L83" s="121" t="s">
        <v>2265</v>
      </c>
      <c r="M83" s="121" t="s">
        <v>1353</v>
      </c>
      <c r="N83" s="122" t="s">
        <v>156</v>
      </c>
      <c r="O83" s="63"/>
      <c r="P83" s="64" t="s">
        <v>139</v>
      </c>
      <c r="Q83" s="48"/>
      <c r="R83"/>
    </row>
    <row r="84" spans="1:18" ht="12.75">
      <c r="A84" s="59" t="s">
        <v>140</v>
      </c>
      <c r="B84" s="65">
        <v>70</v>
      </c>
      <c r="C84" s="60" t="s">
        <v>991</v>
      </c>
      <c r="D84" s="117" t="s">
        <v>992</v>
      </c>
      <c r="E84" s="118" t="s">
        <v>993</v>
      </c>
      <c r="F84" s="118" t="s">
        <v>994</v>
      </c>
      <c r="G84" s="118" t="s">
        <v>1900</v>
      </c>
      <c r="H84" s="118" t="s">
        <v>1901</v>
      </c>
      <c r="I84" s="118" t="s">
        <v>2064</v>
      </c>
      <c r="J84" s="118" t="s">
        <v>2065</v>
      </c>
      <c r="K84" s="118" t="s">
        <v>2225</v>
      </c>
      <c r="L84" s="118" t="s">
        <v>2226</v>
      </c>
      <c r="M84" s="118" t="s">
        <v>141</v>
      </c>
      <c r="N84" s="119" t="s">
        <v>142</v>
      </c>
      <c r="O84" s="54"/>
      <c r="P84" s="55" t="s">
        <v>143</v>
      </c>
      <c r="Q84" s="48"/>
      <c r="R84"/>
    </row>
    <row r="85" spans="1:18" ht="12.75">
      <c r="A85" s="56" t="s">
        <v>700</v>
      </c>
      <c r="B85" s="61"/>
      <c r="C85" s="62" t="s">
        <v>726</v>
      </c>
      <c r="D85" s="120" t="s">
        <v>1480</v>
      </c>
      <c r="E85" s="121" t="s">
        <v>1481</v>
      </c>
      <c r="F85" s="121" t="s">
        <v>1482</v>
      </c>
      <c r="G85" s="121" t="s">
        <v>1461</v>
      </c>
      <c r="H85" s="121" t="s">
        <v>1878</v>
      </c>
      <c r="I85" s="121" t="s">
        <v>1890</v>
      </c>
      <c r="J85" s="121" t="s">
        <v>1456</v>
      </c>
      <c r="K85" s="121" t="s">
        <v>2100</v>
      </c>
      <c r="L85" s="121" t="s">
        <v>1353</v>
      </c>
      <c r="M85" s="121" t="s">
        <v>2267</v>
      </c>
      <c r="N85" s="122" t="s">
        <v>2047</v>
      </c>
      <c r="O85" s="63"/>
      <c r="P85" s="64" t="s">
        <v>144</v>
      </c>
      <c r="Q85" s="48"/>
      <c r="R85"/>
    </row>
    <row r="86" spans="1:18" ht="12.75">
      <c r="A86" s="59" t="s">
        <v>145</v>
      </c>
      <c r="B86" s="65">
        <v>48</v>
      </c>
      <c r="C86" s="60" t="s">
        <v>1098</v>
      </c>
      <c r="D86" s="117" t="s">
        <v>971</v>
      </c>
      <c r="E86" s="118" t="s">
        <v>1149</v>
      </c>
      <c r="F86" s="118" t="s">
        <v>1150</v>
      </c>
      <c r="G86" s="118" t="s">
        <v>1891</v>
      </c>
      <c r="H86" s="118" t="s">
        <v>1892</v>
      </c>
      <c r="I86" s="118" t="s">
        <v>2060</v>
      </c>
      <c r="J86" s="118" t="s">
        <v>1342</v>
      </c>
      <c r="K86" s="118" t="s">
        <v>2231</v>
      </c>
      <c r="L86" s="118" t="s">
        <v>2232</v>
      </c>
      <c r="M86" s="118" t="s">
        <v>146</v>
      </c>
      <c r="N86" s="119" t="s">
        <v>100</v>
      </c>
      <c r="O86" s="54" t="s">
        <v>1429</v>
      </c>
      <c r="P86" s="55" t="s">
        <v>147</v>
      </c>
      <c r="Q86" s="48"/>
      <c r="R86"/>
    </row>
    <row r="87" spans="1:18" ht="12.75">
      <c r="A87" s="56" t="s">
        <v>700</v>
      </c>
      <c r="B87" s="61"/>
      <c r="C87" s="62" t="s">
        <v>731</v>
      </c>
      <c r="D87" s="120" t="s">
        <v>1431</v>
      </c>
      <c r="E87" s="121" t="s">
        <v>1432</v>
      </c>
      <c r="F87" s="121" t="s">
        <v>1433</v>
      </c>
      <c r="G87" s="121" t="s">
        <v>1365</v>
      </c>
      <c r="H87" s="121" t="s">
        <v>1919</v>
      </c>
      <c r="I87" s="121" t="s">
        <v>1155</v>
      </c>
      <c r="J87" s="121" t="s">
        <v>2061</v>
      </c>
      <c r="K87" s="121" t="s">
        <v>1355</v>
      </c>
      <c r="L87" s="121" t="s">
        <v>1827</v>
      </c>
      <c r="M87" s="121" t="s">
        <v>1847</v>
      </c>
      <c r="N87" s="122" t="s">
        <v>1274</v>
      </c>
      <c r="O87" s="63"/>
      <c r="P87" s="64" t="s">
        <v>148</v>
      </c>
      <c r="Q87" s="48"/>
      <c r="R87"/>
    </row>
    <row r="88" spans="1:18" ht="12.75">
      <c r="A88" s="59" t="s">
        <v>149</v>
      </c>
      <c r="B88" s="65">
        <v>52</v>
      </c>
      <c r="C88" s="60" t="s">
        <v>1102</v>
      </c>
      <c r="D88" s="117" t="s">
        <v>1189</v>
      </c>
      <c r="E88" s="118" t="s">
        <v>1190</v>
      </c>
      <c r="F88" s="118" t="s">
        <v>994</v>
      </c>
      <c r="G88" s="118" t="s">
        <v>1887</v>
      </c>
      <c r="H88" s="118" t="s">
        <v>1888</v>
      </c>
      <c r="I88" s="118" t="s">
        <v>2056</v>
      </c>
      <c r="J88" s="118" t="s">
        <v>2057</v>
      </c>
      <c r="K88" s="118" t="s">
        <v>2229</v>
      </c>
      <c r="L88" s="118" t="s">
        <v>2230</v>
      </c>
      <c r="M88" s="118" t="s">
        <v>150</v>
      </c>
      <c r="N88" s="119" t="s">
        <v>151</v>
      </c>
      <c r="O88" s="54"/>
      <c r="P88" s="55" t="s">
        <v>152</v>
      </c>
      <c r="Q88" s="48"/>
      <c r="R88"/>
    </row>
    <row r="89" spans="1:18" ht="12.75">
      <c r="A89" s="56" t="s">
        <v>701</v>
      </c>
      <c r="B89" s="61"/>
      <c r="C89" s="62" t="s">
        <v>717</v>
      </c>
      <c r="D89" s="120" t="s">
        <v>1517</v>
      </c>
      <c r="E89" s="121" t="s">
        <v>1518</v>
      </c>
      <c r="F89" s="121" t="s">
        <v>1519</v>
      </c>
      <c r="G89" s="121" t="s">
        <v>1889</v>
      </c>
      <c r="H89" s="121" t="s">
        <v>1890</v>
      </c>
      <c r="I89" s="121" t="s">
        <v>1456</v>
      </c>
      <c r="J89" s="121" t="s">
        <v>1421</v>
      </c>
      <c r="K89" s="121" t="s">
        <v>1431</v>
      </c>
      <c r="L89" s="121" t="s">
        <v>1459</v>
      </c>
      <c r="M89" s="121" t="s">
        <v>2050</v>
      </c>
      <c r="N89" s="122" t="s">
        <v>1389</v>
      </c>
      <c r="O89" s="63"/>
      <c r="P89" s="64" t="s">
        <v>153</v>
      </c>
      <c r="Q89" s="48"/>
      <c r="R89"/>
    </row>
    <row r="90" spans="1:18" ht="12.75">
      <c r="A90" s="59" t="s">
        <v>177</v>
      </c>
      <c r="B90" s="65">
        <v>72</v>
      </c>
      <c r="C90" s="60" t="s">
        <v>976</v>
      </c>
      <c r="D90" s="117" t="s">
        <v>960</v>
      </c>
      <c r="E90" s="118" t="s">
        <v>977</v>
      </c>
      <c r="F90" s="118" t="s">
        <v>978</v>
      </c>
      <c r="G90" s="118" t="s">
        <v>1902</v>
      </c>
      <c r="H90" s="118" t="s">
        <v>1903</v>
      </c>
      <c r="I90" s="118" t="s">
        <v>2066</v>
      </c>
      <c r="J90" s="118" t="s">
        <v>2067</v>
      </c>
      <c r="K90" s="118" t="s">
        <v>2233</v>
      </c>
      <c r="L90" s="118" t="s">
        <v>2036</v>
      </c>
      <c r="M90" s="118" t="s">
        <v>178</v>
      </c>
      <c r="N90" s="119" t="s">
        <v>179</v>
      </c>
      <c r="O90" s="54"/>
      <c r="P90" s="55" t="s">
        <v>180</v>
      </c>
      <c r="Q90" s="48"/>
      <c r="R90"/>
    </row>
    <row r="91" spans="1:18" ht="12.75">
      <c r="A91" s="56" t="s">
        <v>710</v>
      </c>
      <c r="B91" s="61"/>
      <c r="C91" s="62" t="s">
        <v>657</v>
      </c>
      <c r="D91" s="120" t="s">
        <v>1463</v>
      </c>
      <c r="E91" s="121" t="s">
        <v>1464</v>
      </c>
      <c r="F91" s="121" t="s">
        <v>1595</v>
      </c>
      <c r="G91" s="121" t="s">
        <v>1904</v>
      </c>
      <c r="H91" s="121" t="s">
        <v>1905</v>
      </c>
      <c r="I91" s="121" t="s">
        <v>2069</v>
      </c>
      <c r="J91" s="121" t="s">
        <v>2101</v>
      </c>
      <c r="K91" s="121" t="s">
        <v>2068</v>
      </c>
      <c r="L91" s="121" t="s">
        <v>2266</v>
      </c>
      <c r="M91" s="121" t="s">
        <v>1464</v>
      </c>
      <c r="N91" s="122" t="s">
        <v>181</v>
      </c>
      <c r="O91" s="63"/>
      <c r="P91" s="64" t="s">
        <v>182</v>
      </c>
      <c r="Q91" s="48"/>
      <c r="R91"/>
    </row>
    <row r="92" spans="1:18" ht="12.75">
      <c r="A92" s="59" t="s">
        <v>183</v>
      </c>
      <c r="B92" s="65">
        <v>63</v>
      </c>
      <c r="C92" s="60" t="s">
        <v>996</v>
      </c>
      <c r="D92" s="117" t="s">
        <v>983</v>
      </c>
      <c r="E92" s="118" t="s">
        <v>997</v>
      </c>
      <c r="F92" s="118" t="s">
        <v>998</v>
      </c>
      <c r="G92" s="118" t="s">
        <v>1906</v>
      </c>
      <c r="H92" s="118" t="s">
        <v>1907</v>
      </c>
      <c r="I92" s="118" t="s">
        <v>2070</v>
      </c>
      <c r="J92" s="118" t="s">
        <v>2071</v>
      </c>
      <c r="K92" s="118" t="s">
        <v>2234</v>
      </c>
      <c r="L92" s="118" t="s">
        <v>2235</v>
      </c>
      <c r="M92" s="118" t="s">
        <v>154</v>
      </c>
      <c r="N92" s="119" t="s">
        <v>3</v>
      </c>
      <c r="O92" s="54"/>
      <c r="P92" s="55" t="s">
        <v>155</v>
      </c>
      <c r="Q92" s="48"/>
      <c r="R92"/>
    </row>
    <row r="93" spans="1:18" ht="12.75">
      <c r="A93" s="56" t="s">
        <v>700</v>
      </c>
      <c r="B93" s="61"/>
      <c r="C93" s="62" t="s">
        <v>726</v>
      </c>
      <c r="D93" s="120" t="s">
        <v>1487</v>
      </c>
      <c r="E93" s="121" t="s">
        <v>1488</v>
      </c>
      <c r="F93" s="121" t="s">
        <v>1365</v>
      </c>
      <c r="G93" s="121" t="s">
        <v>1908</v>
      </c>
      <c r="H93" s="121" t="s">
        <v>1893</v>
      </c>
      <c r="I93" s="121" t="s">
        <v>1850</v>
      </c>
      <c r="J93" s="121" t="s">
        <v>1890</v>
      </c>
      <c r="K93" s="121" t="s">
        <v>2267</v>
      </c>
      <c r="L93" s="121" t="s">
        <v>1866</v>
      </c>
      <c r="M93" s="121" t="s">
        <v>184</v>
      </c>
      <c r="N93" s="122" t="s">
        <v>2237</v>
      </c>
      <c r="O93" s="63"/>
      <c r="P93" s="64" t="s">
        <v>157</v>
      </c>
      <c r="Q93" s="48"/>
      <c r="R93"/>
    </row>
    <row r="94" spans="1:18" ht="12.75">
      <c r="A94" s="59" t="s">
        <v>185</v>
      </c>
      <c r="B94" s="65">
        <v>60</v>
      </c>
      <c r="C94" s="60" t="s">
        <v>986</v>
      </c>
      <c r="D94" s="117" t="s">
        <v>987</v>
      </c>
      <c r="E94" s="118" t="s">
        <v>988</v>
      </c>
      <c r="F94" s="118" t="s">
        <v>989</v>
      </c>
      <c r="G94" s="118" t="s">
        <v>1885</v>
      </c>
      <c r="H94" s="118" t="s">
        <v>1886</v>
      </c>
      <c r="I94" s="118" t="s">
        <v>2058</v>
      </c>
      <c r="J94" s="118" t="s">
        <v>2059</v>
      </c>
      <c r="K94" s="118" t="s">
        <v>1130</v>
      </c>
      <c r="L94" s="118" t="s">
        <v>2236</v>
      </c>
      <c r="M94" s="118" t="s">
        <v>158</v>
      </c>
      <c r="N94" s="119" t="s">
        <v>159</v>
      </c>
      <c r="O94" s="54"/>
      <c r="P94" s="55" t="s">
        <v>160</v>
      </c>
      <c r="Q94" s="48"/>
      <c r="R94"/>
    </row>
    <row r="95" spans="1:18" ht="12.75">
      <c r="A95" s="56" t="s">
        <v>700</v>
      </c>
      <c r="B95" s="61"/>
      <c r="C95" s="62" t="s">
        <v>463</v>
      </c>
      <c r="D95" s="120" t="s">
        <v>1476</v>
      </c>
      <c r="E95" s="121" t="s">
        <v>1477</v>
      </c>
      <c r="F95" s="121" t="s">
        <v>1478</v>
      </c>
      <c r="G95" s="121" t="s">
        <v>1478</v>
      </c>
      <c r="H95" s="121" t="s">
        <v>1478</v>
      </c>
      <c r="I95" s="121" t="s">
        <v>2102</v>
      </c>
      <c r="J95" s="121" t="s">
        <v>2087</v>
      </c>
      <c r="K95" s="121" t="s">
        <v>2242</v>
      </c>
      <c r="L95" s="121" t="s">
        <v>2072</v>
      </c>
      <c r="M95" s="121" t="s">
        <v>2265</v>
      </c>
      <c r="N95" s="122" t="s">
        <v>2267</v>
      </c>
      <c r="O95" s="63"/>
      <c r="P95" s="64" t="s">
        <v>161</v>
      </c>
      <c r="Q95" s="48"/>
      <c r="R95"/>
    </row>
    <row r="96" spans="1:18" ht="12.75">
      <c r="A96" s="59" t="s">
        <v>186</v>
      </c>
      <c r="B96" s="65">
        <v>67</v>
      </c>
      <c r="C96" s="60" t="s">
        <v>1017</v>
      </c>
      <c r="D96" s="117" t="s">
        <v>1018</v>
      </c>
      <c r="E96" s="118" t="s">
        <v>1019</v>
      </c>
      <c r="F96" s="118" t="s">
        <v>1020</v>
      </c>
      <c r="G96" s="118" t="s">
        <v>1909</v>
      </c>
      <c r="H96" s="118" t="s">
        <v>1912</v>
      </c>
      <c r="I96" s="118" t="s">
        <v>2074</v>
      </c>
      <c r="J96" s="118" t="s">
        <v>2075</v>
      </c>
      <c r="K96" s="118" t="s">
        <v>2238</v>
      </c>
      <c r="L96" s="118" t="s">
        <v>2239</v>
      </c>
      <c r="M96" s="118" t="s">
        <v>187</v>
      </c>
      <c r="N96" s="119" t="s">
        <v>188</v>
      </c>
      <c r="O96" s="54"/>
      <c r="P96" s="55" t="s">
        <v>189</v>
      </c>
      <c r="Q96" s="48"/>
      <c r="R96"/>
    </row>
    <row r="97" spans="1:18" ht="12.75">
      <c r="A97" s="56" t="s">
        <v>703</v>
      </c>
      <c r="B97" s="61"/>
      <c r="C97" s="62" t="s">
        <v>731</v>
      </c>
      <c r="D97" s="120" t="s">
        <v>1501</v>
      </c>
      <c r="E97" s="121" t="s">
        <v>1502</v>
      </c>
      <c r="F97" s="121" t="s">
        <v>1503</v>
      </c>
      <c r="G97" s="121" t="s">
        <v>1913</v>
      </c>
      <c r="H97" s="121" t="s">
        <v>1914</v>
      </c>
      <c r="I97" s="121" t="s">
        <v>2103</v>
      </c>
      <c r="J97" s="121" t="s">
        <v>1383</v>
      </c>
      <c r="K97" s="121" t="s">
        <v>1383</v>
      </c>
      <c r="L97" s="121" t="s">
        <v>2076</v>
      </c>
      <c r="M97" s="121" t="s">
        <v>190</v>
      </c>
      <c r="N97" s="122" t="s">
        <v>2076</v>
      </c>
      <c r="O97" s="63"/>
      <c r="P97" s="64" t="s">
        <v>191</v>
      </c>
      <c r="Q97" s="48"/>
      <c r="R97"/>
    </row>
    <row r="98" spans="1:18" ht="12.75">
      <c r="A98" s="59" t="s">
        <v>192</v>
      </c>
      <c r="B98" s="65">
        <v>77</v>
      </c>
      <c r="C98" s="60" t="s">
        <v>1023</v>
      </c>
      <c r="D98" s="117" t="s">
        <v>1024</v>
      </c>
      <c r="E98" s="118" t="s">
        <v>1025</v>
      </c>
      <c r="F98" s="118" t="s">
        <v>1026</v>
      </c>
      <c r="G98" s="118" t="s">
        <v>1920</v>
      </c>
      <c r="H98" s="118" t="s">
        <v>1921</v>
      </c>
      <c r="I98" s="118" t="s">
        <v>2080</v>
      </c>
      <c r="J98" s="118" t="s">
        <v>2081</v>
      </c>
      <c r="K98" s="118" t="s">
        <v>2243</v>
      </c>
      <c r="L98" s="118" t="s">
        <v>2244</v>
      </c>
      <c r="M98" s="118" t="s">
        <v>193</v>
      </c>
      <c r="N98" s="119" t="s">
        <v>194</v>
      </c>
      <c r="O98" s="54"/>
      <c r="P98" s="55" t="s">
        <v>195</v>
      </c>
      <c r="Q98" s="48"/>
      <c r="R98"/>
    </row>
    <row r="99" spans="1:18" ht="12.75">
      <c r="A99" s="56" t="s">
        <v>710</v>
      </c>
      <c r="B99" s="61"/>
      <c r="C99" s="62" t="s">
        <v>649</v>
      </c>
      <c r="D99" s="120" t="s">
        <v>1505</v>
      </c>
      <c r="E99" s="121" t="s">
        <v>1506</v>
      </c>
      <c r="F99" s="121" t="s">
        <v>1607</v>
      </c>
      <c r="G99" s="121" t="s">
        <v>1922</v>
      </c>
      <c r="H99" s="121" t="s">
        <v>1923</v>
      </c>
      <c r="I99" s="121" t="s">
        <v>2106</v>
      </c>
      <c r="J99" s="121" t="s">
        <v>2107</v>
      </c>
      <c r="K99" s="121" t="s">
        <v>2268</v>
      </c>
      <c r="L99" s="121" t="s">
        <v>2250</v>
      </c>
      <c r="M99" s="121" t="s">
        <v>196</v>
      </c>
      <c r="N99" s="122" t="s">
        <v>197</v>
      </c>
      <c r="O99" s="63"/>
      <c r="P99" s="64" t="s">
        <v>198</v>
      </c>
      <c r="Q99" s="48"/>
      <c r="R99"/>
    </row>
    <row r="100" spans="1:18" ht="12.75">
      <c r="A100" s="59" t="s">
        <v>1590</v>
      </c>
      <c r="B100" s="65">
        <v>76</v>
      </c>
      <c r="C100" s="60" t="s">
        <v>1006</v>
      </c>
      <c r="D100" s="117" t="s">
        <v>1007</v>
      </c>
      <c r="E100" s="118" t="s">
        <v>1008</v>
      </c>
      <c r="F100" s="118" t="s">
        <v>1009</v>
      </c>
      <c r="G100" s="118" t="s">
        <v>1915</v>
      </c>
      <c r="H100" s="118" t="s">
        <v>1916</v>
      </c>
      <c r="I100" s="118" t="s">
        <v>2082</v>
      </c>
      <c r="J100" s="118" t="s">
        <v>2083</v>
      </c>
      <c r="K100" s="118" t="s">
        <v>2245</v>
      </c>
      <c r="L100" s="118" t="s">
        <v>2246</v>
      </c>
      <c r="M100" s="118" t="s">
        <v>199</v>
      </c>
      <c r="N100" s="119" t="s">
        <v>200</v>
      </c>
      <c r="O100" s="54"/>
      <c r="P100" s="55" t="s">
        <v>201</v>
      </c>
      <c r="Q100" s="48"/>
      <c r="R100"/>
    </row>
    <row r="101" spans="1:18" ht="12.75">
      <c r="A101" s="56" t="s">
        <v>710</v>
      </c>
      <c r="B101" s="61"/>
      <c r="C101" s="62" t="s">
        <v>492</v>
      </c>
      <c r="D101" s="120" t="s">
        <v>1494</v>
      </c>
      <c r="E101" s="121" t="s">
        <v>1495</v>
      </c>
      <c r="F101" s="121" t="s">
        <v>1603</v>
      </c>
      <c r="G101" s="121" t="s">
        <v>1506</v>
      </c>
      <c r="H101" s="121" t="s">
        <v>1495</v>
      </c>
      <c r="I101" s="121" t="s">
        <v>1895</v>
      </c>
      <c r="J101" s="121" t="s">
        <v>2108</v>
      </c>
      <c r="K101" s="121" t="s">
        <v>2079</v>
      </c>
      <c r="L101" s="121" t="s">
        <v>2247</v>
      </c>
      <c r="M101" s="121" t="s">
        <v>202</v>
      </c>
      <c r="N101" s="122" t="s">
        <v>1383</v>
      </c>
      <c r="O101" s="63"/>
      <c r="P101" s="64" t="s">
        <v>203</v>
      </c>
      <c r="Q101" s="48"/>
      <c r="R101"/>
    </row>
    <row r="102" spans="1:18" ht="12.75">
      <c r="A102" s="59" t="s">
        <v>2240</v>
      </c>
      <c r="B102" s="65">
        <v>68</v>
      </c>
      <c r="C102" s="60" t="s">
        <v>1011</v>
      </c>
      <c r="D102" s="117" t="s">
        <v>1012</v>
      </c>
      <c r="E102" s="118" t="s">
        <v>1013</v>
      </c>
      <c r="F102" s="118" t="s">
        <v>1014</v>
      </c>
      <c r="G102" s="118" t="s">
        <v>1917</v>
      </c>
      <c r="H102" s="118" t="s">
        <v>1918</v>
      </c>
      <c r="I102" s="118" t="s">
        <v>2085</v>
      </c>
      <c r="J102" s="118" t="s">
        <v>2086</v>
      </c>
      <c r="K102" s="118" t="s">
        <v>2241</v>
      </c>
      <c r="L102" s="118" t="s">
        <v>1521</v>
      </c>
      <c r="M102" s="118" t="s">
        <v>162</v>
      </c>
      <c r="N102" s="119" t="s">
        <v>163</v>
      </c>
      <c r="O102" s="54"/>
      <c r="P102" s="55" t="s">
        <v>164</v>
      </c>
      <c r="Q102" s="48"/>
      <c r="R102"/>
    </row>
    <row r="103" spans="1:18" ht="12.75">
      <c r="A103" s="56" t="s">
        <v>700</v>
      </c>
      <c r="B103" s="61"/>
      <c r="C103" s="62" t="s">
        <v>422</v>
      </c>
      <c r="D103" s="120" t="s">
        <v>1497</v>
      </c>
      <c r="E103" s="121" t="s">
        <v>1498</v>
      </c>
      <c r="F103" s="121" t="s">
        <v>1499</v>
      </c>
      <c r="G103" s="121" t="s">
        <v>1919</v>
      </c>
      <c r="H103" s="121" t="s">
        <v>1482</v>
      </c>
      <c r="I103" s="121" t="s">
        <v>2109</v>
      </c>
      <c r="J103" s="121" t="s">
        <v>1898</v>
      </c>
      <c r="K103" s="121" t="s">
        <v>2102</v>
      </c>
      <c r="L103" s="121" t="s">
        <v>2269</v>
      </c>
      <c r="M103" s="121" t="s">
        <v>1850</v>
      </c>
      <c r="N103" s="122" t="s">
        <v>2102</v>
      </c>
      <c r="O103" s="63"/>
      <c r="P103" s="64" t="s">
        <v>165</v>
      </c>
      <c r="Q103" s="48"/>
      <c r="R103"/>
    </row>
    <row r="104" spans="1:18" ht="12.75">
      <c r="A104" s="59" t="s">
        <v>2073</v>
      </c>
      <c r="B104" s="65">
        <v>73</v>
      </c>
      <c r="C104" s="60" t="s">
        <v>1039</v>
      </c>
      <c r="D104" s="117" t="s">
        <v>1040</v>
      </c>
      <c r="E104" s="118" t="s">
        <v>1041</v>
      </c>
      <c r="F104" s="118" t="s">
        <v>1042</v>
      </c>
      <c r="G104" s="118" t="s">
        <v>1924</v>
      </c>
      <c r="H104" s="118" t="s">
        <v>1925</v>
      </c>
      <c r="I104" s="118" t="s">
        <v>1906</v>
      </c>
      <c r="J104" s="118" t="s">
        <v>2088</v>
      </c>
      <c r="K104" s="118" t="s">
        <v>2248</v>
      </c>
      <c r="L104" s="118" t="s">
        <v>2249</v>
      </c>
      <c r="M104" s="118" t="s">
        <v>1147</v>
      </c>
      <c r="N104" s="119" t="s">
        <v>204</v>
      </c>
      <c r="O104" s="54"/>
      <c r="P104" s="55" t="s">
        <v>205</v>
      </c>
      <c r="Q104" s="48"/>
      <c r="R104"/>
    </row>
    <row r="105" spans="1:18" ht="12.75">
      <c r="A105" s="56" t="s">
        <v>710</v>
      </c>
      <c r="B105" s="61"/>
      <c r="C105" s="62" t="s">
        <v>659</v>
      </c>
      <c r="D105" s="120" t="s">
        <v>1514</v>
      </c>
      <c r="E105" s="121" t="s">
        <v>1515</v>
      </c>
      <c r="F105" s="121" t="s">
        <v>1612</v>
      </c>
      <c r="G105" s="121" t="s">
        <v>1926</v>
      </c>
      <c r="H105" s="121" t="s">
        <v>1927</v>
      </c>
      <c r="I105" s="121" t="s">
        <v>2108</v>
      </c>
      <c r="J105" s="121" t="s">
        <v>1484</v>
      </c>
      <c r="K105" s="121" t="s">
        <v>2084</v>
      </c>
      <c r="L105" s="121" t="s">
        <v>1485</v>
      </c>
      <c r="M105" s="121" t="s">
        <v>1501</v>
      </c>
      <c r="N105" s="122" t="s">
        <v>206</v>
      </c>
      <c r="O105" s="63"/>
      <c r="P105" s="64" t="s">
        <v>207</v>
      </c>
      <c r="Q105" s="48"/>
      <c r="R105"/>
    </row>
    <row r="106" spans="1:18" ht="12.75">
      <c r="A106" s="59" t="s">
        <v>208</v>
      </c>
      <c r="B106" s="65">
        <v>75</v>
      </c>
      <c r="C106" s="60" t="s">
        <v>1000</v>
      </c>
      <c r="D106" s="117" t="s">
        <v>1001</v>
      </c>
      <c r="E106" s="118" t="s">
        <v>1002</v>
      </c>
      <c r="F106" s="118" t="s">
        <v>1003</v>
      </c>
      <c r="G106" s="118" t="s">
        <v>1909</v>
      </c>
      <c r="H106" s="118" t="s">
        <v>1910</v>
      </c>
      <c r="I106" s="118" t="s">
        <v>2077</v>
      </c>
      <c r="J106" s="118" t="s">
        <v>2078</v>
      </c>
      <c r="K106" s="118" t="s">
        <v>2251</v>
      </c>
      <c r="L106" s="118" t="s">
        <v>2252</v>
      </c>
      <c r="M106" s="118" t="s">
        <v>209</v>
      </c>
      <c r="N106" s="119" t="s">
        <v>210</v>
      </c>
      <c r="O106" s="54" t="s">
        <v>2253</v>
      </c>
      <c r="P106" s="55" t="s">
        <v>211</v>
      </c>
      <c r="Q106" s="48"/>
      <c r="R106"/>
    </row>
    <row r="107" spans="1:18" ht="12.75">
      <c r="A107" s="56" t="s">
        <v>710</v>
      </c>
      <c r="B107" s="61"/>
      <c r="C107" s="62" t="s">
        <v>659</v>
      </c>
      <c r="D107" s="120" t="s">
        <v>1490</v>
      </c>
      <c r="E107" s="121" t="s">
        <v>1491</v>
      </c>
      <c r="F107" s="121" t="s">
        <v>1492</v>
      </c>
      <c r="G107" s="121" t="s">
        <v>1911</v>
      </c>
      <c r="H107" s="121" t="s">
        <v>1491</v>
      </c>
      <c r="I107" s="121" t="s">
        <v>2104</v>
      </c>
      <c r="J107" s="121" t="s">
        <v>2105</v>
      </c>
      <c r="K107" s="121" t="s">
        <v>2270</v>
      </c>
      <c r="L107" s="121" t="s">
        <v>2271</v>
      </c>
      <c r="M107" s="121" t="s">
        <v>2076</v>
      </c>
      <c r="N107" s="122" t="s">
        <v>212</v>
      </c>
      <c r="O107" s="63"/>
      <c r="P107" s="64" t="s">
        <v>213</v>
      </c>
      <c r="Q107" s="48"/>
      <c r="R107"/>
    </row>
    <row r="108" spans="1:18" ht="12.75">
      <c r="A108" s="59" t="s">
        <v>214</v>
      </c>
      <c r="B108" s="65">
        <v>78</v>
      </c>
      <c r="C108" s="60" t="s">
        <v>1034</v>
      </c>
      <c r="D108" s="117" t="s">
        <v>1035</v>
      </c>
      <c r="E108" s="118" t="s">
        <v>1036</v>
      </c>
      <c r="F108" s="118" t="s">
        <v>978</v>
      </c>
      <c r="G108" s="118" t="s">
        <v>1928</v>
      </c>
      <c r="H108" s="118" t="s">
        <v>1929</v>
      </c>
      <c r="I108" s="118" t="s">
        <v>2089</v>
      </c>
      <c r="J108" s="118" t="s">
        <v>2090</v>
      </c>
      <c r="K108" s="118" t="s">
        <v>2254</v>
      </c>
      <c r="L108" s="118" t="s">
        <v>2255</v>
      </c>
      <c r="M108" s="118" t="s">
        <v>215</v>
      </c>
      <c r="N108" s="119" t="s">
        <v>216</v>
      </c>
      <c r="O108" s="54"/>
      <c r="P108" s="55" t="s">
        <v>217</v>
      </c>
      <c r="Q108" s="48"/>
      <c r="R108"/>
    </row>
    <row r="109" spans="1:18" ht="12.75">
      <c r="A109" s="56" t="s">
        <v>710</v>
      </c>
      <c r="B109" s="61"/>
      <c r="C109" s="62" t="s">
        <v>496</v>
      </c>
      <c r="D109" s="120" t="s">
        <v>1512</v>
      </c>
      <c r="E109" s="121" t="s">
        <v>1507</v>
      </c>
      <c r="F109" s="121" t="s">
        <v>1595</v>
      </c>
      <c r="G109" s="121" t="s">
        <v>1930</v>
      </c>
      <c r="H109" s="121" t="s">
        <v>1931</v>
      </c>
      <c r="I109" s="121" t="s">
        <v>2111</v>
      </c>
      <c r="J109" s="121" t="s">
        <v>2112</v>
      </c>
      <c r="K109" s="121" t="s">
        <v>2272</v>
      </c>
      <c r="L109" s="121" t="s">
        <v>2273</v>
      </c>
      <c r="M109" s="121" t="s">
        <v>1897</v>
      </c>
      <c r="N109" s="122" t="s">
        <v>1897</v>
      </c>
      <c r="O109" s="63"/>
      <c r="P109" s="64" t="s">
        <v>218</v>
      </c>
      <c r="Q109" s="48"/>
      <c r="R109"/>
    </row>
    <row r="110" spans="1:18" ht="12.75">
      <c r="A110" s="59" t="s">
        <v>219</v>
      </c>
      <c r="B110" s="65">
        <v>30</v>
      </c>
      <c r="C110" s="60" t="s">
        <v>1081</v>
      </c>
      <c r="D110" s="117" t="s">
        <v>1007</v>
      </c>
      <c r="E110" s="118" t="s">
        <v>1521</v>
      </c>
      <c r="F110" s="118" t="s">
        <v>1522</v>
      </c>
      <c r="G110" s="118" t="s">
        <v>1765</v>
      </c>
      <c r="H110" s="118" t="s">
        <v>1766</v>
      </c>
      <c r="I110" s="118" t="s">
        <v>2007</v>
      </c>
      <c r="J110" s="118" t="s">
        <v>2008</v>
      </c>
      <c r="K110" s="118" t="s">
        <v>2204</v>
      </c>
      <c r="L110" s="118" t="s">
        <v>2205</v>
      </c>
      <c r="M110" s="118" t="s">
        <v>95</v>
      </c>
      <c r="N110" s="119" t="s">
        <v>96</v>
      </c>
      <c r="O110" s="54"/>
      <c r="P110" s="55" t="s">
        <v>97</v>
      </c>
      <c r="Q110" s="48"/>
      <c r="R110"/>
    </row>
    <row r="111" spans="1:18" ht="12.75">
      <c r="A111" s="56" t="s">
        <v>704</v>
      </c>
      <c r="B111" s="61"/>
      <c r="C111" s="62" t="s">
        <v>757</v>
      </c>
      <c r="D111" s="120" t="s">
        <v>1524</v>
      </c>
      <c r="E111" s="121" t="s">
        <v>1525</v>
      </c>
      <c r="F111" s="121" t="s">
        <v>1526</v>
      </c>
      <c r="G111" s="121" t="s">
        <v>1936</v>
      </c>
      <c r="H111" s="121" t="s">
        <v>1937</v>
      </c>
      <c r="I111" s="121" t="s">
        <v>2110</v>
      </c>
      <c r="J111" s="121" t="s">
        <v>1466</v>
      </c>
      <c r="K111" s="121" t="s">
        <v>2274</v>
      </c>
      <c r="L111" s="121" t="s">
        <v>2274</v>
      </c>
      <c r="M111" s="121" t="s">
        <v>220</v>
      </c>
      <c r="N111" s="122" t="s">
        <v>2258</v>
      </c>
      <c r="O111" s="63"/>
      <c r="P111" s="64" t="s">
        <v>98</v>
      </c>
      <c r="Q111" s="48"/>
      <c r="R111"/>
    </row>
    <row r="112" spans="1:18" ht="12.75">
      <c r="A112" s="59" t="s">
        <v>221</v>
      </c>
      <c r="B112" s="65">
        <v>79</v>
      </c>
      <c r="C112" s="60" t="s">
        <v>1087</v>
      </c>
      <c r="D112" s="117" t="s">
        <v>1007</v>
      </c>
      <c r="E112" s="118" t="s">
        <v>1627</v>
      </c>
      <c r="F112" s="118" t="s">
        <v>1628</v>
      </c>
      <c r="G112" s="118" t="s">
        <v>1938</v>
      </c>
      <c r="H112" s="118" t="s">
        <v>1939</v>
      </c>
      <c r="I112" s="118" t="s">
        <v>2095</v>
      </c>
      <c r="J112" s="118" t="s">
        <v>2096</v>
      </c>
      <c r="K112" s="118" t="s">
        <v>2256</v>
      </c>
      <c r="L112" s="118" t="s">
        <v>1894</v>
      </c>
      <c r="M112" s="118" t="s">
        <v>222</v>
      </c>
      <c r="N112" s="119" t="s">
        <v>223</v>
      </c>
      <c r="O112" s="54"/>
      <c r="P112" s="55" t="s">
        <v>224</v>
      </c>
      <c r="Q112" s="48"/>
      <c r="R112"/>
    </row>
    <row r="113" spans="1:18" ht="12.75">
      <c r="A113" s="56" t="s">
        <v>710</v>
      </c>
      <c r="B113" s="61"/>
      <c r="C113" s="62" t="s">
        <v>499</v>
      </c>
      <c r="D113" s="120" t="s">
        <v>1494</v>
      </c>
      <c r="E113" s="121" t="s">
        <v>1530</v>
      </c>
      <c r="F113" s="121" t="s">
        <v>1515</v>
      </c>
      <c r="G113" s="121" t="s">
        <v>1531</v>
      </c>
      <c r="H113" s="121" t="s">
        <v>1940</v>
      </c>
      <c r="I113" s="121" t="s">
        <v>2116</v>
      </c>
      <c r="J113" s="121" t="s">
        <v>2117</v>
      </c>
      <c r="K113" s="121" t="s">
        <v>2275</v>
      </c>
      <c r="L113" s="121" t="s">
        <v>2257</v>
      </c>
      <c r="M113" s="121" t="s">
        <v>2258</v>
      </c>
      <c r="N113" s="122" t="s">
        <v>220</v>
      </c>
      <c r="O113" s="63"/>
      <c r="P113" s="64" t="s">
        <v>225</v>
      </c>
      <c r="Q113" s="48"/>
      <c r="R113"/>
    </row>
    <row r="114" spans="1:18" ht="13.5">
      <c r="A114" s="59"/>
      <c r="B114" s="65">
        <v>33</v>
      </c>
      <c r="C114" s="60" t="s">
        <v>1084</v>
      </c>
      <c r="D114" s="117" t="s">
        <v>1170</v>
      </c>
      <c r="E114" s="118" t="s">
        <v>1342</v>
      </c>
      <c r="F114" s="118" t="s">
        <v>1343</v>
      </c>
      <c r="G114" s="118" t="s">
        <v>1806</v>
      </c>
      <c r="H114" s="118" t="s">
        <v>1807</v>
      </c>
      <c r="I114" s="118" t="s">
        <v>2010</v>
      </c>
      <c r="J114" s="118" t="s">
        <v>2011</v>
      </c>
      <c r="K114" s="118" t="s">
        <v>2186</v>
      </c>
      <c r="L114" s="118" t="s">
        <v>2187</v>
      </c>
      <c r="M114" s="118" t="s">
        <v>172</v>
      </c>
      <c r="N114" s="119" t="s">
        <v>173</v>
      </c>
      <c r="O114" s="66" t="s">
        <v>1768</v>
      </c>
      <c r="P114" s="67"/>
      <c r="Q114" s="48"/>
      <c r="R114"/>
    </row>
    <row r="115" spans="1:18" ht="13.5">
      <c r="A115" s="56" t="s">
        <v>702</v>
      </c>
      <c r="B115" s="61"/>
      <c r="C115" s="62" t="s">
        <v>644</v>
      </c>
      <c r="D115" s="120" t="s">
        <v>1345</v>
      </c>
      <c r="E115" s="121" t="s">
        <v>1022</v>
      </c>
      <c r="F115" s="121" t="s">
        <v>1346</v>
      </c>
      <c r="G115" s="121" t="s">
        <v>1274</v>
      </c>
      <c r="H115" s="121" t="s">
        <v>1193</v>
      </c>
      <c r="I115" s="121" t="s">
        <v>1277</v>
      </c>
      <c r="J115" s="121" t="s">
        <v>1367</v>
      </c>
      <c r="K115" s="121" t="s">
        <v>1373</v>
      </c>
      <c r="L115" s="121" t="s">
        <v>1819</v>
      </c>
      <c r="M115" s="121" t="s">
        <v>1272</v>
      </c>
      <c r="N115" s="122" t="s">
        <v>1370</v>
      </c>
      <c r="O115" s="68"/>
      <c r="P115" s="69"/>
      <c r="Q115" s="48"/>
      <c r="R115"/>
    </row>
    <row r="116" spans="1:18" ht="13.5">
      <c r="A116" s="59"/>
      <c r="B116" s="65">
        <v>1</v>
      </c>
      <c r="C116" s="60" t="s">
        <v>1054</v>
      </c>
      <c r="D116" s="117" t="s">
        <v>1227</v>
      </c>
      <c r="E116" s="118" t="s">
        <v>1248</v>
      </c>
      <c r="F116" s="118" t="s">
        <v>1249</v>
      </c>
      <c r="G116" s="118" t="s">
        <v>1759</v>
      </c>
      <c r="H116" s="118" t="s">
        <v>1760</v>
      </c>
      <c r="I116" s="118" t="s">
        <v>2093</v>
      </c>
      <c r="J116" s="118" t="s">
        <v>2094</v>
      </c>
      <c r="K116" s="118" t="s">
        <v>2149</v>
      </c>
      <c r="L116" s="118" t="s">
        <v>2150</v>
      </c>
      <c r="M116" s="118" t="s">
        <v>2295</v>
      </c>
      <c r="N116" s="119" t="s">
        <v>2296</v>
      </c>
      <c r="O116" s="66" t="s">
        <v>1768</v>
      </c>
      <c r="P116" s="67"/>
      <c r="Q116" s="48"/>
      <c r="R116"/>
    </row>
    <row r="117" spans="1:18" ht="13.5">
      <c r="A117" s="56" t="s">
        <v>763</v>
      </c>
      <c r="B117" s="61"/>
      <c r="C117" s="62" t="s">
        <v>771</v>
      </c>
      <c r="D117" s="120" t="s">
        <v>1251</v>
      </c>
      <c r="E117" s="121" t="s">
        <v>1252</v>
      </c>
      <c r="F117" s="121" t="s">
        <v>964</v>
      </c>
      <c r="G117" s="121" t="s">
        <v>1526</v>
      </c>
      <c r="H117" s="121" t="s">
        <v>1898</v>
      </c>
      <c r="I117" s="121" t="s">
        <v>2115</v>
      </c>
      <c r="J117" s="121" t="s">
        <v>1388</v>
      </c>
      <c r="K117" s="121" t="s">
        <v>1747</v>
      </c>
      <c r="L117" s="121" t="s">
        <v>1722</v>
      </c>
      <c r="M117" s="121" t="s">
        <v>1114</v>
      </c>
      <c r="N117" s="122" t="s">
        <v>1114</v>
      </c>
      <c r="O117" s="68"/>
      <c r="P117" s="69"/>
      <c r="Q117" s="48"/>
      <c r="R117"/>
    </row>
    <row r="118" spans="1:18" ht="13.5">
      <c r="A118" s="59"/>
      <c r="B118" s="65">
        <v>28</v>
      </c>
      <c r="C118" s="60" t="s">
        <v>1079</v>
      </c>
      <c r="D118" s="117" t="s">
        <v>1170</v>
      </c>
      <c r="E118" s="118" t="s">
        <v>1328</v>
      </c>
      <c r="F118" s="118" t="s">
        <v>956</v>
      </c>
      <c r="G118" s="118" t="s">
        <v>1803</v>
      </c>
      <c r="H118" s="118" t="s">
        <v>1804</v>
      </c>
      <c r="I118" s="118" t="s">
        <v>2002</v>
      </c>
      <c r="J118" s="118" t="s">
        <v>1746</v>
      </c>
      <c r="K118" s="118" t="s">
        <v>2183</v>
      </c>
      <c r="L118" s="118" t="s">
        <v>2184</v>
      </c>
      <c r="M118" s="118"/>
      <c r="N118" s="119"/>
      <c r="O118" s="66" t="s">
        <v>1532</v>
      </c>
      <c r="P118" s="67"/>
      <c r="Q118" s="48"/>
      <c r="R118"/>
    </row>
    <row r="119" spans="1:18" ht="13.5">
      <c r="A119" s="56" t="s">
        <v>704</v>
      </c>
      <c r="B119" s="61"/>
      <c r="C119" s="62" t="s">
        <v>756</v>
      </c>
      <c r="D119" s="120" t="s">
        <v>1185</v>
      </c>
      <c r="E119" s="121" t="s">
        <v>1330</v>
      </c>
      <c r="F119" s="121" t="s">
        <v>1185</v>
      </c>
      <c r="G119" s="121" t="s">
        <v>1359</v>
      </c>
      <c r="H119" s="121" t="s">
        <v>1805</v>
      </c>
      <c r="I119" s="121" t="s">
        <v>2003</v>
      </c>
      <c r="J119" s="121" t="s">
        <v>1348</v>
      </c>
      <c r="K119" s="121" t="s">
        <v>1182</v>
      </c>
      <c r="L119" s="121" t="s">
        <v>2185</v>
      </c>
      <c r="M119" s="121"/>
      <c r="N119" s="122"/>
      <c r="O119" s="68"/>
      <c r="P119" s="69"/>
      <c r="Q119" s="48"/>
      <c r="R119"/>
    </row>
    <row r="120" spans="1:18" ht="13.5">
      <c r="A120" s="59"/>
      <c r="B120" s="65">
        <v>34</v>
      </c>
      <c r="C120" s="60" t="s">
        <v>1085</v>
      </c>
      <c r="D120" s="117" t="s">
        <v>1424</v>
      </c>
      <c r="E120" s="118" t="s">
        <v>1425</v>
      </c>
      <c r="F120" s="118" t="s">
        <v>1426</v>
      </c>
      <c r="G120" s="118" t="s">
        <v>1864</v>
      </c>
      <c r="H120" s="118" t="s">
        <v>1865</v>
      </c>
      <c r="I120" s="118" t="s">
        <v>2038</v>
      </c>
      <c r="J120" s="118" t="s">
        <v>2039</v>
      </c>
      <c r="K120" s="118" t="s">
        <v>2276</v>
      </c>
      <c r="L120" s="118" t="s">
        <v>2277</v>
      </c>
      <c r="M120" s="118"/>
      <c r="N120" s="119"/>
      <c r="O120" s="66" t="s">
        <v>2278</v>
      </c>
      <c r="P120" s="67"/>
      <c r="Q120" s="48"/>
      <c r="R120"/>
    </row>
    <row r="121" spans="1:18" ht="13.5">
      <c r="A121" s="56" t="s">
        <v>763</v>
      </c>
      <c r="B121" s="61"/>
      <c r="C121" s="62" t="s">
        <v>714</v>
      </c>
      <c r="D121" s="120" t="s">
        <v>1224</v>
      </c>
      <c r="E121" s="121" t="s">
        <v>1428</v>
      </c>
      <c r="F121" s="121" t="s">
        <v>1176</v>
      </c>
      <c r="G121" s="121" t="s">
        <v>1866</v>
      </c>
      <c r="H121" s="121" t="s">
        <v>1867</v>
      </c>
      <c r="I121" s="121" t="s">
        <v>2040</v>
      </c>
      <c r="J121" s="121" t="s">
        <v>1821</v>
      </c>
      <c r="K121" s="121" t="s">
        <v>2279</v>
      </c>
      <c r="L121" s="121" t="s">
        <v>2040</v>
      </c>
      <c r="M121" s="121"/>
      <c r="N121" s="122"/>
      <c r="O121" s="68"/>
      <c r="P121" s="69"/>
      <c r="Q121" s="48"/>
      <c r="R121"/>
    </row>
    <row r="122" spans="1:18" ht="13.5">
      <c r="A122" s="59"/>
      <c r="B122" s="65">
        <v>11</v>
      </c>
      <c r="C122" s="60" t="s">
        <v>1064</v>
      </c>
      <c r="D122" s="117" t="s">
        <v>1214</v>
      </c>
      <c r="E122" s="118" t="s">
        <v>1215</v>
      </c>
      <c r="F122" s="118" t="s">
        <v>1216</v>
      </c>
      <c r="G122" s="118" t="s">
        <v>1720</v>
      </c>
      <c r="H122" s="118" t="s">
        <v>1721</v>
      </c>
      <c r="I122" s="118" t="s">
        <v>1952</v>
      </c>
      <c r="J122" s="118" t="s">
        <v>1953</v>
      </c>
      <c r="K122" s="118" t="s">
        <v>2280</v>
      </c>
      <c r="L122" s="118"/>
      <c r="M122" s="118"/>
      <c r="N122" s="119"/>
      <c r="O122" s="66" t="s">
        <v>1532</v>
      </c>
      <c r="P122" s="67"/>
      <c r="Q122" s="48"/>
      <c r="R122"/>
    </row>
    <row r="123" spans="1:18" ht="13.5">
      <c r="A123" s="56" t="s">
        <v>763</v>
      </c>
      <c r="B123" s="61"/>
      <c r="C123" s="62" t="s">
        <v>654</v>
      </c>
      <c r="D123" s="120" t="s">
        <v>1114</v>
      </c>
      <c r="E123" s="121" t="s">
        <v>985</v>
      </c>
      <c r="F123" s="121" t="s">
        <v>1114</v>
      </c>
      <c r="G123" s="121" t="s">
        <v>1722</v>
      </c>
      <c r="H123" s="121" t="s">
        <v>1723</v>
      </c>
      <c r="I123" s="121" t="s">
        <v>1114</v>
      </c>
      <c r="J123" s="121" t="s">
        <v>1730</v>
      </c>
      <c r="K123" s="121" t="s">
        <v>2163</v>
      </c>
      <c r="L123" s="121"/>
      <c r="M123" s="121"/>
      <c r="N123" s="122"/>
      <c r="O123" s="68"/>
      <c r="P123" s="69"/>
      <c r="Q123" s="48"/>
      <c r="R123"/>
    </row>
    <row r="124" spans="1:18" ht="13.5">
      <c r="A124" s="59"/>
      <c r="B124" s="65">
        <v>80</v>
      </c>
      <c r="C124" s="60" t="s">
        <v>1028</v>
      </c>
      <c r="D124" s="117" t="s">
        <v>1029</v>
      </c>
      <c r="E124" s="118" t="s">
        <v>1030</v>
      </c>
      <c r="F124" s="118" t="s">
        <v>1031</v>
      </c>
      <c r="G124" s="118" t="s">
        <v>1932</v>
      </c>
      <c r="H124" s="118" t="s">
        <v>1933</v>
      </c>
      <c r="I124" s="118" t="s">
        <v>2091</v>
      </c>
      <c r="J124" s="118" t="s">
        <v>2092</v>
      </c>
      <c r="K124" s="118" t="s">
        <v>2281</v>
      </c>
      <c r="L124" s="118"/>
      <c r="M124" s="118"/>
      <c r="N124" s="119"/>
      <c r="O124" s="66" t="s">
        <v>1048</v>
      </c>
      <c r="P124" s="67"/>
      <c r="Q124" s="48"/>
      <c r="R124"/>
    </row>
    <row r="125" spans="1:18" ht="13.5">
      <c r="A125" s="56" t="s">
        <v>710</v>
      </c>
      <c r="B125" s="61"/>
      <c r="C125" s="62" t="s">
        <v>659</v>
      </c>
      <c r="D125" s="120" t="s">
        <v>1509</v>
      </c>
      <c r="E125" s="121" t="s">
        <v>1510</v>
      </c>
      <c r="F125" s="121" t="s">
        <v>1609</v>
      </c>
      <c r="G125" s="121" t="s">
        <v>1934</v>
      </c>
      <c r="H125" s="121" t="s">
        <v>1935</v>
      </c>
      <c r="I125" s="121" t="s">
        <v>2113</v>
      </c>
      <c r="J125" s="121" t="s">
        <v>2114</v>
      </c>
      <c r="K125" s="121" t="s">
        <v>2282</v>
      </c>
      <c r="L125" s="121"/>
      <c r="M125" s="121"/>
      <c r="N125" s="122"/>
      <c r="O125" s="68"/>
      <c r="P125" s="69"/>
      <c r="Q125" s="48"/>
      <c r="R125"/>
    </row>
    <row r="126" spans="1:18" ht="13.5">
      <c r="A126" s="59"/>
      <c r="B126" s="65">
        <v>32</v>
      </c>
      <c r="C126" s="60" t="s">
        <v>1083</v>
      </c>
      <c r="D126" s="117" t="s">
        <v>1254</v>
      </c>
      <c r="E126" s="118" t="s">
        <v>1255</v>
      </c>
      <c r="F126" s="118" t="s">
        <v>1256</v>
      </c>
      <c r="G126" s="118" t="s">
        <v>1731</v>
      </c>
      <c r="H126" s="118" t="s">
        <v>1732</v>
      </c>
      <c r="I126" s="118" t="s">
        <v>1967</v>
      </c>
      <c r="J126" s="118" t="s">
        <v>1968</v>
      </c>
      <c r="K126" s="118"/>
      <c r="L126" s="118"/>
      <c r="M126" s="118"/>
      <c r="N126" s="119"/>
      <c r="O126" s="66" t="s">
        <v>1532</v>
      </c>
      <c r="P126" s="67"/>
      <c r="Q126" s="48"/>
      <c r="R126"/>
    </row>
    <row r="127" spans="1:18" ht="13.5">
      <c r="A127" s="56" t="s">
        <v>702</v>
      </c>
      <c r="B127" s="61"/>
      <c r="C127" s="62" t="s">
        <v>721</v>
      </c>
      <c r="D127" s="120" t="s">
        <v>1258</v>
      </c>
      <c r="E127" s="121" t="s">
        <v>1174</v>
      </c>
      <c r="F127" s="121" t="s">
        <v>1239</v>
      </c>
      <c r="G127" s="121" t="s">
        <v>1273</v>
      </c>
      <c r="H127" s="121" t="s">
        <v>1776</v>
      </c>
      <c r="I127" s="121" t="s">
        <v>1969</v>
      </c>
      <c r="J127" s="121" t="s">
        <v>1753</v>
      </c>
      <c r="K127" s="121"/>
      <c r="L127" s="121"/>
      <c r="M127" s="121"/>
      <c r="N127" s="122"/>
      <c r="O127" s="68"/>
      <c r="P127" s="69"/>
      <c r="Q127" s="48"/>
      <c r="R127"/>
    </row>
    <row r="128" spans="1:18" ht="13.5">
      <c r="A128" s="59"/>
      <c r="B128" s="65">
        <v>56</v>
      </c>
      <c r="C128" s="60" t="s">
        <v>1106</v>
      </c>
      <c r="D128" s="117" t="s">
        <v>1166</v>
      </c>
      <c r="E128" s="118" t="s">
        <v>1167</v>
      </c>
      <c r="F128" s="118" t="s">
        <v>971</v>
      </c>
      <c r="G128" s="118" t="s">
        <v>1855</v>
      </c>
      <c r="H128" s="118" t="s">
        <v>1856</v>
      </c>
      <c r="I128" s="118" t="s">
        <v>2034</v>
      </c>
      <c r="J128" s="118" t="s">
        <v>2035</v>
      </c>
      <c r="K128" s="118"/>
      <c r="L128" s="118"/>
      <c r="M128" s="118"/>
      <c r="N128" s="119"/>
      <c r="O128" s="66" t="s">
        <v>1532</v>
      </c>
      <c r="P128" s="67"/>
      <c r="Q128" s="48"/>
      <c r="R128"/>
    </row>
    <row r="129" spans="1:18" ht="13.5">
      <c r="A129" s="56" t="s">
        <v>701</v>
      </c>
      <c r="B129" s="61"/>
      <c r="C129" s="62" t="s">
        <v>735</v>
      </c>
      <c r="D129" s="120" t="s">
        <v>1456</v>
      </c>
      <c r="E129" s="121" t="s">
        <v>1457</v>
      </c>
      <c r="F129" s="121" t="s">
        <v>1456</v>
      </c>
      <c r="G129" s="121" t="s">
        <v>1355</v>
      </c>
      <c r="H129" s="121" t="s">
        <v>1844</v>
      </c>
      <c r="I129" s="121" t="s">
        <v>1847</v>
      </c>
      <c r="J129" s="121" t="s">
        <v>1380</v>
      </c>
      <c r="K129" s="121"/>
      <c r="L129" s="121"/>
      <c r="M129" s="121"/>
      <c r="N129" s="122"/>
      <c r="O129" s="68"/>
      <c r="P129" s="69"/>
      <c r="Q129" s="48"/>
      <c r="R129"/>
    </row>
    <row r="130" spans="1:18" ht="12.75" customHeight="1">
      <c r="A130" s="59"/>
      <c r="B130" s="65">
        <v>26</v>
      </c>
      <c r="C130" s="60" t="s">
        <v>1077</v>
      </c>
      <c r="D130" s="117" t="s">
        <v>1417</v>
      </c>
      <c r="E130" s="118" t="s">
        <v>1418</v>
      </c>
      <c r="F130" s="118" t="s">
        <v>1333</v>
      </c>
      <c r="G130" s="118" t="s">
        <v>1814</v>
      </c>
      <c r="H130" s="118" t="s">
        <v>1815</v>
      </c>
      <c r="I130" s="118" t="s">
        <v>2097</v>
      </c>
      <c r="J130" s="118" t="s">
        <v>2098</v>
      </c>
      <c r="K130" s="118"/>
      <c r="L130" s="118"/>
      <c r="M130" s="118"/>
      <c r="N130" s="119"/>
      <c r="O130" s="66" t="s">
        <v>2099</v>
      </c>
      <c r="P130" s="67"/>
      <c r="Q130" s="48"/>
      <c r="R130"/>
    </row>
    <row r="131" spans="1:18" ht="12.75" customHeight="1">
      <c r="A131" s="56" t="s">
        <v>704</v>
      </c>
      <c r="B131" s="61"/>
      <c r="C131" s="62" t="s">
        <v>391</v>
      </c>
      <c r="D131" s="120" t="s">
        <v>1420</v>
      </c>
      <c r="E131" s="121" t="s">
        <v>1421</v>
      </c>
      <c r="F131" s="121" t="s">
        <v>1422</v>
      </c>
      <c r="G131" s="121" t="s">
        <v>1868</v>
      </c>
      <c r="H131" s="121" t="s">
        <v>1415</v>
      </c>
      <c r="I131" s="121" t="s">
        <v>2100</v>
      </c>
      <c r="J131" s="121" t="s">
        <v>2100</v>
      </c>
      <c r="K131" s="121"/>
      <c r="L131" s="121"/>
      <c r="M131" s="121"/>
      <c r="N131" s="122"/>
      <c r="O131" s="68"/>
      <c r="P131" s="69"/>
      <c r="Q131" s="48"/>
      <c r="R131"/>
    </row>
    <row r="132" spans="1:18" ht="12.75" customHeight="1">
      <c r="A132" s="59"/>
      <c r="B132" s="65">
        <v>66</v>
      </c>
      <c r="C132" s="60" t="s">
        <v>970</v>
      </c>
      <c r="D132" s="117" t="s">
        <v>971</v>
      </c>
      <c r="E132" s="118" t="s">
        <v>972</v>
      </c>
      <c r="F132" s="118" t="s">
        <v>973</v>
      </c>
      <c r="G132" s="118" t="s">
        <v>1871</v>
      </c>
      <c r="H132" s="118" t="s">
        <v>1880</v>
      </c>
      <c r="I132" s="118" t="s">
        <v>2118</v>
      </c>
      <c r="J132" s="118"/>
      <c r="K132" s="118"/>
      <c r="L132" s="118"/>
      <c r="M132" s="118"/>
      <c r="N132" s="119"/>
      <c r="O132" s="66" t="s">
        <v>2119</v>
      </c>
      <c r="P132" s="67"/>
      <c r="Q132" s="48"/>
      <c r="R132"/>
    </row>
    <row r="133" spans="1:18" ht="12.75" customHeight="1">
      <c r="A133" s="56" t="s">
        <v>700</v>
      </c>
      <c r="B133" s="61"/>
      <c r="C133" s="62" t="s">
        <v>641</v>
      </c>
      <c r="D133" s="120" t="s">
        <v>1431</v>
      </c>
      <c r="E133" s="121" t="s">
        <v>1461</v>
      </c>
      <c r="F133" s="121" t="s">
        <v>1593</v>
      </c>
      <c r="G133" s="121" t="s">
        <v>1881</v>
      </c>
      <c r="H133" s="121" t="s">
        <v>1457</v>
      </c>
      <c r="I133" s="121" t="s">
        <v>1415</v>
      </c>
      <c r="J133" s="121"/>
      <c r="K133" s="121"/>
      <c r="L133" s="121"/>
      <c r="M133" s="121"/>
      <c r="N133" s="122"/>
      <c r="O133" s="68"/>
      <c r="P133" s="69"/>
      <c r="Q133" s="48"/>
      <c r="R133"/>
    </row>
    <row r="134" spans="1:18" ht="12.75" customHeight="1">
      <c r="A134" s="59"/>
      <c r="B134" s="65">
        <v>58</v>
      </c>
      <c r="C134" s="60" t="s">
        <v>939</v>
      </c>
      <c r="D134" s="117" t="s">
        <v>940</v>
      </c>
      <c r="E134" s="118" t="s">
        <v>941</v>
      </c>
      <c r="F134" s="118" t="s">
        <v>942</v>
      </c>
      <c r="G134" s="118" t="s">
        <v>1761</v>
      </c>
      <c r="H134" s="118" t="s">
        <v>1762</v>
      </c>
      <c r="I134" s="118"/>
      <c r="J134" s="118"/>
      <c r="K134" s="118"/>
      <c r="L134" s="118"/>
      <c r="M134" s="118"/>
      <c r="N134" s="119"/>
      <c r="O134" s="66" t="s">
        <v>1879</v>
      </c>
      <c r="P134" s="67"/>
      <c r="Q134" s="48"/>
      <c r="R134"/>
    </row>
    <row r="135" spans="1:18" ht="12.75" customHeight="1">
      <c r="A135" s="56" t="s">
        <v>701</v>
      </c>
      <c r="B135" s="61"/>
      <c r="C135" s="62" t="s">
        <v>717</v>
      </c>
      <c r="D135" s="120" t="s">
        <v>1239</v>
      </c>
      <c r="E135" s="121" t="s">
        <v>1140</v>
      </c>
      <c r="F135" s="121" t="s">
        <v>1240</v>
      </c>
      <c r="G135" s="121" t="s">
        <v>1819</v>
      </c>
      <c r="H135" s="121" t="s">
        <v>1820</v>
      </c>
      <c r="I135" s="121"/>
      <c r="J135" s="121"/>
      <c r="K135" s="121"/>
      <c r="L135" s="121"/>
      <c r="M135" s="121"/>
      <c r="N135" s="122"/>
      <c r="O135" s="68"/>
      <c r="P135" s="69"/>
      <c r="Q135" s="48"/>
      <c r="R135"/>
    </row>
    <row r="136" spans="1:18" ht="12.75" customHeight="1">
      <c r="A136" s="59"/>
      <c r="B136" s="65">
        <v>8</v>
      </c>
      <c r="C136" s="60" t="s">
        <v>1061</v>
      </c>
      <c r="D136" s="117" t="s">
        <v>1138</v>
      </c>
      <c r="E136" s="118" t="s">
        <v>1397</v>
      </c>
      <c r="F136" s="118" t="s">
        <v>1398</v>
      </c>
      <c r="G136" s="118" t="s">
        <v>1754</v>
      </c>
      <c r="H136" s="118" t="s">
        <v>1755</v>
      </c>
      <c r="I136" s="118"/>
      <c r="J136" s="118"/>
      <c r="K136" s="118"/>
      <c r="L136" s="118"/>
      <c r="M136" s="118"/>
      <c r="N136" s="119"/>
      <c r="O136" s="66" t="s">
        <v>1532</v>
      </c>
      <c r="P136" s="67"/>
      <c r="Q136" s="48"/>
      <c r="R136"/>
    </row>
    <row r="137" spans="1:18" ht="12.75" customHeight="1">
      <c r="A137" s="56" t="s">
        <v>707</v>
      </c>
      <c r="B137" s="61"/>
      <c r="C137" s="62" t="s">
        <v>829</v>
      </c>
      <c r="D137" s="120" t="s">
        <v>1400</v>
      </c>
      <c r="E137" s="121" t="s">
        <v>1401</v>
      </c>
      <c r="F137" s="121" t="s">
        <v>1033</v>
      </c>
      <c r="G137" s="121" t="s">
        <v>1135</v>
      </c>
      <c r="H137" s="121" t="s">
        <v>1135</v>
      </c>
      <c r="I137" s="121"/>
      <c r="J137" s="121"/>
      <c r="K137" s="121"/>
      <c r="L137" s="121"/>
      <c r="M137" s="121"/>
      <c r="N137" s="122"/>
      <c r="O137" s="68"/>
      <c r="P137" s="69"/>
      <c r="Q137" s="48"/>
      <c r="R137"/>
    </row>
    <row r="138" spans="1:18" ht="12.75" customHeight="1">
      <c r="A138" s="59"/>
      <c r="B138" s="65">
        <v>44</v>
      </c>
      <c r="C138" s="60" t="s">
        <v>1094</v>
      </c>
      <c r="D138" s="117" t="s">
        <v>1119</v>
      </c>
      <c r="E138" s="118" t="s">
        <v>1120</v>
      </c>
      <c r="F138" s="118" t="s">
        <v>1121</v>
      </c>
      <c r="G138" s="118" t="s">
        <v>1824</v>
      </c>
      <c r="H138" s="118" t="s">
        <v>1825</v>
      </c>
      <c r="I138" s="118"/>
      <c r="J138" s="118"/>
      <c r="K138" s="118"/>
      <c r="L138" s="118"/>
      <c r="M138" s="118"/>
      <c r="N138" s="119"/>
      <c r="O138" s="66" t="s">
        <v>1961</v>
      </c>
      <c r="P138" s="67"/>
      <c r="Q138" s="48"/>
      <c r="R138"/>
    </row>
    <row r="139" spans="1:18" ht="12.75" customHeight="1">
      <c r="A139" s="56" t="s">
        <v>702</v>
      </c>
      <c r="B139" s="61"/>
      <c r="C139" s="62" t="s">
        <v>733</v>
      </c>
      <c r="D139" s="120" t="s">
        <v>1183</v>
      </c>
      <c r="E139" s="121" t="s">
        <v>1348</v>
      </c>
      <c r="F139" s="121" t="s">
        <v>1267</v>
      </c>
      <c r="G139" s="121" t="s">
        <v>1847</v>
      </c>
      <c r="H139" s="121" t="s">
        <v>1827</v>
      </c>
      <c r="I139" s="121"/>
      <c r="J139" s="121"/>
      <c r="K139" s="121"/>
      <c r="L139" s="121"/>
      <c r="M139" s="121"/>
      <c r="N139" s="122"/>
      <c r="O139" s="68"/>
      <c r="P139" s="69"/>
      <c r="Q139" s="48"/>
      <c r="R139"/>
    </row>
    <row r="140" spans="1:18" ht="12.75" customHeight="1">
      <c r="A140" s="59"/>
      <c r="B140" s="65">
        <v>29</v>
      </c>
      <c r="C140" s="60" t="s">
        <v>1080</v>
      </c>
      <c r="D140" s="117" t="s">
        <v>1410</v>
      </c>
      <c r="E140" s="118" t="s">
        <v>1411</v>
      </c>
      <c r="F140" s="118" t="s">
        <v>1412</v>
      </c>
      <c r="G140" s="118" t="s">
        <v>1812</v>
      </c>
      <c r="H140" s="118" t="s">
        <v>1813</v>
      </c>
      <c r="I140" s="118"/>
      <c r="J140" s="118"/>
      <c r="K140" s="118"/>
      <c r="L140" s="118"/>
      <c r="M140" s="118"/>
      <c r="N140" s="119"/>
      <c r="O140" s="66" t="s">
        <v>1532</v>
      </c>
      <c r="P140" s="67"/>
      <c r="Q140" s="48"/>
      <c r="R140"/>
    </row>
    <row r="141" spans="1:18" ht="12.75" customHeight="1">
      <c r="A141" s="56" t="s">
        <v>704</v>
      </c>
      <c r="B141" s="61"/>
      <c r="C141" s="62" t="s">
        <v>750</v>
      </c>
      <c r="D141" s="120" t="s">
        <v>1414</v>
      </c>
      <c r="E141" s="121" t="s">
        <v>1415</v>
      </c>
      <c r="F141" s="121" t="s">
        <v>1400</v>
      </c>
      <c r="G141" s="121" t="s">
        <v>1863</v>
      </c>
      <c r="H141" s="121" t="s">
        <v>1421</v>
      </c>
      <c r="I141" s="121"/>
      <c r="J141" s="121"/>
      <c r="K141" s="121"/>
      <c r="L141" s="121"/>
      <c r="M141" s="121"/>
      <c r="N141" s="122"/>
      <c r="O141" s="68"/>
      <c r="P141" s="69"/>
      <c r="Q141" s="48"/>
      <c r="R141"/>
    </row>
    <row r="142" spans="1:18" ht="12.75" customHeight="1">
      <c r="A142" s="59"/>
      <c r="B142" s="65">
        <v>47</v>
      </c>
      <c r="C142" s="60" t="s">
        <v>1097</v>
      </c>
      <c r="D142" s="117" t="s">
        <v>1170</v>
      </c>
      <c r="E142" s="118" t="s">
        <v>1171</v>
      </c>
      <c r="F142" s="118" t="s">
        <v>1172</v>
      </c>
      <c r="G142" s="118" t="s">
        <v>1869</v>
      </c>
      <c r="H142" s="118" t="s">
        <v>1334</v>
      </c>
      <c r="I142" s="118"/>
      <c r="J142" s="118"/>
      <c r="K142" s="118"/>
      <c r="L142" s="118"/>
      <c r="M142" s="118"/>
      <c r="N142" s="119"/>
      <c r="O142" s="66" t="s">
        <v>1961</v>
      </c>
      <c r="P142" s="67"/>
      <c r="Q142" s="48"/>
      <c r="R142"/>
    </row>
    <row r="143" spans="1:18" ht="12.75" customHeight="1">
      <c r="A143" s="56" t="s">
        <v>701</v>
      </c>
      <c r="B143" s="61"/>
      <c r="C143" s="62" t="s">
        <v>735</v>
      </c>
      <c r="D143" s="120" t="s">
        <v>1353</v>
      </c>
      <c r="E143" s="121" t="s">
        <v>1451</v>
      </c>
      <c r="F143" s="121" t="s">
        <v>1459</v>
      </c>
      <c r="G143" s="121" t="s">
        <v>1870</v>
      </c>
      <c r="H143" s="121" t="s">
        <v>1868</v>
      </c>
      <c r="I143" s="121"/>
      <c r="J143" s="121"/>
      <c r="K143" s="121"/>
      <c r="L143" s="121"/>
      <c r="M143" s="121"/>
      <c r="N143" s="122"/>
      <c r="O143" s="68"/>
      <c r="P143" s="69"/>
      <c r="Q143" s="48"/>
      <c r="R143"/>
    </row>
    <row r="144" spans="1:18" ht="12.75" customHeight="1">
      <c r="A144" s="59"/>
      <c r="B144" s="65">
        <v>49</v>
      </c>
      <c r="C144" s="60" t="s">
        <v>1099</v>
      </c>
      <c r="D144" s="117" t="s">
        <v>1178</v>
      </c>
      <c r="E144" s="118" t="s">
        <v>1179</v>
      </c>
      <c r="F144" s="118" t="s">
        <v>1180</v>
      </c>
      <c r="G144" s="118" t="s">
        <v>1894</v>
      </c>
      <c r="H144" s="118"/>
      <c r="I144" s="118"/>
      <c r="J144" s="118"/>
      <c r="K144" s="118"/>
      <c r="L144" s="118"/>
      <c r="M144" s="118"/>
      <c r="N144" s="119"/>
      <c r="O144" s="66" t="s">
        <v>1768</v>
      </c>
      <c r="P144" s="67"/>
      <c r="Q144" s="48"/>
      <c r="R144"/>
    </row>
    <row r="145" spans="1:18" ht="12.75" customHeight="1">
      <c r="A145" s="56" t="s">
        <v>703</v>
      </c>
      <c r="B145" s="61"/>
      <c r="C145" s="62" t="s">
        <v>733</v>
      </c>
      <c r="D145" s="120" t="s">
        <v>1483</v>
      </c>
      <c r="E145" s="121" t="s">
        <v>1484</v>
      </c>
      <c r="F145" s="121" t="s">
        <v>1485</v>
      </c>
      <c r="G145" s="121" t="s">
        <v>1914</v>
      </c>
      <c r="H145" s="121"/>
      <c r="I145" s="121"/>
      <c r="J145" s="121"/>
      <c r="K145" s="121"/>
      <c r="L145" s="121"/>
      <c r="M145" s="121"/>
      <c r="N145" s="122"/>
      <c r="O145" s="68"/>
      <c r="P145" s="69"/>
      <c r="Q145" s="48"/>
      <c r="R145"/>
    </row>
    <row r="146" spans="1:18" ht="12.75" customHeight="1">
      <c r="A146" s="59"/>
      <c r="B146" s="65">
        <v>27</v>
      </c>
      <c r="C146" s="60" t="s">
        <v>1078</v>
      </c>
      <c r="D146" s="117" t="s">
        <v>1439</v>
      </c>
      <c r="E146" s="118" t="s">
        <v>1440</v>
      </c>
      <c r="F146" s="118" t="s">
        <v>1133</v>
      </c>
      <c r="G146" s="118"/>
      <c r="H146" s="118"/>
      <c r="I146" s="118"/>
      <c r="J146" s="118"/>
      <c r="K146" s="118"/>
      <c r="L146" s="118"/>
      <c r="M146" s="118"/>
      <c r="N146" s="119"/>
      <c r="O146" s="66" t="s">
        <v>1532</v>
      </c>
      <c r="P146" s="67"/>
      <c r="Q146" s="48"/>
      <c r="R146"/>
    </row>
    <row r="147" spans="1:18" ht="12.75" customHeight="1">
      <c r="A147" s="56" t="s">
        <v>704</v>
      </c>
      <c r="B147" s="61"/>
      <c r="C147" s="62" t="s">
        <v>391</v>
      </c>
      <c r="D147" s="120" t="s">
        <v>1441</v>
      </c>
      <c r="E147" s="121" t="s">
        <v>1442</v>
      </c>
      <c r="F147" s="121" t="s">
        <v>1420</v>
      </c>
      <c r="G147" s="121"/>
      <c r="H147" s="121"/>
      <c r="I147" s="121"/>
      <c r="J147" s="121"/>
      <c r="K147" s="121"/>
      <c r="L147" s="121"/>
      <c r="M147" s="121"/>
      <c r="N147" s="122"/>
      <c r="O147" s="68"/>
      <c r="P147" s="69"/>
      <c r="Q147" s="48"/>
      <c r="R147"/>
    </row>
    <row r="148" spans="1:18" ht="12.75" customHeight="1">
      <c r="A148" s="59"/>
      <c r="B148" s="65">
        <v>37</v>
      </c>
      <c r="C148" s="60" t="s">
        <v>1088</v>
      </c>
      <c r="D148" s="117" t="s">
        <v>1534</v>
      </c>
      <c r="E148" s="118" t="s">
        <v>1620</v>
      </c>
      <c r="F148" s="118" t="s">
        <v>1621</v>
      </c>
      <c r="G148" s="118"/>
      <c r="H148" s="118"/>
      <c r="I148" s="118"/>
      <c r="J148" s="118"/>
      <c r="K148" s="118"/>
      <c r="L148" s="118"/>
      <c r="M148" s="118"/>
      <c r="N148" s="119"/>
      <c r="O148" s="66" t="s">
        <v>1768</v>
      </c>
      <c r="P148" s="67"/>
      <c r="Q148" s="48"/>
      <c r="R148"/>
    </row>
    <row r="149" spans="1:18" ht="12.75" customHeight="1">
      <c r="A149" s="56" t="s">
        <v>701</v>
      </c>
      <c r="B149" s="61"/>
      <c r="C149" s="62" t="s">
        <v>714</v>
      </c>
      <c r="D149" s="120" t="s">
        <v>1182</v>
      </c>
      <c r="E149" s="121" t="s">
        <v>1623</v>
      </c>
      <c r="F149" s="121" t="s">
        <v>1624</v>
      </c>
      <c r="G149" s="121"/>
      <c r="H149" s="121"/>
      <c r="I149" s="121"/>
      <c r="J149" s="121"/>
      <c r="K149" s="121"/>
      <c r="L149" s="121"/>
      <c r="M149" s="121"/>
      <c r="N149" s="122"/>
      <c r="O149" s="68"/>
      <c r="P149" s="69"/>
      <c r="Q149" s="48"/>
      <c r="R149"/>
    </row>
    <row r="150" spans="1:18" ht="12.75" customHeight="1">
      <c r="A150" s="59"/>
      <c r="B150" s="65">
        <v>64</v>
      </c>
      <c r="C150" s="60" t="s">
        <v>1045</v>
      </c>
      <c r="D150" s="117" t="s">
        <v>1046</v>
      </c>
      <c r="E150" s="118" t="s">
        <v>1047</v>
      </c>
      <c r="F150" s="118"/>
      <c r="G150" s="118"/>
      <c r="H150" s="118"/>
      <c r="I150" s="118"/>
      <c r="J150" s="118"/>
      <c r="K150" s="118"/>
      <c r="L150" s="118"/>
      <c r="M150" s="118"/>
      <c r="N150" s="119"/>
      <c r="O150" s="66" t="s">
        <v>1048</v>
      </c>
      <c r="P150" s="67"/>
      <c r="Q150" s="48"/>
      <c r="R150"/>
    </row>
    <row r="151" spans="1:18" ht="12.75" customHeight="1">
      <c r="A151" s="56" t="s">
        <v>703</v>
      </c>
      <c r="B151" s="61"/>
      <c r="C151" s="62" t="s">
        <v>471</v>
      </c>
      <c r="D151" s="120" t="s">
        <v>1528</v>
      </c>
      <c r="E151" s="121" t="s">
        <v>1529</v>
      </c>
      <c r="F151" s="121"/>
      <c r="G151" s="121"/>
      <c r="H151" s="121"/>
      <c r="I151" s="121"/>
      <c r="J151" s="121"/>
      <c r="K151" s="121"/>
      <c r="L151" s="121"/>
      <c r="M151" s="121"/>
      <c r="N151" s="122"/>
      <c r="O151" s="68"/>
      <c r="P151" s="69"/>
      <c r="Q151" s="48"/>
      <c r="R151"/>
    </row>
    <row r="152" spans="1:18" ht="12.75" customHeight="1">
      <c r="A152" s="59"/>
      <c r="B152" s="65">
        <v>74</v>
      </c>
      <c r="C152" s="60" t="s">
        <v>1050</v>
      </c>
      <c r="D152" s="117" t="s">
        <v>1051</v>
      </c>
      <c r="E152" s="118" t="s">
        <v>1052</v>
      </c>
      <c r="F152" s="118"/>
      <c r="G152" s="118"/>
      <c r="H152" s="118"/>
      <c r="I152" s="118"/>
      <c r="J152" s="118"/>
      <c r="K152" s="118"/>
      <c r="L152" s="118"/>
      <c r="M152" s="118"/>
      <c r="N152" s="119"/>
      <c r="O152" s="66" t="s">
        <v>1048</v>
      </c>
      <c r="P152" s="67"/>
      <c r="Q152" s="48"/>
      <c r="R152"/>
    </row>
    <row r="153" spans="1:18" ht="12.75" customHeight="1">
      <c r="A153" s="56" t="s">
        <v>710</v>
      </c>
      <c r="B153" s="61"/>
      <c r="C153" s="62" t="s">
        <v>659</v>
      </c>
      <c r="D153" s="120" t="s">
        <v>1530</v>
      </c>
      <c r="E153" s="121" t="s">
        <v>1531</v>
      </c>
      <c r="F153" s="121"/>
      <c r="G153" s="121"/>
      <c r="H153" s="121"/>
      <c r="I153" s="121"/>
      <c r="J153" s="121"/>
      <c r="K153" s="121"/>
      <c r="L153" s="121"/>
      <c r="M153" s="121"/>
      <c r="N153" s="122"/>
      <c r="O153" s="68"/>
      <c r="P153" s="69"/>
      <c r="Q153" s="48"/>
      <c r="R153"/>
    </row>
    <row r="154" spans="1:18" ht="12.75" customHeight="1">
      <c r="A154" s="59"/>
      <c r="B154" s="65">
        <v>35</v>
      </c>
      <c r="C154" s="60" t="s">
        <v>1086</v>
      </c>
      <c r="D154" s="117" t="s">
        <v>1398</v>
      </c>
      <c r="E154" s="118"/>
      <c r="F154" s="118"/>
      <c r="G154" s="118"/>
      <c r="H154" s="118"/>
      <c r="I154" s="118"/>
      <c r="J154" s="118"/>
      <c r="K154" s="118"/>
      <c r="L154" s="118"/>
      <c r="M154" s="118"/>
      <c r="N154" s="119"/>
      <c r="O154" s="66" t="s">
        <v>1532</v>
      </c>
      <c r="P154" s="67"/>
      <c r="Q154" s="48"/>
      <c r="R154"/>
    </row>
    <row r="155" spans="1:18" ht="12.75" customHeight="1">
      <c r="A155" s="56" t="s">
        <v>701</v>
      </c>
      <c r="B155" s="61"/>
      <c r="C155" s="62" t="s">
        <v>714</v>
      </c>
      <c r="D155" s="120" t="s">
        <v>1533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2"/>
      <c r="O155" s="68"/>
      <c r="P155" s="69"/>
      <c r="Q155" s="48"/>
      <c r="R155"/>
    </row>
    <row r="157" ht="12.75">
      <c r="B157" s="282"/>
    </row>
  </sheetData>
  <sheetProtection/>
  <mergeCells count="3">
    <mergeCell ref="D6:N6"/>
    <mergeCell ref="A2:P2"/>
    <mergeCell ref="A3:P3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5" man="1"/>
    <brk id="89" max="15" man="1"/>
    <brk id="13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457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4.140625" style="19" customWidth="1"/>
    <col min="2" max="2" width="4.421875" style="283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1" customWidth="1"/>
    <col min="9" max="9" width="9.57421875" style="19" customWidth="1"/>
  </cols>
  <sheetData>
    <row r="1" ht="15">
      <c r="F1" s="23" t="str">
        <f>Startlist!$F1</f>
        <v> </v>
      </c>
    </row>
    <row r="2" ht="15.75">
      <c r="F2" s="1" t="str">
        <f>Startlist!$A4</f>
        <v>17th South Estonian Rally</v>
      </c>
    </row>
    <row r="3" ht="15">
      <c r="F3" s="23" t="str">
        <f>Startlist!$F5</f>
        <v>August 30-31, 2019</v>
      </c>
    </row>
    <row r="4" spans="6:8" ht="15">
      <c r="F4" s="23" t="str">
        <f>Startlist!$F6</f>
        <v>Võrumaa</v>
      </c>
      <c r="H4" s="20"/>
    </row>
    <row r="5" spans="4:10" ht="15.75">
      <c r="D5" s="96"/>
      <c r="E5" s="96"/>
      <c r="F5" s="1"/>
      <c r="G5" s="96"/>
      <c r="H5" s="20"/>
      <c r="J5" s="96"/>
    </row>
    <row r="6" spans="1:10" ht="18.75">
      <c r="A6" s="146" t="s">
        <v>661</v>
      </c>
      <c r="B6" s="236"/>
      <c r="C6" s="109"/>
      <c r="D6" s="136"/>
      <c r="E6" s="136"/>
      <c r="F6" s="137"/>
      <c r="G6" s="136"/>
      <c r="H6" s="138"/>
      <c r="I6" s="139" t="s">
        <v>226</v>
      </c>
      <c r="J6" s="96"/>
    </row>
    <row r="7" spans="1:10" ht="12.75">
      <c r="A7" s="140"/>
      <c r="B7" s="284" t="s">
        <v>682</v>
      </c>
      <c r="C7" s="141" t="s">
        <v>665</v>
      </c>
      <c r="D7" s="142" t="s">
        <v>666</v>
      </c>
      <c r="E7" s="142" t="s">
        <v>667</v>
      </c>
      <c r="F7" s="143" t="s">
        <v>668</v>
      </c>
      <c r="G7" s="142" t="s">
        <v>669</v>
      </c>
      <c r="H7" s="144" t="s">
        <v>670</v>
      </c>
      <c r="I7" s="145" t="s">
        <v>662</v>
      </c>
      <c r="J7" s="96"/>
    </row>
    <row r="8" spans="1:10" s="3" customFormat="1" ht="15" customHeight="1">
      <c r="A8" s="226" t="s">
        <v>846</v>
      </c>
      <c r="B8" s="226" t="s">
        <v>227</v>
      </c>
      <c r="C8" s="227" t="s">
        <v>707</v>
      </c>
      <c r="D8" s="228" t="s">
        <v>651</v>
      </c>
      <c r="E8" s="228" t="s">
        <v>652</v>
      </c>
      <c r="F8" s="227" t="s">
        <v>712</v>
      </c>
      <c r="G8" s="228" t="s">
        <v>730</v>
      </c>
      <c r="H8" s="229" t="s">
        <v>653</v>
      </c>
      <c r="I8" s="230" t="s">
        <v>2301</v>
      </c>
      <c r="J8" s="97"/>
    </row>
    <row r="9" spans="1:10" ht="15" customHeight="1">
      <c r="A9" s="231" t="s">
        <v>847</v>
      </c>
      <c r="B9" s="226" t="s">
        <v>228</v>
      </c>
      <c r="C9" s="232" t="s">
        <v>707</v>
      </c>
      <c r="D9" s="233" t="s">
        <v>596</v>
      </c>
      <c r="E9" s="233" t="s">
        <v>815</v>
      </c>
      <c r="F9" s="232" t="s">
        <v>616</v>
      </c>
      <c r="G9" s="233" t="s">
        <v>597</v>
      </c>
      <c r="H9" s="234" t="s">
        <v>816</v>
      </c>
      <c r="I9" s="235" t="s">
        <v>2305</v>
      </c>
      <c r="J9" s="96"/>
    </row>
    <row r="10" spans="1:10" ht="15" customHeight="1">
      <c r="A10" s="231" t="s">
        <v>848</v>
      </c>
      <c r="B10" s="231" t="s">
        <v>229</v>
      </c>
      <c r="C10" s="232" t="s">
        <v>707</v>
      </c>
      <c r="D10" s="233" t="s">
        <v>770</v>
      </c>
      <c r="E10" s="233" t="s">
        <v>766</v>
      </c>
      <c r="F10" s="232" t="s">
        <v>712</v>
      </c>
      <c r="G10" s="233" t="s">
        <v>713</v>
      </c>
      <c r="H10" s="234" t="s">
        <v>654</v>
      </c>
      <c r="I10" s="235" t="s">
        <v>2308</v>
      </c>
      <c r="J10" s="96"/>
    </row>
    <row r="11" spans="1:10" ht="15" customHeight="1">
      <c r="A11" s="231" t="s">
        <v>849</v>
      </c>
      <c r="B11" s="231" t="s">
        <v>230</v>
      </c>
      <c r="C11" s="232" t="s">
        <v>707</v>
      </c>
      <c r="D11" s="233" t="s">
        <v>819</v>
      </c>
      <c r="E11" s="233" t="s">
        <v>820</v>
      </c>
      <c r="F11" s="232" t="s">
        <v>821</v>
      </c>
      <c r="G11" s="233" t="s">
        <v>822</v>
      </c>
      <c r="H11" s="234" t="s">
        <v>823</v>
      </c>
      <c r="I11" s="235" t="s">
        <v>13</v>
      </c>
      <c r="J11" s="96"/>
    </row>
    <row r="12" spans="1:10" ht="15" customHeight="1">
      <c r="A12" s="231" t="s">
        <v>850</v>
      </c>
      <c r="B12" s="231" t="s">
        <v>231</v>
      </c>
      <c r="C12" s="232" t="s">
        <v>707</v>
      </c>
      <c r="D12" s="233" t="s">
        <v>765</v>
      </c>
      <c r="E12" s="233" t="s">
        <v>825</v>
      </c>
      <c r="F12" s="232" t="s">
        <v>712</v>
      </c>
      <c r="G12" s="233" t="s">
        <v>730</v>
      </c>
      <c r="H12" s="234" t="s">
        <v>771</v>
      </c>
      <c r="I12" s="235" t="s">
        <v>2311</v>
      </c>
      <c r="J12" s="96"/>
    </row>
    <row r="13" spans="1:10" ht="15" customHeight="1">
      <c r="A13" s="231" t="s">
        <v>851</v>
      </c>
      <c r="B13" s="231" t="s">
        <v>232</v>
      </c>
      <c r="C13" s="232" t="s">
        <v>707</v>
      </c>
      <c r="D13" s="233" t="s">
        <v>610</v>
      </c>
      <c r="E13" s="233" t="s">
        <v>611</v>
      </c>
      <c r="F13" s="232" t="s">
        <v>744</v>
      </c>
      <c r="G13" s="233" t="s">
        <v>593</v>
      </c>
      <c r="H13" s="234" t="s">
        <v>714</v>
      </c>
      <c r="I13" s="235" t="s">
        <v>2</v>
      </c>
      <c r="J13" s="96"/>
    </row>
    <row r="14" spans="1:10" ht="15" customHeight="1">
      <c r="A14" s="231" t="s">
        <v>852</v>
      </c>
      <c r="B14" s="231" t="s">
        <v>233</v>
      </c>
      <c r="C14" s="232" t="s">
        <v>707</v>
      </c>
      <c r="D14" s="233" t="s">
        <v>838</v>
      </c>
      <c r="E14" s="233" t="s">
        <v>839</v>
      </c>
      <c r="F14" s="232" t="s">
        <v>738</v>
      </c>
      <c r="G14" s="233" t="s">
        <v>840</v>
      </c>
      <c r="H14" s="234" t="s">
        <v>714</v>
      </c>
      <c r="I14" s="235" t="s">
        <v>5</v>
      </c>
      <c r="J14" s="96"/>
    </row>
    <row r="15" spans="1:10" ht="15" customHeight="1">
      <c r="A15" s="231" t="s">
        <v>853</v>
      </c>
      <c r="B15" s="231" t="s">
        <v>234</v>
      </c>
      <c r="C15" s="232" t="s">
        <v>707</v>
      </c>
      <c r="D15" s="233" t="s">
        <v>831</v>
      </c>
      <c r="E15" s="233" t="s">
        <v>832</v>
      </c>
      <c r="F15" s="232" t="s">
        <v>738</v>
      </c>
      <c r="G15" s="233" t="s">
        <v>914</v>
      </c>
      <c r="H15" s="234" t="s">
        <v>654</v>
      </c>
      <c r="I15" s="235" t="s">
        <v>9</v>
      </c>
      <c r="J15" s="96"/>
    </row>
    <row r="16" spans="1:10" ht="15" customHeight="1">
      <c r="A16" s="231" t="s">
        <v>854</v>
      </c>
      <c r="B16" s="231" t="s">
        <v>235</v>
      </c>
      <c r="C16" s="232" t="s">
        <v>707</v>
      </c>
      <c r="D16" s="233" t="s">
        <v>628</v>
      </c>
      <c r="E16" s="233" t="s">
        <v>905</v>
      </c>
      <c r="F16" s="232" t="s">
        <v>738</v>
      </c>
      <c r="G16" s="233" t="s">
        <v>629</v>
      </c>
      <c r="H16" s="234" t="s">
        <v>771</v>
      </c>
      <c r="I16" s="235" t="s">
        <v>17</v>
      </c>
      <c r="J16" s="96"/>
    </row>
    <row r="17" spans="1:10" ht="15" customHeight="1">
      <c r="A17" s="231" t="s">
        <v>855</v>
      </c>
      <c r="B17" s="231" t="s">
        <v>236</v>
      </c>
      <c r="C17" s="232" t="s">
        <v>707</v>
      </c>
      <c r="D17" s="233" t="s">
        <v>621</v>
      </c>
      <c r="E17" s="233" t="s">
        <v>764</v>
      </c>
      <c r="F17" s="232" t="s">
        <v>712</v>
      </c>
      <c r="G17" s="233" t="s">
        <v>730</v>
      </c>
      <c r="H17" s="234" t="s">
        <v>757</v>
      </c>
      <c r="I17" s="235" t="s">
        <v>21</v>
      </c>
      <c r="J17" s="96"/>
    </row>
    <row r="18" spans="1:10" ht="15" customHeight="1">
      <c r="A18" s="236"/>
      <c r="B18" s="236"/>
      <c r="C18" s="258"/>
      <c r="D18" s="259"/>
      <c r="E18" s="259"/>
      <c r="F18" s="223"/>
      <c r="G18" s="224"/>
      <c r="H18" s="237"/>
      <c r="I18" s="236"/>
      <c r="J18" s="96"/>
    </row>
    <row r="19" spans="1:10" ht="15" customHeight="1">
      <c r="A19" s="236"/>
      <c r="B19" s="236"/>
      <c r="C19" s="223"/>
      <c r="D19" s="224"/>
      <c r="E19" s="224"/>
      <c r="F19" s="223"/>
      <c r="G19" s="224"/>
      <c r="H19" s="237"/>
      <c r="I19" s="238" t="s">
        <v>237</v>
      </c>
      <c r="J19" s="96"/>
    </row>
    <row r="20" spans="1:10" s="3" customFormat="1" ht="15" customHeight="1">
      <c r="A20" s="239" t="s">
        <v>846</v>
      </c>
      <c r="B20" s="239" t="s">
        <v>228</v>
      </c>
      <c r="C20" s="240" t="s">
        <v>763</v>
      </c>
      <c r="D20" s="241" t="s">
        <v>596</v>
      </c>
      <c r="E20" s="241" t="s">
        <v>815</v>
      </c>
      <c r="F20" s="240" t="s">
        <v>616</v>
      </c>
      <c r="G20" s="241" t="s">
        <v>597</v>
      </c>
      <c r="H20" s="242" t="s">
        <v>816</v>
      </c>
      <c r="I20" s="243" t="s">
        <v>2304</v>
      </c>
      <c r="J20" s="97"/>
    </row>
    <row r="21" spans="1:10" s="22" customFormat="1" ht="15" customHeight="1">
      <c r="A21" s="244" t="s">
        <v>847</v>
      </c>
      <c r="B21" s="244" t="s">
        <v>231</v>
      </c>
      <c r="C21" s="245" t="s">
        <v>763</v>
      </c>
      <c r="D21" s="246" t="s">
        <v>765</v>
      </c>
      <c r="E21" s="246" t="s">
        <v>825</v>
      </c>
      <c r="F21" s="245" t="s">
        <v>712</v>
      </c>
      <c r="G21" s="246" t="s">
        <v>730</v>
      </c>
      <c r="H21" s="247" t="s">
        <v>771</v>
      </c>
      <c r="I21" s="248" t="s">
        <v>238</v>
      </c>
      <c r="J21" s="98"/>
    </row>
    <row r="22" spans="1:10" s="22" customFormat="1" ht="15" customHeight="1">
      <c r="A22" s="244" t="s">
        <v>848</v>
      </c>
      <c r="B22" s="244" t="s">
        <v>232</v>
      </c>
      <c r="C22" s="245" t="s">
        <v>763</v>
      </c>
      <c r="D22" s="246" t="s">
        <v>610</v>
      </c>
      <c r="E22" s="246" t="s">
        <v>611</v>
      </c>
      <c r="F22" s="245" t="s">
        <v>744</v>
      </c>
      <c r="G22" s="246" t="s">
        <v>593</v>
      </c>
      <c r="H22" s="247" t="s">
        <v>714</v>
      </c>
      <c r="I22" s="248" t="s">
        <v>239</v>
      </c>
      <c r="J22" s="98"/>
    </row>
    <row r="23" spans="1:10" ht="15" customHeight="1">
      <c r="A23" s="249"/>
      <c r="B23" s="236"/>
      <c r="C23" s="258"/>
      <c r="D23" s="249"/>
      <c r="E23" s="249"/>
      <c r="F23" s="249"/>
      <c r="G23" s="249"/>
      <c r="H23" s="237"/>
      <c r="I23" s="236"/>
      <c r="J23" s="96"/>
    </row>
    <row r="24" spans="1:10" ht="15" customHeight="1">
      <c r="A24" s="236"/>
      <c r="B24" s="236"/>
      <c r="C24" s="223"/>
      <c r="D24" s="224"/>
      <c r="E24" s="224"/>
      <c r="F24" s="223"/>
      <c r="G24" s="224"/>
      <c r="H24" s="237"/>
      <c r="I24" s="238" t="s">
        <v>240</v>
      </c>
      <c r="J24" s="96"/>
    </row>
    <row r="25" spans="1:10" s="3" customFormat="1" ht="15" customHeight="1">
      <c r="A25" s="239" t="s">
        <v>846</v>
      </c>
      <c r="B25" s="239" t="s">
        <v>236</v>
      </c>
      <c r="C25" s="240" t="s">
        <v>704</v>
      </c>
      <c r="D25" s="241" t="s">
        <v>621</v>
      </c>
      <c r="E25" s="241" t="s">
        <v>764</v>
      </c>
      <c r="F25" s="240" t="s">
        <v>712</v>
      </c>
      <c r="G25" s="241" t="s">
        <v>730</v>
      </c>
      <c r="H25" s="242" t="s">
        <v>757</v>
      </c>
      <c r="I25" s="243" t="s">
        <v>20</v>
      </c>
      <c r="J25" s="97"/>
    </row>
    <row r="26" spans="1:10" ht="15" customHeight="1">
      <c r="A26" s="244" t="s">
        <v>847</v>
      </c>
      <c r="B26" s="244" t="s">
        <v>241</v>
      </c>
      <c r="C26" s="245" t="s">
        <v>704</v>
      </c>
      <c r="D26" s="246" t="s">
        <v>751</v>
      </c>
      <c r="E26" s="246" t="s">
        <v>595</v>
      </c>
      <c r="F26" s="245" t="s">
        <v>712</v>
      </c>
      <c r="G26" s="246" t="s">
        <v>730</v>
      </c>
      <c r="H26" s="247" t="s">
        <v>654</v>
      </c>
      <c r="I26" s="248" t="s">
        <v>242</v>
      </c>
      <c r="J26" s="96"/>
    </row>
    <row r="27" spans="1:10" ht="15" customHeight="1">
      <c r="A27" s="244" t="s">
        <v>848</v>
      </c>
      <c r="B27" s="244" t="s">
        <v>243</v>
      </c>
      <c r="C27" s="245" t="s">
        <v>704</v>
      </c>
      <c r="D27" s="246" t="s">
        <v>615</v>
      </c>
      <c r="E27" s="246" t="s">
        <v>803</v>
      </c>
      <c r="F27" s="245" t="s">
        <v>804</v>
      </c>
      <c r="G27" s="246" t="s">
        <v>715</v>
      </c>
      <c r="H27" s="247" t="s">
        <v>756</v>
      </c>
      <c r="I27" s="248" t="s">
        <v>244</v>
      </c>
      <c r="J27" s="96"/>
    </row>
    <row r="28" spans="1:10" ht="15" customHeight="1">
      <c r="A28" s="236"/>
      <c r="B28" s="236"/>
      <c r="C28" s="223"/>
      <c r="D28" s="224"/>
      <c r="E28" s="224"/>
      <c r="F28" s="223"/>
      <c r="G28" s="224"/>
      <c r="H28" s="237"/>
      <c r="I28" s="236"/>
      <c r="J28" s="96"/>
    </row>
    <row r="29" spans="1:10" ht="15" customHeight="1">
      <c r="A29" s="236"/>
      <c r="B29" s="236"/>
      <c r="C29" s="223"/>
      <c r="D29" s="224"/>
      <c r="E29" s="224"/>
      <c r="F29" s="223"/>
      <c r="G29" s="224"/>
      <c r="H29" s="237"/>
      <c r="I29" s="238" t="s">
        <v>245</v>
      </c>
      <c r="J29" s="96"/>
    </row>
    <row r="30" spans="1:10" s="3" customFormat="1" ht="15" customHeight="1">
      <c r="A30" s="239" t="s">
        <v>846</v>
      </c>
      <c r="B30" s="239" t="s">
        <v>246</v>
      </c>
      <c r="C30" s="240" t="s">
        <v>701</v>
      </c>
      <c r="D30" s="241" t="s">
        <v>603</v>
      </c>
      <c r="E30" s="241" t="s">
        <v>842</v>
      </c>
      <c r="F30" s="240" t="s">
        <v>744</v>
      </c>
      <c r="G30" s="241" t="s">
        <v>593</v>
      </c>
      <c r="H30" s="242" t="s">
        <v>714</v>
      </c>
      <c r="I30" s="243" t="s">
        <v>27</v>
      </c>
      <c r="J30" s="97"/>
    </row>
    <row r="31" spans="1:10" ht="15" customHeight="1">
      <c r="A31" s="244" t="s">
        <v>847</v>
      </c>
      <c r="B31" s="244" t="s">
        <v>247</v>
      </c>
      <c r="C31" s="245" t="s">
        <v>701</v>
      </c>
      <c r="D31" s="246" t="s">
        <v>380</v>
      </c>
      <c r="E31" s="246" t="s">
        <v>381</v>
      </c>
      <c r="F31" s="245" t="s">
        <v>382</v>
      </c>
      <c r="G31" s="246" t="s">
        <v>713</v>
      </c>
      <c r="H31" s="247" t="s">
        <v>714</v>
      </c>
      <c r="I31" s="248" t="s">
        <v>248</v>
      </c>
      <c r="J31" s="96"/>
    </row>
    <row r="32" spans="1:10" ht="15" customHeight="1">
      <c r="A32" s="244" t="s">
        <v>848</v>
      </c>
      <c r="B32" s="244" t="s">
        <v>249</v>
      </c>
      <c r="C32" s="245" t="s">
        <v>701</v>
      </c>
      <c r="D32" s="246" t="s">
        <v>655</v>
      </c>
      <c r="E32" s="246" t="s">
        <v>656</v>
      </c>
      <c r="F32" s="245" t="s">
        <v>712</v>
      </c>
      <c r="G32" s="246" t="s">
        <v>716</v>
      </c>
      <c r="H32" s="247" t="s">
        <v>719</v>
      </c>
      <c r="I32" s="248" t="s">
        <v>250</v>
      </c>
      <c r="J32" s="96"/>
    </row>
    <row r="33" spans="1:10" s="22" customFormat="1" ht="15" customHeight="1">
      <c r="A33" s="236"/>
      <c r="B33" s="236"/>
      <c r="C33" s="237"/>
      <c r="D33" s="224"/>
      <c r="E33" s="224"/>
      <c r="F33" s="223"/>
      <c r="G33" s="224"/>
      <c r="H33" s="237"/>
      <c r="I33" s="236"/>
      <c r="J33" s="98"/>
    </row>
    <row r="34" spans="1:10" s="22" customFormat="1" ht="15" customHeight="1">
      <c r="A34" s="236"/>
      <c r="B34" s="236"/>
      <c r="C34" s="223"/>
      <c r="D34" s="224"/>
      <c r="E34" s="224"/>
      <c r="F34" s="223"/>
      <c r="G34" s="224"/>
      <c r="H34" s="237"/>
      <c r="I34" s="238" t="s">
        <v>251</v>
      </c>
      <c r="J34" s="98"/>
    </row>
    <row r="35" spans="1:10" s="3" customFormat="1" ht="15" customHeight="1">
      <c r="A35" s="239" t="s">
        <v>846</v>
      </c>
      <c r="B35" s="239" t="s">
        <v>252</v>
      </c>
      <c r="C35" s="240" t="s">
        <v>703</v>
      </c>
      <c r="D35" s="241" t="s">
        <v>459</v>
      </c>
      <c r="E35" s="241" t="s">
        <v>460</v>
      </c>
      <c r="F35" s="240" t="s">
        <v>712</v>
      </c>
      <c r="G35" s="241" t="s">
        <v>635</v>
      </c>
      <c r="H35" s="242" t="s">
        <v>731</v>
      </c>
      <c r="I35" s="243" t="s">
        <v>111</v>
      </c>
      <c r="J35" s="97"/>
    </row>
    <row r="36" spans="1:10" ht="15" customHeight="1">
      <c r="A36" s="244" t="s">
        <v>847</v>
      </c>
      <c r="B36" s="239" t="s">
        <v>253</v>
      </c>
      <c r="C36" s="245" t="s">
        <v>703</v>
      </c>
      <c r="D36" s="246" t="s">
        <v>740</v>
      </c>
      <c r="E36" s="246" t="s">
        <v>741</v>
      </c>
      <c r="F36" s="245" t="s">
        <v>738</v>
      </c>
      <c r="G36" s="246" t="s">
        <v>742</v>
      </c>
      <c r="H36" s="247" t="s">
        <v>450</v>
      </c>
      <c r="I36" s="248" t="s">
        <v>254</v>
      </c>
      <c r="J36" s="96"/>
    </row>
    <row r="37" spans="1:10" ht="15" customHeight="1">
      <c r="A37" s="244" t="s">
        <v>848</v>
      </c>
      <c r="B37" s="244" t="s">
        <v>255</v>
      </c>
      <c r="C37" s="245" t="s">
        <v>703</v>
      </c>
      <c r="D37" s="246" t="s">
        <v>420</v>
      </c>
      <c r="E37" s="246" t="s">
        <v>421</v>
      </c>
      <c r="F37" s="245" t="s">
        <v>712</v>
      </c>
      <c r="G37" s="246" t="s">
        <v>622</v>
      </c>
      <c r="H37" s="247" t="s">
        <v>422</v>
      </c>
      <c r="I37" s="248" t="s">
        <v>256</v>
      </c>
      <c r="J37" s="96"/>
    </row>
    <row r="38" spans="1:10" s="22" customFormat="1" ht="15" customHeight="1">
      <c r="A38" s="236"/>
      <c r="B38" s="236"/>
      <c r="C38" s="258"/>
      <c r="D38" s="259"/>
      <c r="E38" s="259"/>
      <c r="F38" s="223"/>
      <c r="G38" s="224"/>
      <c r="H38" s="237"/>
      <c r="I38" s="236"/>
      <c r="J38" s="98"/>
    </row>
    <row r="39" spans="1:10" s="22" customFormat="1" ht="15" customHeight="1">
      <c r="A39" s="236"/>
      <c r="B39" s="236"/>
      <c r="C39" s="223"/>
      <c r="D39" s="224"/>
      <c r="E39" s="224"/>
      <c r="F39" s="223"/>
      <c r="G39" s="224"/>
      <c r="H39" s="237"/>
      <c r="I39" s="238" t="s">
        <v>257</v>
      </c>
      <c r="J39" s="98"/>
    </row>
    <row r="40" spans="1:10" s="3" customFormat="1" ht="15" customHeight="1">
      <c r="A40" s="239" t="s">
        <v>846</v>
      </c>
      <c r="B40" s="239" t="s">
        <v>258</v>
      </c>
      <c r="C40" s="240" t="s">
        <v>700</v>
      </c>
      <c r="D40" s="241" t="s">
        <v>724</v>
      </c>
      <c r="E40" s="241" t="s">
        <v>725</v>
      </c>
      <c r="F40" s="240" t="s">
        <v>712</v>
      </c>
      <c r="G40" s="241" t="s">
        <v>604</v>
      </c>
      <c r="H40" s="242" t="s">
        <v>726</v>
      </c>
      <c r="I40" s="243" t="s">
        <v>55</v>
      </c>
      <c r="J40" s="97"/>
    </row>
    <row r="41" spans="1:10" ht="15" customHeight="1">
      <c r="A41" s="244" t="s">
        <v>847</v>
      </c>
      <c r="B41" s="244" t="s">
        <v>259</v>
      </c>
      <c r="C41" s="245" t="s">
        <v>700</v>
      </c>
      <c r="D41" s="246" t="s">
        <v>727</v>
      </c>
      <c r="E41" s="246" t="s">
        <v>728</v>
      </c>
      <c r="F41" s="245" t="s">
        <v>712</v>
      </c>
      <c r="G41" s="246" t="s">
        <v>713</v>
      </c>
      <c r="H41" s="247" t="s">
        <v>726</v>
      </c>
      <c r="I41" s="248" t="s">
        <v>260</v>
      </c>
      <c r="J41" s="96"/>
    </row>
    <row r="42" spans="1:10" ht="15" customHeight="1">
      <c r="A42" s="244" t="s">
        <v>848</v>
      </c>
      <c r="B42" s="244" t="s">
        <v>261</v>
      </c>
      <c r="C42" s="245" t="s">
        <v>700</v>
      </c>
      <c r="D42" s="246" t="s">
        <v>445</v>
      </c>
      <c r="E42" s="246" t="s">
        <v>446</v>
      </c>
      <c r="F42" s="245" t="s">
        <v>744</v>
      </c>
      <c r="G42" s="246" t="s">
        <v>447</v>
      </c>
      <c r="H42" s="247" t="s">
        <v>448</v>
      </c>
      <c r="I42" s="248" t="s">
        <v>262</v>
      </c>
      <c r="J42" s="96"/>
    </row>
    <row r="43" spans="1:10" ht="15" customHeight="1">
      <c r="A43" s="236"/>
      <c r="B43" s="236"/>
      <c r="C43" s="223"/>
      <c r="D43" s="224"/>
      <c r="E43" s="224"/>
      <c r="F43" s="223"/>
      <c r="G43" s="224"/>
      <c r="H43" s="237"/>
      <c r="I43" s="236"/>
      <c r="J43" s="96"/>
    </row>
    <row r="44" spans="1:10" ht="15" customHeight="1">
      <c r="A44" s="236"/>
      <c r="B44" s="236"/>
      <c r="C44" s="223"/>
      <c r="D44" s="224"/>
      <c r="E44" s="224"/>
      <c r="F44" s="223"/>
      <c r="G44" s="224"/>
      <c r="H44" s="237"/>
      <c r="I44" s="238" t="s">
        <v>263</v>
      </c>
      <c r="J44" s="96"/>
    </row>
    <row r="45" spans="1:10" s="4" customFormat="1" ht="15" customHeight="1">
      <c r="A45" s="239" t="s">
        <v>846</v>
      </c>
      <c r="B45" s="239" t="s">
        <v>264</v>
      </c>
      <c r="C45" s="240" t="s">
        <v>702</v>
      </c>
      <c r="D45" s="241" t="s">
        <v>736</v>
      </c>
      <c r="E45" s="241" t="s">
        <v>737</v>
      </c>
      <c r="F45" s="240" t="s">
        <v>712</v>
      </c>
      <c r="G45" s="241" t="s">
        <v>425</v>
      </c>
      <c r="H45" s="242" t="s">
        <v>721</v>
      </c>
      <c r="I45" s="243" t="s">
        <v>170</v>
      </c>
      <c r="J45" s="99"/>
    </row>
    <row r="46" spans="1:10" ht="15" customHeight="1">
      <c r="A46" s="244" t="s">
        <v>847</v>
      </c>
      <c r="B46" s="244" t="s">
        <v>265</v>
      </c>
      <c r="C46" s="245" t="s">
        <v>702</v>
      </c>
      <c r="D46" s="246" t="s">
        <v>633</v>
      </c>
      <c r="E46" s="246" t="s">
        <v>634</v>
      </c>
      <c r="F46" s="245" t="s">
        <v>712</v>
      </c>
      <c r="G46" s="246" t="s">
        <v>635</v>
      </c>
      <c r="H46" s="247" t="s">
        <v>721</v>
      </c>
      <c r="I46" s="248" t="s">
        <v>1811</v>
      </c>
      <c r="J46" s="96"/>
    </row>
    <row r="47" spans="1:10" ht="15" customHeight="1">
      <c r="A47" s="244" t="s">
        <v>848</v>
      </c>
      <c r="B47" s="244" t="s">
        <v>266</v>
      </c>
      <c r="C47" s="245" t="s">
        <v>702</v>
      </c>
      <c r="D47" s="246" t="s">
        <v>439</v>
      </c>
      <c r="E47" s="246" t="s">
        <v>440</v>
      </c>
      <c r="F47" s="245" t="s">
        <v>712</v>
      </c>
      <c r="G47" s="246" t="s">
        <v>635</v>
      </c>
      <c r="H47" s="247" t="s">
        <v>721</v>
      </c>
      <c r="I47" s="248" t="s">
        <v>267</v>
      </c>
      <c r="J47" s="96"/>
    </row>
    <row r="48" spans="1:10" ht="15" customHeight="1">
      <c r="A48" s="236"/>
      <c r="B48" s="236"/>
      <c r="C48" s="223"/>
      <c r="D48" s="224"/>
      <c r="E48" s="224"/>
      <c r="F48" s="223"/>
      <c r="G48" s="224"/>
      <c r="H48" s="237"/>
      <c r="I48" s="236"/>
      <c r="J48" s="96"/>
    </row>
    <row r="49" spans="1:10" ht="15" customHeight="1">
      <c r="A49" s="236"/>
      <c r="B49" s="236"/>
      <c r="C49" s="223"/>
      <c r="D49" s="224"/>
      <c r="E49" s="224"/>
      <c r="F49" s="223"/>
      <c r="G49" s="224"/>
      <c r="H49" s="237"/>
      <c r="I49" s="238" t="s">
        <v>268</v>
      </c>
      <c r="J49" s="96"/>
    </row>
    <row r="50" spans="1:10" s="4" customFormat="1" ht="15" customHeight="1">
      <c r="A50" s="239" t="s">
        <v>846</v>
      </c>
      <c r="B50" s="239" t="s">
        <v>269</v>
      </c>
      <c r="C50" s="240" t="s">
        <v>710</v>
      </c>
      <c r="D50" s="241" t="s">
        <v>745</v>
      </c>
      <c r="E50" s="241" t="s">
        <v>746</v>
      </c>
      <c r="F50" s="240" t="s">
        <v>712</v>
      </c>
      <c r="G50" s="241" t="s">
        <v>485</v>
      </c>
      <c r="H50" s="242" t="s">
        <v>657</v>
      </c>
      <c r="I50" s="243" t="s">
        <v>180</v>
      </c>
      <c r="J50" s="99"/>
    </row>
    <row r="51" spans="1:10" ht="15" customHeight="1">
      <c r="A51" s="244" t="s">
        <v>847</v>
      </c>
      <c r="B51" s="239" t="s">
        <v>270</v>
      </c>
      <c r="C51" s="245" t="s">
        <v>710</v>
      </c>
      <c r="D51" s="246" t="s">
        <v>493</v>
      </c>
      <c r="E51" s="246" t="s">
        <v>648</v>
      </c>
      <c r="F51" s="245" t="s">
        <v>712</v>
      </c>
      <c r="G51" s="246" t="s">
        <v>484</v>
      </c>
      <c r="H51" s="247" t="s">
        <v>649</v>
      </c>
      <c r="I51" s="248" t="s">
        <v>1839</v>
      </c>
      <c r="J51" s="96"/>
    </row>
    <row r="52" spans="1:10" ht="15" customHeight="1">
      <c r="A52" s="244" t="s">
        <v>848</v>
      </c>
      <c r="B52" s="244" t="s">
        <v>271</v>
      </c>
      <c r="C52" s="245" t="s">
        <v>710</v>
      </c>
      <c r="D52" s="246" t="s">
        <v>490</v>
      </c>
      <c r="E52" s="246" t="s">
        <v>491</v>
      </c>
      <c r="F52" s="245" t="s">
        <v>712</v>
      </c>
      <c r="G52" s="246" t="s">
        <v>418</v>
      </c>
      <c r="H52" s="247" t="s">
        <v>492</v>
      </c>
      <c r="I52" s="248" t="s">
        <v>272</v>
      </c>
      <c r="J52" s="96"/>
    </row>
    <row r="53" spans="1:10" ht="12.75">
      <c r="A53" s="236"/>
      <c r="B53" s="236"/>
      <c r="C53" s="237"/>
      <c r="D53" s="224"/>
      <c r="E53" s="224"/>
      <c r="F53" s="223"/>
      <c r="G53" s="224"/>
      <c r="H53" s="237"/>
      <c r="I53" s="236"/>
      <c r="J53" s="96"/>
    </row>
    <row r="54" spans="1:10" ht="12.75">
      <c r="A54" s="236"/>
      <c r="B54" s="236"/>
      <c r="C54" s="223"/>
      <c r="D54" s="224"/>
      <c r="E54" s="224"/>
      <c r="F54" s="223"/>
      <c r="G54" s="224"/>
      <c r="H54" s="237"/>
      <c r="I54" s="236"/>
      <c r="J54" s="96"/>
    </row>
    <row r="55" spans="1:9" ht="12.75">
      <c r="A55" s="135"/>
      <c r="B55" s="236"/>
      <c r="C55" s="109"/>
      <c r="D55" s="107"/>
      <c r="E55" s="107"/>
      <c r="F55" s="109"/>
      <c r="G55" s="107"/>
      <c r="H55" s="110"/>
      <c r="I55" s="135"/>
    </row>
    <row r="56" spans="1:9" ht="12.75">
      <c r="A56" s="135"/>
      <c r="B56" s="236"/>
      <c r="C56" s="109"/>
      <c r="D56" s="107"/>
      <c r="E56" s="107"/>
      <c r="F56" s="109"/>
      <c r="G56" s="107"/>
      <c r="H56" s="110"/>
      <c r="I56" s="135"/>
    </row>
    <row r="57" spans="1:9" ht="12.75">
      <c r="A57" s="135"/>
      <c r="B57" s="236"/>
      <c r="C57" s="109"/>
      <c r="D57" s="107"/>
      <c r="E57" s="107"/>
      <c r="F57" s="109"/>
      <c r="G57" s="107"/>
      <c r="H57" s="110"/>
      <c r="I57" s="135"/>
    </row>
    <row r="58" spans="1:9" ht="12.75">
      <c r="A58" s="135"/>
      <c r="B58" s="236"/>
      <c r="C58" s="109"/>
      <c r="D58" s="107"/>
      <c r="E58" s="107"/>
      <c r="F58" s="109"/>
      <c r="G58" s="107"/>
      <c r="H58" s="110"/>
      <c r="I58" s="135"/>
    </row>
    <row r="59" spans="1:9" ht="12.75">
      <c r="A59" s="135"/>
      <c r="B59" s="236"/>
      <c r="C59" s="109"/>
      <c r="D59" s="107"/>
      <c r="E59" s="107"/>
      <c r="F59" s="109"/>
      <c r="G59" s="107"/>
      <c r="H59" s="110"/>
      <c r="I59" s="135"/>
    </row>
    <row r="60" spans="1:9" ht="12.75">
      <c r="A60" s="135"/>
      <c r="B60" s="236"/>
      <c r="C60" s="109"/>
      <c r="D60" s="107"/>
      <c r="E60" s="107"/>
      <c r="F60" s="109"/>
      <c r="G60" s="107"/>
      <c r="H60" s="110"/>
      <c r="I60" s="135"/>
    </row>
    <row r="61" spans="1:9" ht="12.75">
      <c r="A61" s="135"/>
      <c r="B61" s="236"/>
      <c r="C61" s="109"/>
      <c r="D61" s="107"/>
      <c r="E61" s="107"/>
      <c r="F61" s="109"/>
      <c r="G61" s="107"/>
      <c r="H61" s="110"/>
      <c r="I61" s="135"/>
    </row>
    <row r="62" spans="1:9" ht="12.75">
      <c r="A62" s="135"/>
      <c r="B62" s="236"/>
      <c r="C62" s="109"/>
      <c r="D62" s="107"/>
      <c r="E62" s="107"/>
      <c r="F62" s="109"/>
      <c r="G62" s="107"/>
      <c r="H62" s="110"/>
      <c r="I62" s="135"/>
    </row>
    <row r="63" spans="1:9" ht="12.75">
      <c r="A63" s="135"/>
      <c r="B63" s="236"/>
      <c r="C63" s="109"/>
      <c r="D63" s="107"/>
      <c r="E63" s="107"/>
      <c r="F63" s="109"/>
      <c r="G63" s="107"/>
      <c r="H63" s="110"/>
      <c r="I63" s="135"/>
    </row>
    <row r="64" spans="1:9" ht="12.75">
      <c r="A64" s="135"/>
      <c r="B64" s="236"/>
      <c r="C64" s="109"/>
      <c r="D64" s="107"/>
      <c r="E64" s="107"/>
      <c r="F64" s="109"/>
      <c r="G64" s="107"/>
      <c r="H64" s="110"/>
      <c r="I64" s="135"/>
    </row>
    <row r="65" spans="1:9" ht="12.75">
      <c r="A65" s="135"/>
      <c r="B65" s="236"/>
      <c r="C65" s="109"/>
      <c r="D65" s="107"/>
      <c r="E65" s="107"/>
      <c r="F65" s="109"/>
      <c r="G65" s="107"/>
      <c r="H65" s="110"/>
      <c r="I65" s="135"/>
    </row>
    <row r="66" spans="1:9" ht="12.75">
      <c r="A66" s="135"/>
      <c r="B66" s="236"/>
      <c r="C66" s="109"/>
      <c r="D66" s="107"/>
      <c r="E66" s="107"/>
      <c r="F66" s="109"/>
      <c r="G66" s="107"/>
      <c r="H66" s="110"/>
      <c r="I66" s="135"/>
    </row>
    <row r="67" spans="1:9" ht="12.75">
      <c r="A67" s="135"/>
      <c r="B67" s="236"/>
      <c r="C67" s="109"/>
      <c r="D67" s="107"/>
      <c r="E67" s="107"/>
      <c r="F67" s="109"/>
      <c r="G67" s="107"/>
      <c r="H67" s="110"/>
      <c r="I67" s="135"/>
    </row>
    <row r="68" spans="1:9" ht="12.75">
      <c r="A68" s="135"/>
      <c r="B68" s="236"/>
      <c r="C68" s="109"/>
      <c r="D68" s="107"/>
      <c r="E68" s="107"/>
      <c r="F68" s="109"/>
      <c r="G68" s="107"/>
      <c r="H68" s="110"/>
      <c r="I68" s="135"/>
    </row>
    <row r="69" spans="1:9" ht="12.75">
      <c r="A69" s="135"/>
      <c r="B69" s="236"/>
      <c r="C69" s="109"/>
      <c r="D69" s="107"/>
      <c r="E69" s="107"/>
      <c r="F69" s="109"/>
      <c r="G69" s="107"/>
      <c r="H69" s="110"/>
      <c r="I69" s="135"/>
    </row>
    <row r="70" spans="1:9" ht="12.75">
      <c r="A70" s="135"/>
      <c r="B70" s="236"/>
      <c r="C70" s="109"/>
      <c r="D70" s="107"/>
      <c r="E70" s="107"/>
      <c r="F70" s="109"/>
      <c r="G70" s="107"/>
      <c r="H70" s="110"/>
      <c r="I70" s="135"/>
    </row>
    <row r="71" spans="1:9" ht="12.75">
      <c r="A71" s="135"/>
      <c r="B71" s="236"/>
      <c r="C71" s="109"/>
      <c r="D71" s="107"/>
      <c r="E71" s="107"/>
      <c r="F71" s="109"/>
      <c r="G71" s="107"/>
      <c r="H71" s="110"/>
      <c r="I71" s="135"/>
    </row>
    <row r="72" spans="1:9" ht="12.75">
      <c r="A72" s="135"/>
      <c r="B72" s="236"/>
      <c r="C72" s="109"/>
      <c r="D72" s="107"/>
      <c r="E72" s="107"/>
      <c r="F72" s="109"/>
      <c r="G72" s="107"/>
      <c r="H72" s="110"/>
      <c r="I72" s="135"/>
    </row>
    <row r="73" spans="1:9" ht="12.75">
      <c r="A73" s="135"/>
      <c r="B73" s="236"/>
      <c r="C73" s="109"/>
      <c r="D73" s="107"/>
      <c r="E73" s="107"/>
      <c r="F73" s="109"/>
      <c r="G73" s="107"/>
      <c r="H73" s="110"/>
      <c r="I73" s="135"/>
    </row>
    <row r="74" spans="1:9" ht="12.75">
      <c r="A74" s="135"/>
      <c r="B74" s="236"/>
      <c r="C74" s="109"/>
      <c r="D74" s="107"/>
      <c r="E74" s="107"/>
      <c r="F74" s="109"/>
      <c r="G74" s="107"/>
      <c r="H74" s="110"/>
      <c r="I74" s="135"/>
    </row>
    <row r="75" spans="1:9" ht="12.75">
      <c r="A75" s="135"/>
      <c r="B75" s="236"/>
      <c r="C75" s="109"/>
      <c r="D75" s="107"/>
      <c r="E75" s="107"/>
      <c r="F75" s="109"/>
      <c r="G75" s="107"/>
      <c r="H75" s="110"/>
      <c r="I75" s="135"/>
    </row>
    <row r="76" spans="1:9" ht="12.75">
      <c r="A76" s="135"/>
      <c r="B76" s="236"/>
      <c r="C76" s="109"/>
      <c r="D76" s="107"/>
      <c r="E76" s="107"/>
      <c r="F76" s="109"/>
      <c r="G76" s="107"/>
      <c r="H76" s="110"/>
      <c r="I76" s="135"/>
    </row>
    <row r="77" spans="1:9" ht="12.75">
      <c r="A77" s="135"/>
      <c r="B77" s="236"/>
      <c r="C77" s="109"/>
      <c r="D77" s="107"/>
      <c r="E77" s="107"/>
      <c r="F77" s="109"/>
      <c r="G77" s="107"/>
      <c r="H77" s="110"/>
      <c r="I77" s="135"/>
    </row>
    <row r="78" spans="1:9" ht="12.75">
      <c r="A78" s="135"/>
      <c r="B78" s="236"/>
      <c r="C78" s="109"/>
      <c r="D78" s="107"/>
      <c r="E78" s="107"/>
      <c r="F78" s="109"/>
      <c r="G78" s="107"/>
      <c r="H78" s="110"/>
      <c r="I78" s="135"/>
    </row>
    <row r="79" spans="1:9" ht="12.75">
      <c r="A79" s="135"/>
      <c r="B79" s="236"/>
      <c r="C79" s="109"/>
      <c r="D79" s="107"/>
      <c r="E79" s="107"/>
      <c r="F79" s="109"/>
      <c r="G79" s="107"/>
      <c r="H79" s="110"/>
      <c r="I79" s="135"/>
    </row>
    <row r="80" spans="1:9" ht="12.75">
      <c r="A80" s="135"/>
      <c r="B80" s="236"/>
      <c r="C80" s="109"/>
      <c r="D80" s="107"/>
      <c r="E80" s="107"/>
      <c r="F80" s="109"/>
      <c r="G80" s="107"/>
      <c r="H80" s="110"/>
      <c r="I80" s="135"/>
    </row>
    <row r="81" spans="1:9" ht="12.75">
      <c r="A81" s="135"/>
      <c r="B81" s="236"/>
      <c r="C81" s="109"/>
      <c r="D81" s="107"/>
      <c r="E81" s="107"/>
      <c r="F81" s="109"/>
      <c r="G81" s="107"/>
      <c r="H81" s="110"/>
      <c r="I81" s="135"/>
    </row>
    <row r="82" spans="1:9" ht="12.75">
      <c r="A82" s="135"/>
      <c r="B82" s="236"/>
      <c r="C82" s="109"/>
      <c r="D82" s="107"/>
      <c r="E82" s="107"/>
      <c r="F82" s="109"/>
      <c r="G82" s="107"/>
      <c r="H82" s="110"/>
      <c r="I82" s="135"/>
    </row>
    <row r="83" spans="1:9" ht="12.75">
      <c r="A83" s="135"/>
      <c r="B83" s="236"/>
      <c r="C83" s="109"/>
      <c r="D83" s="107"/>
      <c r="E83" s="107"/>
      <c r="F83" s="109"/>
      <c r="G83" s="107"/>
      <c r="H83" s="110"/>
      <c r="I83" s="135"/>
    </row>
    <row r="84" spans="1:9" ht="12.75">
      <c r="A84" s="135"/>
      <c r="B84" s="236"/>
      <c r="C84" s="109"/>
      <c r="D84" s="107"/>
      <c r="E84" s="107"/>
      <c r="F84" s="109"/>
      <c r="G84" s="107"/>
      <c r="H84" s="110"/>
      <c r="I84" s="135"/>
    </row>
    <row r="85" spans="1:9" ht="12.75">
      <c r="A85" s="135"/>
      <c r="B85" s="236"/>
      <c r="C85" s="109"/>
      <c r="D85" s="107"/>
      <c r="E85" s="107"/>
      <c r="F85" s="109"/>
      <c r="G85" s="107"/>
      <c r="H85" s="110"/>
      <c r="I85" s="135"/>
    </row>
    <row r="86" spans="1:9" ht="12.75">
      <c r="A86" s="135"/>
      <c r="B86" s="236"/>
      <c r="C86" s="109"/>
      <c r="D86" s="107"/>
      <c r="E86" s="107"/>
      <c r="F86" s="109"/>
      <c r="G86" s="107"/>
      <c r="H86" s="110"/>
      <c r="I86" s="135"/>
    </row>
    <row r="87" spans="1:9" ht="12.75">
      <c r="A87" s="135"/>
      <c r="B87" s="236"/>
      <c r="C87" s="109"/>
      <c r="D87" s="107"/>
      <c r="E87" s="107"/>
      <c r="F87" s="109"/>
      <c r="G87" s="107"/>
      <c r="H87" s="110"/>
      <c r="I87" s="135"/>
    </row>
    <row r="88" spans="1:9" ht="12.75">
      <c r="A88" s="135"/>
      <c r="B88" s="236"/>
      <c r="C88" s="109"/>
      <c r="D88" s="107"/>
      <c r="E88" s="107"/>
      <c r="F88" s="109"/>
      <c r="G88" s="107"/>
      <c r="H88" s="110"/>
      <c r="I88" s="135"/>
    </row>
    <row r="89" spans="1:9" ht="12.75">
      <c r="A89" s="135"/>
      <c r="B89" s="236"/>
      <c r="C89" s="109"/>
      <c r="D89" s="107"/>
      <c r="E89" s="107"/>
      <c r="F89" s="109"/>
      <c r="G89" s="107"/>
      <c r="H89" s="110"/>
      <c r="I89" s="135"/>
    </row>
    <row r="90" spans="1:9" ht="12.75">
      <c r="A90" s="135"/>
      <c r="B90" s="236"/>
      <c r="C90" s="109"/>
      <c r="D90" s="107"/>
      <c r="E90" s="107"/>
      <c r="F90" s="109"/>
      <c r="G90" s="107"/>
      <c r="H90" s="110"/>
      <c r="I90" s="135"/>
    </row>
    <row r="91" spans="1:9" ht="12.75">
      <c r="A91" s="135"/>
      <c r="B91" s="236"/>
      <c r="C91" s="109"/>
      <c r="D91" s="107"/>
      <c r="E91" s="107"/>
      <c r="F91" s="109"/>
      <c r="G91" s="107"/>
      <c r="H91" s="110"/>
      <c r="I91" s="135"/>
    </row>
    <row r="92" spans="1:9" ht="12.75">
      <c r="A92" s="135"/>
      <c r="B92" s="236"/>
      <c r="C92" s="109"/>
      <c r="D92" s="107"/>
      <c r="E92" s="107"/>
      <c r="F92" s="109"/>
      <c r="G92" s="107"/>
      <c r="H92" s="110"/>
      <c r="I92" s="135"/>
    </row>
    <row r="93" spans="1:9" ht="12.75">
      <c r="A93" s="135"/>
      <c r="B93" s="236"/>
      <c r="C93" s="109"/>
      <c r="D93" s="107"/>
      <c r="E93" s="107"/>
      <c r="F93" s="109"/>
      <c r="G93" s="107"/>
      <c r="H93" s="110"/>
      <c r="I93" s="135"/>
    </row>
    <row r="94" spans="1:9" ht="12.75">
      <c r="A94" s="135"/>
      <c r="B94" s="236"/>
      <c r="C94" s="109"/>
      <c r="D94" s="107"/>
      <c r="E94" s="107"/>
      <c r="F94" s="109"/>
      <c r="G94" s="107"/>
      <c r="H94" s="110"/>
      <c r="I94" s="135"/>
    </row>
    <row r="95" spans="1:9" ht="12.75">
      <c r="A95" s="135"/>
      <c r="B95" s="236"/>
      <c r="C95" s="109"/>
      <c r="D95" s="107"/>
      <c r="E95" s="107"/>
      <c r="F95" s="109"/>
      <c r="G95" s="107"/>
      <c r="H95" s="110"/>
      <c r="I95" s="135"/>
    </row>
    <row r="96" spans="1:9" ht="12.75">
      <c r="A96" s="135"/>
      <c r="B96" s="236"/>
      <c r="C96" s="109"/>
      <c r="D96" s="107"/>
      <c r="E96" s="107"/>
      <c r="F96" s="109"/>
      <c r="G96" s="107"/>
      <c r="H96" s="110"/>
      <c r="I96" s="135"/>
    </row>
    <row r="97" spans="1:9" ht="12.75">
      <c r="A97" s="135"/>
      <c r="B97" s="236"/>
      <c r="C97" s="109"/>
      <c r="D97" s="107"/>
      <c r="E97" s="107"/>
      <c r="F97" s="109"/>
      <c r="G97" s="107"/>
      <c r="H97" s="110"/>
      <c r="I97" s="135"/>
    </row>
    <row r="98" spans="1:9" ht="12.75">
      <c r="A98" s="135"/>
      <c r="B98" s="236"/>
      <c r="C98" s="109"/>
      <c r="D98" s="107"/>
      <c r="E98" s="107"/>
      <c r="F98" s="109"/>
      <c r="G98" s="107"/>
      <c r="H98" s="110"/>
      <c r="I98" s="135"/>
    </row>
    <row r="99" spans="1:9" ht="12.75">
      <c r="A99" s="135"/>
      <c r="B99" s="236"/>
      <c r="C99" s="109"/>
      <c r="D99" s="107"/>
      <c r="E99" s="107"/>
      <c r="F99" s="109"/>
      <c r="G99" s="107"/>
      <c r="H99" s="110"/>
      <c r="I99" s="135"/>
    </row>
    <row r="100" spans="1:9" ht="12.75">
      <c r="A100" s="135"/>
      <c r="B100" s="236"/>
      <c r="C100" s="109"/>
      <c r="D100" s="107"/>
      <c r="E100" s="107"/>
      <c r="F100" s="109"/>
      <c r="G100" s="107"/>
      <c r="H100" s="110"/>
      <c r="I100" s="135"/>
    </row>
    <row r="101" spans="1:9" ht="12.75">
      <c r="A101" s="135"/>
      <c r="B101" s="236"/>
      <c r="C101" s="109"/>
      <c r="D101" s="107"/>
      <c r="E101" s="107"/>
      <c r="F101" s="109"/>
      <c r="G101" s="107"/>
      <c r="H101" s="110"/>
      <c r="I101" s="135"/>
    </row>
    <row r="102" spans="1:9" ht="12.75">
      <c r="A102" s="135"/>
      <c r="B102" s="236"/>
      <c r="C102" s="109"/>
      <c r="D102" s="107"/>
      <c r="E102" s="107"/>
      <c r="F102" s="109"/>
      <c r="G102" s="107"/>
      <c r="H102" s="110"/>
      <c r="I102" s="135"/>
    </row>
    <row r="103" spans="1:9" ht="12.75">
      <c r="A103" s="135"/>
      <c r="B103" s="236"/>
      <c r="C103" s="109"/>
      <c r="D103" s="107"/>
      <c r="E103" s="107"/>
      <c r="F103" s="109"/>
      <c r="G103" s="107"/>
      <c r="H103" s="110"/>
      <c r="I103" s="135"/>
    </row>
    <row r="104" spans="1:9" ht="12.75">
      <c r="A104" s="135"/>
      <c r="B104" s="236"/>
      <c r="C104" s="109"/>
      <c r="D104" s="107"/>
      <c r="E104" s="107"/>
      <c r="F104" s="109"/>
      <c r="G104" s="107"/>
      <c r="H104" s="110"/>
      <c r="I104" s="135"/>
    </row>
    <row r="105" spans="1:9" ht="12.75">
      <c r="A105" s="135"/>
      <c r="B105" s="236"/>
      <c r="C105" s="109"/>
      <c r="D105" s="107"/>
      <c r="E105" s="107"/>
      <c r="F105" s="109"/>
      <c r="G105" s="107"/>
      <c r="H105" s="110"/>
      <c r="I105" s="135"/>
    </row>
    <row r="106" spans="1:9" ht="12.75">
      <c r="A106" s="135"/>
      <c r="B106" s="236"/>
      <c r="C106" s="109"/>
      <c r="D106" s="107"/>
      <c r="E106" s="107"/>
      <c r="F106" s="109"/>
      <c r="G106" s="107"/>
      <c r="H106" s="110"/>
      <c r="I106" s="135"/>
    </row>
    <row r="107" spans="1:9" ht="12.75">
      <c r="A107" s="135"/>
      <c r="B107" s="236"/>
      <c r="C107" s="109"/>
      <c r="D107" s="107"/>
      <c r="E107" s="107"/>
      <c r="F107" s="109"/>
      <c r="G107" s="107"/>
      <c r="H107" s="110"/>
      <c r="I107" s="135"/>
    </row>
    <row r="108" spans="1:9" ht="12.75">
      <c r="A108" s="135"/>
      <c r="B108" s="236"/>
      <c r="C108" s="109"/>
      <c r="D108" s="107"/>
      <c r="E108" s="107"/>
      <c r="F108" s="109"/>
      <c r="G108" s="107"/>
      <c r="H108" s="110"/>
      <c r="I108" s="135"/>
    </row>
    <row r="109" spans="1:9" ht="12.75">
      <c r="A109" s="135"/>
      <c r="B109" s="236"/>
      <c r="C109" s="109"/>
      <c r="D109" s="107"/>
      <c r="E109" s="107"/>
      <c r="F109" s="109"/>
      <c r="G109" s="107"/>
      <c r="H109" s="110"/>
      <c r="I109" s="135"/>
    </row>
    <row r="110" spans="1:9" ht="12.75">
      <c r="A110" s="135"/>
      <c r="B110" s="236"/>
      <c r="C110" s="109"/>
      <c r="D110" s="107"/>
      <c r="E110" s="107"/>
      <c r="F110" s="109"/>
      <c r="G110" s="107"/>
      <c r="H110" s="110"/>
      <c r="I110" s="135"/>
    </row>
    <row r="111" spans="1:9" ht="12.75">
      <c r="A111" s="135"/>
      <c r="B111" s="236"/>
      <c r="C111" s="109"/>
      <c r="D111" s="107"/>
      <c r="E111" s="107"/>
      <c r="F111" s="109"/>
      <c r="G111" s="107"/>
      <c r="H111" s="110"/>
      <c r="I111" s="135"/>
    </row>
    <row r="112" spans="1:9" ht="12.75">
      <c r="A112" s="135"/>
      <c r="B112" s="236"/>
      <c r="C112" s="109"/>
      <c r="D112" s="107"/>
      <c r="E112" s="107"/>
      <c r="F112" s="109"/>
      <c r="G112" s="107"/>
      <c r="H112" s="110"/>
      <c r="I112" s="135"/>
    </row>
    <row r="113" spans="1:9" ht="12.75">
      <c r="A113" s="135"/>
      <c r="B113" s="236"/>
      <c r="C113" s="109"/>
      <c r="D113" s="107"/>
      <c r="E113" s="107"/>
      <c r="F113" s="109"/>
      <c r="G113" s="107"/>
      <c r="H113" s="110"/>
      <c r="I113" s="135"/>
    </row>
    <row r="114" spans="1:9" ht="12.75">
      <c r="A114" s="135"/>
      <c r="B114" s="236"/>
      <c r="C114" s="109"/>
      <c r="D114" s="107"/>
      <c r="E114" s="107"/>
      <c r="F114" s="109"/>
      <c r="G114" s="107"/>
      <c r="H114" s="110"/>
      <c r="I114" s="135"/>
    </row>
    <row r="115" spans="1:9" ht="12.75">
      <c r="A115" s="135"/>
      <c r="B115" s="236"/>
      <c r="C115" s="109"/>
      <c r="D115" s="107"/>
      <c r="E115" s="107"/>
      <c r="F115" s="109"/>
      <c r="G115" s="107"/>
      <c r="H115" s="110"/>
      <c r="I115" s="135"/>
    </row>
    <row r="116" spans="1:9" ht="12.75">
      <c r="A116" s="135"/>
      <c r="B116" s="236"/>
      <c r="C116" s="109"/>
      <c r="D116" s="107"/>
      <c r="E116" s="107"/>
      <c r="F116" s="109"/>
      <c r="G116" s="107"/>
      <c r="H116" s="110"/>
      <c r="I116" s="135"/>
    </row>
    <row r="117" spans="1:9" ht="12.75">
      <c r="A117" s="135"/>
      <c r="B117" s="236"/>
      <c r="C117" s="109"/>
      <c r="D117" s="107"/>
      <c r="E117" s="107"/>
      <c r="F117" s="109"/>
      <c r="G117" s="107"/>
      <c r="H117" s="110"/>
      <c r="I117" s="135"/>
    </row>
    <row r="118" spans="1:9" ht="12.75">
      <c r="A118" s="135"/>
      <c r="B118" s="236"/>
      <c r="C118" s="109"/>
      <c r="D118" s="107"/>
      <c r="E118" s="107"/>
      <c r="F118" s="109"/>
      <c r="G118" s="107"/>
      <c r="H118" s="110"/>
      <c r="I118" s="135"/>
    </row>
    <row r="119" spans="1:9" ht="12.75">
      <c r="A119" s="135"/>
      <c r="B119" s="236"/>
      <c r="C119" s="109"/>
      <c r="D119" s="107"/>
      <c r="E119" s="107"/>
      <c r="F119" s="109"/>
      <c r="G119" s="107"/>
      <c r="H119" s="110"/>
      <c r="I119" s="135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3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13.140625" style="96" customWidth="1"/>
    <col min="4" max="4" width="35.00390625" style="0" customWidth="1"/>
    <col min="5" max="5" width="11.57421875" style="2" customWidth="1"/>
    <col min="6" max="6" width="27.421875" style="0" customWidth="1"/>
    <col min="7" max="7" width="25.28125" style="0" customWidth="1"/>
    <col min="8" max="8" width="9.57421875" style="2" customWidth="1"/>
    <col min="9" max="9" width="9.57421875" style="0" customWidth="1"/>
  </cols>
  <sheetData>
    <row r="1" spans="1:9" ht="15">
      <c r="A1" s="19"/>
      <c r="B1" s="283"/>
      <c r="F1" s="23" t="str">
        <f>Startlist!$F1</f>
        <v> </v>
      </c>
      <c r="I1" s="19"/>
    </row>
    <row r="2" spans="1:9" ht="15.75">
      <c r="A2" s="318" t="str">
        <f>Startlist!$A4</f>
        <v>17th South Estonian Rally</v>
      </c>
      <c r="B2" s="318"/>
      <c r="C2" s="318"/>
      <c r="D2" s="318"/>
      <c r="E2" s="318"/>
      <c r="F2" s="318"/>
      <c r="G2" s="318"/>
      <c r="H2" s="318"/>
      <c r="I2" s="19"/>
    </row>
    <row r="3" spans="1:9" ht="15">
      <c r="A3" s="319" t="str">
        <f>Startlist!$F5</f>
        <v>August 30-31, 2019</v>
      </c>
      <c r="B3" s="319"/>
      <c r="C3" s="319"/>
      <c r="D3" s="319"/>
      <c r="E3" s="319"/>
      <c r="F3" s="319"/>
      <c r="G3" s="319"/>
      <c r="H3" s="319"/>
      <c r="I3" s="19"/>
    </row>
    <row r="4" spans="1:9" ht="15">
      <c r="A4" s="319" t="str">
        <f>Startlist!$F6</f>
        <v>Võrumaa</v>
      </c>
      <c r="B4" s="319"/>
      <c r="C4" s="319"/>
      <c r="D4" s="319"/>
      <c r="E4" s="319"/>
      <c r="F4" s="319"/>
      <c r="G4" s="319"/>
      <c r="H4" s="319"/>
      <c r="I4" s="19"/>
    </row>
    <row r="5" spans="1:10" ht="15.75">
      <c r="A5" s="19"/>
      <c r="B5" s="283"/>
      <c r="D5" s="96"/>
      <c r="F5" s="1"/>
      <c r="G5" s="96"/>
      <c r="H5" s="285"/>
      <c r="I5" s="19"/>
      <c r="J5" s="96"/>
    </row>
    <row r="6" spans="1:10" ht="18.75">
      <c r="A6" s="146" t="s">
        <v>592</v>
      </c>
      <c r="B6" s="236"/>
      <c r="C6" s="136"/>
      <c r="D6" s="136"/>
      <c r="E6" s="109"/>
      <c r="F6" s="137"/>
      <c r="G6" s="137"/>
      <c r="H6" s="286"/>
      <c r="I6" s="139"/>
      <c r="J6" s="96"/>
    </row>
    <row r="7" spans="1:9" ht="12.75">
      <c r="A7" s="289"/>
      <c r="B7" s="290" t="s">
        <v>682</v>
      </c>
      <c r="C7" s="291" t="s">
        <v>665</v>
      </c>
      <c r="D7" s="291" t="s">
        <v>591</v>
      </c>
      <c r="E7" s="292" t="s">
        <v>668</v>
      </c>
      <c r="F7" s="293" t="s">
        <v>670</v>
      </c>
      <c r="G7" s="291" t="s">
        <v>669</v>
      </c>
      <c r="H7" s="294" t="s">
        <v>662</v>
      </c>
      <c r="I7" s="96"/>
    </row>
    <row r="8" spans="3:8" s="107" customFormat="1" ht="8.25" customHeight="1">
      <c r="C8" s="136"/>
      <c r="E8" s="109"/>
      <c r="H8" s="109"/>
    </row>
    <row r="9" spans="1:8" s="107" customFormat="1" ht="12.75">
      <c r="A9" s="288">
        <v>1</v>
      </c>
      <c r="B9" s="287">
        <v>3</v>
      </c>
      <c r="C9" s="288" t="s">
        <v>578</v>
      </c>
      <c r="D9" s="287" t="s">
        <v>166</v>
      </c>
      <c r="E9" s="288" t="s">
        <v>712</v>
      </c>
      <c r="F9" s="287" t="s">
        <v>653</v>
      </c>
      <c r="G9" s="287" t="s">
        <v>730</v>
      </c>
      <c r="H9" s="288" t="s">
        <v>2301</v>
      </c>
    </row>
    <row r="10" spans="1:8" s="107" customFormat="1" ht="12.75">
      <c r="A10" s="288">
        <v>2</v>
      </c>
      <c r="B10" s="287">
        <v>2</v>
      </c>
      <c r="C10" s="288" t="s">
        <v>578</v>
      </c>
      <c r="D10" s="287" t="s">
        <v>167</v>
      </c>
      <c r="E10" s="288" t="s">
        <v>616</v>
      </c>
      <c r="F10" s="287" t="s">
        <v>816</v>
      </c>
      <c r="G10" s="287" t="s">
        <v>597</v>
      </c>
      <c r="H10" s="288" t="s">
        <v>2304</v>
      </c>
    </row>
    <row r="11" spans="1:8" s="107" customFormat="1" ht="12.75">
      <c r="A11" s="288">
        <v>3</v>
      </c>
      <c r="B11" s="287">
        <v>6</v>
      </c>
      <c r="C11" s="288" t="s">
        <v>578</v>
      </c>
      <c r="D11" s="287" t="s">
        <v>168</v>
      </c>
      <c r="E11" s="288" t="s">
        <v>712</v>
      </c>
      <c r="F11" s="287" t="s">
        <v>654</v>
      </c>
      <c r="G11" s="287" t="s">
        <v>713</v>
      </c>
      <c r="H11" s="288" t="s">
        <v>2307</v>
      </c>
    </row>
    <row r="12" spans="3:8" s="107" customFormat="1" ht="6.75" customHeight="1">
      <c r="C12" s="136"/>
      <c r="E12" s="109"/>
      <c r="H12" s="109"/>
    </row>
    <row r="13" spans="3:8" s="107" customFormat="1" ht="8.25" customHeight="1">
      <c r="C13" s="136"/>
      <c r="E13" s="109"/>
      <c r="H13" s="109"/>
    </row>
    <row r="14" spans="1:8" s="107" customFormat="1" ht="12.75">
      <c r="A14" s="288">
        <v>1</v>
      </c>
      <c r="B14" s="287">
        <v>5</v>
      </c>
      <c r="C14" s="288" t="s">
        <v>580</v>
      </c>
      <c r="D14" s="287" t="s">
        <v>273</v>
      </c>
      <c r="E14" s="288" t="s">
        <v>712</v>
      </c>
      <c r="F14" s="287" t="s">
        <v>771</v>
      </c>
      <c r="G14" s="287" t="s">
        <v>730</v>
      </c>
      <c r="H14" s="288" t="s">
        <v>2310</v>
      </c>
    </row>
    <row r="15" spans="1:8" s="107" customFormat="1" ht="12.75">
      <c r="A15" s="288">
        <v>2</v>
      </c>
      <c r="B15" s="287">
        <v>14</v>
      </c>
      <c r="C15" s="288" t="s">
        <v>580</v>
      </c>
      <c r="D15" s="287" t="s">
        <v>274</v>
      </c>
      <c r="E15" s="288" t="s">
        <v>744</v>
      </c>
      <c r="F15" s="287" t="s">
        <v>714</v>
      </c>
      <c r="G15" s="287" t="s">
        <v>593</v>
      </c>
      <c r="H15" s="288" t="s">
        <v>27</v>
      </c>
    </row>
    <row r="16" spans="1:8" s="107" customFormat="1" ht="12.75">
      <c r="A16" s="288">
        <v>3</v>
      </c>
      <c r="B16" s="287">
        <v>18</v>
      </c>
      <c r="C16" s="288" t="s">
        <v>580</v>
      </c>
      <c r="D16" s="287" t="s">
        <v>275</v>
      </c>
      <c r="E16" s="288" t="s">
        <v>382</v>
      </c>
      <c r="F16" s="287" t="s">
        <v>714</v>
      </c>
      <c r="G16" s="287" t="s">
        <v>713</v>
      </c>
      <c r="H16" s="288" t="s">
        <v>59</v>
      </c>
    </row>
    <row r="17" spans="3:8" s="107" customFormat="1" ht="6.75" customHeight="1">
      <c r="C17" s="136"/>
      <c r="E17" s="109"/>
      <c r="H17" s="109"/>
    </row>
    <row r="18" spans="3:8" s="107" customFormat="1" ht="8.25" customHeight="1">
      <c r="C18" s="136"/>
      <c r="E18" s="109"/>
      <c r="H18" s="109"/>
    </row>
    <row r="19" spans="1:8" s="107" customFormat="1" ht="12.75">
      <c r="A19" s="288">
        <v>1</v>
      </c>
      <c r="B19" s="287">
        <v>10</v>
      </c>
      <c r="C19" s="288" t="s">
        <v>581</v>
      </c>
      <c r="D19" s="287" t="s">
        <v>276</v>
      </c>
      <c r="E19" s="288" t="s">
        <v>744</v>
      </c>
      <c r="F19" s="287" t="s">
        <v>714</v>
      </c>
      <c r="G19" s="287" t="s">
        <v>593</v>
      </c>
      <c r="H19" s="288" t="s">
        <v>1</v>
      </c>
    </row>
    <row r="20" spans="1:8" s="107" customFormat="1" ht="12.75">
      <c r="A20" s="288">
        <v>2</v>
      </c>
      <c r="B20" s="287">
        <v>12</v>
      </c>
      <c r="C20" s="288" t="s">
        <v>581</v>
      </c>
      <c r="D20" s="287" t="s">
        <v>277</v>
      </c>
      <c r="E20" s="288" t="s">
        <v>738</v>
      </c>
      <c r="F20" s="287" t="s">
        <v>714</v>
      </c>
      <c r="G20" s="287" t="s">
        <v>840</v>
      </c>
      <c r="H20" s="288" t="s">
        <v>4</v>
      </c>
    </row>
    <row r="21" spans="1:8" s="107" customFormat="1" ht="12.75">
      <c r="A21" s="288">
        <v>3</v>
      </c>
      <c r="B21" s="287">
        <v>20</v>
      </c>
      <c r="C21" s="288" t="s">
        <v>581</v>
      </c>
      <c r="D21" s="287" t="s">
        <v>278</v>
      </c>
      <c r="E21" s="288" t="s">
        <v>744</v>
      </c>
      <c r="F21" s="287" t="s">
        <v>717</v>
      </c>
      <c r="G21" s="287" t="s">
        <v>384</v>
      </c>
      <c r="H21" s="288" t="s">
        <v>93</v>
      </c>
    </row>
    <row r="22" spans="3:8" s="107" customFormat="1" ht="6.75" customHeight="1">
      <c r="C22" s="136"/>
      <c r="E22" s="109"/>
      <c r="H22" s="109"/>
    </row>
    <row r="23" spans="3:8" s="107" customFormat="1" ht="8.25" customHeight="1">
      <c r="C23" s="136"/>
      <c r="E23" s="109"/>
      <c r="H23" s="109"/>
    </row>
    <row r="24" spans="1:8" s="107" customFormat="1" ht="12.75">
      <c r="A24" s="288">
        <v>1</v>
      </c>
      <c r="B24" s="287">
        <v>22</v>
      </c>
      <c r="C24" s="288" t="s">
        <v>583</v>
      </c>
      <c r="D24" s="287" t="s">
        <v>279</v>
      </c>
      <c r="E24" s="288" t="s">
        <v>712</v>
      </c>
      <c r="F24" s="287" t="s">
        <v>757</v>
      </c>
      <c r="G24" s="287" t="s">
        <v>730</v>
      </c>
      <c r="H24" s="288" t="s">
        <v>20</v>
      </c>
    </row>
    <row r="25" spans="1:8" s="107" customFormat="1" ht="12.75">
      <c r="A25" s="288">
        <v>2</v>
      </c>
      <c r="B25" s="287">
        <v>23</v>
      </c>
      <c r="C25" s="288" t="s">
        <v>583</v>
      </c>
      <c r="D25" s="287" t="s">
        <v>280</v>
      </c>
      <c r="E25" s="288" t="s">
        <v>712</v>
      </c>
      <c r="F25" s="287" t="s">
        <v>757</v>
      </c>
      <c r="G25" s="287" t="s">
        <v>613</v>
      </c>
      <c r="H25" s="288" t="s">
        <v>49</v>
      </c>
    </row>
    <row r="26" spans="1:8" s="107" customFormat="1" ht="12.75">
      <c r="A26" s="288">
        <v>3</v>
      </c>
      <c r="B26" s="287">
        <v>24</v>
      </c>
      <c r="C26" s="288" t="s">
        <v>583</v>
      </c>
      <c r="D26" s="287" t="s">
        <v>281</v>
      </c>
      <c r="E26" s="288" t="s">
        <v>712</v>
      </c>
      <c r="F26" s="287" t="s">
        <v>757</v>
      </c>
      <c r="G26" s="287" t="s">
        <v>730</v>
      </c>
      <c r="H26" s="288" t="s">
        <v>68</v>
      </c>
    </row>
    <row r="27" spans="3:8" s="107" customFormat="1" ht="6.75" customHeight="1">
      <c r="C27" s="136"/>
      <c r="E27" s="109"/>
      <c r="H27" s="109"/>
    </row>
    <row r="28" spans="3:8" s="107" customFormat="1" ht="8.25" customHeight="1">
      <c r="C28" s="136"/>
      <c r="E28" s="109"/>
      <c r="H28" s="109"/>
    </row>
    <row r="29" spans="1:8" s="107" customFormat="1" ht="12.75">
      <c r="A29" s="288">
        <v>1</v>
      </c>
      <c r="B29" s="287">
        <v>43</v>
      </c>
      <c r="C29" s="288" t="s">
        <v>585</v>
      </c>
      <c r="D29" s="287" t="s">
        <v>282</v>
      </c>
      <c r="E29" s="288" t="s">
        <v>712</v>
      </c>
      <c r="F29" s="287" t="s">
        <v>721</v>
      </c>
      <c r="G29" s="287" t="s">
        <v>425</v>
      </c>
      <c r="H29" s="288" t="s">
        <v>170</v>
      </c>
    </row>
    <row r="30" spans="1:8" s="107" customFormat="1" ht="12.75">
      <c r="A30" s="288"/>
      <c r="B30" s="287"/>
      <c r="C30" s="288"/>
      <c r="D30" s="287"/>
      <c r="E30" s="288"/>
      <c r="F30" s="287"/>
      <c r="G30" s="287"/>
      <c r="H30" s="288"/>
    </row>
    <row r="31" spans="1:8" s="107" customFormat="1" ht="12.75">
      <c r="A31" s="288"/>
      <c r="B31" s="287"/>
      <c r="C31" s="288"/>
      <c r="D31" s="287"/>
      <c r="E31" s="288"/>
      <c r="F31" s="287"/>
      <c r="G31" s="287"/>
      <c r="H31" s="288"/>
    </row>
    <row r="32" spans="3:8" s="107" customFormat="1" ht="6.75" customHeight="1">
      <c r="C32" s="136"/>
      <c r="E32" s="109"/>
      <c r="H32" s="109"/>
    </row>
    <row r="33" spans="3:8" s="107" customFormat="1" ht="8.25" customHeight="1">
      <c r="C33" s="136"/>
      <c r="E33" s="109"/>
      <c r="H33" s="109"/>
    </row>
    <row r="34" spans="1:8" s="107" customFormat="1" ht="12.75">
      <c r="A34" s="288">
        <v>1</v>
      </c>
      <c r="B34" s="287">
        <v>39</v>
      </c>
      <c r="C34" s="288" t="s">
        <v>587</v>
      </c>
      <c r="D34" s="287" t="s">
        <v>283</v>
      </c>
      <c r="E34" s="288" t="s">
        <v>712</v>
      </c>
      <c r="F34" s="287" t="s">
        <v>726</v>
      </c>
      <c r="G34" s="287" t="s">
        <v>604</v>
      </c>
      <c r="H34" s="288" t="s">
        <v>55</v>
      </c>
    </row>
    <row r="35" spans="1:8" s="107" customFormat="1" ht="12.75">
      <c r="A35" s="288">
        <v>2</v>
      </c>
      <c r="B35" s="287">
        <v>38</v>
      </c>
      <c r="C35" s="288" t="s">
        <v>587</v>
      </c>
      <c r="D35" s="287" t="s">
        <v>284</v>
      </c>
      <c r="E35" s="288" t="s">
        <v>712</v>
      </c>
      <c r="F35" s="287" t="s">
        <v>726</v>
      </c>
      <c r="G35" s="287" t="s">
        <v>713</v>
      </c>
      <c r="H35" s="288" t="s">
        <v>65</v>
      </c>
    </row>
    <row r="36" spans="1:8" s="107" customFormat="1" ht="12.75">
      <c r="A36" s="288">
        <v>3</v>
      </c>
      <c r="B36" s="287">
        <v>54</v>
      </c>
      <c r="C36" s="288" t="s">
        <v>587</v>
      </c>
      <c r="D36" s="287" t="s">
        <v>285</v>
      </c>
      <c r="E36" s="288" t="s">
        <v>744</v>
      </c>
      <c r="F36" s="287" t="s">
        <v>448</v>
      </c>
      <c r="G36" s="287" t="s">
        <v>447</v>
      </c>
      <c r="H36" s="288" t="s">
        <v>77</v>
      </c>
    </row>
    <row r="37" spans="3:8" s="107" customFormat="1" ht="6.75" customHeight="1">
      <c r="C37" s="136"/>
      <c r="E37" s="109"/>
      <c r="H37" s="109"/>
    </row>
    <row r="38" spans="3:8" s="107" customFormat="1" ht="8.25" customHeight="1">
      <c r="C38" s="136"/>
      <c r="E38" s="109"/>
      <c r="H38" s="109"/>
    </row>
    <row r="39" spans="3:8" s="107" customFormat="1" ht="6.75" customHeight="1">
      <c r="C39" s="136"/>
      <c r="E39" s="109"/>
      <c r="H39" s="109"/>
    </row>
  </sheetData>
  <sheetProtection/>
  <mergeCells count="3">
    <mergeCell ref="A2:H2"/>
    <mergeCell ref="A3:H3"/>
    <mergeCell ref="A4:H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2" width="7.00390625" style="9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4" bestFit="1" customWidth="1"/>
  </cols>
  <sheetData>
    <row r="1" spans="4:5" ht="15">
      <c r="D1" s="319" t="str">
        <f>Startlist!$F1</f>
        <v> </v>
      </c>
      <c r="E1" s="319"/>
    </row>
    <row r="2" spans="1:7" ht="15.75">
      <c r="A2" s="318" t="str">
        <f>Startlist!$A4</f>
        <v>17th South Estonian Rally</v>
      </c>
      <c r="B2" s="318"/>
      <c r="C2" s="318"/>
      <c r="D2" s="318"/>
      <c r="E2" s="318"/>
      <c r="F2" s="318"/>
      <c r="G2" s="318"/>
    </row>
    <row r="3" spans="1:7" ht="15">
      <c r="A3" s="319" t="str">
        <f>Startlist!$F5</f>
        <v>August 30-31, 2019</v>
      </c>
      <c r="B3" s="319"/>
      <c r="C3" s="319"/>
      <c r="D3" s="319"/>
      <c r="E3" s="319"/>
      <c r="F3" s="319"/>
      <c r="G3" s="319"/>
    </row>
    <row r="4" spans="1:7" ht="15">
      <c r="A4" s="319" t="str">
        <f>Startlist!$F6</f>
        <v>Võrumaa</v>
      </c>
      <c r="B4" s="319"/>
      <c r="C4" s="319"/>
      <c r="D4" s="319"/>
      <c r="E4" s="319"/>
      <c r="F4" s="319"/>
      <c r="G4" s="319"/>
    </row>
    <row r="6" ht="15">
      <c r="A6" s="10" t="s">
        <v>688</v>
      </c>
    </row>
    <row r="7" spans="1:7" ht="12.75">
      <c r="A7" s="14" t="s">
        <v>682</v>
      </c>
      <c r="B7" s="11" t="s">
        <v>665</v>
      </c>
      <c r="C7" s="12" t="s">
        <v>666</v>
      </c>
      <c r="D7" s="13" t="s">
        <v>667</v>
      </c>
      <c r="E7" s="12" t="s">
        <v>670</v>
      </c>
      <c r="F7" s="12" t="s">
        <v>687</v>
      </c>
      <c r="G7" s="33" t="s">
        <v>690</v>
      </c>
    </row>
    <row r="8" spans="1:7" ht="15" customHeight="1" hidden="1">
      <c r="A8" s="7"/>
      <c r="B8" s="8"/>
      <c r="C8" s="6"/>
      <c r="D8" s="6"/>
      <c r="E8" s="6"/>
      <c r="F8" s="34"/>
      <c r="G8" s="46"/>
    </row>
    <row r="9" spans="1:7" ht="15" customHeight="1" hidden="1">
      <c r="A9" s="7"/>
      <c r="B9" s="8"/>
      <c r="C9" s="6"/>
      <c r="D9" s="6"/>
      <c r="E9" s="6"/>
      <c r="F9" s="34"/>
      <c r="G9" s="46"/>
    </row>
    <row r="10" spans="1:7" ht="15" customHeight="1" hidden="1">
      <c r="A10" s="7"/>
      <c r="B10" s="8"/>
      <c r="C10" s="6"/>
      <c r="D10" s="6"/>
      <c r="E10" s="6"/>
      <c r="F10" s="34"/>
      <c r="G10" s="46"/>
    </row>
    <row r="11" spans="1:7" ht="15" customHeight="1" hidden="1">
      <c r="A11" s="7"/>
      <c r="B11" s="8"/>
      <c r="C11" s="6"/>
      <c r="D11" s="6"/>
      <c r="E11" s="6"/>
      <c r="F11" s="34"/>
      <c r="G11" s="46"/>
    </row>
    <row r="12" spans="1:7" ht="15" customHeight="1">
      <c r="A12" s="7" t="s">
        <v>2297</v>
      </c>
      <c r="B12" s="8" t="s">
        <v>763</v>
      </c>
      <c r="C12" s="6" t="s">
        <v>811</v>
      </c>
      <c r="D12" s="6" t="s">
        <v>812</v>
      </c>
      <c r="E12" s="6" t="s">
        <v>771</v>
      </c>
      <c r="F12" s="34" t="s">
        <v>1768</v>
      </c>
      <c r="G12" s="46" t="s">
        <v>2298</v>
      </c>
    </row>
    <row r="13" spans="1:7" ht="15" customHeight="1">
      <c r="A13" s="7" t="s">
        <v>2120</v>
      </c>
      <c r="B13" s="8" t="s">
        <v>707</v>
      </c>
      <c r="C13" s="6" t="s">
        <v>772</v>
      </c>
      <c r="D13" s="6" t="s">
        <v>753</v>
      </c>
      <c r="E13" s="6" t="s">
        <v>829</v>
      </c>
      <c r="F13" s="34" t="s">
        <v>1532</v>
      </c>
      <c r="G13" s="46" t="s">
        <v>2121</v>
      </c>
    </row>
    <row r="14" spans="1:7" ht="15" customHeight="1">
      <c r="A14" s="7" t="s">
        <v>2283</v>
      </c>
      <c r="B14" s="8" t="s">
        <v>763</v>
      </c>
      <c r="C14" s="6" t="s">
        <v>835</v>
      </c>
      <c r="D14" s="6" t="s">
        <v>836</v>
      </c>
      <c r="E14" s="6" t="s">
        <v>654</v>
      </c>
      <c r="F14" s="34" t="s">
        <v>1532</v>
      </c>
      <c r="G14" s="46" t="s">
        <v>2284</v>
      </c>
    </row>
    <row r="15" spans="1:7" ht="15" customHeight="1">
      <c r="A15" s="7" t="s">
        <v>2122</v>
      </c>
      <c r="B15" s="8" t="s">
        <v>704</v>
      </c>
      <c r="C15" s="6" t="s">
        <v>389</v>
      </c>
      <c r="D15" s="6" t="s">
        <v>390</v>
      </c>
      <c r="E15" s="6" t="s">
        <v>391</v>
      </c>
      <c r="F15" s="34" t="s">
        <v>2099</v>
      </c>
      <c r="G15" s="46" t="s">
        <v>2123</v>
      </c>
    </row>
    <row r="16" spans="1:7" ht="15" customHeight="1">
      <c r="A16" s="7" t="s">
        <v>1941</v>
      </c>
      <c r="B16" s="8" t="s">
        <v>704</v>
      </c>
      <c r="C16" s="6" t="s">
        <v>393</v>
      </c>
      <c r="D16" s="6" t="s">
        <v>394</v>
      </c>
      <c r="E16" s="6" t="s">
        <v>391</v>
      </c>
      <c r="F16" s="34" t="s">
        <v>1532</v>
      </c>
      <c r="G16" s="46" t="s">
        <v>1942</v>
      </c>
    </row>
    <row r="17" spans="1:7" ht="15" customHeight="1">
      <c r="A17" s="7" t="s">
        <v>287</v>
      </c>
      <c r="B17" s="8" t="s">
        <v>704</v>
      </c>
      <c r="C17" s="6" t="s">
        <v>396</v>
      </c>
      <c r="D17" s="6" t="s">
        <v>397</v>
      </c>
      <c r="E17" s="6" t="s">
        <v>756</v>
      </c>
      <c r="F17" s="34" t="s">
        <v>1532</v>
      </c>
      <c r="G17" s="46" t="s">
        <v>288</v>
      </c>
    </row>
    <row r="18" spans="1:7" ht="15" customHeight="1">
      <c r="A18" s="7" t="s">
        <v>2124</v>
      </c>
      <c r="B18" s="8" t="s">
        <v>704</v>
      </c>
      <c r="C18" s="6" t="s">
        <v>637</v>
      </c>
      <c r="D18" s="6" t="s">
        <v>594</v>
      </c>
      <c r="E18" s="6" t="s">
        <v>750</v>
      </c>
      <c r="F18" s="34" t="s">
        <v>1532</v>
      </c>
      <c r="G18" s="46" t="s">
        <v>2121</v>
      </c>
    </row>
    <row r="19" spans="1:7" ht="15" customHeight="1">
      <c r="A19" s="7" t="s">
        <v>2285</v>
      </c>
      <c r="B19" s="8" t="s">
        <v>702</v>
      </c>
      <c r="C19" s="6" t="s">
        <v>722</v>
      </c>
      <c r="D19" s="6" t="s">
        <v>891</v>
      </c>
      <c r="E19" s="6" t="s">
        <v>721</v>
      </c>
      <c r="F19" s="34" t="s">
        <v>1532</v>
      </c>
      <c r="G19" s="46" t="s">
        <v>2286</v>
      </c>
    </row>
    <row r="20" spans="1:7" ht="15" customHeight="1">
      <c r="A20" s="7" t="s">
        <v>286</v>
      </c>
      <c r="B20" s="8" t="s">
        <v>702</v>
      </c>
      <c r="C20" s="6" t="s">
        <v>408</v>
      </c>
      <c r="D20" s="6" t="s">
        <v>409</v>
      </c>
      <c r="E20" s="6" t="s">
        <v>644</v>
      </c>
      <c r="F20" s="34" t="s">
        <v>1768</v>
      </c>
      <c r="G20" s="46" t="s">
        <v>2298</v>
      </c>
    </row>
    <row r="21" spans="1:7" ht="15" customHeight="1">
      <c r="A21" s="7" t="s">
        <v>2287</v>
      </c>
      <c r="B21" s="8" t="s">
        <v>763</v>
      </c>
      <c r="C21" s="6" t="s">
        <v>411</v>
      </c>
      <c r="D21" s="6" t="s">
        <v>626</v>
      </c>
      <c r="E21" s="6" t="s">
        <v>714</v>
      </c>
      <c r="F21" s="34" t="s">
        <v>2278</v>
      </c>
      <c r="G21" s="46" t="s">
        <v>2288</v>
      </c>
    </row>
    <row r="22" spans="1:7" ht="15" customHeight="1">
      <c r="A22" s="7" t="s">
        <v>1702</v>
      </c>
      <c r="B22" s="8" t="s">
        <v>701</v>
      </c>
      <c r="C22" s="6" t="s">
        <v>413</v>
      </c>
      <c r="D22" s="6" t="s">
        <v>414</v>
      </c>
      <c r="E22" s="6" t="s">
        <v>714</v>
      </c>
      <c r="F22" s="34" t="s">
        <v>1532</v>
      </c>
      <c r="G22" s="46" t="s">
        <v>1703</v>
      </c>
    </row>
    <row r="23" spans="1:7" ht="15" customHeight="1">
      <c r="A23" s="7" t="s">
        <v>1943</v>
      </c>
      <c r="B23" s="8" t="s">
        <v>701</v>
      </c>
      <c r="C23" s="6" t="s">
        <v>416</v>
      </c>
      <c r="D23" s="6" t="s">
        <v>417</v>
      </c>
      <c r="E23" s="6" t="s">
        <v>714</v>
      </c>
      <c r="F23" s="34" t="s">
        <v>1768</v>
      </c>
      <c r="G23" s="46" t="s">
        <v>1942</v>
      </c>
    </row>
    <row r="24" spans="1:7" ht="15" customHeight="1">
      <c r="A24" s="7" t="s">
        <v>2125</v>
      </c>
      <c r="B24" s="8" t="s">
        <v>702</v>
      </c>
      <c r="C24" s="6" t="s">
        <v>426</v>
      </c>
      <c r="D24" s="6" t="s">
        <v>427</v>
      </c>
      <c r="E24" s="6" t="s">
        <v>733</v>
      </c>
      <c r="F24" s="34" t="s">
        <v>1961</v>
      </c>
      <c r="G24" s="46" t="s">
        <v>2121</v>
      </c>
    </row>
    <row r="25" spans="1:7" ht="15" customHeight="1">
      <c r="A25" s="7" t="s">
        <v>2126</v>
      </c>
      <c r="B25" s="8" t="s">
        <v>701</v>
      </c>
      <c r="C25" s="6" t="s">
        <v>734</v>
      </c>
      <c r="D25" s="6" t="s">
        <v>743</v>
      </c>
      <c r="E25" s="6" t="s">
        <v>735</v>
      </c>
      <c r="F25" s="34" t="s">
        <v>1961</v>
      </c>
      <c r="G25" s="46" t="s">
        <v>2121</v>
      </c>
    </row>
    <row r="26" spans="1:7" ht="15" customHeight="1">
      <c r="A26" s="7" t="s">
        <v>1944</v>
      </c>
      <c r="B26" s="8" t="s">
        <v>703</v>
      </c>
      <c r="C26" s="6" t="s">
        <v>437</v>
      </c>
      <c r="D26" s="6" t="s">
        <v>438</v>
      </c>
      <c r="E26" s="6" t="s">
        <v>733</v>
      </c>
      <c r="F26" s="34" t="s">
        <v>1768</v>
      </c>
      <c r="G26" s="46" t="s">
        <v>1945</v>
      </c>
    </row>
    <row r="27" spans="1:7" ht="15" customHeight="1">
      <c r="A27" s="7" t="s">
        <v>2289</v>
      </c>
      <c r="B27" s="8" t="s">
        <v>701</v>
      </c>
      <c r="C27" s="6" t="s">
        <v>451</v>
      </c>
      <c r="D27" s="6" t="s">
        <v>452</v>
      </c>
      <c r="E27" s="6" t="s">
        <v>735</v>
      </c>
      <c r="F27" s="34" t="s">
        <v>1532</v>
      </c>
      <c r="G27" s="46" t="s">
        <v>2286</v>
      </c>
    </row>
    <row r="28" spans="1:7" ht="15" customHeight="1">
      <c r="A28" s="7" t="s">
        <v>1946</v>
      </c>
      <c r="B28" s="8" t="s">
        <v>701</v>
      </c>
      <c r="C28" s="6" t="s">
        <v>456</v>
      </c>
      <c r="D28" s="6" t="s">
        <v>457</v>
      </c>
      <c r="E28" s="6" t="s">
        <v>717</v>
      </c>
      <c r="F28" s="34" t="s">
        <v>1879</v>
      </c>
      <c r="G28" s="46" t="s">
        <v>1773</v>
      </c>
    </row>
    <row r="29" spans="1:7" ht="15" customHeight="1">
      <c r="A29" s="7" t="s">
        <v>1704</v>
      </c>
      <c r="B29" s="8" t="s">
        <v>703</v>
      </c>
      <c r="C29" s="6" t="s">
        <v>599</v>
      </c>
      <c r="D29" s="6" t="s">
        <v>805</v>
      </c>
      <c r="E29" s="6" t="s">
        <v>471</v>
      </c>
      <c r="F29" s="34" t="s">
        <v>1048</v>
      </c>
      <c r="G29" s="46" t="s">
        <v>1705</v>
      </c>
    </row>
    <row r="30" spans="1:7" ht="15" customHeight="1">
      <c r="A30" s="7" t="s">
        <v>2127</v>
      </c>
      <c r="B30" s="8" t="s">
        <v>700</v>
      </c>
      <c r="C30" s="6" t="s">
        <v>639</v>
      </c>
      <c r="D30" s="6" t="s">
        <v>640</v>
      </c>
      <c r="E30" s="6" t="s">
        <v>641</v>
      </c>
      <c r="F30" s="34" t="s">
        <v>2119</v>
      </c>
      <c r="G30" s="46" t="s">
        <v>2128</v>
      </c>
    </row>
    <row r="31" spans="1:7" ht="15" customHeight="1">
      <c r="A31" s="7" t="s">
        <v>1706</v>
      </c>
      <c r="B31" s="8" t="s">
        <v>710</v>
      </c>
      <c r="C31" s="6" t="s">
        <v>487</v>
      </c>
      <c r="D31" s="6" t="s">
        <v>488</v>
      </c>
      <c r="E31" s="6" t="s">
        <v>659</v>
      </c>
      <c r="F31" s="34" t="s">
        <v>1048</v>
      </c>
      <c r="G31" s="46" t="s">
        <v>1705</v>
      </c>
    </row>
    <row r="32" spans="1:7" ht="15" customHeight="1">
      <c r="A32" s="7" t="s">
        <v>2290</v>
      </c>
      <c r="B32" s="8" t="s">
        <v>710</v>
      </c>
      <c r="C32" s="6" t="s">
        <v>500</v>
      </c>
      <c r="D32" s="6" t="s">
        <v>501</v>
      </c>
      <c r="E32" s="6" t="s">
        <v>659</v>
      </c>
      <c r="F32" s="34" t="s">
        <v>1048</v>
      </c>
      <c r="G32" s="46" t="s">
        <v>2291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20.28125" style="0" bestFit="1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318" t="str">
        <f>Startlist!$A4</f>
        <v>17th South Estonian Rally</v>
      </c>
      <c r="B1" s="318"/>
      <c r="C1" s="318"/>
      <c r="D1" s="318"/>
      <c r="E1" s="318"/>
      <c r="F1" s="318"/>
      <c r="G1" s="318"/>
      <c r="H1" s="318"/>
      <c r="I1" s="318"/>
    </row>
    <row r="2" spans="1:9" ht="15">
      <c r="A2" s="319" t="str">
        <f>Startlist!$F5</f>
        <v>August 30-31, 2019</v>
      </c>
      <c r="B2" s="319"/>
      <c r="C2" s="319"/>
      <c r="D2" s="319"/>
      <c r="E2" s="319"/>
      <c r="F2" s="319"/>
      <c r="G2" s="319"/>
      <c r="H2" s="319"/>
      <c r="I2" s="319"/>
    </row>
    <row r="3" spans="1:9" ht="15">
      <c r="A3" s="319" t="str">
        <f>Startlist!$F6</f>
        <v>Võrumaa</v>
      </c>
      <c r="B3" s="319"/>
      <c r="C3" s="319"/>
      <c r="D3" s="319"/>
      <c r="E3" s="319"/>
      <c r="F3" s="319"/>
      <c r="G3" s="319"/>
      <c r="H3" s="319"/>
      <c r="I3" s="319"/>
    </row>
    <row r="5" ht="15">
      <c r="A5" s="10" t="s">
        <v>689</v>
      </c>
    </row>
    <row r="6" spans="1:9" ht="12.75">
      <c r="A6" s="14" t="s">
        <v>682</v>
      </c>
      <c r="B6" s="11" t="s">
        <v>665</v>
      </c>
      <c r="C6" s="12" t="s">
        <v>666</v>
      </c>
      <c r="D6" s="13" t="s">
        <v>667</v>
      </c>
      <c r="E6" s="13" t="s">
        <v>670</v>
      </c>
      <c r="F6" s="12" t="s">
        <v>685</v>
      </c>
      <c r="G6" s="12" t="s">
        <v>686</v>
      </c>
      <c r="H6" s="15" t="s">
        <v>683</v>
      </c>
      <c r="I6" s="16" t="s">
        <v>684</v>
      </c>
    </row>
    <row r="7" spans="1:10" ht="15" customHeight="1">
      <c r="A7" s="45" t="s">
        <v>1775</v>
      </c>
      <c r="B7" s="41" t="s">
        <v>763</v>
      </c>
      <c r="C7" s="42" t="s">
        <v>411</v>
      </c>
      <c r="D7" s="42" t="s">
        <v>626</v>
      </c>
      <c r="E7" s="42" t="s">
        <v>714</v>
      </c>
      <c r="F7" s="42" t="s">
        <v>768</v>
      </c>
      <c r="G7" s="42" t="s">
        <v>1707</v>
      </c>
      <c r="H7" s="49" t="s">
        <v>1708</v>
      </c>
      <c r="I7" s="50" t="s">
        <v>1708</v>
      </c>
      <c r="J7" s="70"/>
    </row>
    <row r="8" spans="1:10" ht="15" customHeight="1" hidden="1">
      <c r="A8" s="45"/>
      <c r="B8" s="41"/>
      <c r="C8" s="42"/>
      <c r="D8" s="42"/>
      <c r="E8" s="42"/>
      <c r="F8" s="42"/>
      <c r="G8" s="42"/>
      <c r="H8" s="49"/>
      <c r="I8" s="50"/>
      <c r="J8" s="70"/>
    </row>
    <row r="9" spans="1:10" ht="15" customHeight="1" hidden="1">
      <c r="A9" s="45"/>
      <c r="B9" s="41"/>
      <c r="C9" s="42"/>
      <c r="D9" s="42"/>
      <c r="E9" s="42"/>
      <c r="F9" s="42"/>
      <c r="G9" s="42"/>
      <c r="H9" s="49"/>
      <c r="I9" s="50"/>
      <c r="J9" s="70"/>
    </row>
    <row r="10" spans="1:10" ht="15" customHeight="1" hidden="1">
      <c r="A10" s="45"/>
      <c r="B10" s="41"/>
      <c r="C10" s="42"/>
      <c r="D10" s="42"/>
      <c r="E10" s="42"/>
      <c r="F10" s="42"/>
      <c r="G10" s="222"/>
      <c r="H10" s="49"/>
      <c r="I10" s="50"/>
      <c r="J10" s="70"/>
    </row>
    <row r="11" spans="1:10" ht="15" customHeight="1" hidden="1">
      <c r="A11" s="45"/>
      <c r="B11" s="41"/>
      <c r="C11" s="42"/>
      <c r="D11" s="42"/>
      <c r="E11" s="42"/>
      <c r="F11" s="42"/>
      <c r="G11" s="222"/>
      <c r="H11" s="49"/>
      <c r="I11" s="50"/>
      <c r="J11" s="70"/>
    </row>
    <row r="12" spans="1:10" ht="15" customHeight="1" hidden="1">
      <c r="A12" s="269"/>
      <c r="B12" s="270"/>
      <c r="C12" s="271"/>
      <c r="D12" s="271"/>
      <c r="E12" s="271"/>
      <c r="F12" s="271"/>
      <c r="G12" s="271"/>
      <c r="H12" s="272"/>
      <c r="I12" s="273"/>
      <c r="J12" s="70"/>
    </row>
    <row r="13" spans="1:10" ht="15" customHeight="1">
      <c r="A13" s="45" t="s">
        <v>1769</v>
      </c>
      <c r="B13" s="41" t="s">
        <v>707</v>
      </c>
      <c r="C13" s="42" t="s">
        <v>831</v>
      </c>
      <c r="D13" s="42" t="s">
        <v>832</v>
      </c>
      <c r="E13" s="42" t="s">
        <v>654</v>
      </c>
      <c r="F13" s="42" t="s">
        <v>1770</v>
      </c>
      <c r="G13" s="42" t="s">
        <v>1771</v>
      </c>
      <c r="H13" s="49" t="s">
        <v>1736</v>
      </c>
      <c r="I13" s="50" t="s">
        <v>1736</v>
      </c>
      <c r="J13" s="70"/>
    </row>
    <row r="14" spans="1:10" ht="15" customHeight="1">
      <c r="A14" s="45" t="s">
        <v>2129</v>
      </c>
      <c r="B14" s="41" t="s">
        <v>700</v>
      </c>
      <c r="C14" s="42" t="s">
        <v>435</v>
      </c>
      <c r="D14" s="42" t="s">
        <v>755</v>
      </c>
      <c r="E14" s="42" t="s">
        <v>731</v>
      </c>
      <c r="F14" s="42" t="s">
        <v>2130</v>
      </c>
      <c r="G14" s="42" t="s">
        <v>2131</v>
      </c>
      <c r="H14" s="49" t="s">
        <v>1429</v>
      </c>
      <c r="I14" s="50" t="s">
        <v>1429</v>
      </c>
      <c r="J14" s="70"/>
    </row>
    <row r="15" spans="1:10" ht="15" customHeight="1">
      <c r="A15" s="45" t="s">
        <v>1772</v>
      </c>
      <c r="B15" s="41" t="s">
        <v>701</v>
      </c>
      <c r="C15" s="42" t="s">
        <v>456</v>
      </c>
      <c r="D15" s="42" t="s">
        <v>457</v>
      </c>
      <c r="E15" s="42" t="s">
        <v>717</v>
      </c>
      <c r="F15" s="42" t="s">
        <v>1773</v>
      </c>
      <c r="G15" s="42" t="s">
        <v>1774</v>
      </c>
      <c r="H15" s="49" t="s">
        <v>1763</v>
      </c>
      <c r="I15" s="50" t="s">
        <v>1763</v>
      </c>
      <c r="J15" s="70"/>
    </row>
    <row r="16" spans="1:10" ht="15" customHeight="1">
      <c r="A16" s="45" t="s">
        <v>2292</v>
      </c>
      <c r="B16" s="41" t="s">
        <v>710</v>
      </c>
      <c r="C16" s="42" t="s">
        <v>747</v>
      </c>
      <c r="D16" s="42" t="s">
        <v>658</v>
      </c>
      <c r="E16" s="42" t="s">
        <v>659</v>
      </c>
      <c r="F16" s="42" t="s">
        <v>2293</v>
      </c>
      <c r="G16" s="42" t="s">
        <v>2294</v>
      </c>
      <c r="H16" s="49" t="s">
        <v>2253</v>
      </c>
      <c r="I16" s="50" t="s">
        <v>2253</v>
      </c>
      <c r="J16" s="70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22.57421875" style="2" customWidth="1"/>
    <col min="2" max="5" width="17.7109375" style="0" customWidth="1"/>
    <col min="6" max="6" width="18.7109375" style="0" bestFit="1" customWidth="1"/>
    <col min="7" max="7" width="19.00390625" style="0" bestFit="1" customWidth="1"/>
    <col min="8" max="8" width="19.140625" style="0" customWidth="1"/>
    <col min="9" max="9" width="19.00390625" style="0" bestFit="1" customWidth="1"/>
  </cols>
  <sheetData>
    <row r="1" spans="5:8" ht="15">
      <c r="E1" s="23"/>
      <c r="H1" s="23" t="str">
        <f>Startlist!$F1</f>
        <v> </v>
      </c>
    </row>
    <row r="2" spans="1:8" ht="15.75">
      <c r="A2" s="318" t="str">
        <f>Startlist!$A4</f>
        <v>17th South Estonian Rally</v>
      </c>
      <c r="B2" s="318"/>
      <c r="C2" s="318"/>
      <c r="D2" s="318"/>
      <c r="E2" s="318"/>
      <c r="F2" s="318"/>
      <c r="G2" s="318"/>
      <c r="H2" s="318"/>
    </row>
    <row r="3" spans="1:8" ht="15">
      <c r="A3" s="319" t="str">
        <f>Startlist!$F5</f>
        <v>August 30-31, 2019</v>
      </c>
      <c r="B3" s="319"/>
      <c r="C3" s="319"/>
      <c r="D3" s="319"/>
      <c r="E3" s="319"/>
      <c r="F3" s="319"/>
      <c r="G3" s="319"/>
      <c r="H3" s="319"/>
    </row>
    <row r="4" spans="1:8" ht="15">
      <c r="A4" s="319" t="str">
        <f>Startlist!$F6</f>
        <v>Võrumaa</v>
      </c>
      <c r="B4" s="319"/>
      <c r="C4" s="319"/>
      <c r="D4" s="319"/>
      <c r="E4" s="319"/>
      <c r="F4" s="319"/>
      <c r="G4" s="319"/>
      <c r="H4" s="319"/>
    </row>
    <row r="6" spans="1:9" ht="15">
      <c r="A6" s="5" t="s">
        <v>696</v>
      </c>
      <c r="H6" s="175"/>
      <c r="I6" s="175" t="s">
        <v>289</v>
      </c>
    </row>
    <row r="7" spans="1:9" ht="12.75">
      <c r="A7" s="178"/>
      <c r="B7" s="17"/>
      <c r="C7" s="17"/>
      <c r="D7" s="17"/>
      <c r="E7" s="18"/>
      <c r="F7" s="17"/>
      <c r="G7" s="17"/>
      <c r="H7" s="176"/>
      <c r="I7" s="17"/>
    </row>
    <row r="8" spans="1:9" ht="13.5" customHeight="1">
      <c r="A8" s="179"/>
      <c r="B8" s="100" t="s">
        <v>707</v>
      </c>
      <c r="C8" s="101" t="s">
        <v>763</v>
      </c>
      <c r="D8" s="101" t="s">
        <v>704</v>
      </c>
      <c r="E8" s="100" t="s">
        <v>701</v>
      </c>
      <c r="F8" s="101" t="s">
        <v>703</v>
      </c>
      <c r="G8" s="101" t="s">
        <v>700</v>
      </c>
      <c r="H8" s="100" t="s">
        <v>702</v>
      </c>
      <c r="I8" s="100" t="s">
        <v>710</v>
      </c>
    </row>
    <row r="9" spans="1:9" ht="12.75" customHeight="1">
      <c r="A9" s="177" t="s">
        <v>768</v>
      </c>
      <c r="B9" s="35" t="s">
        <v>1198</v>
      </c>
      <c r="C9" s="35" t="s">
        <v>1194</v>
      </c>
      <c r="D9" s="35" t="s">
        <v>1243</v>
      </c>
      <c r="E9" s="35" t="s">
        <v>940</v>
      </c>
      <c r="F9" s="35" t="s">
        <v>1144</v>
      </c>
      <c r="G9" s="35" t="s">
        <v>1111</v>
      </c>
      <c r="H9" s="35" t="s">
        <v>1254</v>
      </c>
      <c r="I9" s="35" t="s">
        <v>1001</v>
      </c>
    </row>
    <row r="10" spans="1:9" ht="12.75" customHeight="1">
      <c r="A10" s="38" t="s">
        <v>1535</v>
      </c>
      <c r="B10" s="36" t="s">
        <v>1536</v>
      </c>
      <c r="C10" s="36" t="s">
        <v>1537</v>
      </c>
      <c r="D10" s="36" t="s">
        <v>1538</v>
      </c>
      <c r="E10" s="36" t="s">
        <v>1539</v>
      </c>
      <c r="F10" s="36" t="s">
        <v>1540</v>
      </c>
      <c r="G10" s="36" t="s">
        <v>1541</v>
      </c>
      <c r="H10" s="36" t="s">
        <v>1542</v>
      </c>
      <c r="I10" s="36" t="s">
        <v>1543</v>
      </c>
    </row>
    <row r="11" spans="1:9" ht="12.75" customHeight="1">
      <c r="A11" s="39" t="s">
        <v>1544</v>
      </c>
      <c r="B11" s="37" t="s">
        <v>1545</v>
      </c>
      <c r="C11" s="37" t="s">
        <v>1546</v>
      </c>
      <c r="D11" s="37" t="s">
        <v>1547</v>
      </c>
      <c r="E11" s="37" t="s">
        <v>1548</v>
      </c>
      <c r="F11" s="37" t="s">
        <v>1549</v>
      </c>
      <c r="G11" s="37" t="s">
        <v>1550</v>
      </c>
      <c r="H11" s="37" t="s">
        <v>1551</v>
      </c>
      <c r="I11" s="37" t="s">
        <v>1552</v>
      </c>
    </row>
    <row r="12" spans="1:9" ht="12.75" customHeight="1">
      <c r="A12" s="177" t="s">
        <v>1553</v>
      </c>
      <c r="B12" s="35" t="s">
        <v>1204</v>
      </c>
      <c r="C12" s="35" t="s">
        <v>1195</v>
      </c>
      <c r="D12" s="35" t="s">
        <v>1233</v>
      </c>
      <c r="E12" s="35" t="s">
        <v>941</v>
      </c>
      <c r="F12" s="35" t="s">
        <v>955</v>
      </c>
      <c r="G12" s="35" t="s">
        <v>1112</v>
      </c>
      <c r="H12" s="35" t="s">
        <v>1108</v>
      </c>
      <c r="I12" s="35" t="s">
        <v>977</v>
      </c>
    </row>
    <row r="13" spans="1:9" ht="12.75" customHeight="1">
      <c r="A13" s="38" t="s">
        <v>1554</v>
      </c>
      <c r="B13" s="36" t="s">
        <v>1555</v>
      </c>
      <c r="C13" s="36" t="s">
        <v>1556</v>
      </c>
      <c r="D13" s="36" t="s">
        <v>1557</v>
      </c>
      <c r="E13" s="36" t="s">
        <v>1558</v>
      </c>
      <c r="F13" s="36" t="s">
        <v>1559</v>
      </c>
      <c r="G13" s="36" t="s">
        <v>1560</v>
      </c>
      <c r="H13" s="36" t="s">
        <v>1561</v>
      </c>
      <c r="I13" s="36" t="s">
        <v>1562</v>
      </c>
    </row>
    <row r="14" spans="1:9" ht="12.75" customHeight="1">
      <c r="A14" s="39" t="s">
        <v>1563</v>
      </c>
      <c r="B14" s="37" t="s">
        <v>1564</v>
      </c>
      <c r="C14" s="37" t="s">
        <v>1546</v>
      </c>
      <c r="D14" s="37" t="s">
        <v>1565</v>
      </c>
      <c r="E14" s="37" t="s">
        <v>1548</v>
      </c>
      <c r="F14" s="37" t="s">
        <v>1566</v>
      </c>
      <c r="G14" s="37" t="s">
        <v>1550</v>
      </c>
      <c r="H14" s="37" t="s">
        <v>1567</v>
      </c>
      <c r="I14" s="37" t="s">
        <v>1568</v>
      </c>
    </row>
    <row r="15" spans="1:9" ht="12.75" customHeight="1">
      <c r="A15" s="177" t="s">
        <v>1569</v>
      </c>
      <c r="B15" s="35" t="s">
        <v>1198</v>
      </c>
      <c r="C15" s="35" t="s">
        <v>1196</v>
      </c>
      <c r="D15" s="35" t="s">
        <v>1216</v>
      </c>
      <c r="E15" s="35" t="s">
        <v>942</v>
      </c>
      <c r="F15" s="35" t="s">
        <v>956</v>
      </c>
      <c r="G15" s="35" t="s">
        <v>1116</v>
      </c>
      <c r="H15" s="35" t="s">
        <v>1256</v>
      </c>
      <c r="I15" s="35" t="s">
        <v>1003</v>
      </c>
    </row>
    <row r="16" spans="1:9" ht="12.75" customHeight="1">
      <c r="A16" s="38" t="s">
        <v>1570</v>
      </c>
      <c r="B16" s="36" t="s">
        <v>1536</v>
      </c>
      <c r="C16" s="36" t="s">
        <v>1571</v>
      </c>
      <c r="D16" s="36" t="s">
        <v>1572</v>
      </c>
      <c r="E16" s="36" t="s">
        <v>1573</v>
      </c>
      <c r="F16" s="36" t="s">
        <v>1574</v>
      </c>
      <c r="G16" s="36" t="s">
        <v>1575</v>
      </c>
      <c r="H16" s="36" t="s">
        <v>1576</v>
      </c>
      <c r="I16" s="36" t="s">
        <v>1577</v>
      </c>
    </row>
    <row r="17" spans="1:9" ht="12.75" customHeight="1">
      <c r="A17" s="38" t="s">
        <v>1544</v>
      </c>
      <c r="B17" s="40" t="s">
        <v>1545</v>
      </c>
      <c r="C17" s="37" t="s">
        <v>1546</v>
      </c>
      <c r="D17" s="37" t="s">
        <v>1547</v>
      </c>
      <c r="E17" s="37" t="s">
        <v>1548</v>
      </c>
      <c r="F17" s="37" t="s">
        <v>1566</v>
      </c>
      <c r="G17" s="37" t="s">
        <v>1578</v>
      </c>
      <c r="H17" s="37" t="s">
        <v>1551</v>
      </c>
      <c r="I17" s="37" t="s">
        <v>1552</v>
      </c>
    </row>
    <row r="18" spans="1:9" ht="12.75" customHeight="1">
      <c r="A18" s="177" t="s">
        <v>290</v>
      </c>
      <c r="B18" s="35" t="s">
        <v>1709</v>
      </c>
      <c r="C18" s="35" t="s">
        <v>1711</v>
      </c>
      <c r="D18" s="35" t="s">
        <v>1052</v>
      </c>
      <c r="E18" s="35" t="s">
        <v>1788</v>
      </c>
      <c r="F18" s="35" t="s">
        <v>1851</v>
      </c>
      <c r="G18" s="35" t="s">
        <v>1794</v>
      </c>
      <c r="H18" s="35" t="s">
        <v>1731</v>
      </c>
      <c r="I18" s="35" t="s">
        <v>1902</v>
      </c>
    </row>
    <row r="19" spans="1:9" ht="12.75" customHeight="1">
      <c r="A19" s="38" t="s">
        <v>291</v>
      </c>
      <c r="B19" s="36" t="s">
        <v>292</v>
      </c>
      <c r="C19" s="36" t="s">
        <v>293</v>
      </c>
      <c r="D19" s="36" t="s">
        <v>294</v>
      </c>
      <c r="E19" s="36" t="s">
        <v>295</v>
      </c>
      <c r="F19" s="36" t="s">
        <v>296</v>
      </c>
      <c r="G19" s="36" t="s">
        <v>297</v>
      </c>
      <c r="H19" s="36" t="s">
        <v>298</v>
      </c>
      <c r="I19" s="36" t="s">
        <v>299</v>
      </c>
    </row>
    <row r="20" spans="1:9" ht="12.75" customHeight="1">
      <c r="A20" s="39" t="s">
        <v>300</v>
      </c>
      <c r="B20" s="37" t="s">
        <v>1545</v>
      </c>
      <c r="C20" s="37" t="s">
        <v>1546</v>
      </c>
      <c r="D20" s="37" t="s">
        <v>1547</v>
      </c>
      <c r="E20" s="37" t="s">
        <v>301</v>
      </c>
      <c r="F20" s="37" t="s">
        <v>1566</v>
      </c>
      <c r="G20" s="37" t="s">
        <v>1578</v>
      </c>
      <c r="H20" s="37" t="s">
        <v>1551</v>
      </c>
      <c r="I20" s="37" t="s">
        <v>1568</v>
      </c>
    </row>
    <row r="21" spans="1:9" ht="12.75" customHeight="1">
      <c r="A21" s="280" t="s">
        <v>302</v>
      </c>
      <c r="B21" s="40" t="s">
        <v>1710</v>
      </c>
      <c r="C21" s="35" t="s">
        <v>1712</v>
      </c>
      <c r="D21" s="35" t="s">
        <v>1778</v>
      </c>
      <c r="E21" s="35" t="s">
        <v>1789</v>
      </c>
      <c r="F21" s="35" t="s">
        <v>1860</v>
      </c>
      <c r="G21" s="35" t="s">
        <v>1792</v>
      </c>
      <c r="H21" s="35" t="s">
        <v>1743</v>
      </c>
      <c r="I21" s="35" t="s">
        <v>1903</v>
      </c>
    </row>
    <row r="22" spans="1:9" ht="12.75" customHeight="1">
      <c r="A22" s="38" t="s">
        <v>303</v>
      </c>
      <c r="B22" s="36" t="s">
        <v>304</v>
      </c>
      <c r="C22" s="36" t="s">
        <v>305</v>
      </c>
      <c r="D22" s="36" t="s">
        <v>306</v>
      </c>
      <c r="E22" s="36" t="s">
        <v>307</v>
      </c>
      <c r="F22" s="36" t="s">
        <v>308</v>
      </c>
      <c r="G22" s="36" t="s">
        <v>309</v>
      </c>
      <c r="H22" s="36" t="s">
        <v>310</v>
      </c>
      <c r="I22" s="36" t="s">
        <v>311</v>
      </c>
    </row>
    <row r="23" spans="1:9" ht="12.75" customHeight="1">
      <c r="A23" s="38" t="s">
        <v>312</v>
      </c>
      <c r="B23" s="40" t="s">
        <v>1545</v>
      </c>
      <c r="C23" s="37" t="s">
        <v>1546</v>
      </c>
      <c r="D23" s="37" t="s">
        <v>1547</v>
      </c>
      <c r="E23" s="37" t="s">
        <v>301</v>
      </c>
      <c r="F23" s="37" t="s">
        <v>313</v>
      </c>
      <c r="G23" s="37" t="s">
        <v>1550</v>
      </c>
      <c r="H23" s="37" t="s">
        <v>1567</v>
      </c>
      <c r="I23" s="37" t="s">
        <v>1568</v>
      </c>
    </row>
    <row r="24" spans="1:9" ht="12.75" customHeight="1">
      <c r="A24" s="308" t="s">
        <v>314</v>
      </c>
      <c r="B24" s="35" t="s">
        <v>1947</v>
      </c>
      <c r="C24" s="35" t="s">
        <v>967</v>
      </c>
      <c r="D24" s="35" t="s">
        <v>1972</v>
      </c>
      <c r="E24" s="35" t="s">
        <v>1979</v>
      </c>
      <c r="F24" s="35" t="s">
        <v>2036</v>
      </c>
      <c r="G24" s="35" t="s">
        <v>1989</v>
      </c>
      <c r="H24" s="35" t="s">
        <v>1967</v>
      </c>
      <c r="I24" s="35" t="s">
        <v>2066</v>
      </c>
    </row>
    <row r="25" spans="1:9" ht="12.75" customHeight="1">
      <c r="A25" s="309" t="s">
        <v>315</v>
      </c>
      <c r="B25" s="40" t="s">
        <v>316</v>
      </c>
      <c r="C25" s="40" t="s">
        <v>317</v>
      </c>
      <c r="D25" s="40" t="s">
        <v>318</v>
      </c>
      <c r="E25" s="40" t="s">
        <v>319</v>
      </c>
      <c r="F25" s="40" t="s">
        <v>320</v>
      </c>
      <c r="G25" s="40" t="s">
        <v>321</v>
      </c>
      <c r="H25" s="40" t="s">
        <v>322</v>
      </c>
      <c r="I25" s="40" t="s">
        <v>323</v>
      </c>
    </row>
    <row r="26" spans="1:9" ht="12.75" customHeight="1">
      <c r="A26" s="310" t="s">
        <v>300</v>
      </c>
      <c r="B26" s="40" t="s">
        <v>1545</v>
      </c>
      <c r="C26" s="40" t="s">
        <v>1546</v>
      </c>
      <c r="D26" s="40" t="s">
        <v>1547</v>
      </c>
      <c r="E26" s="40" t="s">
        <v>301</v>
      </c>
      <c r="F26" s="40" t="s">
        <v>1566</v>
      </c>
      <c r="G26" s="40" t="s">
        <v>1578</v>
      </c>
      <c r="H26" s="40" t="s">
        <v>1551</v>
      </c>
      <c r="I26" s="40" t="s">
        <v>1568</v>
      </c>
    </row>
    <row r="27" spans="1:9" ht="12.75" customHeight="1">
      <c r="A27" s="311"/>
      <c r="B27" s="37"/>
      <c r="C27" s="37"/>
      <c r="D27" s="37" t="s">
        <v>1565</v>
      </c>
      <c r="E27" s="37"/>
      <c r="F27" s="37"/>
      <c r="G27" s="37"/>
      <c r="H27" s="37"/>
      <c r="I27" s="37"/>
    </row>
    <row r="28" spans="1:9" ht="12.75" customHeight="1">
      <c r="A28" s="280" t="s">
        <v>324</v>
      </c>
      <c r="B28" s="40" t="s">
        <v>1948</v>
      </c>
      <c r="C28" s="35" t="s">
        <v>1949</v>
      </c>
      <c r="D28" s="35" t="s">
        <v>1973</v>
      </c>
      <c r="E28" s="35" t="s">
        <v>1980</v>
      </c>
      <c r="F28" s="35" t="s">
        <v>1328</v>
      </c>
      <c r="G28" s="35" t="s">
        <v>1990</v>
      </c>
      <c r="H28" s="35" t="s">
        <v>1968</v>
      </c>
      <c r="I28" s="35" t="s">
        <v>2067</v>
      </c>
    </row>
    <row r="29" spans="1:9" ht="12.75" customHeight="1">
      <c r="A29" s="38" t="s">
        <v>325</v>
      </c>
      <c r="B29" s="36" t="s">
        <v>326</v>
      </c>
      <c r="C29" s="36" t="s">
        <v>327</v>
      </c>
      <c r="D29" s="36" t="s">
        <v>328</v>
      </c>
      <c r="E29" s="36" t="s">
        <v>329</v>
      </c>
      <c r="F29" s="36" t="s">
        <v>330</v>
      </c>
      <c r="G29" s="36" t="s">
        <v>331</v>
      </c>
      <c r="H29" s="36" t="s">
        <v>332</v>
      </c>
      <c r="I29" s="36" t="s">
        <v>333</v>
      </c>
    </row>
    <row r="30" spans="1:9" ht="12.75" customHeight="1">
      <c r="A30" s="38" t="s">
        <v>312</v>
      </c>
      <c r="B30" s="40" t="s">
        <v>1545</v>
      </c>
      <c r="C30" s="37" t="s">
        <v>1546</v>
      </c>
      <c r="D30" s="37" t="s">
        <v>1547</v>
      </c>
      <c r="E30" s="37" t="s">
        <v>301</v>
      </c>
      <c r="F30" s="37" t="s">
        <v>313</v>
      </c>
      <c r="G30" s="37" t="s">
        <v>1578</v>
      </c>
      <c r="H30" s="37" t="s">
        <v>1551</v>
      </c>
      <c r="I30" s="37" t="s">
        <v>1568</v>
      </c>
    </row>
    <row r="31" spans="1:9" ht="12.75" customHeight="1">
      <c r="A31" s="177" t="s">
        <v>334</v>
      </c>
      <c r="B31" s="35" t="s">
        <v>2132</v>
      </c>
      <c r="C31" s="35" t="s">
        <v>2134</v>
      </c>
      <c r="D31" s="35" t="s">
        <v>2157</v>
      </c>
      <c r="E31" s="35" t="s">
        <v>2159</v>
      </c>
      <c r="F31" s="35" t="s">
        <v>2213</v>
      </c>
      <c r="G31" s="35" t="s">
        <v>2171</v>
      </c>
      <c r="H31" s="35" t="s">
        <v>1206</v>
      </c>
      <c r="I31" s="35" t="s">
        <v>2233</v>
      </c>
    </row>
    <row r="32" spans="1:9" ht="12.75" customHeight="1">
      <c r="A32" s="38" t="s">
        <v>335</v>
      </c>
      <c r="B32" s="36" t="s">
        <v>336</v>
      </c>
      <c r="C32" s="36" t="s">
        <v>337</v>
      </c>
      <c r="D32" s="36" t="s">
        <v>338</v>
      </c>
      <c r="E32" s="36" t="s">
        <v>339</v>
      </c>
      <c r="F32" s="36" t="s">
        <v>340</v>
      </c>
      <c r="G32" s="36" t="s">
        <v>341</v>
      </c>
      <c r="H32" s="36" t="s">
        <v>342</v>
      </c>
      <c r="I32" s="36" t="s">
        <v>343</v>
      </c>
    </row>
    <row r="33" spans="1:9" ht="12.75" customHeight="1">
      <c r="A33" s="38" t="s">
        <v>344</v>
      </c>
      <c r="B33" s="40" t="s">
        <v>1545</v>
      </c>
      <c r="C33" s="37" t="s">
        <v>1546</v>
      </c>
      <c r="D33" s="37" t="s">
        <v>1565</v>
      </c>
      <c r="E33" s="37" t="s">
        <v>301</v>
      </c>
      <c r="F33" s="37" t="s">
        <v>1566</v>
      </c>
      <c r="G33" s="37" t="s">
        <v>1578</v>
      </c>
      <c r="H33" s="37" t="s">
        <v>1567</v>
      </c>
      <c r="I33" s="37" t="s">
        <v>1568</v>
      </c>
    </row>
    <row r="34" spans="1:9" ht="12.75" customHeight="1">
      <c r="A34" s="177" t="s">
        <v>345</v>
      </c>
      <c r="B34" s="35" t="s">
        <v>2133</v>
      </c>
      <c r="C34" s="35" t="s">
        <v>2135</v>
      </c>
      <c r="D34" s="35" t="s">
        <v>2158</v>
      </c>
      <c r="E34" s="35" t="s">
        <v>2160</v>
      </c>
      <c r="F34" s="35" t="s">
        <v>2214</v>
      </c>
      <c r="G34" s="35" t="s">
        <v>1162</v>
      </c>
      <c r="H34" s="35" t="s">
        <v>2172</v>
      </c>
      <c r="I34" s="35" t="s">
        <v>2252</v>
      </c>
    </row>
    <row r="35" spans="1:9" ht="12.75" customHeight="1">
      <c r="A35" s="38" t="s">
        <v>346</v>
      </c>
      <c r="B35" s="36" t="s">
        <v>347</v>
      </c>
      <c r="C35" s="36" t="s">
        <v>348</v>
      </c>
      <c r="D35" s="36" t="s">
        <v>349</v>
      </c>
      <c r="E35" s="36" t="s">
        <v>350</v>
      </c>
      <c r="F35" s="36" t="s">
        <v>294</v>
      </c>
      <c r="G35" s="36" t="s">
        <v>351</v>
      </c>
      <c r="H35" s="36" t="s">
        <v>352</v>
      </c>
      <c r="I35" s="36" t="s">
        <v>353</v>
      </c>
    </row>
    <row r="36" spans="1:9" ht="12.75" customHeight="1">
      <c r="A36" s="38" t="s">
        <v>354</v>
      </c>
      <c r="B36" s="40" t="s">
        <v>1545</v>
      </c>
      <c r="C36" s="37" t="s">
        <v>1546</v>
      </c>
      <c r="D36" s="37" t="s">
        <v>1565</v>
      </c>
      <c r="E36" s="37" t="s">
        <v>301</v>
      </c>
      <c r="F36" s="37" t="s">
        <v>1566</v>
      </c>
      <c r="G36" s="37" t="s">
        <v>1578</v>
      </c>
      <c r="H36" s="37" t="s">
        <v>1567</v>
      </c>
      <c r="I36" s="37" t="s">
        <v>1552</v>
      </c>
    </row>
    <row r="37" spans="1:9" ht="12.75" customHeight="1">
      <c r="A37" s="177" t="s">
        <v>355</v>
      </c>
      <c r="B37" s="35" t="s">
        <v>1992</v>
      </c>
      <c r="C37" s="35" t="s">
        <v>2302</v>
      </c>
      <c r="D37" s="35" t="s">
        <v>18</v>
      </c>
      <c r="E37" s="35" t="s">
        <v>25</v>
      </c>
      <c r="F37" s="35" t="s">
        <v>115</v>
      </c>
      <c r="G37" s="35" t="s">
        <v>53</v>
      </c>
      <c r="H37" s="35" t="s">
        <v>172</v>
      </c>
      <c r="I37" s="35" t="s">
        <v>178</v>
      </c>
    </row>
    <row r="38" spans="1:9" ht="12.75" customHeight="1">
      <c r="A38" s="38" t="s">
        <v>356</v>
      </c>
      <c r="B38" s="36" t="s">
        <v>357</v>
      </c>
      <c r="C38" s="36" t="s">
        <v>358</v>
      </c>
      <c r="D38" s="36" t="s">
        <v>359</v>
      </c>
      <c r="E38" s="36" t="s">
        <v>360</v>
      </c>
      <c r="F38" s="36" t="s">
        <v>361</v>
      </c>
      <c r="G38" s="36" t="s">
        <v>362</v>
      </c>
      <c r="H38" s="36" t="s">
        <v>363</v>
      </c>
      <c r="I38" s="36" t="s">
        <v>364</v>
      </c>
    </row>
    <row r="39" spans="1:9" ht="12.75" customHeight="1">
      <c r="A39" s="38" t="s">
        <v>344</v>
      </c>
      <c r="B39" s="40" t="s">
        <v>1545</v>
      </c>
      <c r="C39" s="37" t="s">
        <v>1546</v>
      </c>
      <c r="D39" s="37" t="s">
        <v>1565</v>
      </c>
      <c r="E39" s="37" t="s">
        <v>301</v>
      </c>
      <c r="F39" s="37" t="s">
        <v>313</v>
      </c>
      <c r="G39" s="37" t="s">
        <v>1578</v>
      </c>
      <c r="H39" s="37" t="s">
        <v>365</v>
      </c>
      <c r="I39" s="37" t="s">
        <v>1568</v>
      </c>
    </row>
    <row r="40" spans="1:9" ht="12.75" customHeight="1">
      <c r="A40" s="177" t="s">
        <v>366</v>
      </c>
      <c r="B40" s="35" t="s">
        <v>1778</v>
      </c>
      <c r="C40" s="35" t="s">
        <v>2303</v>
      </c>
      <c r="D40" s="35" t="s">
        <v>19</v>
      </c>
      <c r="E40" s="35" t="s">
        <v>26</v>
      </c>
      <c r="F40" s="35" t="s">
        <v>2214</v>
      </c>
      <c r="G40" s="35" t="s">
        <v>54</v>
      </c>
      <c r="H40" s="35" t="s">
        <v>62</v>
      </c>
      <c r="I40" s="35" t="s">
        <v>179</v>
      </c>
    </row>
    <row r="41" spans="1:9" ht="12.75" customHeight="1">
      <c r="A41" s="38" t="s">
        <v>367</v>
      </c>
      <c r="B41" s="36" t="s">
        <v>368</v>
      </c>
      <c r="C41" s="36" t="s">
        <v>369</v>
      </c>
      <c r="D41" s="36" t="s">
        <v>370</v>
      </c>
      <c r="E41" s="36" t="s">
        <v>371</v>
      </c>
      <c r="F41" s="36" t="s">
        <v>294</v>
      </c>
      <c r="G41" s="36" t="s">
        <v>372</v>
      </c>
      <c r="H41" s="36" t="s">
        <v>373</v>
      </c>
      <c r="I41" s="36" t="s">
        <v>374</v>
      </c>
    </row>
    <row r="42" spans="1:9" ht="12.75" customHeight="1">
      <c r="A42" s="39" t="s">
        <v>354</v>
      </c>
      <c r="B42" s="37" t="s">
        <v>1545</v>
      </c>
      <c r="C42" s="37" t="s">
        <v>1546</v>
      </c>
      <c r="D42" s="37" t="s">
        <v>1565</v>
      </c>
      <c r="E42" s="37" t="s">
        <v>301</v>
      </c>
      <c r="F42" s="37" t="s">
        <v>1566</v>
      </c>
      <c r="G42" s="37" t="s">
        <v>1578</v>
      </c>
      <c r="H42" s="37" t="s">
        <v>1567</v>
      </c>
      <c r="I42" s="37" t="s">
        <v>1568</v>
      </c>
    </row>
    <row r="44" ht="12.75">
      <c r="A44" s="9" t="s">
        <v>375</v>
      </c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fitToHeight="1" fitToWidth="1" horizontalDpi="360" verticalDpi="36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2019-08-31T17:45:17Z</cp:lastPrinted>
  <dcterms:created xsi:type="dcterms:W3CDTF">2004-09-28T13:23:33Z</dcterms:created>
  <dcterms:modified xsi:type="dcterms:W3CDTF">2019-08-31T17:58:37Z</dcterms:modified>
  <cp:category/>
  <cp:version/>
  <cp:contentType/>
  <cp:contentStatus/>
</cp:coreProperties>
</file>