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68" firstSheet="1" activeTab="3"/>
  </bookViews>
  <sheets>
    <sheet name="Startlist" sheetId="1" r:id="rId1"/>
    <sheet name="Startlist 2.Day" sheetId="2" r:id="rId2"/>
    <sheet name="Results Day 1" sheetId="3" r:id="rId3"/>
    <sheet name="Results" sheetId="4" r:id="rId4"/>
    <sheet name="Teams EE CH" sheetId="5" r:id="rId5"/>
    <sheet name="Winners" sheetId="6" r:id="rId6"/>
    <sheet name="Retired" sheetId="7" r:id="rId7"/>
    <sheet name="Penalt" sheetId="8" r:id="rId8"/>
    <sheet name="Speed" sheetId="9" r:id="rId9"/>
    <sheet name="Classes" sheetId="10" r:id="rId10"/>
    <sheet name="Overall result" sheetId="11" r:id="rId11"/>
    <sheet name="Powerstage" sheetId="12" r:id="rId12"/>
    <sheet name="Champ Classes" sheetId="13" r:id="rId13"/>
  </sheets>
  <definedNames>
    <definedName name="_xlnm._FilterDatabase" localSheetId="12" hidden="1">'Champ Classes'!$A$1:$D$124</definedName>
    <definedName name="_xlnm._FilterDatabase" localSheetId="10" hidden="1">'Overall result'!$A$7:$H$137</definedName>
    <definedName name="_xlnm._FilterDatabase" localSheetId="11" hidden="1">'Powerstage'!$A$7:$H$39</definedName>
    <definedName name="_xlnm._FilterDatabase" localSheetId="0" hidden="1">'Startlist'!$A$9:$I$165</definedName>
    <definedName name="_xlnm._FilterDatabase" localSheetId="1" hidden="1">'Startlist 2.Day'!$A$9:$I$154</definedName>
    <definedName name="EXCKLASS" localSheetId="9">'Classes'!$C$8:$F$15</definedName>
    <definedName name="EXCPENAL" localSheetId="7">'Penalt'!$A$13:$J$34</definedName>
    <definedName name="EXCPENAL_1" localSheetId="7">'Penalt'!#REF!</definedName>
    <definedName name="EXCPENAL_2" localSheetId="7">'Penalt'!#REF!</definedName>
    <definedName name="EXCPENAL_3" localSheetId="7">'Penalt'!#REF!</definedName>
    <definedName name="EXCPENAL_4" localSheetId="7">'Penalt'!#REF!</definedName>
    <definedName name="EXCRETIR" localSheetId="6">'Retired'!$A$12:$H$74</definedName>
    <definedName name="EXCSTART" localSheetId="10">'Overall result'!$A$8:$J$61</definedName>
    <definedName name="EXCSTART" localSheetId="11">'Powerstage'!$A$8:$I$39</definedName>
    <definedName name="EXCSTART" localSheetId="0">'Startlist'!$A$10:$J$165</definedName>
    <definedName name="EXCSTART" localSheetId="1">'Startlist 2.Day'!$A$10:$J$154</definedName>
    <definedName name="EXCSTART_1" localSheetId="10">'Overall result'!$A$8:$J$61</definedName>
    <definedName name="GGG" localSheetId="3">'Results'!$A$8:$S$319</definedName>
    <definedName name="GGG" localSheetId="2">'Results Day 1'!$A$8:$I$319</definedName>
    <definedName name="_xlnm.Print_Area" localSheetId="12">'Champ Classes'!$A$1:$D$68</definedName>
    <definedName name="_xlnm.Print_Area" localSheetId="9">'Classes'!$A$1:$G$21</definedName>
    <definedName name="_xlnm.Print_Area" localSheetId="7">'Penalt'!$A$1:$I$34</definedName>
    <definedName name="_xlnm.Print_Area" localSheetId="3">'Results'!$A$2:$R$319</definedName>
    <definedName name="_xlnm.Print_Area" localSheetId="2">'Results Day 1'!$A$2:$H$319</definedName>
    <definedName name="_xlnm.Print_Area" localSheetId="6">'Retired'!$A$1:$G$74</definedName>
    <definedName name="_xlnm.Print_Area" localSheetId="8">'Speed'!$A$1:$I$51</definedName>
    <definedName name="_xlnm.Print_Area" localSheetId="0">'Startlist'!$A$1:$I$165</definedName>
    <definedName name="_xlnm.Print_Area" localSheetId="1">'Startlist 2.Day'!$A$1:$I$154</definedName>
    <definedName name="_xlnm.Print_Area" localSheetId="5">'Winners'!$A$1:$I$53</definedName>
  </definedNames>
  <calcPr fullCalcOnLoad="1"/>
</workbook>
</file>

<file path=xl/sharedStrings.xml><?xml version="1.0" encoding="utf-8"?>
<sst xmlns="http://schemas.openxmlformats.org/spreadsheetml/2006/main" count="10094" uniqueCount="4518">
  <si>
    <t xml:space="preserve">  51/1</t>
  </si>
  <si>
    <t>+20.43,3</t>
  </si>
  <si>
    <t xml:space="preserve"> 66/12</t>
  </si>
  <si>
    <t xml:space="preserve"> 67/9</t>
  </si>
  <si>
    <t xml:space="preserve"> 69/2</t>
  </si>
  <si>
    <t>15.10,8</t>
  </si>
  <si>
    <t xml:space="preserve"> 1:22.46,4</t>
  </si>
  <si>
    <t>+21.37,0</t>
  </si>
  <si>
    <t xml:space="preserve"> 70/10</t>
  </si>
  <si>
    <t xml:space="preserve"> 71/13</t>
  </si>
  <si>
    <t xml:space="preserve"> 72/14</t>
  </si>
  <si>
    <t xml:space="preserve">  83/13</t>
  </si>
  <si>
    <t xml:space="preserve"> 73/3</t>
  </si>
  <si>
    <t xml:space="preserve"> 4.51,6</t>
  </si>
  <si>
    <t>15.40,0</t>
  </si>
  <si>
    <t xml:space="preserve"> 4.17,4</t>
  </si>
  <si>
    <t xml:space="preserve"> 1:24.09,6</t>
  </si>
  <si>
    <t>+23.00,2</t>
  </si>
  <si>
    <t xml:space="preserve"> 74/4</t>
  </si>
  <si>
    <t xml:space="preserve"> 4.50,8</t>
  </si>
  <si>
    <t>15.49,1</t>
  </si>
  <si>
    <t xml:space="preserve"> 4.10,3</t>
  </si>
  <si>
    <t xml:space="preserve"> 1:24.49,8</t>
  </si>
  <si>
    <t xml:space="preserve"> 75/11</t>
  </si>
  <si>
    <t xml:space="preserve">  85/12</t>
  </si>
  <si>
    <t xml:space="preserve"> 76/7</t>
  </si>
  <si>
    <t xml:space="preserve"> 77/13</t>
  </si>
  <si>
    <t xml:space="preserve">  92/14</t>
  </si>
  <si>
    <t xml:space="preserve"> 4.57,4</t>
  </si>
  <si>
    <t>16.06,1</t>
  </si>
  <si>
    <t xml:space="preserve"> 1:26.30,7</t>
  </si>
  <si>
    <t>+25.21,3</t>
  </si>
  <si>
    <t xml:space="preserve"> 5.01,8</t>
  </si>
  <si>
    <t>16.09,1</t>
  </si>
  <si>
    <t xml:space="preserve"> 1:26.41,3</t>
  </si>
  <si>
    <t>+25.31,9</t>
  </si>
  <si>
    <t xml:space="preserve"> 80/14</t>
  </si>
  <si>
    <t>14.16,0</t>
  </si>
  <si>
    <t xml:space="preserve"> 4.37,8</t>
  </si>
  <si>
    <t xml:space="preserve"> 1:26.52,6</t>
  </si>
  <si>
    <t xml:space="preserve">  86/13</t>
  </si>
  <si>
    <t>+25.43,2</t>
  </si>
  <si>
    <t>15.47,3</t>
  </si>
  <si>
    <t xml:space="preserve"> 4.21,6</t>
  </si>
  <si>
    <t xml:space="preserve"> 1:27.15,4</t>
  </si>
  <si>
    <t>+26.06,0</t>
  </si>
  <si>
    <t xml:space="preserve"> 82/8</t>
  </si>
  <si>
    <t xml:space="preserve"> 4.55,3</t>
  </si>
  <si>
    <t>16.15,1</t>
  </si>
  <si>
    <t xml:space="preserve"> 4.25,2</t>
  </si>
  <si>
    <t xml:space="preserve"> 1:27.43,0</t>
  </si>
  <si>
    <t xml:space="preserve">  81/11</t>
  </si>
  <si>
    <t>+26.33,6</t>
  </si>
  <si>
    <t xml:space="preserve"> 84/13</t>
  </si>
  <si>
    <t xml:space="preserve">  46/13</t>
  </si>
  <si>
    <t xml:space="preserve"> 85/9</t>
  </si>
  <si>
    <t>16.26,6</t>
  </si>
  <si>
    <t xml:space="preserve"> 1:29.33,5</t>
  </si>
  <si>
    <t xml:space="preserve">  70/5</t>
  </si>
  <si>
    <t>+28.24,1</t>
  </si>
  <si>
    <t xml:space="preserve"> 86/16</t>
  </si>
  <si>
    <t xml:space="preserve"> 4.37,6</t>
  </si>
  <si>
    <t>14.53,3</t>
  </si>
  <si>
    <t xml:space="preserve"> 4.25,0</t>
  </si>
  <si>
    <t xml:space="preserve"> 1:30.34,6</t>
  </si>
  <si>
    <t>+29.25,2</t>
  </si>
  <si>
    <t xml:space="preserve"> 87/10</t>
  </si>
  <si>
    <t>15.46,9</t>
  </si>
  <si>
    <t xml:space="preserve"> 1:34.08,3</t>
  </si>
  <si>
    <t xml:space="preserve">  71/6</t>
  </si>
  <si>
    <t>+32.58,9</t>
  </si>
  <si>
    <t xml:space="preserve"> 88/12</t>
  </si>
  <si>
    <t xml:space="preserve"> 89/11</t>
  </si>
  <si>
    <t xml:space="preserve"> 5.36,3</t>
  </si>
  <si>
    <t>18.19,8</t>
  </si>
  <si>
    <t xml:space="preserve"> 1:39.41,6</t>
  </si>
  <si>
    <t xml:space="preserve">  93/14</t>
  </si>
  <si>
    <t>+38.32,2</t>
  </si>
  <si>
    <t>15.26,4</t>
  </si>
  <si>
    <t xml:space="preserve"> 1:39.47,9</t>
  </si>
  <si>
    <t xml:space="preserve">  66/4</t>
  </si>
  <si>
    <t>+38.38,5</t>
  </si>
  <si>
    <t xml:space="preserve"> 91/13</t>
  </si>
  <si>
    <t>18.33,8</t>
  </si>
  <si>
    <t xml:space="preserve"> 4.52,6</t>
  </si>
  <si>
    <t xml:space="preserve"> 1:40.11,7</t>
  </si>
  <si>
    <t xml:space="preserve">  91/13</t>
  </si>
  <si>
    <t>+39.02,3</t>
  </si>
  <si>
    <t xml:space="preserve"> 92/14</t>
  </si>
  <si>
    <t xml:space="preserve"> 5.10,6</t>
  </si>
  <si>
    <t>17.06,7</t>
  </si>
  <si>
    <t xml:space="preserve"> 4.44,9</t>
  </si>
  <si>
    <t xml:space="preserve"> 1:40.18,4</t>
  </si>
  <si>
    <t xml:space="preserve">  88/12</t>
  </si>
  <si>
    <t>+39.09,0</t>
  </si>
  <si>
    <t xml:space="preserve"> 93/8</t>
  </si>
  <si>
    <t xml:space="preserve"> 4.22,4</t>
  </si>
  <si>
    <t>14.42,2</t>
  </si>
  <si>
    <t xml:space="preserve"> 4.05,2</t>
  </si>
  <si>
    <t xml:space="preserve"> 4.24,8</t>
  </si>
  <si>
    <t xml:space="preserve"> 4.49,9</t>
  </si>
  <si>
    <t>TYRE</t>
  </si>
  <si>
    <t xml:space="preserve">  29/8</t>
  </si>
  <si>
    <t xml:space="preserve">  49/12</t>
  </si>
  <si>
    <t xml:space="preserve">  42/12</t>
  </si>
  <si>
    <t xml:space="preserve">  48/11</t>
  </si>
  <si>
    <t xml:space="preserve">  98/4</t>
  </si>
  <si>
    <t xml:space="preserve">  36/4</t>
  </si>
  <si>
    <t xml:space="preserve">  45/6</t>
  </si>
  <si>
    <t xml:space="preserve">  50/3</t>
  </si>
  <si>
    <t xml:space="preserve">  54/9</t>
  </si>
  <si>
    <t xml:space="preserve">  62/12</t>
  </si>
  <si>
    <t xml:space="preserve">  96/13</t>
  </si>
  <si>
    <t xml:space="preserve">  74/8</t>
  </si>
  <si>
    <t xml:space="preserve">  80/10</t>
  </si>
  <si>
    <t xml:space="preserve">  73/1</t>
  </si>
  <si>
    <t xml:space="preserve">  74/9</t>
  </si>
  <si>
    <t xml:space="preserve">  81/17</t>
  </si>
  <si>
    <t xml:space="preserve">  77/2</t>
  </si>
  <si>
    <t xml:space="preserve">  84/12</t>
  </si>
  <si>
    <t xml:space="preserve">  85/5</t>
  </si>
  <si>
    <t xml:space="preserve">  94/8</t>
  </si>
  <si>
    <t xml:space="preserve">  93/7</t>
  </si>
  <si>
    <t xml:space="preserve">  87/7</t>
  </si>
  <si>
    <t xml:space="preserve">  99/13</t>
  </si>
  <si>
    <t xml:space="preserve">  83/19</t>
  </si>
  <si>
    <t xml:space="preserve">  90/4</t>
  </si>
  <si>
    <t xml:space="preserve">  86/6</t>
  </si>
  <si>
    <t xml:space="preserve"> 102/16</t>
  </si>
  <si>
    <t xml:space="preserve">  82/3</t>
  </si>
  <si>
    <t xml:space="preserve"> 101/15</t>
  </si>
  <si>
    <t xml:space="preserve">  99/15</t>
  </si>
  <si>
    <t xml:space="preserve"> 3.51,9</t>
  </si>
  <si>
    <t>WHEEL OFF</t>
  </si>
  <si>
    <t xml:space="preserve"> 4.19,9</t>
  </si>
  <si>
    <t>14.12,3</t>
  </si>
  <si>
    <t xml:space="preserve">  84/4</t>
  </si>
  <si>
    <t>15.19,3</t>
  </si>
  <si>
    <t>GENERATOR</t>
  </si>
  <si>
    <t xml:space="preserve">  69/6</t>
  </si>
  <si>
    <t xml:space="preserve">  76/16</t>
  </si>
  <si>
    <t xml:space="preserve">  92/6</t>
  </si>
  <si>
    <t>Started  156 /  Finished   93</t>
  </si>
  <si>
    <t xml:space="preserve">   2</t>
  </si>
  <si>
    <t xml:space="preserve">  15</t>
  </si>
  <si>
    <t xml:space="preserve">   7</t>
  </si>
  <si>
    <t xml:space="preserve">   5</t>
  </si>
  <si>
    <t xml:space="preserve">  26</t>
  </si>
  <si>
    <t xml:space="preserve">  21</t>
  </si>
  <si>
    <t xml:space="preserve">  17</t>
  </si>
  <si>
    <t xml:space="preserve">  11</t>
  </si>
  <si>
    <t xml:space="preserve">  14</t>
  </si>
  <si>
    <t xml:space="preserve">  20</t>
  </si>
  <si>
    <t>Started   19 /  Finished   13</t>
  </si>
  <si>
    <t>+ 0.06,9</t>
  </si>
  <si>
    <t>+ 0.40,3</t>
  </si>
  <si>
    <t>Started   10 /  Finished    8</t>
  </si>
  <si>
    <t xml:space="preserve">  38</t>
  </si>
  <si>
    <t xml:space="preserve">  37</t>
  </si>
  <si>
    <t>+ 0.24,0</t>
  </si>
  <si>
    <t xml:space="preserve">  34</t>
  </si>
  <si>
    <t>+ 2.49,9</t>
  </si>
  <si>
    <t>Started   18 /  Finished   13</t>
  </si>
  <si>
    <t>+ 1.31,2</t>
  </si>
  <si>
    <t xml:space="preserve">  27</t>
  </si>
  <si>
    <t>+ 3.34,6</t>
  </si>
  <si>
    <t>Started   18 /  Finished   12</t>
  </si>
  <si>
    <t xml:space="preserve">  69</t>
  </si>
  <si>
    <t xml:space="preserve">  74</t>
  </si>
  <si>
    <t>+ 2.51,1</t>
  </si>
  <si>
    <t xml:space="preserve"> 116</t>
  </si>
  <si>
    <t>+ 3.11,6</t>
  </si>
  <si>
    <t>Started   34 /  Finished   16</t>
  </si>
  <si>
    <t xml:space="preserve">  58</t>
  </si>
  <si>
    <t xml:space="preserve">  57</t>
  </si>
  <si>
    <t xml:space="preserve">  59</t>
  </si>
  <si>
    <t>+ 2.42,8</t>
  </si>
  <si>
    <t>Started   27 /  Finished   14</t>
  </si>
  <si>
    <t xml:space="preserve">  39</t>
  </si>
  <si>
    <t xml:space="preserve">  55</t>
  </si>
  <si>
    <t>+ 2.08,5</t>
  </si>
  <si>
    <t xml:space="preserve">  44</t>
  </si>
  <si>
    <t>+ 2.11,3</t>
  </si>
  <si>
    <t>Started   21 /  Finished   14</t>
  </si>
  <si>
    <t xml:space="preserve"> 162</t>
  </si>
  <si>
    <t xml:space="preserve"> 150</t>
  </si>
  <si>
    <t>+ 0.53,7</t>
  </si>
  <si>
    <t xml:space="preserve"> 148</t>
  </si>
  <si>
    <t>+ 2.16,9</t>
  </si>
  <si>
    <t xml:space="preserve">  79</t>
  </si>
  <si>
    <t>SS13F</t>
  </si>
  <si>
    <t xml:space="preserve">  28</t>
  </si>
  <si>
    <t>SS12F</t>
  </si>
  <si>
    <t xml:space="preserve"> 138</t>
  </si>
  <si>
    <t xml:space="preserve"> 140</t>
  </si>
  <si>
    <t xml:space="preserve"> 159</t>
  </si>
  <si>
    <t xml:space="preserve">  88</t>
  </si>
  <si>
    <t xml:space="preserve"> 111</t>
  </si>
  <si>
    <t>SS12S</t>
  </si>
  <si>
    <t xml:space="preserve"> 131</t>
  </si>
  <si>
    <t xml:space="preserve"> 153</t>
  </si>
  <si>
    <t xml:space="preserve">  42</t>
  </si>
  <si>
    <t>SS11S</t>
  </si>
  <si>
    <t xml:space="preserve">  32</t>
  </si>
  <si>
    <t xml:space="preserve"> 77</t>
  </si>
  <si>
    <t>TC10C</t>
  </si>
  <si>
    <t xml:space="preserve"> 80</t>
  </si>
  <si>
    <t>TC13A</t>
  </si>
  <si>
    <t>1 min. early</t>
  </si>
  <si>
    <t>Avg.speed of winner  115.01 km/h</t>
  </si>
  <si>
    <t>Salavere2</t>
  </si>
  <si>
    <t xml:space="preserve"> 115.97 km/h</t>
  </si>
  <si>
    <t xml:space="preserve"> 112.56 km/h</t>
  </si>
  <si>
    <t xml:space="preserve"> 103.95 km/h</t>
  </si>
  <si>
    <t xml:space="preserve"> 109.69 km/h</t>
  </si>
  <si>
    <t xml:space="preserve"> 100.73 km/h</t>
  </si>
  <si>
    <t xml:space="preserve"> 103.03 km/h</t>
  </si>
  <si>
    <t xml:space="preserve"> 105.87 km/h</t>
  </si>
  <si>
    <t xml:space="preserve">  87.17 km/h</t>
  </si>
  <si>
    <t xml:space="preserve"> 43 Tamasauskas/Smigelskas</t>
  </si>
  <si>
    <t>146 Tuberik/Vetesina</t>
  </si>
  <si>
    <t xml:space="preserve"> 58 Subi/Subi</t>
  </si>
  <si>
    <t>Karujärve</t>
  </si>
  <si>
    <t xml:space="preserve"> 113.31 km/h</t>
  </si>
  <si>
    <t xml:space="preserve"> 108.60 km/h</t>
  </si>
  <si>
    <t xml:space="preserve">  99.64 km/h</t>
  </si>
  <si>
    <t xml:space="preserve"> 102.27 km/h</t>
  </si>
  <si>
    <t xml:space="preserve">  93.07 km/h</t>
  </si>
  <si>
    <t xml:space="preserve">  98.41 km/h</t>
  </si>
  <si>
    <t xml:space="preserve"> 102.84 km/h</t>
  </si>
  <si>
    <t xml:space="preserve">  83.31 km/h</t>
  </si>
  <si>
    <t xml:space="preserve"> 8.19 km</t>
  </si>
  <si>
    <t xml:space="preserve">  5 Koik/Heldna</t>
  </si>
  <si>
    <t xml:space="preserve"> 47 Rampanen/Kallio</t>
  </si>
  <si>
    <t>SS6</t>
  </si>
  <si>
    <t>Oriküla1</t>
  </si>
  <si>
    <t xml:space="preserve">  71.02 km/h</t>
  </si>
  <si>
    <t xml:space="preserve">  68.97 km/h</t>
  </si>
  <si>
    <t xml:space="preserve">  62.23 km/h</t>
  </si>
  <si>
    <t xml:space="preserve">  68.70 km/h</t>
  </si>
  <si>
    <t xml:space="preserve">  61.08 km/h</t>
  </si>
  <si>
    <t xml:space="preserve">  61.54 km/h</t>
  </si>
  <si>
    <t xml:space="preserve">  61.20 km/h</t>
  </si>
  <si>
    <t xml:space="preserve">  56.02 km/h</t>
  </si>
  <si>
    <t xml:space="preserve"> 2.46 km</t>
  </si>
  <si>
    <t xml:space="preserve">  7 Jeets/Toom</t>
  </si>
  <si>
    <t>SS7</t>
  </si>
  <si>
    <t>Salme1</t>
  </si>
  <si>
    <t xml:space="preserve"> 124.54 km/h</t>
  </si>
  <si>
    <t xml:space="preserve"> 119.30 km/h</t>
  </si>
  <si>
    <t xml:space="preserve"> 109.79 km/h</t>
  </si>
  <si>
    <t xml:space="preserve"> 118.51 km/h</t>
  </si>
  <si>
    <t xml:space="preserve"> 107.25 km/h</t>
  </si>
  <si>
    <t xml:space="preserve"> 110.30 km/h</t>
  </si>
  <si>
    <t xml:space="preserve"> 111.20 km/h</t>
  </si>
  <si>
    <t xml:space="preserve">  92.80 km/h</t>
  </si>
  <si>
    <t xml:space="preserve"> 7.96 km</t>
  </si>
  <si>
    <t>SS8</t>
  </si>
  <si>
    <t>Kurevere1</t>
  </si>
  <si>
    <t xml:space="preserve"> 123.00 km/h</t>
  </si>
  <si>
    <t xml:space="preserve"> 118.27 km/h</t>
  </si>
  <si>
    <t xml:space="preserve"> 112.81 km/h</t>
  </si>
  <si>
    <t xml:space="preserve"> 115.39 km/h</t>
  </si>
  <si>
    <t xml:space="preserve"> 105.15 km/h</t>
  </si>
  <si>
    <t xml:space="preserve"> 109.14 km/h</t>
  </si>
  <si>
    <t xml:space="preserve"> 111.46 km/h</t>
  </si>
  <si>
    <t xml:space="preserve">  95.32 km/h</t>
  </si>
  <si>
    <t>23.76 km</t>
  </si>
  <si>
    <t>SS9</t>
  </si>
  <si>
    <t>Kehila1</t>
  </si>
  <si>
    <t xml:space="preserve"> 103.34 km/h</t>
  </si>
  <si>
    <t xml:space="preserve">  99.80 km/h</t>
  </si>
  <si>
    <t xml:space="preserve">  94.43 km/h</t>
  </si>
  <si>
    <t xml:space="preserve">  98.01 km/h</t>
  </si>
  <si>
    <t xml:space="preserve">  88.54 km/h</t>
  </si>
  <si>
    <t xml:space="preserve">  89.35 km/h</t>
  </si>
  <si>
    <t xml:space="preserve">  91.19 km/h</t>
  </si>
  <si>
    <t xml:space="preserve">  80.64 km/h</t>
  </si>
  <si>
    <t xml:space="preserve"> 5.17 km</t>
  </si>
  <si>
    <t xml:space="preserve"> 26 Rostilov/Troshkin</t>
  </si>
  <si>
    <t>SS10</t>
  </si>
  <si>
    <t>Oriküla2</t>
  </si>
  <si>
    <t xml:space="preserve">  71.36 km/h</t>
  </si>
  <si>
    <t xml:space="preserve">  70.57 km/h</t>
  </si>
  <si>
    <t xml:space="preserve">  62.59 km/h</t>
  </si>
  <si>
    <t xml:space="preserve">  68.28 km/h</t>
  </si>
  <si>
    <t xml:space="preserve">  62.68 km/h</t>
  </si>
  <si>
    <t xml:space="preserve">  62.32 km/h</t>
  </si>
  <si>
    <t xml:space="preserve">  62.72 km/h</t>
  </si>
  <si>
    <t xml:space="preserve">  55.32 km/h</t>
  </si>
  <si>
    <t>148 Vilu/Uustalu</t>
  </si>
  <si>
    <t>SS11</t>
  </si>
  <si>
    <t>Salme2</t>
  </si>
  <si>
    <t xml:space="preserve"> 135.68 km/h</t>
  </si>
  <si>
    <t xml:space="preserve"> 129.90 km/h</t>
  </si>
  <si>
    <t xml:space="preserve"> 122.30 km/h</t>
  </si>
  <si>
    <t xml:space="preserve"> 129.67 km/h</t>
  </si>
  <si>
    <t xml:space="preserve"> 118.95 km/h</t>
  </si>
  <si>
    <t xml:space="preserve"> 121.53 km/h</t>
  </si>
  <si>
    <t xml:space="preserve"> 123.52 km/h</t>
  </si>
  <si>
    <t xml:space="preserve"> 101.76 km/h</t>
  </si>
  <si>
    <t>SS12</t>
  </si>
  <si>
    <t>Kurevere2</t>
  </si>
  <si>
    <t xml:space="preserve"> 126.83 km/h</t>
  </si>
  <si>
    <t xml:space="preserve"> 121.66 km/h</t>
  </si>
  <si>
    <t xml:space="preserve"> 115.68 km/h</t>
  </si>
  <si>
    <t xml:space="preserve"> 118.87 km/h</t>
  </si>
  <si>
    <t xml:space="preserve"> 108.89 km/h</t>
  </si>
  <si>
    <t xml:space="preserve"> 111.96 km/h</t>
  </si>
  <si>
    <t xml:space="preserve"> 113.14 km/h</t>
  </si>
  <si>
    <t xml:space="preserve">  95.69 km/h</t>
  </si>
  <si>
    <t>SS13</t>
  </si>
  <si>
    <t>Kehila2</t>
  </si>
  <si>
    <t xml:space="preserve"> 101.04 km/h</t>
  </si>
  <si>
    <t xml:space="preserve"> 100.61 km/h</t>
  </si>
  <si>
    <t xml:space="preserve">  90.83 km/h</t>
  </si>
  <si>
    <t xml:space="preserve">  95.79 km/h</t>
  </si>
  <si>
    <t xml:space="preserve">  83.35 km/h</t>
  </si>
  <si>
    <t xml:space="preserve">  84.72 km/h</t>
  </si>
  <si>
    <t xml:space="preserve">  91.55 km/h</t>
  </si>
  <si>
    <t xml:space="preserve">  78.60 km/h</t>
  </si>
  <si>
    <t xml:space="preserve"> 59 Sultanjants/Oja</t>
  </si>
  <si>
    <t>Total 117.23 km</t>
  </si>
  <si>
    <t xml:space="preserve"> 4.16,0</t>
  </si>
  <si>
    <t xml:space="preserve"> 4.32,5</t>
  </si>
  <si>
    <t xml:space="preserve"> 2.11,9</t>
  </si>
  <si>
    <t xml:space="preserve">   9/2</t>
  </si>
  <si>
    <t xml:space="preserve"> 4.20,6</t>
  </si>
  <si>
    <t xml:space="preserve"> 4.35,7</t>
  </si>
  <si>
    <t xml:space="preserve"> 2.12,1</t>
  </si>
  <si>
    <t xml:space="preserve"> 4.21,8</t>
  </si>
  <si>
    <t xml:space="preserve"> 2.12,2</t>
  </si>
  <si>
    <t xml:space="preserve"> 4.25,6</t>
  </si>
  <si>
    <t xml:space="preserve"> 4.34,2</t>
  </si>
  <si>
    <t xml:space="preserve"> 2.09,9</t>
  </si>
  <si>
    <t xml:space="preserve">   6/4</t>
  </si>
  <si>
    <t xml:space="preserve"> 4.15,0</t>
  </si>
  <si>
    <t xml:space="preserve"> 4.53,7</t>
  </si>
  <si>
    <t xml:space="preserve"> 2.08,9</t>
  </si>
  <si>
    <t xml:space="preserve">   4/1</t>
  </si>
  <si>
    <t xml:space="preserve">  15/3</t>
  </si>
  <si>
    <t xml:space="preserve">   3/1</t>
  </si>
  <si>
    <t xml:space="preserve"> 4.22,2</t>
  </si>
  <si>
    <t xml:space="preserve"> 4.43,6</t>
  </si>
  <si>
    <t xml:space="preserve">   9/6</t>
  </si>
  <si>
    <t xml:space="preserve"> 4.16,5</t>
  </si>
  <si>
    <t xml:space="preserve"> 4.49,7</t>
  </si>
  <si>
    <t xml:space="preserve"> 2.11,6</t>
  </si>
  <si>
    <t xml:space="preserve">  12/2</t>
  </si>
  <si>
    <t xml:space="preserve"> 4.24,0</t>
  </si>
  <si>
    <t xml:space="preserve"> 4.52,4</t>
  </si>
  <si>
    <t xml:space="preserve"> 2.15,5</t>
  </si>
  <si>
    <t xml:space="preserve">  15/4</t>
  </si>
  <si>
    <t xml:space="preserve"> 4.23,5</t>
  </si>
  <si>
    <t xml:space="preserve"> 4.56,8</t>
  </si>
  <si>
    <t xml:space="preserve"> 2.14,6</t>
  </si>
  <si>
    <t xml:space="preserve">  12/3</t>
  </si>
  <si>
    <t xml:space="preserve">  19/5</t>
  </si>
  <si>
    <t xml:space="preserve"> 4.23,7</t>
  </si>
  <si>
    <t xml:space="preserve"> 4.48,3</t>
  </si>
  <si>
    <t xml:space="preserve"> 2.12,7</t>
  </si>
  <si>
    <t xml:space="preserve">  11/1</t>
  </si>
  <si>
    <t xml:space="preserve"> 4.54,5</t>
  </si>
  <si>
    <t xml:space="preserve"> 2.16,8</t>
  </si>
  <si>
    <t xml:space="preserve"> 4.27,1</t>
  </si>
  <si>
    <t xml:space="preserve"> 2.18,0</t>
  </si>
  <si>
    <t xml:space="preserve">  17/5</t>
  </si>
  <si>
    <t xml:space="preserve">  18/5</t>
  </si>
  <si>
    <t xml:space="preserve"> 4.20,0</t>
  </si>
  <si>
    <t xml:space="preserve"> 4.52,0</t>
  </si>
  <si>
    <t xml:space="preserve"> 2.13,8</t>
  </si>
  <si>
    <t xml:space="preserve"> 4.28,1</t>
  </si>
  <si>
    <t xml:space="preserve"> 4.46,7</t>
  </si>
  <si>
    <t xml:space="preserve"> 2.24,7</t>
  </si>
  <si>
    <t xml:space="preserve">  17/1</t>
  </si>
  <si>
    <t xml:space="preserve">  10/1</t>
  </si>
  <si>
    <t xml:space="preserve">  20/1</t>
  </si>
  <si>
    <t xml:space="preserve"> 19/5</t>
  </si>
  <si>
    <t xml:space="preserve"> 4.33,5</t>
  </si>
  <si>
    <t xml:space="preserve"> 4.55,2</t>
  </si>
  <si>
    <t xml:space="preserve"> 2.17,3</t>
  </si>
  <si>
    <t xml:space="preserve"> 5.00,6</t>
  </si>
  <si>
    <t xml:space="preserve"> 2.20,1</t>
  </si>
  <si>
    <t xml:space="preserve">  20/9</t>
  </si>
  <si>
    <t xml:space="preserve">  19/9</t>
  </si>
  <si>
    <t xml:space="preserve"> 4.57,9</t>
  </si>
  <si>
    <t xml:space="preserve"> 5.35,0</t>
  </si>
  <si>
    <t xml:space="preserve"> 2.33,3</t>
  </si>
  <si>
    <t xml:space="preserve"> 22/2</t>
  </si>
  <si>
    <t xml:space="preserve"> 5.12,1</t>
  </si>
  <si>
    <t xml:space="preserve"> 2.32,9</t>
  </si>
  <si>
    <t xml:space="preserve"> 5.19,8</t>
  </si>
  <si>
    <t>15.14,0</t>
  </si>
  <si>
    <t xml:space="preserve">  24/3</t>
  </si>
  <si>
    <t>WINDSHIELD</t>
  </si>
  <si>
    <t xml:space="preserve">  10/2</t>
  </si>
  <si>
    <t xml:space="preserve">  11/3</t>
  </si>
  <si>
    <t xml:space="preserve">  16/3</t>
  </si>
  <si>
    <t xml:space="preserve">  13/2</t>
  </si>
  <si>
    <t xml:space="preserve">   8/2</t>
  </si>
  <si>
    <t xml:space="preserve">  13/3</t>
  </si>
  <si>
    <t xml:space="preserve">  22/6</t>
  </si>
  <si>
    <t xml:space="preserve">  16/4</t>
  </si>
  <si>
    <t xml:space="preserve">  17/9</t>
  </si>
  <si>
    <t xml:space="preserve">  23/3</t>
  </si>
  <si>
    <t xml:space="preserve">  32/1</t>
  </si>
  <si>
    <t xml:space="preserve">  34/10</t>
  </si>
  <si>
    <t xml:space="preserve">  19/4</t>
  </si>
  <si>
    <t xml:space="preserve">  21/7</t>
  </si>
  <si>
    <t xml:space="preserve"> 4.46,0</t>
  </si>
  <si>
    <t xml:space="preserve"> 2.09,5</t>
  </si>
  <si>
    <t xml:space="preserve">  10/7</t>
  </si>
  <si>
    <t xml:space="preserve"> 4.29,1</t>
  </si>
  <si>
    <t xml:space="preserve"> 2.22,3</t>
  </si>
  <si>
    <t xml:space="preserve">  24/1</t>
  </si>
  <si>
    <t xml:space="preserve"> 4.26,3</t>
  </si>
  <si>
    <t xml:space="preserve"> 5.00,4</t>
  </si>
  <si>
    <t xml:space="preserve"> 2.14,0</t>
  </si>
  <si>
    <t xml:space="preserve">  24/6</t>
  </si>
  <si>
    <t xml:space="preserve"> 4.26,0</t>
  </si>
  <si>
    <t xml:space="preserve"> 2.16,5</t>
  </si>
  <si>
    <t xml:space="preserve">  21/5</t>
  </si>
  <si>
    <t xml:space="preserve">  19/6</t>
  </si>
  <si>
    <t xml:space="preserve"> 5.01,3</t>
  </si>
  <si>
    <t xml:space="preserve">  26/2</t>
  </si>
  <si>
    <t xml:space="preserve"> 4.59,6</t>
  </si>
  <si>
    <t xml:space="preserve"> 2.23,9</t>
  </si>
  <si>
    <t xml:space="preserve"> 5.15,7</t>
  </si>
  <si>
    <t xml:space="preserve"> 2.26,1</t>
  </si>
  <si>
    <t xml:space="preserve"> 4.26,9</t>
  </si>
  <si>
    <t xml:space="preserve"> 5.03,3</t>
  </si>
  <si>
    <t xml:space="preserve"> 2.28,4</t>
  </si>
  <si>
    <t xml:space="preserve">  41/5</t>
  </si>
  <si>
    <t xml:space="preserve"> 4.27,3</t>
  </si>
  <si>
    <t xml:space="preserve"> 2.25,1</t>
  </si>
  <si>
    <t xml:space="preserve">  21/2</t>
  </si>
  <si>
    <t xml:space="preserve">  33/2</t>
  </si>
  <si>
    <t xml:space="preserve"> 5.05,2</t>
  </si>
  <si>
    <t xml:space="preserve"> 2.19,8</t>
  </si>
  <si>
    <t xml:space="preserve">  24/9</t>
  </si>
  <si>
    <t xml:space="preserve"> 4.28,0</t>
  </si>
  <si>
    <t xml:space="preserve"> 5.13,1</t>
  </si>
  <si>
    <t xml:space="preserve"> 2.24,0</t>
  </si>
  <si>
    <t xml:space="preserve"> 4.37,7</t>
  </si>
  <si>
    <t xml:space="preserve"> 5.16,3</t>
  </si>
  <si>
    <t xml:space="preserve"> 2.26,0</t>
  </si>
  <si>
    <t xml:space="preserve"> 5.01,6</t>
  </si>
  <si>
    <t xml:space="preserve"> 2.27,5</t>
  </si>
  <si>
    <t xml:space="preserve"> 4.29,2</t>
  </si>
  <si>
    <t xml:space="preserve"> 2.27,7</t>
  </si>
  <si>
    <t xml:space="preserve">  25/4</t>
  </si>
  <si>
    <t xml:space="preserve">  40/4</t>
  </si>
  <si>
    <t xml:space="preserve"> 4.31,3</t>
  </si>
  <si>
    <t xml:space="preserve"> 5.14,4</t>
  </si>
  <si>
    <t xml:space="preserve">  36/9</t>
  </si>
  <si>
    <t xml:space="preserve">  22/8</t>
  </si>
  <si>
    <t xml:space="preserve"> 4.33,6</t>
  </si>
  <si>
    <t xml:space="preserve"> 5.03,9</t>
  </si>
  <si>
    <t xml:space="preserve"> 2.26,8</t>
  </si>
  <si>
    <t xml:space="preserve">  35/3</t>
  </si>
  <si>
    <t xml:space="preserve">  30/3</t>
  </si>
  <si>
    <t xml:space="preserve"> 5.07,5</t>
  </si>
  <si>
    <t xml:space="preserve"> 2.25,3</t>
  </si>
  <si>
    <t xml:space="preserve"> 4.36,5</t>
  </si>
  <si>
    <t xml:space="preserve"> 2.21,0</t>
  </si>
  <si>
    <t xml:space="preserve"> 4.38,3</t>
  </si>
  <si>
    <t xml:space="preserve"> 5.14,6</t>
  </si>
  <si>
    <t xml:space="preserve"> 2.28,8</t>
  </si>
  <si>
    <t xml:space="preserve"> 4.37,9</t>
  </si>
  <si>
    <t xml:space="preserve"> 5.07,1</t>
  </si>
  <si>
    <t xml:space="preserve"> 2.22,0</t>
  </si>
  <si>
    <t xml:space="preserve">  39/10</t>
  </si>
  <si>
    <t xml:space="preserve"> 4.53,5</t>
  </si>
  <si>
    <t xml:space="preserve"> 5.18,6</t>
  </si>
  <si>
    <t xml:space="preserve"> 2.26,3</t>
  </si>
  <si>
    <t xml:space="preserve">  40/7</t>
  </si>
  <si>
    <t xml:space="preserve"> 4.32,1</t>
  </si>
  <si>
    <t xml:space="preserve"> 5.40,0</t>
  </si>
  <si>
    <t xml:space="preserve"> 2.14,8</t>
  </si>
  <si>
    <t xml:space="preserve"> 1.20</t>
  </si>
  <si>
    <t xml:space="preserve"> 4.35,9</t>
  </si>
  <si>
    <t xml:space="preserve"> 6.09,8</t>
  </si>
  <si>
    <t xml:space="preserve"> 2.28,9</t>
  </si>
  <si>
    <t xml:space="preserve">  36/3</t>
  </si>
  <si>
    <t xml:space="preserve">  43/3</t>
  </si>
  <si>
    <t xml:space="preserve">  45/8</t>
  </si>
  <si>
    <t xml:space="preserve">  42/8</t>
  </si>
  <si>
    <t xml:space="preserve">  44/8</t>
  </si>
  <si>
    <t xml:space="preserve"> 4.47,4</t>
  </si>
  <si>
    <t xml:space="preserve"> 6.45,4</t>
  </si>
  <si>
    <t xml:space="preserve">  46/6</t>
  </si>
  <si>
    <t xml:space="preserve">  47/4</t>
  </si>
  <si>
    <t xml:space="preserve">  9</t>
  </si>
  <si>
    <t>TC3C</t>
  </si>
  <si>
    <t>1 min. late</t>
  </si>
  <si>
    <t xml:space="preserve"> 49</t>
  </si>
  <si>
    <t>TC5</t>
  </si>
  <si>
    <t>8 min. late</t>
  </si>
  <si>
    <t xml:space="preserve"> 67</t>
  </si>
  <si>
    <t>TC3E</t>
  </si>
  <si>
    <t xml:space="preserve">  23/7</t>
  </si>
  <si>
    <t xml:space="preserve">  36/10</t>
  </si>
  <si>
    <t xml:space="preserve">  38/11</t>
  </si>
  <si>
    <t xml:space="preserve">  20/5</t>
  </si>
  <si>
    <t xml:space="preserve">  54/12</t>
  </si>
  <si>
    <t xml:space="preserve">  27/10</t>
  </si>
  <si>
    <t xml:space="preserve">  30/10</t>
  </si>
  <si>
    <t xml:space="preserve">  36/1</t>
  </si>
  <si>
    <t xml:space="preserve">  26/6</t>
  </si>
  <si>
    <t xml:space="preserve">  40/2</t>
  </si>
  <si>
    <t xml:space="preserve">  38/1</t>
  </si>
  <si>
    <t xml:space="preserve">  47/3</t>
  </si>
  <si>
    <t xml:space="preserve">  48/4</t>
  </si>
  <si>
    <t xml:space="preserve">  31/4</t>
  </si>
  <si>
    <t xml:space="preserve">  57/7</t>
  </si>
  <si>
    <t xml:space="preserve">  35/6</t>
  </si>
  <si>
    <t xml:space="preserve">  44/2</t>
  </si>
  <si>
    <t xml:space="preserve">  27/7</t>
  </si>
  <si>
    <t xml:space="preserve">  33/9</t>
  </si>
  <si>
    <t xml:space="preserve">  29/13</t>
  </si>
  <si>
    <t xml:space="preserve">  42/11</t>
  </si>
  <si>
    <t xml:space="preserve">  39/17</t>
  </si>
  <si>
    <t xml:space="preserve">  45/4</t>
  </si>
  <si>
    <t xml:space="preserve">  48/6</t>
  </si>
  <si>
    <t xml:space="preserve">  53/3</t>
  </si>
  <si>
    <t xml:space="preserve">  55/5</t>
  </si>
  <si>
    <t xml:space="preserve"> 4.31,7</t>
  </si>
  <si>
    <t xml:space="preserve"> 5.10,0</t>
  </si>
  <si>
    <t xml:space="preserve"> 2.16,9</t>
  </si>
  <si>
    <t xml:space="preserve">  34/9</t>
  </si>
  <si>
    <t xml:space="preserve">  40/10</t>
  </si>
  <si>
    <t xml:space="preserve">  31/8</t>
  </si>
  <si>
    <t xml:space="preserve">  44/12</t>
  </si>
  <si>
    <t xml:space="preserve">  24/10</t>
  </si>
  <si>
    <t xml:space="preserve"> 4.48,0</t>
  </si>
  <si>
    <t xml:space="preserve"> 4.55,1</t>
  </si>
  <si>
    <t xml:space="preserve">  23/9</t>
  </si>
  <si>
    <t xml:space="preserve">  32/3</t>
  </si>
  <si>
    <t xml:space="preserve"> 4.29,4</t>
  </si>
  <si>
    <t xml:space="preserve"> 2.21,4</t>
  </si>
  <si>
    <t xml:space="preserve">  43/12</t>
  </si>
  <si>
    <t xml:space="preserve">  34/11</t>
  </si>
  <si>
    <t xml:space="preserve"> 40/5</t>
  </si>
  <si>
    <t xml:space="preserve">  57/6</t>
  </si>
  <si>
    <t xml:space="preserve">  37/4</t>
  </si>
  <si>
    <t xml:space="preserve">  55/14</t>
  </si>
  <si>
    <t xml:space="preserve">  31/14</t>
  </si>
  <si>
    <t xml:space="preserve"> 4.34,7</t>
  </si>
  <si>
    <t xml:space="preserve"> 5.11,4</t>
  </si>
  <si>
    <t xml:space="preserve">  41/3</t>
  </si>
  <si>
    <t xml:space="preserve">  41/2</t>
  </si>
  <si>
    <t xml:space="preserve"> 5.16,8</t>
  </si>
  <si>
    <t xml:space="preserve"> 2.25,0</t>
  </si>
  <si>
    <t xml:space="preserve">  45/1</t>
  </si>
  <si>
    <t xml:space="preserve">  50/1</t>
  </si>
  <si>
    <t xml:space="preserve">  42/1</t>
  </si>
  <si>
    <t xml:space="preserve"> 5.05,8</t>
  </si>
  <si>
    <t xml:space="preserve"> 2.30,9</t>
  </si>
  <si>
    <t xml:space="preserve">  34/5</t>
  </si>
  <si>
    <t xml:space="preserve"> 5.00,1</t>
  </si>
  <si>
    <t xml:space="preserve"> 2.18,6</t>
  </si>
  <si>
    <t xml:space="preserve">  40/12</t>
  </si>
  <si>
    <t xml:space="preserve">  25/8</t>
  </si>
  <si>
    <t xml:space="preserve">  26/11</t>
  </si>
  <si>
    <t xml:space="preserve"> 4.46,6</t>
  </si>
  <si>
    <t xml:space="preserve"> 5.08,5</t>
  </si>
  <si>
    <t xml:space="preserve"> 2.27,6</t>
  </si>
  <si>
    <t xml:space="preserve">  38/7</t>
  </si>
  <si>
    <t xml:space="preserve">  54/4</t>
  </si>
  <si>
    <t xml:space="preserve"> 4.40,6</t>
  </si>
  <si>
    <t xml:space="preserve"> 5.15,2</t>
  </si>
  <si>
    <t xml:space="preserve"> 2.19,5</t>
  </si>
  <si>
    <t xml:space="preserve">  52/7</t>
  </si>
  <si>
    <t xml:space="preserve">  28/7</t>
  </si>
  <si>
    <t xml:space="preserve"> 4.31,0</t>
  </si>
  <si>
    <t xml:space="preserve"> 5.16,5</t>
  </si>
  <si>
    <t xml:space="preserve"> 2.32,8</t>
  </si>
  <si>
    <t xml:space="preserve">  49/9</t>
  </si>
  <si>
    <t xml:space="preserve">  75/15</t>
  </si>
  <si>
    <t xml:space="preserve">  49/5</t>
  </si>
  <si>
    <t xml:space="preserve">  45/5</t>
  </si>
  <si>
    <t xml:space="preserve">  58/7</t>
  </si>
  <si>
    <t xml:space="preserve"> 4.38,1</t>
  </si>
  <si>
    <t xml:space="preserve"> 2.28,1</t>
  </si>
  <si>
    <t xml:space="preserve">  56/6</t>
  </si>
  <si>
    <t xml:space="preserve"> 4.39,2</t>
  </si>
  <si>
    <t xml:space="preserve"> 5.22,1</t>
  </si>
  <si>
    <t xml:space="preserve"> 2.31,5</t>
  </si>
  <si>
    <t xml:space="preserve">  56/10</t>
  </si>
  <si>
    <t xml:space="preserve">  68/13</t>
  </si>
  <si>
    <t xml:space="preserve">  47/11</t>
  </si>
  <si>
    <t xml:space="preserve">  36/11</t>
  </si>
  <si>
    <t xml:space="preserve">  35/12</t>
  </si>
  <si>
    <t xml:space="preserve"> 4.31,1</t>
  </si>
  <si>
    <t xml:space="preserve"> 5.24,5</t>
  </si>
  <si>
    <t xml:space="preserve"> 2.29,6</t>
  </si>
  <si>
    <t xml:space="preserve">  30/6</t>
  </si>
  <si>
    <t xml:space="preserve">  58/11</t>
  </si>
  <si>
    <t xml:space="preserve">  61/8</t>
  </si>
  <si>
    <t xml:space="preserve"> 4.41,2</t>
  </si>
  <si>
    <t xml:space="preserve"> 5.19,7</t>
  </si>
  <si>
    <t xml:space="preserve"> 2.26,2</t>
  </si>
  <si>
    <t xml:space="preserve">  50/6</t>
  </si>
  <si>
    <t xml:space="preserve"> 4.42,3</t>
  </si>
  <si>
    <t xml:space="preserve"> 5.22,9</t>
  </si>
  <si>
    <t xml:space="preserve"> 2.21,3</t>
  </si>
  <si>
    <t xml:space="preserve">  57/15</t>
  </si>
  <si>
    <t xml:space="preserve">  33/15</t>
  </si>
  <si>
    <t xml:space="preserve">  51/5</t>
  </si>
  <si>
    <t xml:space="preserve"> 4.40,8</t>
  </si>
  <si>
    <t xml:space="preserve"> 5.24,7</t>
  </si>
  <si>
    <t xml:space="preserve"> 2.23,5</t>
  </si>
  <si>
    <t xml:space="preserve">  53/15</t>
  </si>
  <si>
    <t xml:space="preserve">  37/16</t>
  </si>
  <si>
    <t xml:space="preserve"> 4.50,4</t>
  </si>
  <si>
    <t xml:space="preserve"> 5.28,4</t>
  </si>
  <si>
    <t xml:space="preserve"> 2.21,1</t>
  </si>
  <si>
    <t xml:space="preserve">  71/8</t>
  </si>
  <si>
    <t xml:space="preserve">  32/8</t>
  </si>
  <si>
    <t xml:space="preserve">  75/17</t>
  </si>
  <si>
    <t xml:space="preserve"> 4.44,8</t>
  </si>
  <si>
    <t xml:space="preserve"> 5.36,9</t>
  </si>
  <si>
    <t xml:space="preserve">  71/7</t>
  </si>
  <si>
    <t xml:space="preserve">  42/2</t>
  </si>
  <si>
    <t xml:space="preserve">  59/7</t>
  </si>
  <si>
    <t xml:space="preserve"> 5.30,1</t>
  </si>
  <si>
    <t xml:space="preserve"> 2.32,4</t>
  </si>
  <si>
    <t xml:space="preserve">  64/3</t>
  </si>
  <si>
    <t xml:space="preserve">  73/5</t>
  </si>
  <si>
    <t xml:space="preserve"> 5.34,1</t>
  </si>
  <si>
    <t xml:space="preserve"> 2.30,1</t>
  </si>
  <si>
    <t xml:space="preserve">  67/5</t>
  </si>
  <si>
    <t xml:space="preserve">  63/9</t>
  </si>
  <si>
    <t xml:space="preserve"> 4.49,2</t>
  </si>
  <si>
    <t xml:space="preserve"> 5.24,9</t>
  </si>
  <si>
    <t xml:space="preserve"> 2.33,7</t>
  </si>
  <si>
    <t xml:space="preserve">  79/13</t>
  </si>
  <si>
    <t xml:space="preserve"> 5.20,8</t>
  </si>
  <si>
    <t xml:space="preserve"> 2.34,3</t>
  </si>
  <si>
    <t xml:space="preserve">  54/13</t>
  </si>
  <si>
    <t xml:space="preserve"> 5.32,3</t>
  </si>
  <si>
    <t xml:space="preserve">  65/4</t>
  </si>
  <si>
    <t xml:space="preserve"> 4.53,4</t>
  </si>
  <si>
    <t xml:space="preserve"> 5.46,0</t>
  </si>
  <si>
    <t xml:space="preserve"> 2.30,7</t>
  </si>
  <si>
    <t xml:space="preserve">  80/12</t>
  </si>
  <si>
    <t xml:space="preserve">  65/10</t>
  </si>
  <si>
    <t xml:space="preserve"> 4.59,1</t>
  </si>
  <si>
    <t xml:space="preserve"> 2.31,8</t>
  </si>
  <si>
    <t xml:space="preserve">  66/5</t>
  </si>
  <si>
    <t xml:space="preserve"> 5.54,7</t>
  </si>
  <si>
    <t xml:space="preserve">  72/13</t>
  </si>
  <si>
    <t xml:space="preserve">  63/10</t>
  </si>
  <si>
    <t xml:space="preserve"> 5.00,3</t>
  </si>
  <si>
    <t xml:space="preserve"> 5.29,8</t>
  </si>
  <si>
    <t xml:space="preserve"> 2.34,0</t>
  </si>
  <si>
    <t xml:space="preserve">  63/12</t>
  </si>
  <si>
    <t xml:space="preserve"> 5.00,2</t>
  </si>
  <si>
    <t xml:space="preserve"> 2.33,8</t>
  </si>
  <si>
    <t xml:space="preserve">  80/6</t>
  </si>
  <si>
    <t xml:space="preserve"> 4.54,0</t>
  </si>
  <si>
    <t xml:space="preserve"> 5.34,7</t>
  </si>
  <si>
    <t xml:space="preserve"> 2.37,7</t>
  </si>
  <si>
    <t xml:space="preserve">  68/6</t>
  </si>
  <si>
    <t xml:space="preserve"> 4.50,2</t>
  </si>
  <si>
    <t xml:space="preserve"> 5.36,7</t>
  </si>
  <si>
    <t xml:space="preserve">  70/10</t>
  </si>
  <si>
    <t xml:space="preserve">  70/6</t>
  </si>
  <si>
    <t xml:space="preserve"> 5.44,7</t>
  </si>
  <si>
    <t xml:space="preserve"> 2.35,7</t>
  </si>
  <si>
    <t xml:space="preserve">  78/10</t>
  </si>
  <si>
    <t xml:space="preserve">  79/8</t>
  </si>
  <si>
    <t xml:space="preserve">  69/8</t>
  </si>
  <si>
    <t xml:space="preserve">  78/9</t>
  </si>
  <si>
    <t xml:space="preserve"> 4.59,5</t>
  </si>
  <si>
    <t xml:space="preserve"> 5.45,1</t>
  </si>
  <si>
    <t xml:space="preserve"> 2.37,3</t>
  </si>
  <si>
    <t xml:space="preserve">  81/13</t>
  </si>
  <si>
    <t xml:space="preserve">  79/11</t>
  </si>
  <si>
    <t xml:space="preserve">  90/18</t>
  </si>
  <si>
    <t xml:space="preserve"> 6.06,1</t>
  </si>
  <si>
    <t xml:space="preserve"> 2.31,0</t>
  </si>
  <si>
    <t xml:space="preserve">  74/14</t>
  </si>
  <si>
    <t xml:space="preserve">  89/16</t>
  </si>
  <si>
    <t xml:space="preserve"> 5.59,1</t>
  </si>
  <si>
    <t xml:space="preserve">  86/15</t>
  </si>
  <si>
    <t xml:space="preserve"> 4.53,3</t>
  </si>
  <si>
    <t xml:space="preserve"> 5.56,9</t>
  </si>
  <si>
    <t xml:space="preserve"> 4.45,4</t>
  </si>
  <si>
    <t xml:space="preserve"> 5.38,8</t>
  </si>
  <si>
    <t xml:space="preserve"> 2.25,8</t>
  </si>
  <si>
    <t xml:space="preserve">  62/7</t>
  </si>
  <si>
    <t xml:space="preserve">  73/8</t>
  </si>
  <si>
    <t xml:space="preserve">  46/3</t>
  </si>
  <si>
    <t xml:space="preserve"> 5.38,0</t>
  </si>
  <si>
    <t xml:space="preserve"> 2.29,8</t>
  </si>
  <si>
    <t xml:space="preserve">  62/9</t>
  </si>
  <si>
    <t xml:space="preserve"> 5.04,6</t>
  </si>
  <si>
    <t xml:space="preserve"> 5.59,6</t>
  </si>
  <si>
    <t xml:space="preserve">  87/15</t>
  </si>
  <si>
    <t xml:space="preserve">  76/12</t>
  </si>
  <si>
    <t xml:space="preserve"> 83/15</t>
  </si>
  <si>
    <t xml:space="preserve"> 5.02,6</t>
  </si>
  <si>
    <t xml:space="preserve"> 6.03,6</t>
  </si>
  <si>
    <t xml:space="preserve"> 2.32,6</t>
  </si>
  <si>
    <t xml:space="preserve">  74/11</t>
  </si>
  <si>
    <t xml:space="preserve"> 5.00,0</t>
  </si>
  <si>
    <t xml:space="preserve"> 5.43,5</t>
  </si>
  <si>
    <t xml:space="preserve"> 2.34,8</t>
  </si>
  <si>
    <t xml:space="preserve">  77/9</t>
  </si>
  <si>
    <t xml:space="preserve"> 5.01,2</t>
  </si>
  <si>
    <t xml:space="preserve"> 6.16,3</t>
  </si>
  <si>
    <t xml:space="preserve"> 2.34,5</t>
  </si>
  <si>
    <t xml:space="preserve"> 5.11,0</t>
  </si>
  <si>
    <t xml:space="preserve"> 5.57,9</t>
  </si>
  <si>
    <t xml:space="preserve"> 2.35,4</t>
  </si>
  <si>
    <t xml:space="preserve">  87/16</t>
  </si>
  <si>
    <t xml:space="preserve"> 5.12,2</t>
  </si>
  <si>
    <t xml:space="preserve"> 5.48,7</t>
  </si>
  <si>
    <t xml:space="preserve">  96/10</t>
  </si>
  <si>
    <t xml:space="preserve">  82/9</t>
  </si>
  <si>
    <t xml:space="preserve"> 5.09,1</t>
  </si>
  <si>
    <t xml:space="preserve"> 6.13,5</t>
  </si>
  <si>
    <t xml:space="preserve">  93/11</t>
  </si>
  <si>
    <t xml:space="preserve"> 5.06,0</t>
  </si>
  <si>
    <t xml:space="preserve"> 6.15,5</t>
  </si>
  <si>
    <t xml:space="preserve"> 2.35,0</t>
  </si>
  <si>
    <t xml:space="preserve">  92/18</t>
  </si>
  <si>
    <t xml:space="preserve">  94/18</t>
  </si>
  <si>
    <t xml:space="preserve"> 5.13,8</t>
  </si>
  <si>
    <t xml:space="preserve"> 6.10,3</t>
  </si>
  <si>
    <t xml:space="preserve"> 2.37,2</t>
  </si>
  <si>
    <t xml:space="preserve">  97/11</t>
  </si>
  <si>
    <t xml:space="preserve"> 6.07,3</t>
  </si>
  <si>
    <t xml:space="preserve"> 2.56,5</t>
  </si>
  <si>
    <t xml:space="preserve"> 4.49,4</t>
  </si>
  <si>
    <t xml:space="preserve"> 6.22,1</t>
  </si>
  <si>
    <t xml:space="preserve"> 2.40,0</t>
  </si>
  <si>
    <t xml:space="preserve"> 4.38,8</t>
  </si>
  <si>
    <t xml:space="preserve"> 5.17,9</t>
  </si>
  <si>
    <t xml:space="preserve"> 2.18,8</t>
  </si>
  <si>
    <t xml:space="preserve">  50/14</t>
  </si>
  <si>
    <t xml:space="preserve">  51/13</t>
  </si>
  <si>
    <t xml:space="preserve">  27/12</t>
  </si>
  <si>
    <t xml:space="preserve"> 4.49,6</t>
  </si>
  <si>
    <t xml:space="preserve"> 9.18,8</t>
  </si>
  <si>
    <t xml:space="preserve">  61/2</t>
  </si>
  <si>
    <t xml:space="preserve">  96/11</t>
  </si>
  <si>
    <t xml:space="preserve"> 5.42,3</t>
  </si>
  <si>
    <t xml:space="preserve"> 2.38,2</t>
  </si>
  <si>
    <t xml:space="preserve">  76/8</t>
  </si>
  <si>
    <t xml:space="preserve">  95/9</t>
  </si>
  <si>
    <t xml:space="preserve">  81/9</t>
  </si>
  <si>
    <t xml:space="preserve">  64/12</t>
  </si>
  <si>
    <t xml:space="preserve">  10</t>
  </si>
  <si>
    <t xml:space="preserve">  33</t>
  </si>
  <si>
    <t>SS4F</t>
  </si>
  <si>
    <t xml:space="preserve">  86</t>
  </si>
  <si>
    <t>SS5F</t>
  </si>
  <si>
    <t xml:space="preserve">  87</t>
  </si>
  <si>
    <t xml:space="preserve"> 103</t>
  </si>
  <si>
    <t>TC3B</t>
  </si>
  <si>
    <t xml:space="preserve"> 109</t>
  </si>
  <si>
    <t xml:space="preserve"> 66</t>
  </si>
  <si>
    <t xml:space="preserve"> 75</t>
  </si>
  <si>
    <t xml:space="preserve">   7/4</t>
  </si>
  <si>
    <t xml:space="preserve">   5/1</t>
  </si>
  <si>
    <t xml:space="preserve">  40/11</t>
  </si>
  <si>
    <t xml:space="preserve">  29/2</t>
  </si>
  <si>
    <t xml:space="preserve">  34/1</t>
  </si>
  <si>
    <t xml:space="preserve">  29/7</t>
  </si>
  <si>
    <t xml:space="preserve">  49/4</t>
  </si>
  <si>
    <t xml:space="preserve">  38/8</t>
  </si>
  <si>
    <t xml:space="preserve">  27/5</t>
  </si>
  <si>
    <t xml:space="preserve">  33/8</t>
  </si>
  <si>
    <t xml:space="preserve">  28/10</t>
  </si>
  <si>
    <t xml:space="preserve">  48/13</t>
  </si>
  <si>
    <t xml:space="preserve">  49/1</t>
  </si>
  <si>
    <t xml:space="preserve">  67/13</t>
  </si>
  <si>
    <t xml:space="preserve">  56/8</t>
  </si>
  <si>
    <t xml:space="preserve">  31/6</t>
  </si>
  <si>
    <t xml:space="preserve">  53/5</t>
  </si>
  <si>
    <t xml:space="preserve">  52/11</t>
  </si>
  <si>
    <t xml:space="preserve">  55/12</t>
  </si>
  <si>
    <t xml:space="preserve">  59/5</t>
  </si>
  <si>
    <t xml:space="preserve">  37/10</t>
  </si>
  <si>
    <t xml:space="preserve">  46/4</t>
  </si>
  <si>
    <t xml:space="preserve">  62/14</t>
  </si>
  <si>
    <t xml:space="preserve">  84/14</t>
  </si>
  <si>
    <t xml:space="preserve">  87/8</t>
  </si>
  <si>
    <t xml:space="preserve">  83/16</t>
  </si>
  <si>
    <t xml:space="preserve">  92/9</t>
  </si>
  <si>
    <t xml:space="preserve">  91/16</t>
  </si>
  <si>
    <t xml:space="preserve">  88/14</t>
  </si>
  <si>
    <t xml:space="preserve">  93/20</t>
  </si>
  <si>
    <t xml:space="preserve">  80/17</t>
  </si>
  <si>
    <t xml:space="preserve"> 101/17</t>
  </si>
  <si>
    <t xml:space="preserve">  89/18</t>
  </si>
  <si>
    <t xml:space="preserve">  90/16</t>
  </si>
  <si>
    <t xml:space="preserve">  78/11</t>
  </si>
  <si>
    <t xml:space="preserve">  87/13</t>
  </si>
  <si>
    <t xml:space="preserve">  97/22</t>
  </si>
  <si>
    <t xml:space="preserve">  97/17</t>
  </si>
  <si>
    <t xml:space="preserve">  95/21</t>
  </si>
  <si>
    <t xml:space="preserve"> 114/19</t>
  </si>
  <si>
    <t xml:space="preserve">  89/17</t>
  </si>
  <si>
    <t xml:space="preserve"> 110/14</t>
  </si>
  <si>
    <t xml:space="preserve"> 113/22</t>
  </si>
  <si>
    <t xml:space="preserve"> 5.09,5</t>
  </si>
  <si>
    <t xml:space="preserve"> 6.03,1</t>
  </si>
  <si>
    <t xml:space="preserve"> 2.35,3</t>
  </si>
  <si>
    <t xml:space="preserve">  95/11</t>
  </si>
  <si>
    <t xml:space="preserve">  88/7</t>
  </si>
  <si>
    <t xml:space="preserve">  92/8</t>
  </si>
  <si>
    <t xml:space="preserve"> 103/18</t>
  </si>
  <si>
    <t xml:space="preserve"> 121/21</t>
  </si>
  <si>
    <t xml:space="preserve"> 4.55,8</t>
  </si>
  <si>
    <t xml:space="preserve"> 5.20,9</t>
  </si>
  <si>
    <t xml:space="preserve"> 5.53,9</t>
  </si>
  <si>
    <t xml:space="preserve"> 2.42,3</t>
  </si>
  <si>
    <t xml:space="preserve">  85/1</t>
  </si>
  <si>
    <t xml:space="preserve"> 108/5</t>
  </si>
  <si>
    <t xml:space="preserve"> 117/23</t>
  </si>
  <si>
    <t xml:space="preserve"> 103/23</t>
  </si>
  <si>
    <t xml:space="preserve"> 5.27,4</t>
  </si>
  <si>
    <t xml:space="preserve"> 6.01,6</t>
  </si>
  <si>
    <t xml:space="preserve"> 2.44,6</t>
  </si>
  <si>
    <t xml:space="preserve">  93/3</t>
  </si>
  <si>
    <t xml:space="preserve"> 113/9</t>
  </si>
  <si>
    <t xml:space="preserve"> 5.30,8</t>
  </si>
  <si>
    <t xml:space="preserve"> 6.05,5</t>
  </si>
  <si>
    <t xml:space="preserve"> 2.38,1</t>
  </si>
  <si>
    <t xml:space="preserve"> 100/8</t>
  </si>
  <si>
    <t xml:space="preserve"> 100/1</t>
  </si>
  <si>
    <t xml:space="preserve"> 5.19,5</t>
  </si>
  <si>
    <t xml:space="preserve"> 6.18,2</t>
  </si>
  <si>
    <t xml:space="preserve"> 2.37,8</t>
  </si>
  <si>
    <t xml:space="preserve"> 115/15</t>
  </si>
  <si>
    <t xml:space="preserve">  98/11</t>
  </si>
  <si>
    <t xml:space="preserve"> 6.02,6</t>
  </si>
  <si>
    <t xml:space="preserve"> 2.40,9</t>
  </si>
  <si>
    <t xml:space="preserve">  94/4</t>
  </si>
  <si>
    <t xml:space="preserve"> 6.04,8</t>
  </si>
  <si>
    <t xml:space="preserve"> 2.44,9</t>
  </si>
  <si>
    <t xml:space="preserve">  99/7</t>
  </si>
  <si>
    <t xml:space="preserve"> 116/12</t>
  </si>
  <si>
    <t xml:space="preserve"> 5.07,9</t>
  </si>
  <si>
    <t xml:space="preserve"> 6.19,7</t>
  </si>
  <si>
    <t xml:space="preserve"> 116/20</t>
  </si>
  <si>
    <t xml:space="preserve"> 100/19</t>
  </si>
  <si>
    <t xml:space="preserve"> 6.04,3</t>
  </si>
  <si>
    <t xml:space="preserve">  98/6</t>
  </si>
  <si>
    <t xml:space="preserve"> 6.30,0</t>
  </si>
  <si>
    <t xml:space="preserve"> 6.10,6</t>
  </si>
  <si>
    <t xml:space="preserve"> 108/21</t>
  </si>
  <si>
    <t xml:space="preserve"> 6.23,1</t>
  </si>
  <si>
    <t xml:space="preserve"> 6.10,5</t>
  </si>
  <si>
    <t xml:space="preserve"> 2.46,4</t>
  </si>
  <si>
    <t xml:space="preserve"> 107/13</t>
  </si>
  <si>
    <t xml:space="preserve"> 117/13</t>
  </si>
  <si>
    <t xml:space="preserve"> 5.51,6</t>
  </si>
  <si>
    <t xml:space="preserve"> 6.13,8</t>
  </si>
  <si>
    <t xml:space="preserve"> 111/10</t>
  </si>
  <si>
    <t xml:space="preserve"> 6.57,0</t>
  </si>
  <si>
    <t xml:space="preserve"> 2.35,6</t>
  </si>
  <si>
    <t xml:space="preserve"> 5.45,6</t>
  </si>
  <si>
    <t xml:space="preserve"> 6.15,1</t>
  </si>
  <si>
    <t xml:space="preserve"> 2.44,2</t>
  </si>
  <si>
    <t xml:space="preserve"> 112/11</t>
  </si>
  <si>
    <t xml:space="preserve"> 111/8</t>
  </si>
  <si>
    <t xml:space="preserve">  54/14</t>
  </si>
  <si>
    <t xml:space="preserve"> 5.07,6</t>
  </si>
  <si>
    <t xml:space="preserve"> 7.25,0</t>
  </si>
  <si>
    <t xml:space="preserve"> 2.44,5</t>
  </si>
  <si>
    <t xml:space="preserve"> 112/20</t>
  </si>
  <si>
    <t xml:space="preserve"> 5.50,1</t>
  </si>
  <si>
    <t xml:space="preserve"> 6.13,4</t>
  </si>
  <si>
    <t xml:space="preserve"> 2.43,0</t>
  </si>
  <si>
    <t xml:space="preserve"> 109/9</t>
  </si>
  <si>
    <t xml:space="preserve"> 110/7</t>
  </si>
  <si>
    <t xml:space="preserve"> 5.56,6</t>
  </si>
  <si>
    <t xml:space="preserve"> 6.26,8</t>
  </si>
  <si>
    <t xml:space="preserve"> 2.47,7</t>
  </si>
  <si>
    <t xml:space="preserve"> 118/12</t>
  </si>
  <si>
    <t xml:space="preserve"> 119/14</t>
  </si>
  <si>
    <t xml:space="preserve"> 5.54,0</t>
  </si>
  <si>
    <t xml:space="preserve"> 6.41,6</t>
  </si>
  <si>
    <t xml:space="preserve"> 2.44,8</t>
  </si>
  <si>
    <t xml:space="preserve"> 121/15</t>
  </si>
  <si>
    <t xml:space="preserve"> 115/11</t>
  </si>
  <si>
    <t xml:space="preserve"> 5.56,2</t>
  </si>
  <si>
    <t xml:space="preserve"> 6.35,0</t>
  </si>
  <si>
    <t xml:space="preserve"> 2.48,4</t>
  </si>
  <si>
    <t xml:space="preserve"> 119/13</t>
  </si>
  <si>
    <t xml:space="preserve"> 126/14</t>
  </si>
  <si>
    <t xml:space="preserve"> 5.31,9</t>
  </si>
  <si>
    <t xml:space="preserve"> 2.37,9</t>
  </si>
  <si>
    <t xml:space="preserve"> 104/19</t>
  </si>
  <si>
    <t xml:space="preserve">  99/22</t>
  </si>
  <si>
    <t xml:space="preserve"> 5.17,5</t>
  </si>
  <si>
    <t xml:space="preserve"> 5.57,1</t>
  </si>
  <si>
    <t xml:space="preserve"> 2.41,5</t>
  </si>
  <si>
    <t xml:space="preserve"> 106/24</t>
  </si>
  <si>
    <t xml:space="preserve"> 6.24,1</t>
  </si>
  <si>
    <t xml:space="preserve"> 6.49,3</t>
  </si>
  <si>
    <t xml:space="preserve"> 2.59,0</t>
  </si>
  <si>
    <t xml:space="preserve"> 123/16</t>
  </si>
  <si>
    <t xml:space="preserve"> 5.52,7</t>
  </si>
  <si>
    <t xml:space="preserve"> 2.37,6</t>
  </si>
  <si>
    <t xml:space="preserve">  78/16</t>
  </si>
  <si>
    <t xml:space="preserve"> 102/12</t>
  </si>
  <si>
    <t xml:space="preserve"> 7.13,8</t>
  </si>
  <si>
    <t xml:space="preserve"> 7.19,4</t>
  </si>
  <si>
    <t xml:space="preserve"> 3.04,5</t>
  </si>
  <si>
    <t xml:space="preserve"> 124/18</t>
  </si>
  <si>
    <t xml:space="preserve"> 5.39,3</t>
  </si>
  <si>
    <t xml:space="preserve"> 6.03,5</t>
  </si>
  <si>
    <t xml:space="preserve"> 2.42,2</t>
  </si>
  <si>
    <t xml:space="preserve">  96/5</t>
  </si>
  <si>
    <t xml:space="preserve"> 5.29,0</t>
  </si>
  <si>
    <t xml:space="preserve"> 6.01,3</t>
  </si>
  <si>
    <t xml:space="preserve"> 2.40,5</t>
  </si>
  <si>
    <t xml:space="preserve">  92/2</t>
  </si>
  <si>
    <t xml:space="preserve"> 104/2</t>
  </si>
  <si>
    <t xml:space="preserve"> 6.08,8</t>
  </si>
  <si>
    <t>19.50,1</t>
  </si>
  <si>
    <t xml:space="preserve"> 3.05,5</t>
  </si>
  <si>
    <t xml:space="preserve"> 125/19</t>
  </si>
  <si>
    <t xml:space="preserve"> 5.33,5</t>
  </si>
  <si>
    <t xml:space="preserve"> 9.16,1</t>
  </si>
  <si>
    <t xml:space="preserve"> 2.46,9</t>
  </si>
  <si>
    <t xml:space="preserve"> 127/18</t>
  </si>
  <si>
    <t xml:space="preserve"> 118/13</t>
  </si>
  <si>
    <t xml:space="preserve"> 6.14,2</t>
  </si>
  <si>
    <t xml:space="preserve"> 6.35,7</t>
  </si>
  <si>
    <t xml:space="preserve"> 3.01,9</t>
  </si>
  <si>
    <t xml:space="preserve"> 5.30</t>
  </si>
  <si>
    <t xml:space="preserve"> 120/14</t>
  </si>
  <si>
    <t xml:space="preserve"> 123/17</t>
  </si>
  <si>
    <t xml:space="preserve"> 122/21</t>
  </si>
  <si>
    <t xml:space="preserve"> 5.09,2</t>
  </si>
  <si>
    <t xml:space="preserve"> 5.51,3</t>
  </si>
  <si>
    <t>TRANSMISSION</t>
  </si>
  <si>
    <t xml:space="preserve"> 4.08,5</t>
  </si>
  <si>
    <t>AXLE</t>
  </si>
  <si>
    <t xml:space="preserve">  43/7</t>
  </si>
  <si>
    <t xml:space="preserve"> 4.24,2</t>
  </si>
  <si>
    <t xml:space="preserve"> 5.16,7</t>
  </si>
  <si>
    <t xml:space="preserve"> 5.13,3</t>
  </si>
  <si>
    <t xml:space="preserve">  41/9</t>
  </si>
  <si>
    <t xml:space="preserve"> 4.52,8</t>
  </si>
  <si>
    <t xml:space="preserve"> 5.40,6</t>
  </si>
  <si>
    <t>RADIATOR</t>
  </si>
  <si>
    <t xml:space="preserve">  71/17</t>
  </si>
  <si>
    <t xml:space="preserve">  62/6</t>
  </si>
  <si>
    <t xml:space="preserve">  61/16</t>
  </si>
  <si>
    <t xml:space="preserve">  66/6</t>
  </si>
  <si>
    <t xml:space="preserve">  65/3</t>
  </si>
  <si>
    <t xml:space="preserve">  70/8</t>
  </si>
  <si>
    <t xml:space="preserve">  72/16</t>
  </si>
  <si>
    <t xml:space="preserve">  63/15</t>
  </si>
  <si>
    <t xml:space="preserve">  85/6</t>
  </si>
  <si>
    <t xml:space="preserve">  82/12</t>
  </si>
  <si>
    <t xml:space="preserve">  89/8</t>
  </si>
  <si>
    <t xml:space="preserve">  95/20</t>
  </si>
  <si>
    <t xml:space="preserve">  94/9</t>
  </si>
  <si>
    <t xml:space="preserve">  76/10</t>
  </si>
  <si>
    <t xml:space="preserve">  82/18</t>
  </si>
  <si>
    <t xml:space="preserve">  80/11</t>
  </si>
  <si>
    <t xml:space="preserve">  99/23</t>
  </si>
  <si>
    <t xml:space="preserve">  92/15</t>
  </si>
  <si>
    <t xml:space="preserve"> 110/13</t>
  </si>
  <si>
    <t xml:space="preserve"> 104/10</t>
  </si>
  <si>
    <t xml:space="preserve"> 112/15</t>
  </si>
  <si>
    <t xml:space="preserve"> 117/1</t>
  </si>
  <si>
    <t xml:space="preserve"> 118/2</t>
  </si>
  <si>
    <t xml:space="preserve"> 122/6</t>
  </si>
  <si>
    <t xml:space="preserve"> 115/16</t>
  </si>
  <si>
    <t xml:space="preserve"> 125/8</t>
  </si>
  <si>
    <t xml:space="preserve"> 103/25</t>
  </si>
  <si>
    <t xml:space="preserve"> 119/3</t>
  </si>
  <si>
    <t xml:space="preserve"> 138/26</t>
  </si>
  <si>
    <t xml:space="preserve"> 136/17</t>
  </si>
  <si>
    <t xml:space="preserve"> 107/20</t>
  </si>
  <si>
    <t xml:space="preserve"> 125/24</t>
  </si>
  <si>
    <t xml:space="preserve"> 128/10</t>
  </si>
  <si>
    <t xml:space="preserve"> 102/24</t>
  </si>
  <si>
    <t xml:space="preserve"> 127/23</t>
  </si>
  <si>
    <t xml:space="preserve"> 129/11</t>
  </si>
  <si>
    <t xml:space="preserve"> 123/25</t>
  </si>
  <si>
    <t xml:space="preserve"> 114/23</t>
  </si>
  <si>
    <t xml:space="preserve"> 137/18</t>
  </si>
  <si>
    <t xml:space="preserve">  63/2</t>
  </si>
  <si>
    <t xml:space="preserve"> 139/19</t>
  </si>
  <si>
    <t xml:space="preserve"> 126/17</t>
  </si>
  <si>
    <t xml:space="preserve"> 126/9</t>
  </si>
  <si>
    <t xml:space="preserve"> 120/4</t>
  </si>
  <si>
    <t xml:space="preserve"> 134/16</t>
  </si>
  <si>
    <t xml:space="preserve"> 129/19</t>
  </si>
  <si>
    <t xml:space="preserve"> 124/7</t>
  </si>
  <si>
    <t xml:space="preserve"> 128/18</t>
  </si>
  <si>
    <t xml:space="preserve"> 135/17</t>
  </si>
  <si>
    <t xml:space="preserve"> 6.49,5</t>
  </si>
  <si>
    <t xml:space="preserve"> 124/22</t>
  </si>
  <si>
    <t xml:space="preserve"> 105/11</t>
  </si>
  <si>
    <t xml:space="preserve"> 4.41,6</t>
  </si>
  <si>
    <t xml:space="preserve"> 116/24</t>
  </si>
  <si>
    <t xml:space="preserve"> 140/10</t>
  </si>
  <si>
    <t xml:space="preserve">   4</t>
  </si>
  <si>
    <t>SS5S</t>
  </si>
  <si>
    <t xml:space="preserve">  19</t>
  </si>
  <si>
    <t xml:space="preserve">  25</t>
  </si>
  <si>
    <t xml:space="preserve">  43</t>
  </si>
  <si>
    <t xml:space="preserve">  48</t>
  </si>
  <si>
    <t>SS4S</t>
  </si>
  <si>
    <t xml:space="preserve">  56</t>
  </si>
  <si>
    <t xml:space="preserve">  84</t>
  </si>
  <si>
    <t xml:space="preserve"> 101</t>
  </si>
  <si>
    <t xml:space="preserve"> 102</t>
  </si>
  <si>
    <t xml:space="preserve"> 104</t>
  </si>
  <si>
    <t xml:space="preserve"> 121</t>
  </si>
  <si>
    <t xml:space="preserve"> 137</t>
  </si>
  <si>
    <t xml:space="preserve"> 139</t>
  </si>
  <si>
    <t>SS6S</t>
  </si>
  <si>
    <t>149</t>
  </si>
  <si>
    <t>161</t>
  </si>
  <si>
    <t>33 min. late</t>
  </si>
  <si>
    <t>SS4</t>
  </si>
  <si>
    <t>SS5</t>
  </si>
  <si>
    <t xml:space="preserve"> 3.50,1</t>
  </si>
  <si>
    <t>11.35,4</t>
  </si>
  <si>
    <t xml:space="preserve"> 3.00,1</t>
  </si>
  <si>
    <t xml:space="preserve"> 2.04,1</t>
  </si>
  <si>
    <t xml:space="preserve"> 4.02,4</t>
  </si>
  <si>
    <t>12.03,2</t>
  </si>
  <si>
    <t xml:space="preserve"> 3.08,7</t>
  </si>
  <si>
    <t xml:space="preserve"> 4.04,6</t>
  </si>
  <si>
    <t>12.12,5</t>
  </si>
  <si>
    <t xml:space="preserve"> 3.09,3</t>
  </si>
  <si>
    <t xml:space="preserve"> 2.05,5</t>
  </si>
  <si>
    <t xml:space="preserve"> 4.00,2</t>
  </si>
  <si>
    <t>12.12,0</t>
  </si>
  <si>
    <t xml:space="preserve"> 3.08,9</t>
  </si>
  <si>
    <t xml:space="preserve"> 2.16,7</t>
  </si>
  <si>
    <t xml:space="preserve">  22/10</t>
  </si>
  <si>
    <t xml:space="preserve"> 4.06,9</t>
  </si>
  <si>
    <t>12.16,7</t>
  </si>
  <si>
    <t xml:space="preserve"> 3.06,5</t>
  </si>
  <si>
    <t xml:space="preserve">   6/5</t>
  </si>
  <si>
    <t xml:space="preserve">  6/1</t>
  </si>
  <si>
    <t xml:space="preserve"> 4.01,8</t>
  </si>
  <si>
    <t>12.21,3</t>
  </si>
  <si>
    <t xml:space="preserve"> 3.09,9</t>
  </si>
  <si>
    <t xml:space="preserve"> 4.04,3</t>
  </si>
  <si>
    <t>12.39,8</t>
  </si>
  <si>
    <t xml:space="preserve"> 3.14,9</t>
  </si>
  <si>
    <t xml:space="preserve"> 2.10,3</t>
  </si>
  <si>
    <t xml:space="preserve">  13/9</t>
  </si>
  <si>
    <t xml:space="preserve">  8/6</t>
  </si>
  <si>
    <t xml:space="preserve"> 4.07,6</t>
  </si>
  <si>
    <t>12.32,0</t>
  </si>
  <si>
    <t xml:space="preserve"> 3.14,3</t>
  </si>
  <si>
    <t xml:space="preserve"> 2.08,2</t>
  </si>
  <si>
    <t xml:space="preserve">  11/8</t>
  </si>
  <si>
    <t xml:space="preserve">  9/2</t>
  </si>
  <si>
    <t xml:space="preserve"> 4.08,9</t>
  </si>
  <si>
    <t>12.39,6</t>
  </si>
  <si>
    <t xml:space="preserve"> 3.12,7</t>
  </si>
  <si>
    <t xml:space="preserve"> 2.10,0</t>
  </si>
  <si>
    <t xml:space="preserve"> 10/2</t>
  </si>
  <si>
    <t xml:space="preserve"> 4.08,3</t>
  </si>
  <si>
    <t>12.36,6</t>
  </si>
  <si>
    <t xml:space="preserve"> 3.15,9</t>
  </si>
  <si>
    <t xml:space="preserve">  14/2</t>
  </si>
  <si>
    <t xml:space="preserve"> 11/7</t>
  </si>
  <si>
    <t xml:space="preserve"> 4.10,0</t>
  </si>
  <si>
    <t>12.38,5</t>
  </si>
  <si>
    <t xml:space="preserve"> 3.13,3</t>
  </si>
  <si>
    <t xml:space="preserve">  15/9</t>
  </si>
  <si>
    <t xml:space="preserve"> 12/8</t>
  </si>
  <si>
    <t xml:space="preserve"> 4.07,3</t>
  </si>
  <si>
    <t>12.34,7</t>
  </si>
  <si>
    <t xml:space="preserve"> 3.13,6</t>
  </si>
  <si>
    <t xml:space="preserve"> 2.08,6</t>
  </si>
  <si>
    <t xml:space="preserve">   8/6</t>
  </si>
  <si>
    <t xml:space="preserve"> 13/9</t>
  </si>
  <si>
    <t xml:space="preserve"> 4.08,4</t>
  </si>
  <si>
    <t>12.53,9</t>
  </si>
  <si>
    <t xml:space="preserve"> 3.18,9</t>
  </si>
  <si>
    <t xml:space="preserve"> 2.12,3</t>
  </si>
  <si>
    <t xml:space="preserve">  12/8</t>
  </si>
  <si>
    <t xml:space="preserve">  18/10</t>
  </si>
  <si>
    <t xml:space="preserve"> 4.10,8</t>
  </si>
  <si>
    <t>12.51,4</t>
  </si>
  <si>
    <t xml:space="preserve"> 3.14,7</t>
  </si>
  <si>
    <t xml:space="preserve"> 2.31,4</t>
  </si>
  <si>
    <t xml:space="preserve"> 4.12,6</t>
  </si>
  <si>
    <t>13.13,1</t>
  </si>
  <si>
    <t xml:space="preserve">  21/8</t>
  </si>
  <si>
    <t>13.06,2</t>
  </si>
  <si>
    <t xml:space="preserve"> 3.14,1</t>
  </si>
  <si>
    <t xml:space="preserve"> 2.10,6</t>
  </si>
  <si>
    <t xml:space="preserve"> 4.17,7</t>
  </si>
  <si>
    <t>12.47,4</t>
  </si>
  <si>
    <t xml:space="preserve"> 3.24,1</t>
  </si>
  <si>
    <t xml:space="preserve"> 2.21,2</t>
  </si>
  <si>
    <t xml:space="preserve"> 4.21,0</t>
  </si>
  <si>
    <t>12.38,2</t>
  </si>
  <si>
    <t xml:space="preserve"> 3.17,1</t>
  </si>
  <si>
    <t xml:space="preserve"> 2.36,4</t>
  </si>
  <si>
    <t xml:space="preserve"> 18/4</t>
  </si>
  <si>
    <t xml:space="preserve"> 4.16,7</t>
  </si>
  <si>
    <t>13.05,7</t>
  </si>
  <si>
    <t xml:space="preserve"> 3.20,4</t>
  </si>
  <si>
    <t xml:space="preserve"> 2.16,2</t>
  </si>
  <si>
    <t xml:space="preserve"> 4.11,4</t>
  </si>
  <si>
    <t>13.14,8</t>
  </si>
  <si>
    <t xml:space="preserve"> 3.22,1</t>
  </si>
  <si>
    <t xml:space="preserve">  22/3</t>
  </si>
  <si>
    <t xml:space="preserve"> 4.22,3</t>
  </si>
  <si>
    <t>12.52,8</t>
  </si>
  <si>
    <t xml:space="preserve"> 3.19,4</t>
  </si>
  <si>
    <t xml:space="preserve"> 2.21,7</t>
  </si>
  <si>
    <t xml:space="preserve">  34/2</t>
  </si>
  <si>
    <t xml:space="preserve">  20/2</t>
  </si>
  <si>
    <t xml:space="preserve"> 4.13,9</t>
  </si>
  <si>
    <t>12.41,5</t>
  </si>
  <si>
    <t xml:space="preserve"> 3.17,7</t>
  </si>
  <si>
    <t xml:space="preserve"> 2.14,3</t>
  </si>
  <si>
    <t xml:space="preserve"> 4.22,0</t>
  </si>
  <si>
    <t>13.03,7</t>
  </si>
  <si>
    <t xml:space="preserve"> 3.28,3</t>
  </si>
  <si>
    <t xml:space="preserve"> 2.22,1</t>
  </si>
  <si>
    <t xml:space="preserve">  35/1</t>
  </si>
  <si>
    <t>12.54,3</t>
  </si>
  <si>
    <t xml:space="preserve"> 3.16,8</t>
  </si>
  <si>
    <t xml:space="preserve"> 4.19,8</t>
  </si>
  <si>
    <t>13.13,7</t>
  </si>
  <si>
    <t xml:space="preserve"> 3.31,8</t>
  </si>
  <si>
    <t xml:space="preserve"> 2.25,9</t>
  </si>
  <si>
    <t xml:space="preserve">  47/6</t>
  </si>
  <si>
    <t xml:space="preserve"> 4.21,3</t>
  </si>
  <si>
    <t>13.21,0</t>
  </si>
  <si>
    <t xml:space="preserve"> 3.26,1</t>
  </si>
  <si>
    <t xml:space="preserve"> 2.23,6</t>
  </si>
  <si>
    <t xml:space="preserve">  29/3</t>
  </si>
  <si>
    <t xml:space="preserve"> 4.22,1</t>
  </si>
  <si>
    <t>13.18,8</t>
  </si>
  <si>
    <t xml:space="preserve"> 2.22,4</t>
  </si>
  <si>
    <t xml:space="preserve">  31/5</t>
  </si>
  <si>
    <t xml:space="preserve">  37/2</t>
  </si>
  <si>
    <t xml:space="preserve"> 4.23,1</t>
  </si>
  <si>
    <t>13.22,5</t>
  </si>
  <si>
    <t xml:space="preserve"> 3.26,9</t>
  </si>
  <si>
    <t>13.12,3</t>
  </si>
  <si>
    <t xml:space="preserve"> 3.25,3</t>
  </si>
  <si>
    <t xml:space="preserve"> 2.22,6</t>
  </si>
  <si>
    <t xml:space="preserve">  25/3</t>
  </si>
  <si>
    <t xml:space="preserve"> 4.21,7</t>
  </si>
  <si>
    <t>13.11,1</t>
  </si>
  <si>
    <t xml:space="preserve"> 3.30,6</t>
  </si>
  <si>
    <t xml:space="preserve">  50/7</t>
  </si>
  <si>
    <t>13.33,2</t>
  </si>
  <si>
    <t xml:space="preserve"> 3.25,2</t>
  </si>
  <si>
    <t xml:space="preserve"> 2.21,5</t>
  </si>
  <si>
    <t xml:space="preserve">  26/3</t>
  </si>
  <si>
    <t>13.39,3</t>
  </si>
  <si>
    <t xml:space="preserve"> 3.28,2</t>
  </si>
  <si>
    <t xml:space="preserve"> 2.17,5</t>
  </si>
  <si>
    <t xml:space="preserve">  25/11</t>
  </si>
  <si>
    <t xml:space="preserve"> 4.29,7</t>
  </si>
  <si>
    <t xml:space="preserve">  46/5</t>
  </si>
  <si>
    <t xml:space="preserve">  44/3</t>
  </si>
  <si>
    <t xml:space="preserve"> 33/9</t>
  </si>
  <si>
    <t xml:space="preserve"> 4.30,1</t>
  </si>
  <si>
    <t>13.35,0</t>
  </si>
  <si>
    <t xml:space="preserve"> 3.27,5</t>
  </si>
  <si>
    <t xml:space="preserve"> 2.22,2</t>
  </si>
  <si>
    <t xml:space="preserve">  36/13</t>
  </si>
  <si>
    <t xml:space="preserve"> 4.23,2</t>
  </si>
  <si>
    <t>13.17,7</t>
  </si>
  <si>
    <t xml:space="preserve"> 3.27,1</t>
  </si>
  <si>
    <t xml:space="preserve"> 2.23,8</t>
  </si>
  <si>
    <t xml:space="preserve">  30/4</t>
  </si>
  <si>
    <t xml:space="preserve"> 4.27,2</t>
  </si>
  <si>
    <t>13.33,5</t>
  </si>
  <si>
    <t xml:space="preserve"> 3.30,2</t>
  </si>
  <si>
    <t xml:space="preserve"> 4.12,4</t>
  </si>
  <si>
    <t>13.13,0</t>
  </si>
  <si>
    <t xml:space="preserve"> 3.22,6</t>
  </si>
  <si>
    <t xml:space="preserve"> 2.13,4</t>
  </si>
  <si>
    <t xml:space="preserve">  23/8</t>
  </si>
  <si>
    <t>13.28,0</t>
  </si>
  <si>
    <t xml:space="preserve"> 3.28,6</t>
  </si>
  <si>
    <t xml:space="preserve"> 2.17,7</t>
  </si>
  <si>
    <t xml:space="preserve"> 38/11</t>
  </si>
  <si>
    <t>13.47,4</t>
  </si>
  <si>
    <t xml:space="preserve"> 3.36,8</t>
  </si>
  <si>
    <t xml:space="preserve"> 2.17,2</t>
  </si>
  <si>
    <t xml:space="preserve">  37/12</t>
  </si>
  <si>
    <t xml:space="preserve">  49/13</t>
  </si>
  <si>
    <t xml:space="preserve"> 39/4</t>
  </si>
  <si>
    <t>13.03,5</t>
  </si>
  <si>
    <t xml:space="preserve"> 2.16,3</t>
  </si>
  <si>
    <t xml:space="preserve"> 4.25,1</t>
  </si>
  <si>
    <t>13.30,2</t>
  </si>
  <si>
    <t xml:space="preserve"> 3.30,0</t>
  </si>
  <si>
    <t xml:space="preserve"> 2.34,7</t>
  </si>
  <si>
    <t xml:space="preserve"> 4.21,1</t>
  </si>
  <si>
    <t>13.26,6</t>
  </si>
  <si>
    <t xml:space="preserve"> 3.32,4</t>
  </si>
  <si>
    <t xml:space="preserve"> 2.14,9</t>
  </si>
  <si>
    <t>13.41,4</t>
  </si>
  <si>
    <t xml:space="preserve"> 3.35,4</t>
  </si>
  <si>
    <t xml:space="preserve"> 2.27,0</t>
  </si>
  <si>
    <t xml:space="preserve"> 43/12</t>
  </si>
  <si>
    <t>14.29,5</t>
  </si>
  <si>
    <t xml:space="preserve"> 2.18,5</t>
  </si>
  <si>
    <t xml:space="preserve"> 4.24,3</t>
  </si>
  <si>
    <t>13.28,3</t>
  </si>
  <si>
    <t xml:space="preserve"> 3.33,5</t>
  </si>
  <si>
    <t xml:space="preserve"> 2.24,5</t>
  </si>
  <si>
    <t xml:space="preserve">  42/3</t>
  </si>
  <si>
    <t>13.42,6</t>
  </si>
  <si>
    <t xml:space="preserve"> 3.38,9</t>
  </si>
  <si>
    <t xml:space="preserve">  54/7</t>
  </si>
  <si>
    <t>13.25,1</t>
  </si>
  <si>
    <t>13.49,3</t>
  </si>
  <si>
    <t xml:space="preserve"> 3.58,8</t>
  </si>
  <si>
    <t xml:space="preserve"> 2.24,6</t>
  </si>
  <si>
    <t xml:space="preserve">  65/11</t>
  </si>
  <si>
    <t>13.43,9</t>
  </si>
  <si>
    <t xml:space="preserve"> 3.32,0</t>
  </si>
  <si>
    <t xml:space="preserve"> 2.25,5</t>
  </si>
  <si>
    <t xml:space="preserve"> 4.37,0</t>
  </si>
  <si>
    <t>13.59,2</t>
  </si>
  <si>
    <t xml:space="preserve"> 3.31,9</t>
  </si>
  <si>
    <t xml:space="preserve"> 2.26,9</t>
  </si>
  <si>
    <t xml:space="preserve">  44/5</t>
  </si>
  <si>
    <t>13.46,5</t>
  </si>
  <si>
    <t xml:space="preserve"> 3.40,9</t>
  </si>
  <si>
    <t xml:space="preserve"> 2.29,4</t>
  </si>
  <si>
    <t>14.04,7</t>
  </si>
  <si>
    <t xml:space="preserve"> 3.36,2</t>
  </si>
  <si>
    <t xml:space="preserve">  34/14</t>
  </si>
  <si>
    <t>14.12,5</t>
  </si>
  <si>
    <t xml:space="preserve"> 2.21,6</t>
  </si>
  <si>
    <t xml:space="preserve">  32/13</t>
  </si>
  <si>
    <t xml:space="preserve"> 4.44,4</t>
  </si>
  <si>
    <t>13.50,3</t>
  </si>
  <si>
    <t xml:space="preserve"> 3.40,1</t>
  </si>
  <si>
    <t xml:space="preserve"> 2.31,7</t>
  </si>
  <si>
    <t xml:space="preserve">  56/4</t>
  </si>
  <si>
    <t xml:space="preserve">  60/5</t>
  </si>
  <si>
    <t xml:space="preserve"> 4.40,2</t>
  </si>
  <si>
    <t>13.58,5</t>
  </si>
  <si>
    <t xml:space="preserve"> 3.34,0</t>
  </si>
  <si>
    <t xml:space="preserve"> 2.29,9</t>
  </si>
  <si>
    <t>14.07,5</t>
  </si>
  <si>
    <t xml:space="preserve"> 3.37,7</t>
  </si>
  <si>
    <t xml:space="preserve"> 2.29,3</t>
  </si>
  <si>
    <t xml:space="preserve"> 4.41,4</t>
  </si>
  <si>
    <t>14.02,3</t>
  </si>
  <si>
    <t xml:space="preserve"> 2.29,5</t>
  </si>
  <si>
    <t>13.33,4</t>
  </si>
  <si>
    <t xml:space="preserve"> 4.46,4</t>
  </si>
  <si>
    <t>13.56,6</t>
  </si>
  <si>
    <t xml:space="preserve"> 3.41,1</t>
  </si>
  <si>
    <t xml:space="preserve">  53/6</t>
  </si>
  <si>
    <t xml:space="preserve"> 4.48,4</t>
  </si>
  <si>
    <t>14.37,0</t>
  </si>
  <si>
    <t xml:space="preserve"> 3.48,4</t>
  </si>
  <si>
    <t xml:space="preserve">  64/11</t>
  </si>
  <si>
    <t xml:space="preserve"> 4.44,1</t>
  </si>
  <si>
    <t>14.32,8</t>
  </si>
  <si>
    <t xml:space="preserve"> 3.48,7</t>
  </si>
  <si>
    <t xml:space="preserve">  62/8</t>
  </si>
  <si>
    <t>14.24,9</t>
  </si>
  <si>
    <t xml:space="preserve"> 3.48,9</t>
  </si>
  <si>
    <t xml:space="preserve"> 2.30,2</t>
  </si>
  <si>
    <t xml:space="preserve">  60/10</t>
  </si>
  <si>
    <t xml:space="preserve">  58/9</t>
  </si>
  <si>
    <t xml:space="preserve"> 4.28,2</t>
  </si>
  <si>
    <t>26.01,6</t>
  </si>
  <si>
    <t xml:space="preserve"> 2.53,2</t>
  </si>
  <si>
    <t xml:space="preserve">  44/4</t>
  </si>
  <si>
    <t xml:space="preserve">  67/9</t>
  </si>
  <si>
    <t xml:space="preserve">  66/9</t>
  </si>
  <si>
    <t xml:space="preserve"> 4.32,0</t>
  </si>
  <si>
    <t>23.15,7</t>
  </si>
  <si>
    <t xml:space="preserve"> 3.24,9</t>
  </si>
  <si>
    <t xml:space="preserve"> 2.20,6</t>
  </si>
  <si>
    <t xml:space="preserve">  66/14</t>
  </si>
  <si>
    <t xml:space="preserve">  28/12</t>
  </si>
  <si>
    <t>33.09,6</t>
  </si>
  <si>
    <t xml:space="preserve"> 3.47,2</t>
  </si>
  <si>
    <t xml:space="preserve"> 2.32,7</t>
  </si>
  <si>
    <t xml:space="preserve"> 0.50</t>
  </si>
  <si>
    <t xml:space="preserve"> 4.53,8</t>
  </si>
  <si>
    <t>15.16,3</t>
  </si>
  <si>
    <t xml:space="preserve"> 3.45,1</t>
  </si>
  <si>
    <t xml:space="preserve"> 2.28,2</t>
  </si>
  <si>
    <t xml:space="preserve">  60/8</t>
  </si>
  <si>
    <t xml:space="preserve"> 5.08,8</t>
  </si>
  <si>
    <t>15.29,2</t>
  </si>
  <si>
    <t xml:space="preserve"> 4.11,6</t>
  </si>
  <si>
    <t xml:space="preserve"> 4.41,3</t>
  </si>
  <si>
    <t>13.54,0</t>
  </si>
  <si>
    <t xml:space="preserve"> 4.00,7</t>
  </si>
  <si>
    <t>OIL LEAK</t>
  </si>
  <si>
    <t xml:space="preserve"> 3.32,2</t>
  </si>
  <si>
    <t xml:space="preserve">  17/4</t>
  </si>
  <si>
    <t xml:space="preserve">  51/7</t>
  </si>
  <si>
    <t xml:space="preserve">  50/5</t>
  </si>
  <si>
    <t xml:space="preserve">  39/11</t>
  </si>
  <si>
    <t xml:space="preserve">  75/12</t>
  </si>
  <si>
    <t xml:space="preserve">  55/8</t>
  </si>
  <si>
    <t xml:space="preserve">  55/10</t>
  </si>
  <si>
    <t xml:space="preserve">  51/2</t>
  </si>
  <si>
    <t xml:space="preserve">  56/3</t>
  </si>
  <si>
    <t xml:space="preserve">  69/12</t>
  </si>
  <si>
    <t xml:space="preserve">  59/11</t>
  </si>
  <si>
    <t xml:space="preserve">  59/9</t>
  </si>
  <si>
    <t xml:space="preserve">  60/9</t>
  </si>
  <si>
    <t xml:space="preserve">  75/8</t>
  </si>
  <si>
    <t xml:space="preserve">  77/14</t>
  </si>
  <si>
    <t xml:space="preserve"> 4.38,2</t>
  </si>
  <si>
    <t>14.12,1</t>
  </si>
  <si>
    <t xml:space="preserve"> 3.40,0</t>
  </si>
  <si>
    <t xml:space="preserve"> 2.29,7</t>
  </si>
  <si>
    <t xml:space="preserve">  64/9</t>
  </si>
  <si>
    <t xml:space="preserve">  61/10</t>
  </si>
  <si>
    <t xml:space="preserve">  74/13</t>
  </si>
  <si>
    <t xml:space="preserve"> 4.47,3</t>
  </si>
  <si>
    <t>14.08,3</t>
  </si>
  <si>
    <t xml:space="preserve"> 3.41,8</t>
  </si>
  <si>
    <t xml:space="preserve"> 2.27,9</t>
  </si>
  <si>
    <t xml:space="preserve">  77/15</t>
  </si>
  <si>
    <t xml:space="preserve">  52/8</t>
  </si>
  <si>
    <t xml:space="preserve"> 4.50,0</t>
  </si>
  <si>
    <t xml:space="preserve"> 3.45,3</t>
  </si>
  <si>
    <t xml:space="preserve"> 2.34,6</t>
  </si>
  <si>
    <t xml:space="preserve">  84/16</t>
  </si>
  <si>
    <t xml:space="preserve">  75/14</t>
  </si>
  <si>
    <t>14.35,5</t>
  </si>
  <si>
    <t xml:space="preserve"> 3.49,7</t>
  </si>
  <si>
    <t xml:space="preserve"> 2.30,0</t>
  </si>
  <si>
    <t xml:space="preserve"> 5.03,0</t>
  </si>
  <si>
    <t>14.15,2</t>
  </si>
  <si>
    <t xml:space="preserve"> 3.48,0</t>
  </si>
  <si>
    <t xml:space="preserve">  68/8</t>
  </si>
  <si>
    <t xml:space="preserve"> 4.46,5</t>
  </si>
  <si>
    <t xml:space="preserve"> 3.42,7</t>
  </si>
  <si>
    <t xml:space="preserve"> 2.42,1</t>
  </si>
  <si>
    <t xml:space="preserve">  69/10</t>
  </si>
  <si>
    <t xml:space="preserve"> 68/12</t>
  </si>
  <si>
    <t xml:space="preserve"> 4.45,6</t>
  </si>
  <si>
    <t>14.05,1</t>
  </si>
  <si>
    <t xml:space="preserve"> 3.41,6</t>
  </si>
  <si>
    <t xml:space="preserve"> 2.28,3</t>
  </si>
  <si>
    <t>14.51,1</t>
  </si>
  <si>
    <t xml:space="preserve"> 3.50,3</t>
  </si>
  <si>
    <t xml:space="preserve"> 2.32,0</t>
  </si>
  <si>
    <t xml:space="preserve">  70/12</t>
  </si>
  <si>
    <t xml:space="preserve"> 4.56,1</t>
  </si>
  <si>
    <t>14.25,6</t>
  </si>
  <si>
    <t xml:space="preserve"> 3.44,7</t>
  </si>
  <si>
    <t xml:space="preserve"> 2.38,3</t>
  </si>
  <si>
    <t xml:space="preserve">  86/18</t>
  </si>
  <si>
    <t xml:space="preserve"> 4.57,8</t>
  </si>
  <si>
    <t>14.53,2</t>
  </si>
  <si>
    <t xml:space="preserve"> 3.55,8</t>
  </si>
  <si>
    <t xml:space="preserve">  91/10</t>
  </si>
  <si>
    <t xml:space="preserve">  72/10</t>
  </si>
  <si>
    <t>14.41,1</t>
  </si>
  <si>
    <t xml:space="preserve"> 4.01,7</t>
  </si>
  <si>
    <t>15.29,9</t>
  </si>
  <si>
    <t xml:space="preserve"> 4.05,8</t>
  </si>
  <si>
    <t>15.14,8</t>
  </si>
  <si>
    <t xml:space="preserve"> 4.02,5</t>
  </si>
  <si>
    <t xml:space="preserve">  93/17</t>
  </si>
  <si>
    <t xml:space="preserve"> 5.11,1</t>
  </si>
  <si>
    <t>14.57,4</t>
  </si>
  <si>
    <t xml:space="preserve"> 3.50,8</t>
  </si>
  <si>
    <t xml:space="preserve">  90/3</t>
  </si>
  <si>
    <t xml:space="preserve"> 5.14,0</t>
  </si>
  <si>
    <t>15.14,4</t>
  </si>
  <si>
    <t xml:space="preserve"> 2.42,4</t>
  </si>
  <si>
    <t xml:space="preserve">  89/3</t>
  </si>
  <si>
    <t xml:space="preserve">  96/7</t>
  </si>
  <si>
    <t xml:space="preserve"> 4.49,8</t>
  </si>
  <si>
    <t>14.42,1</t>
  </si>
  <si>
    <t xml:space="preserve"> 3.58,6</t>
  </si>
  <si>
    <t xml:space="preserve"> 2.30,6</t>
  </si>
  <si>
    <t>15.18,2</t>
  </si>
  <si>
    <t xml:space="preserve"> 4.06,1</t>
  </si>
  <si>
    <t xml:space="preserve">  97/14</t>
  </si>
  <si>
    <t xml:space="preserve">  98/12</t>
  </si>
  <si>
    <t xml:space="preserve">  83/12</t>
  </si>
  <si>
    <t xml:space="preserve"> 5.43,0</t>
  </si>
  <si>
    <t xml:space="preserve"> 3.47,8</t>
  </si>
  <si>
    <t xml:space="preserve"> 2.36,6</t>
  </si>
  <si>
    <t xml:space="preserve">  80/15</t>
  </si>
  <si>
    <t>15.25,2</t>
  </si>
  <si>
    <t xml:space="preserve"> 3.53,4</t>
  </si>
  <si>
    <t xml:space="preserve"> 2.40,1</t>
  </si>
  <si>
    <t xml:space="preserve">  87/1</t>
  </si>
  <si>
    <t>14.36,8</t>
  </si>
  <si>
    <t xml:space="preserve"> 4.11,7</t>
  </si>
  <si>
    <t xml:space="preserve"> 2.36,3</t>
  </si>
  <si>
    <t xml:space="preserve">  76/14</t>
  </si>
  <si>
    <t xml:space="preserve">  78/15</t>
  </si>
  <si>
    <t xml:space="preserve"> 5.11,5</t>
  </si>
  <si>
    <t>15.25,6</t>
  </si>
  <si>
    <t xml:space="preserve"> 3.57,3</t>
  </si>
  <si>
    <t xml:space="preserve"> 2.41,8</t>
  </si>
  <si>
    <t xml:space="preserve">  94/6</t>
  </si>
  <si>
    <t>+16.24,5</t>
  </si>
  <si>
    <t xml:space="preserve"> 5.19,3</t>
  </si>
  <si>
    <t>15.38,1</t>
  </si>
  <si>
    <t xml:space="preserve"> 3.56,0</t>
  </si>
  <si>
    <t xml:space="preserve">  98/9</t>
  </si>
  <si>
    <t xml:space="preserve"> 5.06,9</t>
  </si>
  <si>
    <t>15.39,8</t>
  </si>
  <si>
    <t xml:space="preserve"> 4.03,4</t>
  </si>
  <si>
    <t xml:space="preserve"> 2.37,5</t>
  </si>
  <si>
    <t xml:space="preserve">  94/12</t>
  </si>
  <si>
    <t xml:space="preserve"> 100/13</t>
  </si>
  <si>
    <t xml:space="preserve">  82/11</t>
  </si>
  <si>
    <t xml:space="preserve"> 4.57,7</t>
  </si>
  <si>
    <t>15.08,0</t>
  </si>
  <si>
    <t xml:space="preserve"> 4.02,3</t>
  </si>
  <si>
    <t xml:space="preserve"> 2.41,7</t>
  </si>
  <si>
    <t xml:space="preserve"> 5.22,7</t>
  </si>
  <si>
    <t>15.54,1</t>
  </si>
  <si>
    <t xml:space="preserve"> 4.00,5</t>
  </si>
  <si>
    <t xml:space="preserve"> 2.44,7</t>
  </si>
  <si>
    <t xml:space="preserve"> 100/11</t>
  </si>
  <si>
    <t xml:space="preserve"> 5.24,1</t>
  </si>
  <si>
    <t>15.40,7</t>
  </si>
  <si>
    <t>15.07,5</t>
  </si>
  <si>
    <t xml:space="preserve"> 5.24,4</t>
  </si>
  <si>
    <t>16.11,6</t>
  </si>
  <si>
    <t xml:space="preserve"> 4.03,3</t>
  </si>
  <si>
    <t xml:space="preserve"> 2.43,1</t>
  </si>
  <si>
    <t xml:space="preserve">  97/8</t>
  </si>
  <si>
    <t xml:space="preserve"> 5.19,2</t>
  </si>
  <si>
    <t>15.49,0</t>
  </si>
  <si>
    <t xml:space="preserve"> 3.57,6</t>
  </si>
  <si>
    <t xml:space="preserve">  89/2</t>
  </si>
  <si>
    <t xml:space="preserve"> 90/12</t>
  </si>
  <si>
    <t xml:space="preserve"> 4.33,0</t>
  </si>
  <si>
    <t>14.09,0</t>
  </si>
  <si>
    <t xml:space="preserve"> 3.39,9</t>
  </si>
  <si>
    <t xml:space="preserve">  64/7</t>
  </si>
  <si>
    <t xml:space="preserve">  47/2</t>
  </si>
  <si>
    <t xml:space="preserve"> 4.40,3</t>
  </si>
  <si>
    <t>14.09,9</t>
  </si>
  <si>
    <t xml:space="preserve"> 3.48,6</t>
  </si>
  <si>
    <t xml:space="preserve"> 5.36,4</t>
  </si>
  <si>
    <t>16.32,6</t>
  </si>
  <si>
    <t xml:space="preserve"> 2.47,5</t>
  </si>
  <si>
    <t xml:space="preserve"> 102/13</t>
  </si>
  <si>
    <t xml:space="preserve"> 5.27,0</t>
  </si>
  <si>
    <t>15.23,0</t>
  </si>
  <si>
    <t xml:space="preserve"> 3.58,7</t>
  </si>
  <si>
    <t xml:space="preserve">  80/16</t>
  </si>
  <si>
    <t xml:space="preserve"> 103/9</t>
  </si>
  <si>
    <t xml:space="preserve"> 104/9</t>
  </si>
  <si>
    <t>14.42,7</t>
  </si>
  <si>
    <t xml:space="preserve"> 6.36,4</t>
  </si>
  <si>
    <t xml:space="preserve"> 5.17,2</t>
  </si>
  <si>
    <t>15.25,3</t>
  </si>
  <si>
    <t xml:space="preserve"> 3.55,9</t>
  </si>
  <si>
    <t xml:space="preserve">  92/5</t>
  </si>
  <si>
    <t>17.43,7</t>
  </si>
  <si>
    <t xml:space="preserve"> 3.00,5</t>
  </si>
  <si>
    <t xml:space="preserve"> 105/15</t>
  </si>
  <si>
    <t xml:space="preserve"> 5.58,2</t>
  </si>
  <si>
    <t>17.41,7</t>
  </si>
  <si>
    <t xml:space="preserve"> 4.27,9</t>
  </si>
  <si>
    <t xml:space="preserve"> 106/16</t>
  </si>
  <si>
    <t xml:space="preserve"> 5.34,2</t>
  </si>
  <si>
    <t>26.24,7</t>
  </si>
  <si>
    <t xml:space="preserve"> 4.15,2</t>
  </si>
  <si>
    <t xml:space="preserve"> 2.48,2</t>
  </si>
  <si>
    <t xml:space="preserve"> 0.20</t>
  </si>
  <si>
    <t xml:space="preserve"> 103/14</t>
  </si>
  <si>
    <t xml:space="preserve">  71/9</t>
  </si>
  <si>
    <t>15.14,3</t>
  </si>
  <si>
    <t xml:space="preserve"> 3.55,2</t>
  </si>
  <si>
    <t xml:space="preserve"> 2.41,1</t>
  </si>
  <si>
    <t xml:space="preserve">  88/2</t>
  </si>
  <si>
    <t xml:space="preserve">  91/4</t>
  </si>
  <si>
    <t xml:space="preserve"> 5.21,8</t>
  </si>
  <si>
    <t>16.10,2</t>
  </si>
  <si>
    <t xml:space="preserve"> 4.13,1</t>
  </si>
  <si>
    <t xml:space="preserve"> 2.46,6</t>
  </si>
  <si>
    <t xml:space="preserve"> 101/12</t>
  </si>
  <si>
    <t>13.20,5</t>
  </si>
  <si>
    <t xml:space="preserve"> 3.24,4</t>
  </si>
  <si>
    <t>45.25,6</t>
  </si>
  <si>
    <t xml:space="preserve">  25/2</t>
  </si>
  <si>
    <t xml:space="preserve"> 107/18</t>
  </si>
  <si>
    <t xml:space="preserve"> 4.18,3</t>
  </si>
  <si>
    <t>TURBO</t>
  </si>
  <si>
    <t xml:space="preserve">  25/5</t>
  </si>
  <si>
    <t xml:space="preserve">  27/4</t>
  </si>
  <si>
    <t>13.30,7</t>
  </si>
  <si>
    <t>BRAKES</t>
  </si>
  <si>
    <t>14.40,8</t>
  </si>
  <si>
    <t xml:space="preserve"> 5.38,6</t>
  </si>
  <si>
    <t>17.08,3</t>
  </si>
  <si>
    <t xml:space="preserve"> 4.08,6</t>
  </si>
  <si>
    <t xml:space="preserve"> 4.51,3</t>
  </si>
  <si>
    <t xml:space="preserve"> 5.52,9</t>
  </si>
  <si>
    <t xml:space="preserve">  12/4</t>
  </si>
  <si>
    <t xml:space="preserve">  21/6</t>
  </si>
  <si>
    <t xml:space="preserve">  19/10</t>
  </si>
  <si>
    <t xml:space="preserve">  23/6</t>
  </si>
  <si>
    <t xml:space="preserve">  23/4</t>
  </si>
  <si>
    <t xml:space="preserve">  18/2</t>
  </si>
  <si>
    <t xml:space="preserve">  22/7</t>
  </si>
  <si>
    <t xml:space="preserve">  22/1</t>
  </si>
  <si>
    <t xml:space="preserve">  27/1</t>
  </si>
  <si>
    <t xml:space="preserve">  35/7</t>
  </si>
  <si>
    <t xml:space="preserve">  39/12</t>
  </si>
  <si>
    <t xml:space="preserve">  31/3</t>
  </si>
  <si>
    <t xml:space="preserve">  48/3</t>
  </si>
  <si>
    <t xml:space="preserve">  31/11</t>
  </si>
  <si>
    <t xml:space="preserve">  46/1</t>
  </si>
  <si>
    <t xml:space="preserve">  24/8</t>
  </si>
  <si>
    <t xml:space="preserve"> 3.21,5</t>
  </si>
  <si>
    <t xml:space="preserve">  21/4</t>
  </si>
  <si>
    <t xml:space="preserve">  36/12</t>
  </si>
  <si>
    <t xml:space="preserve">  40/13</t>
  </si>
  <si>
    <t xml:space="preserve">  53/13</t>
  </si>
  <si>
    <t xml:space="preserve">  28/11</t>
  </si>
  <si>
    <t xml:space="preserve">  56/7</t>
  </si>
  <si>
    <t xml:space="preserve">  57/10</t>
  </si>
  <si>
    <t xml:space="preserve">  54/10</t>
  </si>
  <si>
    <t xml:space="preserve">  61/3</t>
  </si>
  <si>
    <t xml:space="preserve">  52/2</t>
  </si>
  <si>
    <t xml:space="preserve">  75/7</t>
  </si>
  <si>
    <t xml:space="preserve">  55/3</t>
  </si>
  <si>
    <t xml:space="preserve">  67/4</t>
  </si>
  <si>
    <t xml:space="preserve">  69/5</t>
  </si>
  <si>
    <t xml:space="preserve">  71/12</t>
  </si>
  <si>
    <t xml:space="preserve">  60/11</t>
  </si>
  <si>
    <t xml:space="preserve">  78/8</t>
  </si>
  <si>
    <t xml:space="preserve">  73/12</t>
  </si>
  <si>
    <t xml:space="preserve">  59/8</t>
  </si>
  <si>
    <t xml:space="preserve">  75/13</t>
  </si>
  <si>
    <t xml:space="preserve">  71/11</t>
  </si>
  <si>
    <t xml:space="preserve">  66/10</t>
  </si>
  <si>
    <t xml:space="preserve">  85/18</t>
  </si>
  <si>
    <t xml:space="preserve">  78/14</t>
  </si>
  <si>
    <t xml:space="preserve">  92/19</t>
  </si>
  <si>
    <t xml:space="preserve">  67/11</t>
  </si>
  <si>
    <t xml:space="preserve">  94/10</t>
  </si>
  <si>
    <t xml:space="preserve">  86/10</t>
  </si>
  <si>
    <t xml:space="preserve">  88/9</t>
  </si>
  <si>
    <t xml:space="preserve"> 100/21</t>
  </si>
  <si>
    <t xml:space="preserve">  94/17</t>
  </si>
  <si>
    <t xml:space="preserve"> 103/3</t>
  </si>
  <si>
    <t xml:space="preserve">  79/1</t>
  </si>
  <si>
    <t xml:space="preserve"> 105/5</t>
  </si>
  <si>
    <t xml:space="preserve">  91/3</t>
  </si>
  <si>
    <t xml:space="preserve">  82/4</t>
  </si>
  <si>
    <t xml:space="preserve">  88/15</t>
  </si>
  <si>
    <t xml:space="preserve"> 100/14</t>
  </si>
  <si>
    <t xml:space="preserve"> 119/20</t>
  </si>
  <si>
    <t xml:space="preserve"> 107/7</t>
  </si>
  <si>
    <t xml:space="preserve">  96/4</t>
  </si>
  <si>
    <t xml:space="preserve">  80/2</t>
  </si>
  <si>
    <t xml:space="preserve"> 104/4</t>
  </si>
  <si>
    <t xml:space="preserve"> 101/8</t>
  </si>
  <si>
    <t xml:space="preserve">  97/12</t>
  </si>
  <si>
    <t xml:space="preserve">  93/18</t>
  </si>
  <si>
    <t xml:space="preserve"> 113/12</t>
  </si>
  <si>
    <t xml:space="preserve">  88/11</t>
  </si>
  <si>
    <t xml:space="preserve"> 114/13</t>
  </si>
  <si>
    <t xml:space="preserve"> 108/8</t>
  </si>
  <si>
    <t xml:space="preserve">  60/2</t>
  </si>
  <si>
    <t xml:space="preserve">  65/7</t>
  </si>
  <si>
    <t xml:space="preserve">  58/4</t>
  </si>
  <si>
    <t xml:space="preserve">  68/11</t>
  </si>
  <si>
    <t xml:space="preserve">  66/13</t>
  </si>
  <si>
    <t xml:space="preserve"> 108/14</t>
  </si>
  <si>
    <t xml:space="preserve">  83/17</t>
  </si>
  <si>
    <t xml:space="preserve">  28/9</t>
  </si>
  <si>
    <t xml:space="preserve"> 106/6</t>
  </si>
  <si>
    <t xml:space="preserve">  97/5</t>
  </si>
  <si>
    <t xml:space="preserve">  84/5</t>
  </si>
  <si>
    <t xml:space="preserve"> 122/19</t>
  </si>
  <si>
    <t xml:space="preserve"> 111/17</t>
  </si>
  <si>
    <t xml:space="preserve"> 121/18</t>
  </si>
  <si>
    <t xml:space="preserve"> 110/16</t>
  </si>
  <si>
    <t xml:space="preserve"> 116/14</t>
  </si>
  <si>
    <t xml:space="preserve"> 114/18</t>
  </si>
  <si>
    <t xml:space="preserve">  82/8</t>
  </si>
  <si>
    <t xml:space="preserve"> 115/14</t>
  </si>
  <si>
    <t xml:space="preserve"> 102/2</t>
  </si>
  <si>
    <t xml:space="preserve">  90/2</t>
  </si>
  <si>
    <t xml:space="preserve">  81/3</t>
  </si>
  <si>
    <t xml:space="preserve">  93/8</t>
  </si>
  <si>
    <t xml:space="preserve">  47/9</t>
  </si>
  <si>
    <t xml:space="preserve"> 4.06,5</t>
  </si>
  <si>
    <t>12.42,4</t>
  </si>
  <si>
    <t xml:space="preserve"> 3.23,8</t>
  </si>
  <si>
    <t xml:space="preserve">   8/3</t>
  </si>
  <si>
    <t xml:space="preserve">  28/5</t>
  </si>
  <si>
    <t>14.50,9</t>
  </si>
  <si>
    <t xml:space="preserve">  82/14</t>
  </si>
  <si>
    <t xml:space="preserve">  79/15</t>
  </si>
  <si>
    <t xml:space="preserve"> 118/16</t>
  </si>
  <si>
    <t xml:space="preserve"> 109/15</t>
  </si>
  <si>
    <t xml:space="preserve"> 4.43,8</t>
  </si>
  <si>
    <t xml:space="preserve">  73/17</t>
  </si>
  <si>
    <t xml:space="preserve"> 110/19</t>
  </si>
  <si>
    <t xml:space="preserve"> 120/17</t>
  </si>
  <si>
    <t xml:space="preserve">  99/18</t>
  </si>
  <si>
    <t xml:space="preserve">  95/17</t>
  </si>
  <si>
    <t xml:space="preserve"> 3.59,5</t>
  </si>
  <si>
    <t xml:space="preserve">  95/10</t>
  </si>
  <si>
    <t xml:space="preserve"> 105/9</t>
  </si>
  <si>
    <t xml:space="preserve"> 109/19</t>
  </si>
  <si>
    <t xml:space="preserve"> 108/17</t>
  </si>
  <si>
    <t xml:space="preserve"> 107/16</t>
  </si>
  <si>
    <t xml:space="preserve"> 106/15</t>
  </si>
  <si>
    <t xml:space="preserve"> 104/14</t>
  </si>
  <si>
    <t>POWERSTEERING</t>
  </si>
  <si>
    <t xml:space="preserve">   6</t>
  </si>
  <si>
    <t>SS7F</t>
  </si>
  <si>
    <t xml:space="preserve">   8</t>
  </si>
  <si>
    <t>SS9F</t>
  </si>
  <si>
    <t xml:space="preserve">   9</t>
  </si>
  <si>
    <t>TC6C</t>
  </si>
  <si>
    <t xml:space="preserve">  40</t>
  </si>
  <si>
    <t>TC9</t>
  </si>
  <si>
    <t xml:space="preserve">  41</t>
  </si>
  <si>
    <t>SS7S</t>
  </si>
  <si>
    <t xml:space="preserve">  46</t>
  </si>
  <si>
    <t>SS8S</t>
  </si>
  <si>
    <t xml:space="preserve">  47</t>
  </si>
  <si>
    <t>TC10B</t>
  </si>
  <si>
    <t xml:space="preserve">  61</t>
  </si>
  <si>
    <t xml:space="preserve">  64</t>
  </si>
  <si>
    <t>SS8F</t>
  </si>
  <si>
    <t xml:space="preserve">  65</t>
  </si>
  <si>
    <t>TC7</t>
  </si>
  <si>
    <t xml:space="preserve">  66</t>
  </si>
  <si>
    <t xml:space="preserve">  71</t>
  </si>
  <si>
    <t xml:space="preserve">  75</t>
  </si>
  <si>
    <t xml:space="preserve">  81</t>
  </si>
  <si>
    <t xml:space="preserve">  97</t>
  </si>
  <si>
    <t xml:space="preserve"> 100</t>
  </si>
  <si>
    <t xml:space="preserve"> 113</t>
  </si>
  <si>
    <t xml:space="preserve"> 117</t>
  </si>
  <si>
    <t xml:space="preserve"> 118</t>
  </si>
  <si>
    <t>SS9S</t>
  </si>
  <si>
    <t xml:space="preserve"> 146</t>
  </si>
  <si>
    <t xml:space="preserve"> 161</t>
  </si>
  <si>
    <t xml:space="preserve"> 165</t>
  </si>
  <si>
    <t xml:space="preserve"> 35</t>
  </si>
  <si>
    <t>TC10</t>
  </si>
  <si>
    <t>TC10A</t>
  </si>
  <si>
    <t>35 min. late</t>
  </si>
  <si>
    <t xml:space="preserve"> 5.50</t>
  </si>
  <si>
    <t xml:space="preserve"> 6.10</t>
  </si>
  <si>
    <t>106</t>
  </si>
  <si>
    <t>5 min. late</t>
  </si>
  <si>
    <t>131</t>
  </si>
  <si>
    <t>3 min. late</t>
  </si>
  <si>
    <t xml:space="preserve"> 0.30</t>
  </si>
  <si>
    <t>133</t>
  </si>
  <si>
    <t>154</t>
  </si>
  <si>
    <t>2 min. late</t>
  </si>
  <si>
    <t xml:space="preserve"> 3.31,2</t>
  </si>
  <si>
    <t>11.14,4</t>
  </si>
  <si>
    <t xml:space="preserve"> 3.04,2</t>
  </si>
  <si>
    <t xml:space="preserve"> 1:01.09,4</t>
  </si>
  <si>
    <t xml:space="preserve"> 3.41,5</t>
  </si>
  <si>
    <t>11.43,1</t>
  </si>
  <si>
    <t xml:space="preserve"> 3.05,0</t>
  </si>
  <si>
    <t xml:space="preserve"> 1:03.52,1</t>
  </si>
  <si>
    <t>+ 2.42,7</t>
  </si>
  <si>
    <t>11.45,8</t>
  </si>
  <si>
    <t xml:space="preserve"> 3.07,0</t>
  </si>
  <si>
    <t xml:space="preserve"> 1:03.59,0</t>
  </si>
  <si>
    <t>+ 2.49,6</t>
  </si>
  <si>
    <t xml:space="preserve"> 3.40,6</t>
  </si>
  <si>
    <t xml:space="preserve"> 3.08,8</t>
  </si>
  <si>
    <t xml:space="preserve"> 1:04.32,4</t>
  </si>
  <si>
    <t>+ 3.23,0</t>
  </si>
  <si>
    <t xml:space="preserve"> 3.43,6</t>
  </si>
  <si>
    <t>11.58,5</t>
  </si>
  <si>
    <t xml:space="preserve"> 3.12,4</t>
  </si>
  <si>
    <t xml:space="preserve"> 1:05.24,5</t>
  </si>
  <si>
    <t>+ 4.15,1</t>
  </si>
  <si>
    <t xml:space="preserve"> 3.41,0</t>
  </si>
  <si>
    <t>11.59,6</t>
  </si>
  <si>
    <t xml:space="preserve"> 1:05.40,8</t>
  </si>
  <si>
    <t xml:space="preserve">   7/1</t>
  </si>
  <si>
    <t>+ 4.31,4</t>
  </si>
  <si>
    <t xml:space="preserve"> 3.43,1</t>
  </si>
  <si>
    <t>12.02,0</t>
  </si>
  <si>
    <t xml:space="preserve"> 3.16,7</t>
  </si>
  <si>
    <t xml:space="preserve"> 1:05.56,5</t>
  </si>
  <si>
    <t>+ 4.47,1</t>
  </si>
  <si>
    <t xml:space="preserve"> 3.46,7</t>
  </si>
  <si>
    <t>12.07,5</t>
  </si>
  <si>
    <t xml:space="preserve"> 3.15,6</t>
  </si>
  <si>
    <t xml:space="preserve"> 1:06.29,9</t>
  </si>
  <si>
    <t>+ 5.20,5</t>
  </si>
  <si>
    <t xml:space="preserve"> 3.43,9</t>
  </si>
  <si>
    <t>12.10,7</t>
  </si>
  <si>
    <t xml:space="preserve"> 3.12,1</t>
  </si>
  <si>
    <t xml:space="preserve"> 1:06.51,9</t>
  </si>
  <si>
    <t>+ 5.42,5</t>
  </si>
  <si>
    <t xml:space="preserve"> 3.41,7</t>
  </si>
  <si>
    <t>12.32,7</t>
  </si>
  <si>
    <t xml:space="preserve"> 3.23,6</t>
  </si>
  <si>
    <t xml:space="preserve"> 1:07.12,0</t>
  </si>
  <si>
    <t>+ 6.02,6</t>
  </si>
  <si>
    <t>12.13,5</t>
  </si>
  <si>
    <t xml:space="preserve"> 3.20,5</t>
  </si>
  <si>
    <t xml:space="preserve"> 1:07.34,3</t>
  </si>
  <si>
    <t>+ 6.24,9</t>
  </si>
  <si>
    <t>12.35,5</t>
  </si>
  <si>
    <t xml:space="preserve"> 1:08.23,2</t>
  </si>
  <si>
    <t>+ 7.13,8</t>
  </si>
  <si>
    <t xml:space="preserve"> 3.48,5</t>
  </si>
  <si>
    <t>13.12,5</t>
  </si>
  <si>
    <t xml:space="preserve"> 3.33,1</t>
  </si>
  <si>
    <t xml:space="preserve"> 1:08.34,4</t>
  </si>
  <si>
    <t>+ 7.25,0</t>
  </si>
  <si>
    <t xml:space="preserve"> 14/1</t>
  </si>
  <si>
    <t xml:space="preserve"> 3.52,0</t>
  </si>
  <si>
    <t>12.36,0</t>
  </si>
  <si>
    <t xml:space="preserve"> 3.23,3</t>
  </si>
  <si>
    <t xml:space="preserve"> 1:08.42,1</t>
  </si>
  <si>
    <t>+ 7.32,7</t>
  </si>
  <si>
    <t xml:space="preserve"> 15/1</t>
  </si>
  <si>
    <t xml:space="preserve"> 3.57,8</t>
  </si>
  <si>
    <t>12.19,4</t>
  </si>
  <si>
    <t xml:space="preserve"> 1:08.45,0</t>
  </si>
  <si>
    <t xml:space="preserve">  13/1</t>
  </si>
  <si>
    <t>+ 7.35,6</t>
  </si>
  <si>
    <t xml:space="preserve"> 16/2</t>
  </si>
  <si>
    <t xml:space="preserve"> 3.54,3</t>
  </si>
  <si>
    <t>12.27,8</t>
  </si>
  <si>
    <t xml:space="preserve"> 3.31,0</t>
  </si>
  <si>
    <t xml:space="preserve"> 1:09.09,0</t>
  </si>
  <si>
    <t>+ 7.59,6</t>
  </si>
  <si>
    <t xml:space="preserve"> 17/3</t>
  </si>
  <si>
    <t xml:space="preserve"> 3.55,4</t>
  </si>
  <si>
    <t>12.45,3</t>
  </si>
  <si>
    <t xml:space="preserve"> 3.29,4</t>
  </si>
  <si>
    <t xml:space="preserve"> 1:09.15,4</t>
  </si>
  <si>
    <t>+ 8.06,0</t>
  </si>
  <si>
    <t>12.38,1</t>
  </si>
  <si>
    <t xml:space="preserve"> 3.59,2</t>
  </si>
  <si>
    <t xml:space="preserve"> 1:09.22,4</t>
  </si>
  <si>
    <t>+ 8.13,0</t>
  </si>
  <si>
    <t xml:space="preserve"> 3.50,0</t>
  </si>
  <si>
    <t>12.41,8</t>
  </si>
  <si>
    <t xml:space="preserve"> 3.27,9</t>
  </si>
  <si>
    <t xml:space="preserve"> 1:09.35,2</t>
  </si>
  <si>
    <t>+ 8.25,8</t>
  </si>
  <si>
    <t xml:space="preserve"> 20/1</t>
  </si>
  <si>
    <t>12.44,0</t>
  </si>
  <si>
    <t xml:space="preserve"> 1:10.17,8</t>
  </si>
  <si>
    <t>+ 9.08,4</t>
  </si>
  <si>
    <t xml:space="preserve"> 3.57,7</t>
  </si>
  <si>
    <t>12.53,3</t>
  </si>
  <si>
    <t xml:space="preserve"> 3.45,6</t>
  </si>
  <si>
    <t xml:space="preserve"> 1:10.49,2</t>
  </si>
  <si>
    <t xml:space="preserve">  23/2</t>
  </si>
  <si>
    <t>+ 9.39,8</t>
  </si>
  <si>
    <t xml:space="preserve"> 3.30,9</t>
  </si>
  <si>
    <t xml:space="preserve"> 1:10.50,6</t>
  </si>
  <si>
    <t>+ 9.41,2</t>
  </si>
  <si>
    <t xml:space="preserve"> 3.56,4</t>
  </si>
  <si>
    <t>13.04,0</t>
  </si>
  <si>
    <t xml:space="preserve"> 1:10.53,4</t>
  </si>
  <si>
    <t>+ 9.44,0</t>
  </si>
  <si>
    <t>12.58,4</t>
  </si>
  <si>
    <t xml:space="preserve"> 1:10.53,8</t>
  </si>
  <si>
    <t>+ 9.44,4</t>
  </si>
  <si>
    <t xml:space="preserve"> 3.57,9</t>
  </si>
  <si>
    <t>13.00,9</t>
  </si>
  <si>
    <t xml:space="preserve"> 3.33,9</t>
  </si>
  <si>
    <t xml:space="preserve"> 1:10.55,6</t>
  </si>
  <si>
    <t>+ 9.46,2</t>
  </si>
  <si>
    <t xml:space="preserve"> 3.54,8</t>
  </si>
  <si>
    <t>12.41,7</t>
  </si>
  <si>
    <t xml:space="preserve"> 3.50,6</t>
  </si>
  <si>
    <t xml:space="preserve"> 1:10.59,3</t>
  </si>
  <si>
    <t>+ 9.49,9</t>
  </si>
  <si>
    <t>13.09,0</t>
  </si>
  <si>
    <t xml:space="preserve"> 3.38,0</t>
  </si>
  <si>
    <t xml:space="preserve"> 1:11.34,9</t>
  </si>
  <si>
    <t>+10.25,5</t>
  </si>
  <si>
    <t xml:space="preserve"> 4.06,7</t>
  </si>
  <si>
    <t>13.01,6</t>
  </si>
  <si>
    <t xml:space="preserve"> 3.27,4</t>
  </si>
  <si>
    <t xml:space="preserve"> 1:11.35,3</t>
  </si>
  <si>
    <t>+10.25,9</t>
  </si>
  <si>
    <t>13.02,6</t>
  </si>
  <si>
    <t xml:space="preserve"> 1:11.38,3</t>
  </si>
  <si>
    <t>+10.28,9</t>
  </si>
  <si>
    <t xml:space="preserve"> 4.00,9</t>
  </si>
  <si>
    <t>13.05,5</t>
  </si>
  <si>
    <t xml:space="preserve"> 3.43,3</t>
  </si>
  <si>
    <t xml:space="preserve"> 1:12.06,5</t>
  </si>
  <si>
    <t>+10.57,1</t>
  </si>
  <si>
    <t>13.11,8</t>
  </si>
  <si>
    <t xml:space="preserve"> 3.34,2</t>
  </si>
  <si>
    <t xml:space="preserve"> 1:12.09,9</t>
  </si>
  <si>
    <t>+11.00,5</t>
  </si>
  <si>
    <t xml:space="preserve"> 3.58,5</t>
  </si>
  <si>
    <t>13.38,2</t>
  </si>
  <si>
    <t xml:space="preserve"> 4.02,8</t>
  </si>
  <si>
    <t>13.33,7</t>
  </si>
  <si>
    <t xml:space="preserve"> 3.38,2</t>
  </si>
  <si>
    <t xml:space="preserve"> 1:12.16,3</t>
  </si>
  <si>
    <t>+11.06,9</t>
  </si>
  <si>
    <t>13.12,2</t>
  </si>
  <si>
    <t xml:space="preserve"> 3.39,7</t>
  </si>
  <si>
    <t xml:space="preserve"> 1:13.00,6</t>
  </si>
  <si>
    <t>+11.51,2</t>
  </si>
  <si>
    <t xml:space="preserve"> 35/11</t>
  </si>
  <si>
    <t>13.27,5</t>
  </si>
  <si>
    <t xml:space="preserve"> 3.37,3</t>
  </si>
  <si>
    <t xml:space="preserve"> 1:13.03,9</t>
  </si>
  <si>
    <t>+11.54,5</t>
  </si>
  <si>
    <t xml:space="preserve"> 4.09,0</t>
  </si>
  <si>
    <t xml:space="preserve"> 3.32,7</t>
  </si>
  <si>
    <t xml:space="preserve"> 1:13.54,1</t>
  </si>
  <si>
    <t>+12.44,7</t>
  </si>
  <si>
    <t xml:space="preserve"> 37/3</t>
  </si>
  <si>
    <t xml:space="preserve"> 3.47,5</t>
  </si>
  <si>
    <t>18.21,3</t>
  </si>
  <si>
    <t xml:space="preserve"> 1:15.08,0</t>
  </si>
  <si>
    <t>+13.58,6</t>
  </si>
  <si>
    <t xml:space="preserve"> 4.00,4</t>
  </si>
  <si>
    <t>14.32,2</t>
  </si>
  <si>
    <t xml:space="preserve"> 4.38,9</t>
  </si>
  <si>
    <t xml:space="preserve"> 1:15.39,9</t>
  </si>
  <si>
    <t>+14.30,5</t>
  </si>
  <si>
    <t xml:space="preserve"> 4.19,4</t>
  </si>
  <si>
    <t>13.56,1</t>
  </si>
  <si>
    <t xml:space="preserve"> 3.53,0</t>
  </si>
  <si>
    <t xml:space="preserve"> 1:17.00,2</t>
  </si>
  <si>
    <t>+15.50,8</t>
  </si>
  <si>
    <t>13.04,8</t>
  </si>
  <si>
    <t xml:space="preserve"> 3.31,7</t>
  </si>
  <si>
    <t xml:space="preserve"> 1:25.40,9</t>
  </si>
  <si>
    <t>+24.31,5</t>
  </si>
  <si>
    <t xml:space="preserve"> 4.20,1</t>
  </si>
  <si>
    <t>14.13,2</t>
  </si>
  <si>
    <t xml:space="preserve"> 1:48.14,7</t>
  </si>
  <si>
    <t>+47.05,3</t>
  </si>
  <si>
    <t xml:space="preserve"> 1:12.10,5</t>
  </si>
  <si>
    <t>+11.01,1</t>
  </si>
  <si>
    <t xml:space="preserve"> 21/6</t>
  </si>
  <si>
    <t xml:space="preserve"> 3.53,2</t>
  </si>
  <si>
    <t>12.48,2</t>
  </si>
  <si>
    <t xml:space="preserve"> 1:10.19,5</t>
  </si>
  <si>
    <t>+ 9.10,1</t>
  </si>
  <si>
    <t xml:space="preserve"> 23/2</t>
  </si>
  <si>
    <t xml:space="preserve"> 24/3</t>
  </si>
  <si>
    <t xml:space="preserve"> 25/4</t>
  </si>
  <si>
    <t xml:space="preserve"> 26/7</t>
  </si>
  <si>
    <t xml:space="preserve"> 27/5</t>
  </si>
  <si>
    <t xml:space="preserve">  43/5</t>
  </si>
  <si>
    <t xml:space="preserve"> 28/3</t>
  </si>
  <si>
    <t xml:space="preserve"> 29/4</t>
  </si>
  <si>
    <t xml:space="preserve">  16/2</t>
  </si>
  <si>
    <t xml:space="preserve"> 30/8</t>
  </si>
  <si>
    <t xml:space="preserve"> 31/1</t>
  </si>
  <si>
    <t xml:space="preserve"> 32/10</t>
  </si>
  <si>
    <t xml:space="preserve"> 34/10</t>
  </si>
  <si>
    <t xml:space="preserve"> 3.55,3</t>
  </si>
  <si>
    <t>13.09,2</t>
  </si>
  <si>
    <t xml:space="preserve"> 3.47,4</t>
  </si>
  <si>
    <t xml:space="preserve"> 1:12.29,6</t>
  </si>
  <si>
    <t>+11.20,2</t>
  </si>
  <si>
    <t xml:space="preserve"> 36/6</t>
  </si>
  <si>
    <t xml:space="preserve"> 3.58,0</t>
  </si>
  <si>
    <t>13.14,9</t>
  </si>
  <si>
    <t xml:space="preserve"> 3.51,3</t>
  </si>
  <si>
    <t xml:space="preserve"> 1:12.46,9</t>
  </si>
  <si>
    <t xml:space="preserve">  44/6</t>
  </si>
  <si>
    <t>+11.37,5</t>
  </si>
  <si>
    <t xml:space="preserve"> 4.05,7</t>
  </si>
  <si>
    <t>13.11,3</t>
  </si>
  <si>
    <t xml:space="preserve"> 4.08,0</t>
  </si>
  <si>
    <t xml:space="preserve"> 1:13.50,0</t>
  </si>
  <si>
    <t>+12.40,6</t>
  </si>
  <si>
    <t xml:space="preserve"> 41/5</t>
  </si>
  <si>
    <t xml:space="preserve"> 4.04,4</t>
  </si>
  <si>
    <t>13.52,9</t>
  </si>
  <si>
    <t xml:space="preserve"> 3.49,1</t>
  </si>
  <si>
    <t xml:space="preserve"> 1:14.01,0</t>
  </si>
  <si>
    <t>+12.51,6</t>
  </si>
  <si>
    <t xml:space="preserve"> 4.09,6</t>
  </si>
  <si>
    <t>13.26,0</t>
  </si>
  <si>
    <t xml:space="preserve"> 1:14.04,6</t>
  </si>
  <si>
    <t>+12.55,2</t>
  </si>
  <si>
    <t>13.25,4</t>
  </si>
  <si>
    <t xml:space="preserve"> 3.42,0</t>
  </si>
  <si>
    <t xml:space="preserve"> 1:14.12,2</t>
  </si>
  <si>
    <t>+13.02,8</t>
  </si>
  <si>
    <t xml:space="preserve"> 44/2</t>
  </si>
  <si>
    <t xml:space="preserve"> 4.12,9</t>
  </si>
  <si>
    <t>13.21,4</t>
  </si>
  <si>
    <t xml:space="preserve"> 1:14.57,6</t>
  </si>
  <si>
    <t>+13.48,2</t>
  </si>
  <si>
    <t xml:space="preserve"> 46/3</t>
  </si>
  <si>
    <t xml:space="preserve"> 4.10,2</t>
  </si>
  <si>
    <t>14.18,9</t>
  </si>
  <si>
    <t xml:space="preserve"> 3.54,6</t>
  </si>
  <si>
    <t xml:space="preserve"> 1:15.18,1</t>
  </si>
  <si>
    <t>+14.08,7</t>
  </si>
  <si>
    <t xml:space="preserve">  55/13</t>
  </si>
  <si>
    <t xml:space="preserve"> 48/7</t>
  </si>
  <si>
    <t>13.26,9</t>
  </si>
  <si>
    <t xml:space="preserve"> 1:15.44,7</t>
  </si>
  <si>
    <t>+14.35,3</t>
  </si>
  <si>
    <t xml:space="preserve"> 49/13</t>
  </si>
  <si>
    <t xml:space="preserve"> 4.10,7</t>
  </si>
  <si>
    <t>14.18,4</t>
  </si>
  <si>
    <t xml:space="preserve"> 4.01,4</t>
  </si>
  <si>
    <t xml:space="preserve"> 1:15.44,9</t>
  </si>
  <si>
    <t>+14.35,5</t>
  </si>
  <si>
    <t xml:space="preserve"> 50/4</t>
  </si>
  <si>
    <t xml:space="preserve"> 4.15,4</t>
  </si>
  <si>
    <t>13.50,0</t>
  </si>
  <si>
    <t xml:space="preserve"> 1:15.54,3</t>
  </si>
  <si>
    <t>+14.44,9</t>
  </si>
  <si>
    <t xml:space="preserve"> 51/7</t>
  </si>
  <si>
    <t xml:space="preserve"> 4.15,8</t>
  </si>
  <si>
    <t>13.53,6</t>
  </si>
  <si>
    <t xml:space="preserve"> 1:16.11,4</t>
  </si>
  <si>
    <t xml:space="preserve">  53/7</t>
  </si>
  <si>
    <t>+15.02,0</t>
  </si>
  <si>
    <t xml:space="preserve">  47/8</t>
  </si>
  <si>
    <t xml:space="preserve"> 53/8</t>
  </si>
  <si>
    <t xml:space="preserve"> 4.43,3</t>
  </si>
  <si>
    <t xml:space="preserve"> 4.27,6</t>
  </si>
  <si>
    <t xml:space="preserve"> 1:17.33,9</t>
  </si>
  <si>
    <t xml:space="preserve">  57/8</t>
  </si>
  <si>
    <t xml:space="preserve"> 4.16,4</t>
  </si>
  <si>
    <t>17.41,9</t>
  </si>
  <si>
    <t xml:space="preserve"> 1:20.02,7</t>
  </si>
  <si>
    <t>+18.53,3</t>
  </si>
  <si>
    <t>13.30,6</t>
  </si>
  <si>
    <t xml:space="preserve"> 3.45,0</t>
  </si>
  <si>
    <t xml:space="preserve"> 1:28.26,2</t>
  </si>
  <si>
    <t>+27.16,8</t>
  </si>
  <si>
    <t xml:space="preserve"> 4.26,2</t>
  </si>
  <si>
    <t>14.48,2</t>
  </si>
  <si>
    <t xml:space="preserve"> 1:37.55,2</t>
  </si>
  <si>
    <t>+36.45,8</t>
  </si>
  <si>
    <t xml:space="preserve"> 54/8</t>
  </si>
  <si>
    <t>14.14,6</t>
  </si>
  <si>
    <t xml:space="preserve"> 4.05,0</t>
  </si>
  <si>
    <t xml:space="preserve"> 1:17.36,5</t>
  </si>
  <si>
    <t>+16.27,1</t>
  </si>
  <si>
    <t>14.07,1</t>
  </si>
  <si>
    <t xml:space="preserve"> 1:17.56,1</t>
  </si>
  <si>
    <t>+16.46,7</t>
  </si>
  <si>
    <t>14.09,2</t>
  </si>
  <si>
    <t xml:space="preserve"> 4.09,4</t>
  </si>
  <si>
    <t xml:space="preserve"> 1:17.58,5</t>
  </si>
  <si>
    <t>+16.49,1</t>
  </si>
  <si>
    <t xml:space="preserve"> 4.14,5</t>
  </si>
  <si>
    <t xml:space="preserve"> 1:18.25,3</t>
  </si>
  <si>
    <t xml:space="preserve">  61/11</t>
  </si>
  <si>
    <t>+17.15,9</t>
  </si>
  <si>
    <t xml:space="preserve"> 58/9</t>
  </si>
  <si>
    <t>14.30,9</t>
  </si>
  <si>
    <t xml:space="preserve"> 4.12,5</t>
  </si>
  <si>
    <t xml:space="preserve"> 1:18.32,9</t>
  </si>
  <si>
    <t>+17.23,5</t>
  </si>
  <si>
    <t xml:space="preserve"> 59/5</t>
  </si>
  <si>
    <t xml:space="preserve"> 4.23,4</t>
  </si>
  <si>
    <t>14.35,9</t>
  </si>
  <si>
    <t xml:space="preserve"> 1:19.25,6</t>
  </si>
  <si>
    <t>+18.16,2</t>
  </si>
  <si>
    <t xml:space="preserve"> 60/10</t>
  </si>
  <si>
    <t xml:space="preserve"> 4.20,7</t>
  </si>
  <si>
    <t>14.26,3</t>
  </si>
  <si>
    <t xml:space="preserve"> 4.18,5</t>
  </si>
  <si>
    <t xml:space="preserve"> 1:19.38,0</t>
  </si>
  <si>
    <t>+18.28,6</t>
  </si>
  <si>
    <t>14.20,5</t>
  </si>
  <si>
    <t xml:space="preserve"> 1:20.32,4</t>
  </si>
  <si>
    <t>+19.23,0</t>
  </si>
  <si>
    <t xml:space="preserve"> 63/8</t>
  </si>
  <si>
    <t xml:space="preserve"> 4.33,3</t>
  </si>
  <si>
    <t>14.46,9</t>
  </si>
  <si>
    <t xml:space="preserve"> 1:20.50,9</t>
  </si>
  <si>
    <t>+19.41,5</t>
  </si>
  <si>
    <t xml:space="preserve"> 64/11</t>
  </si>
  <si>
    <t>16.11,8</t>
  </si>
  <si>
    <t xml:space="preserve"> 4.47,6</t>
  </si>
  <si>
    <t xml:space="preserve"> 1:21.39,2</t>
  </si>
  <si>
    <t>+20.29,8</t>
  </si>
  <si>
    <t xml:space="preserve"> 4.21,2</t>
  </si>
  <si>
    <t xml:space="preserve"> 1:22.06,0</t>
  </si>
  <si>
    <t>+20.56,6</t>
  </si>
  <si>
    <t xml:space="preserve"> 4.42,5</t>
  </si>
  <si>
    <t>15.01,3</t>
  </si>
  <si>
    <t xml:space="preserve"> 4.11,5</t>
  </si>
  <si>
    <t xml:space="preserve"> 1:22.11,5</t>
  </si>
  <si>
    <t>+21.02,1</t>
  </si>
  <si>
    <t xml:space="preserve"> 4.37,1</t>
  </si>
  <si>
    <t>15.22,8</t>
  </si>
  <si>
    <t xml:space="preserve"> 1:22.13,8</t>
  </si>
  <si>
    <t>+21.04,4</t>
  </si>
  <si>
    <t xml:space="preserve"> 4.40,4</t>
  </si>
  <si>
    <t>15.08,3</t>
  </si>
  <si>
    <t xml:space="preserve"> 1:23.02,3</t>
  </si>
  <si>
    <t>+21.52,9</t>
  </si>
  <si>
    <t>15.03,0</t>
  </si>
  <si>
    <t xml:space="preserve"> 4.52,3</t>
  </si>
  <si>
    <t xml:space="preserve"> 1:23.17,6</t>
  </si>
  <si>
    <t>+22.08,2</t>
  </si>
  <si>
    <t>15.21,4</t>
  </si>
  <si>
    <t xml:space="preserve"> 1:23.48,3</t>
  </si>
  <si>
    <t xml:space="preserve">  71/13</t>
  </si>
  <si>
    <t>+22.38,9</t>
  </si>
  <si>
    <t xml:space="preserve"> 4.36,4</t>
  </si>
  <si>
    <t>15.26,7</t>
  </si>
  <si>
    <t xml:space="preserve"> 4.36,7</t>
  </si>
  <si>
    <t xml:space="preserve"> 1:24.58,0</t>
  </si>
  <si>
    <t>+23.48,6</t>
  </si>
  <si>
    <t xml:space="preserve"> 4.27,5</t>
  </si>
  <si>
    <t>16.06,8</t>
  </si>
  <si>
    <t xml:space="preserve"> 4.56,4</t>
  </si>
  <si>
    <t xml:space="preserve"> 1:26.01,9</t>
  </si>
  <si>
    <t>+24.52,5</t>
  </si>
  <si>
    <t>15.20,8</t>
  </si>
  <si>
    <t xml:space="preserve"> 4.16,1</t>
  </si>
  <si>
    <t xml:space="preserve"> 1:28.07,0</t>
  </si>
  <si>
    <t>+26.57,6</t>
  </si>
  <si>
    <t xml:space="preserve">  66/8</t>
  </si>
  <si>
    <t xml:space="preserve"> 4.45,9</t>
  </si>
  <si>
    <t xml:space="preserve">  64/13</t>
  </si>
  <si>
    <t xml:space="preserve">  62/11</t>
  </si>
  <si>
    <t xml:space="preserve"> 65/1</t>
  </si>
  <si>
    <t xml:space="preserve"> 4.44,6</t>
  </si>
  <si>
    <t>14.53,9</t>
  </si>
  <si>
    <t xml:space="preserve"> 3.56,8</t>
  </si>
  <si>
    <t xml:space="preserve"> 1:21.52,7</t>
  </si>
  <si>
    <t xml:space="preserve"> 78/5</t>
  </si>
  <si>
    <t xml:space="preserve">  61/4</t>
  </si>
  <si>
    <t xml:space="preserve"> 80/16</t>
  </si>
  <si>
    <t xml:space="preserve"> 81/7</t>
  </si>
  <si>
    <t>16.25,1</t>
  </si>
  <si>
    <t>+ 4.01,3</t>
  </si>
  <si>
    <t>16.28,2</t>
  </si>
  <si>
    <t>+ 4.04,4</t>
  </si>
  <si>
    <t>16.30,8</t>
  </si>
  <si>
    <t xml:space="preserve">  72/14</t>
  </si>
  <si>
    <t>+ 4.07,0</t>
  </si>
  <si>
    <t xml:space="preserve">  78/12</t>
  </si>
  <si>
    <t xml:space="preserve"> 1.54,5</t>
  </si>
  <si>
    <t>16.44,5</t>
  </si>
  <si>
    <t>+ 4.20,7</t>
  </si>
  <si>
    <t xml:space="preserve">  83/18</t>
  </si>
  <si>
    <t xml:space="preserve"> 2.02,4</t>
  </si>
  <si>
    <t>16.56,3</t>
  </si>
  <si>
    <t>+ 4.32,5</t>
  </si>
  <si>
    <t xml:space="preserve">  89/15</t>
  </si>
  <si>
    <t xml:space="preserve">  59/4</t>
  </si>
  <si>
    <t xml:space="preserve"> 1.57,7</t>
  </si>
  <si>
    <t>17.06,4</t>
  </si>
  <si>
    <t xml:space="preserve">  94/20</t>
  </si>
  <si>
    <t>+ 4.42,6</t>
  </si>
  <si>
    <t xml:space="preserve"> 1.55,9</t>
  </si>
  <si>
    <t>17.13,3</t>
  </si>
  <si>
    <t xml:space="preserve">  86/7</t>
  </si>
  <si>
    <t>+ 4.49,5</t>
  </si>
  <si>
    <t>17.20,9</t>
  </si>
  <si>
    <t xml:space="preserve"> 103/12</t>
  </si>
  <si>
    <t>+ 4.57,1</t>
  </si>
  <si>
    <t xml:space="preserve"> 1.59,2</t>
  </si>
  <si>
    <t>17.22,2</t>
  </si>
  <si>
    <t xml:space="preserve">  99/1</t>
  </si>
  <si>
    <t>+ 4.58,4</t>
  </si>
  <si>
    <t>104/19</t>
  </si>
  <si>
    <t xml:space="preserve"> 1.58,5</t>
  </si>
  <si>
    <t>17.23,2</t>
  </si>
  <si>
    <t>+ 4.59,4</t>
  </si>
  <si>
    <t>105/12</t>
  </si>
  <si>
    <t>106/20</t>
  </si>
  <si>
    <t>107/13</t>
  </si>
  <si>
    <t>17.30,6</t>
  </si>
  <si>
    <t xml:space="preserve">  94/11</t>
  </si>
  <si>
    <t>+ 5.06,8</t>
  </si>
  <si>
    <t xml:space="preserve"> 1.59,4</t>
  </si>
  <si>
    <t>17.31,7</t>
  </si>
  <si>
    <t xml:space="preserve"> 100/2</t>
  </si>
  <si>
    <t>+ 5.07,9</t>
  </si>
  <si>
    <t>109/21</t>
  </si>
  <si>
    <t xml:space="preserve">  93/16</t>
  </si>
  <si>
    <t>110/14</t>
  </si>
  <si>
    <t xml:space="preserve"> 1.56,8</t>
  </si>
  <si>
    <t>17.34,2</t>
  </si>
  <si>
    <t xml:space="preserve">  92/10</t>
  </si>
  <si>
    <t>+ 5.10,4</t>
  </si>
  <si>
    <t>111/15</t>
  </si>
  <si>
    <t xml:space="preserve"> 2.04,4</t>
  </si>
  <si>
    <t>17.45,5</t>
  </si>
  <si>
    <t>+ 5.21,7</t>
  </si>
  <si>
    <t>112/22</t>
  </si>
  <si>
    <t xml:space="preserve"> 2.03,0</t>
  </si>
  <si>
    <t>17.46,8</t>
  </si>
  <si>
    <t>+ 5.23,0</t>
  </si>
  <si>
    <t>17.49,8</t>
  </si>
  <si>
    <t>+ 5.26,0</t>
  </si>
  <si>
    <t>114/23</t>
  </si>
  <si>
    <t xml:space="preserve"> 1.54,8</t>
  </si>
  <si>
    <t>17.50,7</t>
  </si>
  <si>
    <t>+ 5.26,9</t>
  </si>
  <si>
    <t xml:space="preserve"> 2.05,4</t>
  </si>
  <si>
    <t>17.55,1</t>
  </si>
  <si>
    <t>+ 5.31,3</t>
  </si>
  <si>
    <t xml:space="preserve">  91/19</t>
  </si>
  <si>
    <t xml:space="preserve"> 1.59,0</t>
  </si>
  <si>
    <t>18.24,4</t>
  </si>
  <si>
    <t xml:space="preserve">  98/21</t>
  </si>
  <si>
    <t>+ 6.00,6</t>
  </si>
  <si>
    <t>103</t>
  </si>
  <si>
    <t>TC2C</t>
  </si>
  <si>
    <t>4 min. late</t>
  </si>
  <si>
    <t>125</t>
  </si>
  <si>
    <t>6 min. late</t>
  </si>
  <si>
    <t xml:space="preserve"> 1.00</t>
  </si>
  <si>
    <t>153</t>
  </si>
  <si>
    <t>TC2A</t>
  </si>
  <si>
    <t>14 min. late</t>
  </si>
  <si>
    <t xml:space="preserve"> 2.20</t>
  </si>
  <si>
    <t>17.22,8</t>
  </si>
  <si>
    <t>+ 4.59,0</t>
  </si>
  <si>
    <t>18.12,9</t>
  </si>
  <si>
    <t xml:space="preserve"> 105/3</t>
  </si>
  <si>
    <t>+ 5.49,1</t>
  </si>
  <si>
    <t>18.14,5</t>
  </si>
  <si>
    <t>+ 5.50,7</t>
  </si>
  <si>
    <t xml:space="preserve"> 2.06,3</t>
  </si>
  <si>
    <t>18.31,6</t>
  </si>
  <si>
    <t>+ 6.07,8</t>
  </si>
  <si>
    <t xml:space="preserve"> 2.14,2</t>
  </si>
  <si>
    <t>18.42,8</t>
  </si>
  <si>
    <t>+ 6.19,0</t>
  </si>
  <si>
    <t xml:space="preserve"> 128/16</t>
  </si>
  <si>
    <t xml:space="preserve"> 2.07,9</t>
  </si>
  <si>
    <t>18.58,5</t>
  </si>
  <si>
    <t>+ 6.34,7</t>
  </si>
  <si>
    <t xml:space="preserve"> 2.07,6</t>
  </si>
  <si>
    <t>19.09,8</t>
  </si>
  <si>
    <t>+ 6.46,0</t>
  </si>
  <si>
    <t xml:space="preserve"> 2.10,4</t>
  </si>
  <si>
    <t>19.20,0</t>
  </si>
  <si>
    <t>+ 6.56,2</t>
  </si>
  <si>
    <t>128/13</t>
  </si>
  <si>
    <t xml:space="preserve"> 2.32,3</t>
  </si>
  <si>
    <t>21.35,3</t>
  </si>
  <si>
    <t xml:space="preserve"> 133/17</t>
  </si>
  <si>
    <t>+ 9.11,5</t>
  </si>
  <si>
    <t>129/14</t>
  </si>
  <si>
    <t xml:space="preserve"> 2.24,2</t>
  </si>
  <si>
    <t>21.50,5</t>
  </si>
  <si>
    <t>+ 9.26,7</t>
  </si>
  <si>
    <t>130/15</t>
  </si>
  <si>
    <t xml:space="preserve"> 2.17,9</t>
  </si>
  <si>
    <t>22.01,5</t>
  </si>
  <si>
    <t>+ 9.37,7</t>
  </si>
  <si>
    <t xml:space="preserve"> 2.01,0</t>
  </si>
  <si>
    <t>34.10,7</t>
  </si>
  <si>
    <t>+21.46,9</t>
  </si>
  <si>
    <t xml:space="preserve"> 2.03,9</t>
  </si>
  <si>
    <t>39.07,3</t>
  </si>
  <si>
    <t>+26.43,5</t>
  </si>
  <si>
    <t>Salavere1</t>
  </si>
  <si>
    <t xml:space="preserve"> 116.02 km/h</t>
  </si>
  <si>
    <t xml:space="preserve"> 111.09 km/h</t>
  </si>
  <si>
    <t xml:space="preserve"> 103.79 km/h</t>
  </si>
  <si>
    <t xml:space="preserve"> 108.42 km/h</t>
  </si>
  <si>
    <t xml:space="preserve">  97.19 km/h</t>
  </si>
  <si>
    <t xml:space="preserve"> 101.94 km/h</t>
  </si>
  <si>
    <t xml:space="preserve"> 104.49 km/h</t>
  </si>
  <si>
    <t xml:space="preserve">  84.69 km/h</t>
  </si>
  <si>
    <t xml:space="preserve"> 7.77 km</t>
  </si>
  <si>
    <t xml:space="preserve">  2 Gross/Mōlder</t>
  </si>
  <si>
    <t xml:space="preserve"> 15 Poom/Järveoja</t>
  </si>
  <si>
    <t xml:space="preserve"> 37 Joona/Määttänen</t>
  </si>
  <si>
    <t xml:space="preserve"> 21 Notkus/Strizanas</t>
  </si>
  <si>
    <t xml:space="preserve"> 69 Kelement/Kasesalu</t>
  </si>
  <si>
    <t xml:space="preserve"> 57 Tukiainen/Pohjanharju</t>
  </si>
  <si>
    <t xml:space="preserve"> 39 Ringenberg/Heina</t>
  </si>
  <si>
    <t>150 Hirsnik/Oru</t>
  </si>
  <si>
    <t>SS2</t>
  </si>
  <si>
    <t>Peederga</t>
  </si>
  <si>
    <t xml:space="preserve"> 114.37 km/h</t>
  </si>
  <si>
    <t xml:space="preserve"> 109.62 km/h</t>
  </si>
  <si>
    <t xml:space="preserve">  96.54 km/h</t>
  </si>
  <si>
    <t xml:space="preserve"> 101.31 km/h</t>
  </si>
  <si>
    <t xml:space="preserve">  91.82 km/h</t>
  </si>
  <si>
    <t xml:space="preserve">  95.75 km/h</t>
  </si>
  <si>
    <t xml:space="preserve">  96.34 km/h</t>
  </si>
  <si>
    <t xml:space="preserve">  79.65 km/h</t>
  </si>
  <si>
    <t>12.99 km</t>
  </si>
  <si>
    <t xml:space="preserve">  4 Torn/Pannas</t>
  </si>
  <si>
    <t xml:space="preserve"> 38 Virves/Pruul</t>
  </si>
  <si>
    <t xml:space="preserve"> 20 Bergmanis/Grins</t>
  </si>
  <si>
    <t>162 Aarma/Vahtmäe</t>
  </si>
  <si>
    <t>SS3</t>
  </si>
  <si>
    <t>Kuressaare</t>
  </si>
  <si>
    <t xml:space="preserve">  69.47 km/h</t>
  </si>
  <si>
    <t xml:space="preserve">  67.95 km/h</t>
  </si>
  <si>
    <t xml:space="preserve">  62.96 km/h</t>
  </si>
  <si>
    <t xml:space="preserve">  65.03 km/h</t>
  </si>
  <si>
    <t xml:space="preserve">  60.33 km/h</t>
  </si>
  <si>
    <t xml:space="preserve">  61.88 km/h</t>
  </si>
  <si>
    <t xml:space="preserve">  63.32 km/h</t>
  </si>
  <si>
    <t xml:space="preserve">  54.66 km/h</t>
  </si>
  <si>
    <t xml:space="preserve"> 1.81 km</t>
  </si>
  <si>
    <t xml:space="preserve"> 34 Kasari/Kuusmaa</t>
  </si>
  <si>
    <t xml:space="preserve"> 55 Kinnunen/Sallinen</t>
  </si>
  <si>
    <t xml:space="preserve"> 83/17</t>
  </si>
  <si>
    <t xml:space="preserve"> 84/18</t>
  </si>
  <si>
    <t xml:space="preserve"> 85/10</t>
  </si>
  <si>
    <t xml:space="preserve"> 116/23</t>
  </si>
  <si>
    <t xml:space="preserve"> 86/11</t>
  </si>
  <si>
    <t xml:space="preserve"> 87/12</t>
  </si>
  <si>
    <t xml:space="preserve"> 88/13</t>
  </si>
  <si>
    <t xml:space="preserve"> 89/14</t>
  </si>
  <si>
    <t xml:space="preserve"> 90/19</t>
  </si>
  <si>
    <t xml:space="preserve"> 91/8</t>
  </si>
  <si>
    <t xml:space="preserve"> 121/9</t>
  </si>
  <si>
    <t xml:space="preserve"> 92/15</t>
  </si>
  <si>
    <t xml:space="preserve"> 110/20</t>
  </si>
  <si>
    <t xml:space="preserve"> 93/16</t>
  </si>
  <si>
    <t xml:space="preserve"> 94/8</t>
  </si>
  <si>
    <t xml:space="preserve"> 95/17</t>
  </si>
  <si>
    <t xml:space="preserve"> 108/19</t>
  </si>
  <si>
    <t xml:space="preserve"> 96/18</t>
  </si>
  <si>
    <t xml:space="preserve"> 97/20</t>
  </si>
  <si>
    <t xml:space="preserve"> 98/9</t>
  </si>
  <si>
    <t xml:space="preserve"> 99/10</t>
  </si>
  <si>
    <t>100/21</t>
  </si>
  <si>
    <t>101/11</t>
  </si>
  <si>
    <t>102/1</t>
  </si>
  <si>
    <t>103/2</t>
  </si>
  <si>
    <t xml:space="preserve"> 111/5</t>
  </si>
  <si>
    <t>108/3</t>
  </si>
  <si>
    <t xml:space="preserve"> 117/15</t>
  </si>
  <si>
    <t xml:space="preserve"> 113/21</t>
  </si>
  <si>
    <t>113/4</t>
  </si>
  <si>
    <t xml:space="preserve"> 117/7</t>
  </si>
  <si>
    <t>115/5</t>
  </si>
  <si>
    <t xml:space="preserve"> 119/8</t>
  </si>
  <si>
    <t>116/6</t>
  </si>
  <si>
    <t>117/7</t>
  </si>
  <si>
    <t>118/22</t>
  </si>
  <si>
    <t>119/23</t>
  </si>
  <si>
    <t>120/24</t>
  </si>
  <si>
    <t xml:space="preserve"> 122/24</t>
  </si>
  <si>
    <t>121/8</t>
  </si>
  <si>
    <t xml:space="preserve"> 123/10</t>
  </si>
  <si>
    <t>122/9</t>
  </si>
  <si>
    <t xml:space="preserve"> 129/14</t>
  </si>
  <si>
    <t>123/16</t>
  </si>
  <si>
    <t xml:space="preserve"> 127/16</t>
  </si>
  <si>
    <t>124/10</t>
  </si>
  <si>
    <t xml:space="preserve"> 125/12</t>
  </si>
  <si>
    <t>125/11</t>
  </si>
  <si>
    <t xml:space="preserve"> 124/11</t>
  </si>
  <si>
    <t>126/12</t>
  </si>
  <si>
    <t xml:space="preserve"> 126/13</t>
  </si>
  <si>
    <t>127/17</t>
  </si>
  <si>
    <t xml:space="preserve"> 7.00,4</t>
  </si>
  <si>
    <t>21.14,6</t>
  </si>
  <si>
    <t>+ 8.50,8</t>
  </si>
  <si>
    <t xml:space="preserve"> 132/17</t>
  </si>
  <si>
    <t xml:space="preserve"> 131/16</t>
  </si>
  <si>
    <t xml:space="preserve"> 130/15</t>
  </si>
  <si>
    <t>131/25</t>
  </si>
  <si>
    <t xml:space="preserve"> 6.45,3</t>
  </si>
  <si>
    <t>22.22,6</t>
  </si>
  <si>
    <t xml:space="preserve"> 138/25</t>
  </si>
  <si>
    <t>+ 9.58,8</t>
  </si>
  <si>
    <t>132/26</t>
  </si>
  <si>
    <t>23.47,5</t>
  </si>
  <si>
    <t>+11.23,7</t>
  </si>
  <si>
    <t>133/24</t>
  </si>
  <si>
    <t>13.05,4</t>
  </si>
  <si>
    <t xml:space="preserve"> 6.42,9</t>
  </si>
  <si>
    <t>24.55,5</t>
  </si>
  <si>
    <t xml:space="preserve"> 136/24</t>
  </si>
  <si>
    <t xml:space="preserve"> 134/24</t>
  </si>
  <si>
    <t>+12.31,7</t>
  </si>
  <si>
    <t>134/25</t>
  </si>
  <si>
    <t>25.01,1</t>
  </si>
  <si>
    <t>+12.37,3</t>
  </si>
  <si>
    <t>135/26</t>
  </si>
  <si>
    <t>25.02,4</t>
  </si>
  <si>
    <t>+12.38,6</t>
  </si>
  <si>
    <t>136/17</t>
  </si>
  <si>
    <t>13.29,3</t>
  </si>
  <si>
    <t xml:space="preserve"> 6.48,0</t>
  </si>
  <si>
    <t>25.23,4</t>
  </si>
  <si>
    <t xml:space="preserve"> 140/17</t>
  </si>
  <si>
    <t xml:space="preserve"> 141/17</t>
  </si>
  <si>
    <t>+12.59,6</t>
  </si>
  <si>
    <t>137/18</t>
  </si>
  <si>
    <t>25.26,7</t>
  </si>
  <si>
    <t>+13.02,9</t>
  </si>
  <si>
    <t>138/18</t>
  </si>
  <si>
    <t>12.41,6</t>
  </si>
  <si>
    <t xml:space="preserve"> 6.40,2</t>
  </si>
  <si>
    <t>26.04,5</t>
  </si>
  <si>
    <t xml:space="preserve"> 134/18</t>
  </si>
  <si>
    <t>+13.40,7</t>
  </si>
  <si>
    <t>139/16</t>
  </si>
  <si>
    <t>14.47,1</t>
  </si>
  <si>
    <t xml:space="preserve"> 6.59,2</t>
  </si>
  <si>
    <t>27.33,3</t>
  </si>
  <si>
    <t xml:space="preserve"> 142/16</t>
  </si>
  <si>
    <t xml:space="preserve"> 143/18</t>
  </si>
  <si>
    <t>+15.09,5</t>
  </si>
  <si>
    <t>140/27</t>
  </si>
  <si>
    <t xml:space="preserve"> 9.34,4</t>
  </si>
  <si>
    <t>13.08,4</t>
  </si>
  <si>
    <t>29.28,1</t>
  </si>
  <si>
    <t xml:space="preserve"> 149/31</t>
  </si>
  <si>
    <t xml:space="preserve"> 139/28</t>
  </si>
  <si>
    <t>+17.04,3</t>
  </si>
  <si>
    <t>141/9</t>
  </si>
  <si>
    <t xml:space="preserve"> 6.43,5</t>
  </si>
  <si>
    <t>33.38,0</t>
  </si>
  <si>
    <t xml:space="preserve"> 150/9</t>
  </si>
  <si>
    <t xml:space="preserve"> 144/10</t>
  </si>
  <si>
    <t xml:space="preserve"> 137/10</t>
  </si>
  <si>
    <t>+21.14,2</t>
  </si>
  <si>
    <t>142/17</t>
  </si>
  <si>
    <t xml:space="preserve"> 107/4</t>
  </si>
  <si>
    <t>143/18</t>
  </si>
  <si>
    <t>36.04,2</t>
  </si>
  <si>
    <t xml:space="preserve"> 151/21</t>
  </si>
  <si>
    <t>+23.40,4</t>
  </si>
  <si>
    <t>144/19</t>
  </si>
  <si>
    <t xml:space="preserve"> 146/19</t>
  </si>
  <si>
    <t xml:space="preserve"> 115/6</t>
  </si>
  <si>
    <t>145/10</t>
  </si>
  <si>
    <t xml:space="preserve"> 152/10</t>
  </si>
  <si>
    <t xml:space="preserve"> 135/9</t>
  </si>
  <si>
    <t>FRONT AXLE</t>
  </si>
  <si>
    <t>SUSPENSION</t>
  </si>
  <si>
    <t>ELECTRICAL</t>
  </si>
  <si>
    <t>GEARBOX</t>
  </si>
  <si>
    <t>CLUTCH</t>
  </si>
  <si>
    <t>OFF</t>
  </si>
  <si>
    <t xml:space="preserve"> 6:50</t>
  </si>
  <si>
    <t xml:space="preserve"> 6:51</t>
  </si>
  <si>
    <t xml:space="preserve"> 6:52</t>
  </si>
  <si>
    <t xml:space="preserve"> 6:53</t>
  </si>
  <si>
    <t xml:space="preserve"> 6:54</t>
  </si>
  <si>
    <t xml:space="preserve"> 6:55</t>
  </si>
  <si>
    <t xml:space="preserve"> 6:56</t>
  </si>
  <si>
    <t xml:space="preserve"> 6:57</t>
  </si>
  <si>
    <t xml:space="preserve"> 6:58</t>
  </si>
  <si>
    <t xml:space="preserve"> 6:59</t>
  </si>
  <si>
    <t xml:space="preserve"> 7:00</t>
  </si>
  <si>
    <t xml:space="preserve"> 7:01</t>
  </si>
  <si>
    <t xml:space="preserve"> 7:02</t>
  </si>
  <si>
    <t xml:space="preserve"> 7:03</t>
  </si>
  <si>
    <t xml:space="preserve"> 7:04</t>
  </si>
  <si>
    <t xml:space="preserve"> 7:05</t>
  </si>
  <si>
    <t xml:space="preserve"> 7:06</t>
  </si>
  <si>
    <t xml:space="preserve"> 7:07</t>
  </si>
  <si>
    <t xml:space="preserve"> 7:08</t>
  </si>
  <si>
    <t xml:space="preserve"> 7:09</t>
  </si>
  <si>
    <t xml:space="preserve"> 7:10</t>
  </si>
  <si>
    <t xml:space="preserve"> 7:11</t>
  </si>
  <si>
    <t xml:space="preserve"> 7:12</t>
  </si>
  <si>
    <t xml:space="preserve"> 7:13</t>
  </si>
  <si>
    <t xml:space="preserve"> 7:14</t>
  </si>
  <si>
    <t xml:space="preserve"> 7:15</t>
  </si>
  <si>
    <t xml:space="preserve"> 7:16</t>
  </si>
  <si>
    <t xml:space="preserve"> 7:17</t>
  </si>
  <si>
    <t xml:space="preserve"> 7:18</t>
  </si>
  <si>
    <t xml:space="preserve"> 7:19</t>
  </si>
  <si>
    <t xml:space="preserve"> 7:20</t>
  </si>
  <si>
    <t xml:space="preserve"> 7:21</t>
  </si>
  <si>
    <t xml:space="preserve"> 7:22</t>
  </si>
  <si>
    <t xml:space="preserve"> 7:23</t>
  </si>
  <si>
    <t xml:space="preserve"> 7:24</t>
  </si>
  <si>
    <t xml:space="preserve"> 7:25</t>
  </si>
  <si>
    <t xml:space="preserve"> 7:26</t>
  </si>
  <si>
    <t xml:space="preserve"> 7:27</t>
  </si>
  <si>
    <t xml:space="preserve"> 7:28</t>
  </si>
  <si>
    <t xml:space="preserve"> 7:29</t>
  </si>
  <si>
    <t xml:space="preserve"> 7:30</t>
  </si>
  <si>
    <t xml:space="preserve"> 7:31</t>
  </si>
  <si>
    <t xml:space="preserve"> 7:32</t>
  </si>
  <si>
    <t xml:space="preserve"> 7:33</t>
  </si>
  <si>
    <t xml:space="preserve"> 7:34</t>
  </si>
  <si>
    <t xml:space="preserve"> 7:35</t>
  </si>
  <si>
    <t xml:space="preserve"> 7:36</t>
  </si>
  <si>
    <t xml:space="preserve"> 7:37</t>
  </si>
  <si>
    <t xml:space="preserve"> 7:38</t>
  </si>
  <si>
    <t xml:space="preserve"> 7:39</t>
  </si>
  <si>
    <t xml:space="preserve"> 7:40</t>
  </si>
  <si>
    <t xml:space="preserve"> 7:41</t>
  </si>
  <si>
    <t xml:space="preserve"> 7:42</t>
  </si>
  <si>
    <t xml:space="preserve"> 7:43</t>
  </si>
  <si>
    <t xml:space="preserve"> 7:44</t>
  </si>
  <si>
    <t xml:space="preserve"> 7:45</t>
  </si>
  <si>
    <t xml:space="preserve"> 7:46</t>
  </si>
  <si>
    <t xml:space="preserve"> 7:47</t>
  </si>
  <si>
    <t xml:space="preserve"> 7:48</t>
  </si>
  <si>
    <t xml:space="preserve"> 7:49</t>
  </si>
  <si>
    <t xml:space="preserve"> 7:50</t>
  </si>
  <si>
    <t xml:space="preserve"> 7:51</t>
  </si>
  <si>
    <t xml:space="preserve"> 7:52</t>
  </si>
  <si>
    <t xml:space="preserve"> 7:53</t>
  </si>
  <si>
    <t xml:space="preserve"> 7:54</t>
  </si>
  <si>
    <t xml:space="preserve"> 7:55</t>
  </si>
  <si>
    <t xml:space="preserve"> 7:56</t>
  </si>
  <si>
    <t xml:space="preserve"> 7:57</t>
  </si>
  <si>
    <t xml:space="preserve"> 7:58</t>
  </si>
  <si>
    <t xml:space="preserve"> 7:59</t>
  </si>
  <si>
    <t xml:space="preserve"> 8:00</t>
  </si>
  <si>
    <t xml:space="preserve"> 8:01</t>
  </si>
  <si>
    <t xml:space="preserve"> 8:02</t>
  </si>
  <si>
    <t xml:space="preserve"> 8:03</t>
  </si>
  <si>
    <t xml:space="preserve"> 8:04</t>
  </si>
  <si>
    <t xml:space="preserve"> 8:05</t>
  </si>
  <si>
    <t xml:space="preserve"> 8:06</t>
  </si>
  <si>
    <t xml:space="preserve"> 8:07</t>
  </si>
  <si>
    <t xml:space="preserve"> 8:08</t>
  </si>
  <si>
    <t xml:space="preserve"> 8:09</t>
  </si>
  <si>
    <t xml:space="preserve"> 8:10</t>
  </si>
  <si>
    <t xml:space="preserve"> 8:11</t>
  </si>
  <si>
    <t xml:space="preserve"> 8:12</t>
  </si>
  <si>
    <t xml:space="preserve"> 8:13</t>
  </si>
  <si>
    <t xml:space="preserve"> 8:14</t>
  </si>
  <si>
    <t xml:space="preserve"> 8:15</t>
  </si>
  <si>
    <t xml:space="preserve"> 8:16</t>
  </si>
  <si>
    <t xml:space="preserve"> 8:17</t>
  </si>
  <si>
    <t xml:space="preserve"> 8:18</t>
  </si>
  <si>
    <t xml:space="preserve"> 8:19</t>
  </si>
  <si>
    <t xml:space="preserve"> 8:20</t>
  </si>
  <si>
    <t xml:space="preserve"> 8:21</t>
  </si>
  <si>
    <t xml:space="preserve"> 8:22</t>
  </si>
  <si>
    <t xml:space="preserve"> 8:23</t>
  </si>
  <si>
    <t xml:space="preserve"> 8:24</t>
  </si>
  <si>
    <t xml:space="preserve"> 8:25</t>
  </si>
  <si>
    <t xml:space="preserve"> 8:26</t>
  </si>
  <si>
    <t xml:space="preserve"> 8:27</t>
  </si>
  <si>
    <t xml:space="preserve"> 8:28</t>
  </si>
  <si>
    <t xml:space="preserve"> 8:29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</si>
  <si>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</si>
  <si>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</si>
  <si>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</si>
  <si>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</si>
  <si>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</si>
  <si>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8:35</t>
  </si>
  <si>
    <t xml:space="preserve"> 8:36</t>
  </si>
  <si>
    <t xml:space="preserve"> 8:37</t>
  </si>
  <si>
    <t xml:space="preserve"> 8:38</t>
  </si>
  <si>
    <t xml:space="preserve"> 8:39</t>
  </si>
  <si>
    <t xml:space="preserve"> 8:40</t>
  </si>
  <si>
    <t xml:space="preserve"> 8:41</t>
  </si>
  <si>
    <t xml:space="preserve"> 8:42</t>
  </si>
  <si>
    <t xml:space="preserve"> 8:43</t>
  </si>
  <si>
    <t xml:space="preserve"> 8:44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</si>
  <si>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</si>
  <si>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</si>
  <si>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</si>
  <si>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</si>
  <si>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</si>
  <si>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</si>
  <si>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</si>
  <si>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</si>
  <si>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</si>
  <si>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 xml:space="preserve"> 8:54</t>
  </si>
  <si>
    <t xml:space="preserve"> 8:55</t>
  </si>
  <si>
    <t xml:space="preserve"> 8:58</t>
  </si>
  <si>
    <t xml:space="preserve"> 8:59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</si>
  <si>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</si>
  <si>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</si>
  <si>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</si>
  <si>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</si>
  <si>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</si>
  <si>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</si>
  <si>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</si>
  <si>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</si>
  <si>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</si>
  <si>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</si>
  <si>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</si>
  <si>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</si>
  <si>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</si>
  <si>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</si>
  <si>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</si>
  <si>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</si>
  <si>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</si>
  <si>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 16</t>
  </si>
  <si>
    <t>SS1S</t>
  </si>
  <si>
    <t xml:space="preserve">  54</t>
  </si>
  <si>
    <t>SS2F</t>
  </si>
  <si>
    <t xml:space="preserve">  76</t>
  </si>
  <si>
    <t>SS2S</t>
  </si>
  <si>
    <t xml:space="preserve">  83</t>
  </si>
  <si>
    <t>SS1F</t>
  </si>
  <si>
    <t xml:space="preserve">  98</t>
  </si>
  <si>
    <t xml:space="preserve">  99</t>
  </si>
  <si>
    <t xml:space="preserve"> 122</t>
  </si>
  <si>
    <t xml:space="preserve"> 127</t>
  </si>
  <si>
    <t xml:space="preserve"> 130</t>
  </si>
  <si>
    <t xml:space="preserve"> 145</t>
  </si>
  <si>
    <t xml:space="preserve"> 156</t>
  </si>
  <si>
    <t>16:49</t>
  </si>
  <si>
    <t>16:50</t>
  </si>
  <si>
    <t>16:51</t>
  </si>
  <si>
    <t>16:52</t>
  </si>
  <si>
    <t>16:53</t>
  </si>
  <si>
    <t>16:54</t>
  </si>
  <si>
    <t>16:55</t>
  </si>
  <si>
    <t>16:56</t>
  </si>
  <si>
    <t>16:57</t>
  </si>
  <si>
    <t>16:58</t>
  </si>
  <si>
    <t>16:59</t>
  </si>
  <si>
    <t>17:00</t>
  </si>
  <si>
    <t>17:01</t>
  </si>
  <si>
    <t>Aiko Aigro</t>
  </si>
  <si>
    <t>17:02</t>
  </si>
  <si>
    <t>17:03</t>
  </si>
  <si>
    <t>17:04</t>
  </si>
  <si>
    <t>17:05</t>
  </si>
  <si>
    <t>Teemu Vesala</t>
  </si>
  <si>
    <t>Tommi Hatakka</t>
  </si>
  <si>
    <t>17:06</t>
  </si>
  <si>
    <t>17:07</t>
  </si>
  <si>
    <t>17:08</t>
  </si>
  <si>
    <t>Timo Pulkkinen</t>
  </si>
  <si>
    <t>Lasse Miettinen</t>
  </si>
  <si>
    <t>TIMO PULKKINEN</t>
  </si>
  <si>
    <t>Subaru Impreza WRX STI</t>
  </si>
  <si>
    <t>17:09</t>
  </si>
  <si>
    <t>Henry Ots</t>
  </si>
  <si>
    <t>Margus Laasik</t>
  </si>
  <si>
    <t>17:10</t>
  </si>
  <si>
    <t>Volkswagen Golf</t>
  </si>
  <si>
    <t>17:11</t>
  </si>
  <si>
    <t>Lembit Soe</t>
  </si>
  <si>
    <t>Kalle Ahu</t>
  </si>
  <si>
    <t>17:12</t>
  </si>
  <si>
    <t>17:13</t>
  </si>
  <si>
    <t>Jarno Kinnunen</t>
  </si>
  <si>
    <t>JARNO KINNUNEN</t>
  </si>
  <si>
    <t>17:14</t>
  </si>
  <si>
    <t>Juha Hautala</t>
  </si>
  <si>
    <t>Jonne Luotonen</t>
  </si>
  <si>
    <t>RTE MOTORSPORT</t>
  </si>
  <si>
    <t>MB 190 2.5-16V</t>
  </si>
  <si>
    <t>17:15</t>
  </si>
  <si>
    <t>17:16</t>
  </si>
  <si>
    <t>Siim Liivamägi</t>
  </si>
  <si>
    <t>Edvin Parisalu</t>
  </si>
  <si>
    <t>17:17</t>
  </si>
  <si>
    <t>17:18</t>
  </si>
  <si>
    <t>17:19</t>
  </si>
  <si>
    <t>17:20</t>
  </si>
  <si>
    <t>17:21</t>
  </si>
  <si>
    <t>Petteri Salminen</t>
  </si>
  <si>
    <t>Toni Lukander</t>
  </si>
  <si>
    <t>17:22</t>
  </si>
  <si>
    <t>LIT</t>
  </si>
  <si>
    <t>MAZEIKIU ASK</t>
  </si>
  <si>
    <t>17:23</t>
  </si>
  <si>
    <t>17:24</t>
  </si>
  <si>
    <t>Karmo Karelson</t>
  </si>
  <si>
    <t>Tanel Kasesalu</t>
  </si>
  <si>
    <t>17:25</t>
  </si>
  <si>
    <t>17:26</t>
  </si>
  <si>
    <t>Ott Mesikäpp</t>
  </si>
  <si>
    <t>Raiko Lille</t>
  </si>
  <si>
    <t>17:27</t>
  </si>
  <si>
    <t>17:28</t>
  </si>
  <si>
    <t>17:29</t>
  </si>
  <si>
    <t>17:30</t>
  </si>
  <si>
    <t>52. Saaremaa Rally 2019</t>
  </si>
  <si>
    <t>October 11-12, 2019</t>
  </si>
  <si>
    <t>MURAKAS RACING</t>
  </si>
  <si>
    <t>Martynas Samsonas</t>
  </si>
  <si>
    <t>Ervinas Snitkas</t>
  </si>
  <si>
    <t>SAMSONAS MOTORSPORT</t>
  </si>
  <si>
    <t>Alexandr Osipov</t>
  </si>
  <si>
    <t>Kirill Chapaev</t>
  </si>
  <si>
    <t>R8</t>
  </si>
  <si>
    <t>Arto Soininen</t>
  </si>
  <si>
    <t>Sami Ryynänen</t>
  </si>
  <si>
    <t>ARTO SOININEN</t>
  </si>
  <si>
    <t>Raduk Shaymiev</t>
  </si>
  <si>
    <t>Evgeny Sukhivenko</t>
  </si>
  <si>
    <t>Evgeny Sapunov</t>
  </si>
  <si>
    <t>ROLAND POOM</t>
  </si>
  <si>
    <t>Jakko Viilo</t>
  </si>
  <si>
    <t>SAR-TECH MOTORSPORT</t>
  </si>
  <si>
    <t>Alexander Mikhaylov</t>
  </si>
  <si>
    <t>Normunds Kokins</t>
  </si>
  <si>
    <t>RUS / LAT</t>
  </si>
  <si>
    <t>NEIKSANS RALLYSPORT</t>
  </si>
  <si>
    <t>Ilya Lotvinov</t>
  </si>
  <si>
    <t>Pavel Shevtsov</t>
  </si>
  <si>
    <t>MR-MOTORSPORT</t>
  </si>
  <si>
    <t>Edijs Bergmanis</t>
  </si>
  <si>
    <t>Edgars Grins</t>
  </si>
  <si>
    <t>RALLYWORKSHOP ERST FINANCE</t>
  </si>
  <si>
    <t>Giedrius Notkus</t>
  </si>
  <si>
    <t>Dalius Strizanas</t>
  </si>
  <si>
    <t>ASK AUTORIKONA</t>
  </si>
  <si>
    <t>Alexander Kudryavtsev</t>
  </si>
  <si>
    <t>Yuri Kulikov</t>
  </si>
  <si>
    <t>Dmitry Feofanov</t>
  </si>
  <si>
    <t>Andris Malnieks</t>
  </si>
  <si>
    <t>SPORTA KLUBS AUTOSTILS RALLYTEAM</t>
  </si>
  <si>
    <t>Denis Rostilov</t>
  </si>
  <si>
    <t>Georgy Troshkin</t>
  </si>
  <si>
    <t>DENIS ROSTILOV</t>
  </si>
  <si>
    <t>Kermo Kärtmann</t>
  </si>
  <si>
    <t>Alexander Rzhevkin</t>
  </si>
  <si>
    <t>Maxim Shubkin</t>
  </si>
  <si>
    <t>ALEXANDER RZHEVKIN</t>
  </si>
  <si>
    <t>Tanel Samm</t>
  </si>
  <si>
    <t>Sander Pärn</t>
  </si>
  <si>
    <t>G.M.RACING SK</t>
  </si>
  <si>
    <t>Henrikas Matijosaitis</t>
  </si>
  <si>
    <t>Mindaugas Cepulis</t>
  </si>
  <si>
    <t>Markus Manninen</t>
  </si>
  <si>
    <t>Teemu Sillanpää</t>
  </si>
  <si>
    <t>MARKUS MANNINEN</t>
  </si>
  <si>
    <t>Benjamin Korhola</t>
  </si>
  <si>
    <t>Pekka Kelander</t>
  </si>
  <si>
    <t>PEKKA KELANDER</t>
  </si>
  <si>
    <t>Vladas Jurkevicius</t>
  </si>
  <si>
    <t>Aisvydas Paliukenas</t>
  </si>
  <si>
    <t>SPORTINIO VAIRAVIMO CENTRAS</t>
  </si>
  <si>
    <t>Lauri Joona</t>
  </si>
  <si>
    <t>Markus Määttänen</t>
  </si>
  <si>
    <t>LAURI JOONA</t>
  </si>
  <si>
    <t>Mikko Varneslahti</t>
  </si>
  <si>
    <t>Kimmo Siekkinen</t>
  </si>
  <si>
    <t>Giedrius Firantas</t>
  </si>
  <si>
    <t>Matas Valiulis</t>
  </si>
  <si>
    <t>M RALLY TEAM</t>
  </si>
  <si>
    <t>MRF MOTORSPORT</t>
  </si>
  <si>
    <t>Igor Marov</t>
  </si>
  <si>
    <t>ALEKSEI SEMENOV</t>
  </si>
  <si>
    <t>Mika Rampanen</t>
  </si>
  <si>
    <t>Kari Kallio</t>
  </si>
  <si>
    <t>MIKA RAMPANEN</t>
  </si>
  <si>
    <t>Artur Muradian</t>
  </si>
  <si>
    <t>Pavel Chelebaev</t>
  </si>
  <si>
    <t>ARTUR MURADIAN</t>
  </si>
  <si>
    <t>Mikolaj Kempa</t>
  </si>
  <si>
    <t>Marcin Szeja</t>
  </si>
  <si>
    <t>POL</t>
  </si>
  <si>
    <t>Priit Liblik</t>
  </si>
  <si>
    <t>Henri Rump</t>
  </si>
  <si>
    <t>Ville Mannisenmäki</t>
  </si>
  <si>
    <t>TOMMI HATAKKA</t>
  </si>
  <si>
    <t>Igor Widlak</t>
  </si>
  <si>
    <t>Lukasz Wloch</t>
  </si>
  <si>
    <t>KUPATAMA MOTORSPORT</t>
  </si>
  <si>
    <t>Harri Rodendau</t>
  </si>
  <si>
    <t>Lauri ōlli</t>
  </si>
  <si>
    <t>Ford Escort MK2</t>
  </si>
  <si>
    <t>Marko Sallinen</t>
  </si>
  <si>
    <t>Einar Laipaik</t>
  </si>
  <si>
    <t>Priit Piir</t>
  </si>
  <si>
    <t>TOMI TUKIAINEN</t>
  </si>
  <si>
    <t>David Sultanjants</t>
  </si>
  <si>
    <t>Siim Oja</t>
  </si>
  <si>
    <t>Citroen DS3</t>
  </si>
  <si>
    <t>Silver Kütt</t>
  </si>
  <si>
    <t>Urmas Roosimaa</t>
  </si>
  <si>
    <t>RALLY ESTONIA</t>
  </si>
  <si>
    <t>LGT</t>
  </si>
  <si>
    <t>Subaru Impreza Proto</t>
  </si>
  <si>
    <t>Jurgis Meisters</t>
  </si>
  <si>
    <t>Kalvis Blums</t>
  </si>
  <si>
    <t>MItsubishi Lancer Evo</t>
  </si>
  <si>
    <t>Kristen Kelement</t>
  </si>
  <si>
    <t>Citroen C2</t>
  </si>
  <si>
    <t>Rando Tark</t>
  </si>
  <si>
    <t>Vallo Nuuter</t>
  </si>
  <si>
    <t>Alar Tatrik</t>
  </si>
  <si>
    <t>Krisjanis-Zintis Putnins</t>
  </si>
  <si>
    <t>Martins Purins</t>
  </si>
  <si>
    <t>JUURU TEHNIKAKLUBI</t>
  </si>
  <si>
    <t>Marek Kärner</t>
  </si>
  <si>
    <t>Eero Kikerpill</t>
  </si>
  <si>
    <t>BMW 316I</t>
  </si>
  <si>
    <t>Gleb Zavolokin</t>
  </si>
  <si>
    <t>Mikhail Soskin</t>
  </si>
  <si>
    <t>F-MOTORS RALLY TEAM</t>
  </si>
  <si>
    <t>Petri Kivioja</t>
  </si>
  <si>
    <t>TEEMU VESALA</t>
  </si>
  <si>
    <t>Ronald Jürgenson</t>
  </si>
  <si>
    <t>Marko Kaasik</t>
  </si>
  <si>
    <t>Dmitri Gorchakov</t>
  </si>
  <si>
    <t>Viktor Pozern</t>
  </si>
  <si>
    <t>BMW 320I</t>
  </si>
  <si>
    <t>Denis Gromov</t>
  </si>
  <si>
    <t>Yuliya Shatokhina</t>
  </si>
  <si>
    <t>Marten Madissoo</t>
  </si>
  <si>
    <t>Margus Ainsalu</t>
  </si>
  <si>
    <t>Ford Focus</t>
  </si>
  <si>
    <t>Gunnar Heina</t>
  </si>
  <si>
    <t>MILREM MOTORSPORT</t>
  </si>
  <si>
    <t>Lada VFTS</t>
  </si>
  <si>
    <t>Gert Virves</t>
  </si>
  <si>
    <t>Tiit Pōlluäär</t>
  </si>
  <si>
    <t>Pavel Shcherbakov</t>
  </si>
  <si>
    <t>Alexey Goryunov</t>
  </si>
  <si>
    <t>TOMI RÖNNEMAA</t>
  </si>
  <si>
    <t>Patrick Juhe</t>
  </si>
  <si>
    <t>Koit Repnau</t>
  </si>
  <si>
    <t>Seat Ibiza GTI</t>
  </si>
  <si>
    <t>Olavi Paju</t>
  </si>
  <si>
    <t>Miko Niinemäe</t>
  </si>
  <si>
    <t>Kenneth Sepp</t>
  </si>
  <si>
    <t>Timo Kasesalu</t>
  </si>
  <si>
    <t>Marko Kasepōld</t>
  </si>
  <si>
    <t>Sven Raid</t>
  </si>
  <si>
    <t>BMW 325I</t>
  </si>
  <si>
    <t>BMW Compact</t>
  </si>
  <si>
    <t>Erkko East</t>
  </si>
  <si>
    <t>Margus Brant</t>
  </si>
  <si>
    <t>Antti Linnaketo</t>
  </si>
  <si>
    <t>Henri Tuomisto</t>
  </si>
  <si>
    <t>Jukka Rasi</t>
  </si>
  <si>
    <t>HENRI TUOMISTO</t>
  </si>
  <si>
    <t>ARI SORSA</t>
  </si>
  <si>
    <t>18:26</t>
  </si>
  <si>
    <t>Kristen Volkov</t>
  </si>
  <si>
    <t>Erki Eksin</t>
  </si>
  <si>
    <t>BMW 316</t>
  </si>
  <si>
    <t>18:27</t>
  </si>
  <si>
    <t>Kim Norrkniivilä</t>
  </si>
  <si>
    <t>Mika Rantala</t>
  </si>
  <si>
    <t>KIM NORRKNIIVILÄ</t>
  </si>
  <si>
    <t>Teemu Kiiski</t>
  </si>
  <si>
    <t>Sami Jokioinen</t>
  </si>
  <si>
    <t>TEEMU KIISKI</t>
  </si>
  <si>
    <t>Kristjan Lepind</t>
  </si>
  <si>
    <t>Mirko Kaunis</t>
  </si>
  <si>
    <t>Bogdan Shemet</t>
  </si>
  <si>
    <t>Mika Siiropää</t>
  </si>
  <si>
    <t>Jaana Lilja</t>
  </si>
  <si>
    <t>MIKA SIIROPÄÄ</t>
  </si>
  <si>
    <t>Hannu Leinonen</t>
  </si>
  <si>
    <t>Tomi Minkkinen</t>
  </si>
  <si>
    <t>HANNU LEINONEN</t>
  </si>
  <si>
    <t>Toyota Altezza RS200</t>
  </si>
  <si>
    <t>Raigo Uusjärv</t>
  </si>
  <si>
    <t>Kristo Parve</t>
  </si>
  <si>
    <t>Indro Mäe</t>
  </si>
  <si>
    <t>BMW 323I</t>
  </si>
  <si>
    <t>Sander Ilves</t>
  </si>
  <si>
    <t>Lauri Veso</t>
  </si>
  <si>
    <t>Kristjan Purje</t>
  </si>
  <si>
    <t>Timo Taniel</t>
  </si>
  <si>
    <t>Stefan Helin</t>
  </si>
  <si>
    <t>Annie Seel</t>
  </si>
  <si>
    <t>HELINS MOTORSPORT</t>
  </si>
  <si>
    <t>Opel Ascona A</t>
  </si>
  <si>
    <t>18:47</t>
  </si>
  <si>
    <t>Enri Tiitson</t>
  </si>
  <si>
    <t>18:48</t>
  </si>
  <si>
    <t>Ilmar Pukk</t>
  </si>
  <si>
    <t>18:49</t>
  </si>
  <si>
    <t>Minna Ruusiala</t>
  </si>
  <si>
    <t>Gerdi Guljajev</t>
  </si>
  <si>
    <t>Erko Sibul</t>
  </si>
  <si>
    <t>Kevin Keerov</t>
  </si>
  <si>
    <t>18:52</t>
  </si>
  <si>
    <t>Pranko Kōrgesaar</t>
  </si>
  <si>
    <t>Priit Kōrgesaar</t>
  </si>
  <si>
    <t>18:53</t>
  </si>
  <si>
    <t>Frederik Annus</t>
  </si>
  <si>
    <t>Mihkel Reinkubjas</t>
  </si>
  <si>
    <t>18:54</t>
  </si>
  <si>
    <t>Janek Ojala</t>
  </si>
  <si>
    <t>Marko Heinoja</t>
  </si>
  <si>
    <t>18:55</t>
  </si>
  <si>
    <t>Daniel Lüüding</t>
  </si>
  <si>
    <t>Raigo Väli</t>
  </si>
  <si>
    <t>18:56</t>
  </si>
  <si>
    <t>18:57</t>
  </si>
  <si>
    <t>MÄRJAMAA RALLYTEAM</t>
  </si>
  <si>
    <t>18:58</t>
  </si>
  <si>
    <t>18:59</t>
  </si>
  <si>
    <t>19:00</t>
  </si>
  <si>
    <t>GAZ WRC 51</t>
  </si>
  <si>
    <t>19:01</t>
  </si>
  <si>
    <t>Peeter Tammoja</t>
  </si>
  <si>
    <t>Janno Tapo</t>
  </si>
  <si>
    <t>GAZ 53</t>
  </si>
  <si>
    <t>19:02</t>
  </si>
  <si>
    <t>19:03</t>
  </si>
  <si>
    <t>19:04</t>
  </si>
  <si>
    <t>19:05</t>
  </si>
  <si>
    <t>GAZ 51WRC</t>
  </si>
  <si>
    <t>19:06</t>
  </si>
  <si>
    <t>19:07</t>
  </si>
  <si>
    <t>Aleksandr Serjodkin</t>
  </si>
  <si>
    <t>19:08</t>
  </si>
  <si>
    <t>GAZ XSARA</t>
  </si>
  <si>
    <t>19:09</t>
  </si>
  <si>
    <t>19:10</t>
  </si>
  <si>
    <t>Sigmar Tammemägi</t>
  </si>
  <si>
    <t>Arno Kuus</t>
  </si>
  <si>
    <t>19:11</t>
  </si>
  <si>
    <t>19:12</t>
  </si>
  <si>
    <t>Rünno Niitsalu</t>
  </si>
  <si>
    <t>Aaro Tiiroja</t>
  </si>
  <si>
    <t>Raik-Karl Aarma</t>
  </si>
  <si>
    <t>Alo Vahtmäe</t>
  </si>
  <si>
    <t>Tarmo Lee</t>
  </si>
  <si>
    <t>Tōnu Nōmmik</t>
  </si>
  <si>
    <t>Neimo Nurmet</t>
  </si>
  <si>
    <t>Indrek Sepp</t>
  </si>
  <si>
    <t>11</t>
  </si>
  <si>
    <t>12</t>
  </si>
  <si>
    <t>Power Stage - Special Stage 13</t>
  </si>
  <si>
    <t>EE Champ</t>
  </si>
  <si>
    <t>Raido Laulik</t>
  </si>
  <si>
    <t>Nissan Sunny</t>
  </si>
  <si>
    <t>17:31</t>
  </si>
  <si>
    <t>Tomi Rönnemaa</t>
  </si>
  <si>
    <t>Tero Rönnemaa</t>
  </si>
  <si>
    <t>17:32</t>
  </si>
  <si>
    <t>17:33</t>
  </si>
  <si>
    <t>Oliver Peebo</t>
  </si>
  <si>
    <t>17:34</t>
  </si>
  <si>
    <t>17:35</t>
  </si>
  <si>
    <t>PETTERI SALMINEN</t>
  </si>
  <si>
    <t>17:36</t>
  </si>
  <si>
    <t>Tommi Huhtala</t>
  </si>
  <si>
    <t>Sami Sulonen</t>
  </si>
  <si>
    <t>TOMMI HUHTALA</t>
  </si>
  <si>
    <t>Ford Escort RS2000</t>
  </si>
  <si>
    <t>17:37</t>
  </si>
  <si>
    <t>17:38</t>
  </si>
  <si>
    <t>Esa Uski</t>
  </si>
  <si>
    <t>Jouni Jäkkilä</t>
  </si>
  <si>
    <t>BMW 325</t>
  </si>
  <si>
    <t>17:39</t>
  </si>
  <si>
    <t>Renault Clio</t>
  </si>
  <si>
    <t>17:40</t>
  </si>
  <si>
    <t>17:41</t>
  </si>
  <si>
    <t>Magnus Lepp</t>
  </si>
  <si>
    <t>17:42</t>
  </si>
  <si>
    <t>Ott Kiil</t>
  </si>
  <si>
    <t>17:43</t>
  </si>
  <si>
    <t>17:44</t>
  </si>
  <si>
    <t>17:45</t>
  </si>
  <si>
    <t>17:46</t>
  </si>
  <si>
    <t>17:47</t>
  </si>
  <si>
    <t>17:48</t>
  </si>
  <si>
    <t>Daniel Ling</t>
  </si>
  <si>
    <t>Madis Kümmel</t>
  </si>
  <si>
    <t>17:49</t>
  </si>
  <si>
    <t>Mihkel Vaher</t>
  </si>
  <si>
    <t>Kristjan Metsis</t>
  </si>
  <si>
    <t>17:50</t>
  </si>
  <si>
    <t>Arvis Vecvagars</t>
  </si>
  <si>
    <t>Gints Gaikis</t>
  </si>
  <si>
    <t>VRR AUTOSPORTS</t>
  </si>
  <si>
    <t>17:51</t>
  </si>
  <si>
    <t>Kermo Laus</t>
  </si>
  <si>
    <t>17:52</t>
  </si>
  <si>
    <t>17:53</t>
  </si>
  <si>
    <t>Ari Sorsa</t>
  </si>
  <si>
    <t>Janina Sorsa</t>
  </si>
  <si>
    <t>17:54</t>
  </si>
  <si>
    <t>17:55</t>
  </si>
  <si>
    <t>Peep Trave</t>
  </si>
  <si>
    <t>Indrek Jōeäär</t>
  </si>
  <si>
    <t>17:56</t>
  </si>
  <si>
    <t>Anton Grishenkov</t>
  </si>
  <si>
    <t>Dmitriy Koksharov</t>
  </si>
  <si>
    <t>ANTON GRISHENKOV</t>
  </si>
  <si>
    <t>Lada Kalina</t>
  </si>
  <si>
    <t>17:57</t>
  </si>
  <si>
    <t>Petri Reinikainen</t>
  </si>
  <si>
    <t>Timo Hallia</t>
  </si>
  <si>
    <t>PETRI REINIKAINEN</t>
  </si>
  <si>
    <t>17:58</t>
  </si>
  <si>
    <t>Karl Jalakas</t>
  </si>
  <si>
    <t>17:59</t>
  </si>
  <si>
    <t>Lada Samara</t>
  </si>
  <si>
    <t>18:00</t>
  </si>
  <si>
    <t>ERKI SPORT</t>
  </si>
  <si>
    <t>18:01</t>
  </si>
  <si>
    <t>Justas Simaska</t>
  </si>
  <si>
    <t>18:02</t>
  </si>
  <si>
    <t>Ivars Liepins</t>
  </si>
  <si>
    <t>Janis Sokolovs</t>
  </si>
  <si>
    <t>18:03</t>
  </si>
  <si>
    <t>Justas Tamasauskas</t>
  </si>
  <si>
    <t>Vaidas Smigelskas</t>
  </si>
  <si>
    <t>AG RACING</t>
  </si>
  <si>
    <t>18:04</t>
  </si>
  <si>
    <t>Hannu Ruusiala</t>
  </si>
  <si>
    <t>HANNU RUUSIALA</t>
  </si>
  <si>
    <t>Citroen ZX 16 V</t>
  </si>
  <si>
    <t>18:05</t>
  </si>
  <si>
    <t>Taavi Udevald</t>
  </si>
  <si>
    <t>18:06</t>
  </si>
  <si>
    <t>18:07</t>
  </si>
  <si>
    <t>18:08</t>
  </si>
  <si>
    <t>18:09</t>
  </si>
  <si>
    <t>18:10</t>
  </si>
  <si>
    <t>Kristjan Must</t>
  </si>
  <si>
    <t>18:11</t>
  </si>
  <si>
    <t>Ilkka Saarikoski</t>
  </si>
  <si>
    <t>Juhani Koski</t>
  </si>
  <si>
    <t>ILKKA SAARIKOSKI</t>
  </si>
  <si>
    <t>18:12</t>
  </si>
  <si>
    <t>Tomi Kunttu</t>
  </si>
  <si>
    <t>TOMI KUNTTU</t>
  </si>
  <si>
    <t>18:13</t>
  </si>
  <si>
    <t>18:14</t>
  </si>
  <si>
    <t>Priit Järveots</t>
  </si>
  <si>
    <t>18:15</t>
  </si>
  <si>
    <t>Sven Andevei</t>
  </si>
  <si>
    <t>18:16</t>
  </si>
  <si>
    <t>Raul Mölder</t>
  </si>
  <si>
    <t>18:17</t>
  </si>
  <si>
    <t>Alain Sivous</t>
  </si>
  <si>
    <t>18:18</t>
  </si>
  <si>
    <t>Priit Guljajev</t>
  </si>
  <si>
    <t>18:19</t>
  </si>
  <si>
    <t>18:20</t>
  </si>
  <si>
    <t>18:21</t>
  </si>
  <si>
    <t>Kasper Koosa</t>
  </si>
  <si>
    <t>Tarvi Trees</t>
  </si>
  <si>
    <t>18:22</t>
  </si>
  <si>
    <t>Janar Lehtniit</t>
  </si>
  <si>
    <t>18:23</t>
  </si>
  <si>
    <t>Imre Randmäe</t>
  </si>
  <si>
    <t>Volkswagen Golf 2</t>
  </si>
  <si>
    <t>18:24</t>
  </si>
  <si>
    <t>Kristo Laadre</t>
  </si>
  <si>
    <t>Andres Lichtfeldt</t>
  </si>
  <si>
    <t>18:25</t>
  </si>
  <si>
    <t>Tiina Ehrbach</t>
  </si>
  <si>
    <t>Timo Markkanen</t>
  </si>
  <si>
    <t>TIMO MARKKANEN</t>
  </si>
  <si>
    <t>BMW Compact E36</t>
  </si>
  <si>
    <t>18:28</t>
  </si>
  <si>
    <t>Rainis Raidma</t>
  </si>
  <si>
    <t>18:29</t>
  </si>
  <si>
    <t>18:30</t>
  </si>
  <si>
    <t>18:31</t>
  </si>
  <si>
    <t>18:32</t>
  </si>
  <si>
    <t>18:33</t>
  </si>
  <si>
    <t>18:34</t>
  </si>
  <si>
    <t>GAZ 52</t>
  </si>
  <si>
    <t>18:35</t>
  </si>
  <si>
    <t>18:36</t>
  </si>
  <si>
    <t>Martin Kio</t>
  </si>
  <si>
    <t>Jüri Lohk</t>
  </si>
  <si>
    <t>18:37</t>
  </si>
  <si>
    <t>18:38</t>
  </si>
  <si>
    <t>Jüri Lindmets</t>
  </si>
  <si>
    <t>Nele Helü</t>
  </si>
  <si>
    <t>18:39</t>
  </si>
  <si>
    <t>18:40</t>
  </si>
  <si>
    <t>18:41</t>
  </si>
  <si>
    <t>Kaido Vilu</t>
  </si>
  <si>
    <t>Ants Uustalu</t>
  </si>
  <si>
    <t>18:42</t>
  </si>
  <si>
    <t>Meelis Hirsnik</t>
  </si>
  <si>
    <t>Kaido Oru</t>
  </si>
  <si>
    <t>18:43</t>
  </si>
  <si>
    <t>Aare Müil</t>
  </si>
  <si>
    <t>Tiit Vanamölder</t>
  </si>
  <si>
    <t>18:44</t>
  </si>
  <si>
    <t>Martin Leemets</t>
  </si>
  <si>
    <t>Rivo Hell</t>
  </si>
  <si>
    <t>Janno Nuiamäe</t>
  </si>
  <si>
    <t>Ats Nōlvak</t>
  </si>
  <si>
    <t>Mart Mäll</t>
  </si>
  <si>
    <t>Elmo Valmas</t>
  </si>
  <si>
    <t>Stardiprotokoll  / Startlist for Day 2 ,  TC3B</t>
  </si>
  <si>
    <t>Kauri Pannas</t>
  </si>
  <si>
    <t>Edgars Balodis</t>
  </si>
  <si>
    <t>Martin Valter</t>
  </si>
  <si>
    <t>Raigo Vilbiks</t>
  </si>
  <si>
    <t>Hellu Smorodin</t>
  </si>
  <si>
    <t>Vaido Tali</t>
  </si>
  <si>
    <t>Jarmo Liivak</t>
  </si>
  <si>
    <t>NR</t>
  </si>
  <si>
    <t>10</t>
  </si>
  <si>
    <t>Roland Murakas</t>
  </si>
  <si>
    <t>Kalle Adler</t>
  </si>
  <si>
    <t>A1M MOTORSPORT</t>
  </si>
  <si>
    <t>Maxim Tsvetkov</t>
  </si>
  <si>
    <t>TAIF MOTORSPORT</t>
  </si>
  <si>
    <t>Hendrik Kers</t>
  </si>
  <si>
    <t>Gregor Jeets</t>
  </si>
  <si>
    <t>TEHASE AUTO</t>
  </si>
  <si>
    <t>THULE MOTORSPORT</t>
  </si>
  <si>
    <t>Lasma Tole</t>
  </si>
  <si>
    <t>Margus Murakas</t>
  </si>
  <si>
    <t>Rainis Nagel</t>
  </si>
  <si>
    <t>Audi S1</t>
  </si>
  <si>
    <t>Aleksei Semenov</t>
  </si>
  <si>
    <t>Madis Vanaselja</t>
  </si>
  <si>
    <t>Robert Virves</t>
  </si>
  <si>
    <t>PIHTLA RT</t>
  </si>
  <si>
    <t>Allar Goldberg</t>
  </si>
  <si>
    <t>Kaarel Lääne</t>
  </si>
  <si>
    <t>Rene Uukareda</t>
  </si>
  <si>
    <t>Jan Nōlvak</t>
  </si>
  <si>
    <t>BTR RACING</t>
  </si>
  <si>
    <t>Anti Eelmets</t>
  </si>
  <si>
    <t>SK VILLU</t>
  </si>
  <si>
    <t>Siim Järveots</t>
  </si>
  <si>
    <t>BMW 328</t>
  </si>
  <si>
    <t>Aleksandrs Jakovlevs</t>
  </si>
  <si>
    <t>Valerijs Maslovs</t>
  </si>
  <si>
    <t>ALEKSANDRS JAKOVLEVS</t>
  </si>
  <si>
    <t>Tarmo Silt</t>
  </si>
  <si>
    <t>Raido Loel</t>
  </si>
  <si>
    <t>Rain Kaljura</t>
  </si>
  <si>
    <t>Mairo Ojaviir</t>
  </si>
  <si>
    <t>Alo Pōder</t>
  </si>
  <si>
    <t>Tarmo Heidemann</t>
  </si>
  <si>
    <t>VÄNDRA TSK</t>
  </si>
  <si>
    <t>Teams EE Championships</t>
  </si>
  <si>
    <t>Georg Gross</t>
  </si>
  <si>
    <t>Raigo Mōlder</t>
  </si>
  <si>
    <t>Ford Fiesta WRC</t>
  </si>
  <si>
    <t>Ford Fiesta</t>
  </si>
  <si>
    <t>Raido Vetesina</t>
  </si>
  <si>
    <t>GAZ 51</t>
  </si>
  <si>
    <t>Drivers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</si>
  <si>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</si>
  <si>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</si>
  <si>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</si>
  <si>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</si>
  <si>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</si>
  <si>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</si>
  <si>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</si>
  <si>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</si>
  <si>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</si>
  <si>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</si>
  <si>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</si>
  <si>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</si>
  <si>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</si>
  <si>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</si>
  <si>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</si>
  <si>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</si>
  <si>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</si>
  <si>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</si>
  <si>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</si>
  <si>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</si>
  <si>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</si>
  <si>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</si>
  <si>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</si>
  <si>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</si>
  <si>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</si>
  <si>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</si>
  <si>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</si>
  <si>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</si>
  <si>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</si>
  <si>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</si>
  <si>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</si>
  <si>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</si>
  <si>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</si>
  <si>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</si>
  <si>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</si>
  <si>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</si>
  <si>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</t>
  </si>
  <si>
    <t xml:space="preserve">    Special stages</t>
  </si>
  <si>
    <t>MV6</t>
  </si>
  <si>
    <t>MV4</t>
  </si>
  <si>
    <t>MV7</t>
  </si>
  <si>
    <t>MV5</t>
  </si>
  <si>
    <t>MV3</t>
  </si>
  <si>
    <t>8</t>
  </si>
  <si>
    <t>Results Day 1</t>
  </si>
  <si>
    <t>MV1</t>
  </si>
  <si>
    <t>9</t>
  </si>
  <si>
    <t>Special Stages</t>
  </si>
  <si>
    <t>MV8</t>
  </si>
  <si>
    <t>FIN</t>
  </si>
  <si>
    <t>EST</t>
  </si>
  <si>
    <t>KAUR MOTORSPORT</t>
  </si>
  <si>
    <t>Mitsubishi Lancer Evo 9</t>
  </si>
  <si>
    <t>ALM MOTORSPORT</t>
  </si>
  <si>
    <t>TIKKRI MOTORSPORT</t>
  </si>
  <si>
    <t>Mitsubishi Lancer Evo 8</t>
  </si>
  <si>
    <t>Mitsubishi Lancer Evo 10</t>
  </si>
  <si>
    <t>CUEKS RACING</t>
  </si>
  <si>
    <t>BMW M3</t>
  </si>
  <si>
    <t>Marko Ringenberg</t>
  </si>
  <si>
    <t>Allar Heina</t>
  </si>
  <si>
    <t>MS RACING</t>
  </si>
  <si>
    <t>Kristo Subi</t>
  </si>
  <si>
    <t>Raido Subi</t>
  </si>
  <si>
    <t>Honda Civic Type-R</t>
  </si>
  <si>
    <t>Kaspar Kasari</t>
  </si>
  <si>
    <t>Hannes Kuusmaa</t>
  </si>
  <si>
    <t>OT RACING</t>
  </si>
  <si>
    <t>Honda Civic</t>
  </si>
  <si>
    <t>GAZ RALLIKLUBI</t>
  </si>
  <si>
    <t>Toyota Starlet</t>
  </si>
  <si>
    <t>Henri Franke</t>
  </si>
  <si>
    <t>Subaru Impreza</t>
  </si>
  <si>
    <t>Raiko Aru</t>
  </si>
  <si>
    <t>Veiko Kullamäe</t>
  </si>
  <si>
    <t>RUS</t>
  </si>
  <si>
    <t>Lauri Peegel</t>
  </si>
  <si>
    <t>Klim Baikov</t>
  </si>
  <si>
    <t>Andrey Kleshchev</t>
  </si>
  <si>
    <t>KLIM BAIKOV</t>
  </si>
  <si>
    <t>Arvo Liimann</t>
  </si>
  <si>
    <t>LAT</t>
  </si>
  <si>
    <t>Taavi Niinemets</t>
  </si>
  <si>
    <t>Esko Allika</t>
  </si>
  <si>
    <t>Rainer Tuberik</t>
  </si>
  <si>
    <t>Veiko Liukanen</t>
  </si>
  <si>
    <t>Toivo Liukanen</t>
  </si>
  <si>
    <t>Roland Poom</t>
  </si>
  <si>
    <t>Ken Järveoja</t>
  </si>
  <si>
    <t>Ken Torn</t>
  </si>
  <si>
    <t>Kuldar Sikk</t>
  </si>
  <si>
    <t>Opel Astra</t>
  </si>
  <si>
    <t>Karol Pert</t>
  </si>
  <si>
    <t>Peugeot 208 R2</t>
  </si>
  <si>
    <t>Ford Fiesta R2T</t>
  </si>
  <si>
    <t xml:space="preserve">00 </t>
  </si>
  <si>
    <t xml:space="preserve">0 </t>
  </si>
  <si>
    <t>sort K I J</t>
  </si>
  <si>
    <t>MV2</t>
  </si>
  <si>
    <t>Sander Pruul</t>
  </si>
  <si>
    <t>Tarmo Bortnik</t>
  </si>
  <si>
    <t>Priit Koik</t>
  </si>
  <si>
    <t xml:space="preserve">000 </t>
  </si>
  <si>
    <t>SS1</t>
  </si>
  <si>
    <t>Ford Fiesta R5</t>
  </si>
  <si>
    <t>EMV 1</t>
  </si>
  <si>
    <t>EMV 4</t>
  </si>
  <si>
    <t>EMV 3</t>
  </si>
  <si>
    <t>EMV 2</t>
  </si>
  <si>
    <t>EMV 6</t>
  </si>
  <si>
    <t>EMV 7</t>
  </si>
  <si>
    <t>EMV 5</t>
  </si>
  <si>
    <t>EMV 8</t>
  </si>
  <si>
    <t>In rally</t>
  </si>
  <si>
    <t>Name</t>
  </si>
  <si>
    <t>EE Champ 1</t>
  </si>
  <si>
    <t>Saaremaa</t>
  </si>
  <si>
    <t>16:35</t>
  </si>
  <si>
    <t>16:36</t>
  </si>
  <si>
    <t>Raul Jeets</t>
  </si>
  <si>
    <t>Andrus Toom</t>
  </si>
  <si>
    <t>Skoda Fabia R5</t>
  </si>
  <si>
    <t>16:37</t>
  </si>
  <si>
    <t>16:38</t>
  </si>
  <si>
    <t>Tomi Tukiainen</t>
  </si>
  <si>
    <t>Mikko Pohjanharju</t>
  </si>
  <si>
    <t>PRINTSPORT</t>
  </si>
  <si>
    <t>16:39</t>
  </si>
  <si>
    <t>Mitsubishi Lancer Evo</t>
  </si>
  <si>
    <t>16:40</t>
  </si>
  <si>
    <t>16:41</t>
  </si>
  <si>
    <t>Alari-Uku Heldna</t>
  </si>
  <si>
    <t>16:42</t>
  </si>
  <si>
    <t>16:43</t>
  </si>
  <si>
    <t>16:44</t>
  </si>
  <si>
    <t>16:45</t>
  </si>
  <si>
    <t>16:46</t>
  </si>
  <si>
    <t>16:47</t>
  </si>
  <si>
    <t>16:48</t>
  </si>
  <si>
    <t>Stig Andervang</t>
  </si>
  <si>
    <t>Robin Eriksson</t>
  </si>
  <si>
    <t>SWE</t>
  </si>
  <si>
    <t>ESA USKI</t>
  </si>
  <si>
    <t xml:space="preserve">VIP </t>
  </si>
  <si>
    <t xml:space="preserve">Safety 2 </t>
  </si>
  <si>
    <t xml:space="preserve">Safety 1 </t>
  </si>
  <si>
    <t xml:space="preserve"> 16:19</t>
  </si>
  <si>
    <t>18:45</t>
  </si>
  <si>
    <t>18:46</t>
  </si>
  <si>
    <t>Raino Friedemann</t>
  </si>
  <si>
    <t>Radik Shaymiev</t>
  </si>
  <si>
    <t>Evgeny Sukhovenko</t>
  </si>
  <si>
    <t>EST / LAT</t>
  </si>
  <si>
    <t xml:space="preserve">  1.</t>
  </si>
  <si>
    <t xml:space="preserve">  2.</t>
  </si>
  <si>
    <t>MM-MOTORSPORT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</si>
  <si>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</si>
  <si>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</si>
  <si>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</si>
  <si>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</si>
  <si>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</si>
  <si>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</si>
  <si>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</si>
  <si>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</si>
  <si>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</si>
  <si>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</si>
  <si>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</si>
  <si>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</si>
  <si>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</si>
  <si>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</si>
  <si>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</si>
  <si>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</si>
  <si>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</si>
  <si>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</si>
  <si>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</si>
  <si>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</si>
  <si>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</si>
  <si>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</si>
  <si>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</si>
  <si>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</si>
  <si>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</si>
  <si>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</si>
  <si>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</si>
  <si>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</si>
  <si>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</si>
  <si>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</si>
  <si>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</si>
  <si>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</si>
  <si>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</si>
  <si>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</si>
  <si>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</si>
  <si>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</si>
  <si>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</si>
  <si>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</si>
  <si>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</si>
  <si>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</si>
  <si>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</si>
  <si>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</si>
  <si>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</si>
  <si>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</si>
  <si>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</si>
  <si>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</si>
  <si>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</si>
  <si>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</si>
  <si>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</si>
  <si>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</si>
  <si>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</si>
  <si>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</si>
  <si>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</si>
  <si>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</si>
  <si>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</si>
  <si>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</si>
  <si>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</si>
  <si>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</si>
  <si>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</si>
  <si>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>Aurimas Kropas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</si>
  <si>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</si>
  <si>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</si>
  <si>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</si>
  <si>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</si>
  <si>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</si>
  <si>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</si>
  <si>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</si>
  <si>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</si>
  <si>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</si>
  <si>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</si>
  <si>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</si>
  <si>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</si>
  <si>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</si>
  <si>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</si>
  <si>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</si>
  <si>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</si>
  <si>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</si>
  <si>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>VRC-TEAM</t>
  </si>
  <si>
    <t xml:space="preserve"> 79.</t>
  </si>
  <si>
    <t xml:space="preserve"> 80.</t>
  </si>
  <si>
    <t xml:space="preserve"> 81.</t>
  </si>
  <si>
    <t>Tommi-Samuli Suihkonen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</si>
  <si>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</si>
  <si>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</si>
  <si>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</si>
  <si>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</si>
  <si>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</si>
  <si>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</si>
  <si>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</si>
  <si>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</si>
  <si>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</si>
  <si>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</si>
  <si>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 xml:space="preserve"> 92.</t>
  </si>
  <si>
    <t xml:space="preserve"> 93.</t>
  </si>
  <si>
    <t>Tommi Harju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</si>
  <si>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</si>
  <si>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</si>
  <si>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</si>
  <si>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</si>
  <si>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</si>
  <si>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</si>
  <si>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>100.</t>
  </si>
  <si>
    <t>101.</t>
  </si>
  <si>
    <t>102.</t>
  </si>
  <si>
    <t>103.</t>
  </si>
  <si>
    <t>104.</t>
  </si>
  <si>
    <t>105.</t>
  </si>
  <si>
    <t>Volvo 242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</si>
  <si>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</si>
  <si>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</si>
  <si>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</si>
  <si>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</si>
  <si>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</si>
  <si>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</si>
  <si>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</si>
  <si>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</si>
  <si>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</si>
  <si>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</si>
  <si>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</si>
  <si>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</si>
  <si>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</si>
  <si>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</si>
  <si>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</si>
  <si>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</si>
  <si>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</si>
  <si>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</si>
  <si>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</si>
  <si>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</si>
  <si>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</si>
  <si>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</si>
  <si>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</si>
  <si>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</si>
  <si>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</si>
  <si>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</si>
  <si>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</si>
  <si>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</si>
  <si>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</si>
  <si>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</si>
  <si>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</si>
  <si>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</si>
  <si>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</si>
  <si>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</si>
  <si>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</si>
  <si>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</si>
  <si>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</si>
  <si>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</si>
  <si>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LIGUR RACING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</si>
  <si>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</si>
  <si>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</si>
  <si>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</si>
  <si>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</si>
  <si>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</si>
  <si>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</si>
  <si>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</si>
  <si>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</si>
  <si>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</si>
  <si>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</si>
  <si>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</si>
  <si>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</si>
  <si>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</si>
  <si>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 xml:space="preserve"> 16:15</t>
  </si>
  <si>
    <t xml:space="preserve"> 16:23</t>
  </si>
  <si>
    <t xml:space="preserve"> 16:26</t>
  </si>
  <si>
    <t xml:space="preserve"> 16:29</t>
  </si>
  <si>
    <t xml:space="preserve"> 16:32</t>
  </si>
  <si>
    <t xml:space="preserve"> 6:30</t>
  </si>
  <si>
    <t xml:space="preserve"> 6:33</t>
  </si>
  <si>
    <t xml:space="preserve"> 6:38</t>
  </si>
  <si>
    <t xml:space="preserve"> 6:41</t>
  </si>
  <si>
    <t xml:space="preserve"> 6:44</t>
  </si>
  <si>
    <t xml:space="preserve"> 6:46</t>
  </si>
  <si>
    <t xml:space="preserve">  1/1</t>
  </si>
  <si>
    <t>Gross/Mōlder</t>
  </si>
  <si>
    <t xml:space="preserve"> 4.01,1</t>
  </si>
  <si>
    <t xml:space="preserve"> 6.48,9</t>
  </si>
  <si>
    <t xml:space="preserve">   1/1</t>
  </si>
  <si>
    <t>+ 0.00,0</t>
  </si>
  <si>
    <t xml:space="preserve">  2/1</t>
  </si>
  <si>
    <t>Torn/Pannas</t>
  </si>
  <si>
    <t xml:space="preserve"> 4.12,7</t>
  </si>
  <si>
    <t xml:space="preserve"> 7.06,6</t>
  </si>
  <si>
    <t xml:space="preserve">   3/2</t>
  </si>
  <si>
    <t xml:space="preserve">   2/1</t>
  </si>
  <si>
    <t xml:space="preserve">  3/2</t>
  </si>
  <si>
    <t>Jeets/Toom</t>
  </si>
  <si>
    <t xml:space="preserve"> 4.12,8</t>
  </si>
  <si>
    <t xml:space="preserve"> 7.07,2</t>
  </si>
  <si>
    <t xml:space="preserve">   4/3</t>
  </si>
  <si>
    <t xml:space="preserve">  4/3</t>
  </si>
  <si>
    <t>Poom/Järveoja</t>
  </si>
  <si>
    <t xml:space="preserve"> 4.11,8</t>
  </si>
  <si>
    <t xml:space="preserve"> 7.13,0</t>
  </si>
  <si>
    <t xml:space="preserve">  5/4</t>
  </si>
  <si>
    <t>Koik/Heldna</t>
  </si>
  <si>
    <t xml:space="preserve"> 4.17,5</t>
  </si>
  <si>
    <t xml:space="preserve"> 7.20,2</t>
  </si>
  <si>
    <t xml:space="preserve">   7/5</t>
  </si>
  <si>
    <t xml:space="preserve">   5/4</t>
  </si>
  <si>
    <t xml:space="preserve">  6/2</t>
  </si>
  <si>
    <t>Murakas/Adler</t>
  </si>
  <si>
    <t xml:space="preserve"> 4.16,3</t>
  </si>
  <si>
    <t xml:space="preserve"> 7.22,4</t>
  </si>
  <si>
    <t xml:space="preserve">   6/2</t>
  </si>
  <si>
    <t xml:space="preserve">  7/5</t>
  </si>
  <si>
    <t>Andervang/Eriksson</t>
  </si>
  <si>
    <t xml:space="preserve"> 4.15,5</t>
  </si>
  <si>
    <t xml:space="preserve"> 7.35,3</t>
  </si>
  <si>
    <t xml:space="preserve">   9/5</t>
  </si>
  <si>
    <t xml:space="preserve">  8/3</t>
  </si>
  <si>
    <t>Samsonas/Snitkas</t>
  </si>
  <si>
    <t xml:space="preserve"> 4.23,3</t>
  </si>
  <si>
    <t xml:space="preserve"> 7.33,6</t>
  </si>
  <si>
    <t xml:space="preserve">  11/4</t>
  </si>
  <si>
    <t xml:space="preserve">   7/3</t>
  </si>
  <si>
    <t>Osipov/Chapaev</t>
  </si>
  <si>
    <t xml:space="preserve"> 7.33,9</t>
  </si>
  <si>
    <t xml:space="preserve">   8/4</t>
  </si>
  <si>
    <t>Rostilov/Troshkin</t>
  </si>
  <si>
    <t xml:space="preserve"> 4.22,7</t>
  </si>
  <si>
    <t xml:space="preserve"> 7.36,2</t>
  </si>
  <si>
    <t xml:space="preserve">  10/6</t>
  </si>
  <si>
    <t>Soininen/Ryynänen</t>
  </si>
  <si>
    <t xml:space="preserve"> 4.26,7</t>
  </si>
  <si>
    <t xml:space="preserve"> 7.36,3</t>
  </si>
  <si>
    <t xml:space="preserve">  13/7</t>
  </si>
  <si>
    <t xml:space="preserve">  11/7</t>
  </si>
  <si>
    <t>Notkus/Strizanas</t>
  </si>
  <si>
    <t xml:space="preserve"> 4.18,0</t>
  </si>
  <si>
    <t xml:space="preserve"> 7.47,4</t>
  </si>
  <si>
    <t xml:space="preserve">   8/1</t>
  </si>
  <si>
    <t xml:space="preserve">  15/2</t>
  </si>
  <si>
    <t>Bergmanis/Grins</t>
  </si>
  <si>
    <t xml:space="preserve"> 4.27,4</t>
  </si>
  <si>
    <t xml:space="preserve"> 7.41,6</t>
  </si>
  <si>
    <t xml:space="preserve">  12/1</t>
  </si>
  <si>
    <t xml:space="preserve"> 14/5</t>
  </si>
  <si>
    <t>Murakas/Nagel</t>
  </si>
  <si>
    <t xml:space="preserve"> 4.22,5</t>
  </si>
  <si>
    <t xml:space="preserve"> 7.49,4</t>
  </si>
  <si>
    <t xml:space="preserve">   9/3</t>
  </si>
  <si>
    <t>Sukhovenko/Sapunov</t>
  </si>
  <si>
    <t xml:space="preserve"> 4.29,6</t>
  </si>
  <si>
    <t xml:space="preserve"> 7.43,5</t>
  </si>
  <si>
    <t xml:space="preserve">  14/5</t>
  </si>
  <si>
    <t>Shaymiev/Tsvetkov</t>
  </si>
  <si>
    <t xml:space="preserve"> 4.33,9</t>
  </si>
  <si>
    <t xml:space="preserve"> 7.41,9</t>
  </si>
  <si>
    <t xml:space="preserve">  13/8</t>
  </si>
  <si>
    <t>Lotvinov/Shevtsov</t>
  </si>
  <si>
    <t xml:space="preserve"> 4.28,7</t>
  </si>
  <si>
    <t xml:space="preserve"> 7.48,1</t>
  </si>
  <si>
    <t xml:space="preserve">  16/9</t>
  </si>
  <si>
    <t>Rzhevkin/Shubkin</t>
  </si>
  <si>
    <t xml:space="preserve"> 4.31,4</t>
  </si>
  <si>
    <t xml:space="preserve"> 7.50,8</t>
  </si>
  <si>
    <t>Aigro/Kärtmann</t>
  </si>
  <si>
    <t xml:space="preserve"> 4.36,1</t>
  </si>
  <si>
    <t xml:space="preserve"> 7.59,5</t>
  </si>
  <si>
    <t xml:space="preserve">  21/3</t>
  </si>
  <si>
    <t>Rönnemaa/Rönnemaa</t>
  </si>
  <si>
    <t xml:space="preserve"> 4.32,3</t>
  </si>
  <si>
    <t xml:space="preserve"> 8.03,8</t>
  </si>
  <si>
    <t xml:space="preserve"> 0.10</t>
  </si>
  <si>
    <t>Mikhaylov/Kokins</t>
  </si>
  <si>
    <t xml:space="preserve"> 8.19,9</t>
  </si>
  <si>
    <t>Pulkkinen/Miettinen</t>
  </si>
  <si>
    <t xml:space="preserve"> 5.24,6</t>
  </si>
  <si>
    <t xml:space="preserve"> 7.51,7</t>
  </si>
  <si>
    <t xml:space="preserve">  19/11</t>
  </si>
  <si>
    <t xml:space="preserve"> 23/1</t>
  </si>
  <si>
    <t>Manninen/Sillanpää</t>
  </si>
  <si>
    <t xml:space="preserve"> 4.43,9</t>
  </si>
  <si>
    <t xml:space="preserve"> 8.38,3</t>
  </si>
  <si>
    <t>Kudryavtsev/Kulikov</t>
  </si>
  <si>
    <t xml:space="preserve"> 5.04,0</t>
  </si>
  <si>
    <t xml:space="preserve"> 8.40,6</t>
  </si>
  <si>
    <t xml:space="preserve">  24/2</t>
  </si>
  <si>
    <t>Feofanov/Malnieks</t>
  </si>
  <si>
    <t xml:space="preserve"> 4.42,8</t>
  </si>
  <si>
    <t xml:space="preserve"> 9.04,4</t>
  </si>
  <si>
    <t xml:space="preserve">  22/12</t>
  </si>
  <si>
    <t>Matijosaitis/Cepulis</t>
  </si>
  <si>
    <t xml:space="preserve"> 5.23,6</t>
  </si>
  <si>
    <t xml:space="preserve"> 9.20,3</t>
  </si>
  <si>
    <t>Uski/Jäkkilä</t>
  </si>
  <si>
    <t xml:space="preserve"> 5.12,8</t>
  </si>
  <si>
    <t xml:space="preserve">  25/1</t>
  </si>
  <si>
    <t>Siiropää/Lilja</t>
  </si>
  <si>
    <t xml:space="preserve"> 6.42,7</t>
  </si>
  <si>
    <t>Nurmet/Sepp</t>
  </si>
  <si>
    <t>Mäll/Valmas</t>
  </si>
  <si>
    <t>Lee/Nōmmik</t>
  </si>
  <si>
    <t>Kers/Viilo</t>
  </si>
  <si>
    <t>Aarma/Vahtmäe</t>
  </si>
  <si>
    <t>Samm/Pärn</t>
  </si>
  <si>
    <t>Korhola/Kelander</t>
  </si>
  <si>
    <t>Kasari/Kuusmaa</t>
  </si>
  <si>
    <t>Jeets/Sikk</t>
  </si>
  <si>
    <t>Jurkevicius/Paliukenas</t>
  </si>
  <si>
    <t>Joona/Määttänen</t>
  </si>
  <si>
    <t>Virves/Pruul</t>
  </si>
  <si>
    <t>Ringenberg/Heina</t>
  </si>
  <si>
    <t>Vanaselja/Liivak</t>
  </si>
  <si>
    <t>Varneslahti/Siekkinen</t>
  </si>
  <si>
    <t>Firantas/Valiulis</t>
  </si>
  <si>
    <t>Tamasauskas/Smigelskas</t>
  </si>
  <si>
    <t>Aru/Kullamäe</t>
  </si>
  <si>
    <t>Semenov/Marov</t>
  </si>
  <si>
    <t>Balodis/Tole</t>
  </si>
  <si>
    <t>Rampanen/Kallio</t>
  </si>
  <si>
    <t>Muradian/Chelebaev</t>
  </si>
  <si>
    <t>Kempa/Szeja</t>
  </si>
  <si>
    <t>Liblik/Rump</t>
  </si>
  <si>
    <t>Hatakka/Mannisenmäki</t>
  </si>
  <si>
    <t>Widlak/Wloch</t>
  </si>
  <si>
    <t>Liivamägi/Parisalu</t>
  </si>
  <si>
    <t>Rodendau/ōlli</t>
  </si>
  <si>
    <t>Kinnunen/Sallinen</t>
  </si>
  <si>
    <t>Laipaik/Piir</t>
  </si>
  <si>
    <t>Tukiainen/Pohjanharju</t>
  </si>
  <si>
    <t>Subi/Subi</t>
  </si>
  <si>
    <t>Sultanjants/Oja</t>
  </si>
  <si>
    <t>Jakovlevs/Maslovs</t>
  </si>
  <si>
    <t>Kütt/Roosimaa</t>
  </si>
  <si>
    <t>Niitsalu/Tiiroja</t>
  </si>
  <si>
    <t>Franke/Liimann</t>
  </si>
  <si>
    <t>Goldberg/Lääne</t>
  </si>
  <si>
    <t>Mesikäpp/Lille</t>
  </si>
  <si>
    <t>Simaska/Kropas</t>
  </si>
  <si>
    <t>Uukareda/Nōlvak</t>
  </si>
  <si>
    <t>Meisters/Blums</t>
  </si>
  <si>
    <t>Kelement/Kasesalu</t>
  </si>
  <si>
    <t>Jalakas/Tark</t>
  </si>
  <si>
    <t>Nuuter/Tatrik</t>
  </si>
  <si>
    <t>Putnins/Purins</t>
  </si>
  <si>
    <t>Niinemets/Allika</t>
  </si>
  <si>
    <t>Laus/Sivous</t>
  </si>
  <si>
    <t>Lehtniit/Lepp</t>
  </si>
  <si>
    <t>Soe/Ahu</t>
  </si>
  <si>
    <t>Hautala/Luotonen</t>
  </si>
  <si>
    <t>Kärner/Kikerpill</t>
  </si>
  <si>
    <t>Zavolokin/Soskin</t>
  </si>
  <si>
    <t>Vesala/Kivioja</t>
  </si>
  <si>
    <t>Ots/Laasik</t>
  </si>
  <si>
    <t>Jürgenson/Kaasik</t>
  </si>
  <si>
    <t>Gorchakov/Pozern</t>
  </si>
  <si>
    <t>Ling/Kümmel</t>
  </si>
  <si>
    <t>Gromov/Shatokhina</t>
  </si>
  <si>
    <t>Markkanen/Suihkonen</t>
  </si>
  <si>
    <t>Madissoo/Ainsalu</t>
  </si>
  <si>
    <t>Laadre/Lichtfeldt</t>
  </si>
  <si>
    <t>Laulik/Heina</t>
  </si>
  <si>
    <t>Baikov/Kleshchev</t>
  </si>
  <si>
    <t>Salminen/Lukander</t>
  </si>
  <si>
    <t>Huhtala/Sulonen</t>
  </si>
  <si>
    <t>Virves/Pōlluäär</t>
  </si>
  <si>
    <t>Shcherbakov/Goryunov</t>
  </si>
  <si>
    <t>Karelson/Pert</t>
  </si>
  <si>
    <t>Juhe/Raidma</t>
  </si>
  <si>
    <t>Repnau/Peebo</t>
  </si>
  <si>
    <t>Kunttu/Harju</t>
  </si>
  <si>
    <t>Paju/Kiil</t>
  </si>
  <si>
    <t>Niinemäe/Valter</t>
  </si>
  <si>
    <t>Sepp/Kasesalu</t>
  </si>
  <si>
    <t>Kasepōld/Raid</t>
  </si>
  <si>
    <t>Tali/Udevald</t>
  </si>
  <si>
    <t>Vilbiks/Smorodin</t>
  </si>
  <si>
    <t>Friedemann/Must</t>
  </si>
  <si>
    <t>Koosa/Trees</t>
  </si>
  <si>
    <t>East/Brant</t>
  </si>
  <si>
    <t>Liepins/Sokolovs</t>
  </si>
  <si>
    <t>Salminen/Linnaketo</t>
  </si>
  <si>
    <t>Tuomisto/Rasi</t>
  </si>
  <si>
    <t>Sorsa/Sorsa</t>
  </si>
  <si>
    <t>Volkov/Eksin</t>
  </si>
  <si>
    <t>Norrkniivilä/Rantala</t>
  </si>
  <si>
    <t>Kiiski/Jokioinen</t>
  </si>
  <si>
    <t>Saarikoski/Koski</t>
  </si>
  <si>
    <t>Lepind/Kaunis</t>
  </si>
  <si>
    <t>Shemet/Andevei</t>
  </si>
  <si>
    <t>Vaher/Metsis</t>
  </si>
  <si>
    <t>Leinonen/Minkkinen</t>
  </si>
  <si>
    <t>Tammemägi/Kuus</t>
  </si>
  <si>
    <t>Müil/Vanamölder</t>
  </si>
  <si>
    <t>Uusjärv/Parve</t>
  </si>
  <si>
    <t>Trave/Jōeäär</t>
  </si>
  <si>
    <t>Randmäe/Mäe</t>
  </si>
  <si>
    <t>Peegel/Eelmets</t>
  </si>
  <si>
    <t>Järveots/Järveots</t>
  </si>
  <si>
    <t>Vecvagars/Gaikis</t>
  </si>
  <si>
    <t>Ilves/Veso</t>
  </si>
  <si>
    <t>Purje/Taniel</t>
  </si>
  <si>
    <t>Helin/Seel</t>
  </si>
  <si>
    <t>Reinikainen/Hallia</t>
  </si>
  <si>
    <t>Mölder/Tiitson</t>
  </si>
  <si>
    <t>Ehrbach/Pukk</t>
  </si>
  <si>
    <t>Ruusiala/Ruusiala</t>
  </si>
  <si>
    <t>Guljajev/Guljajev</t>
  </si>
  <si>
    <t>Sibul/Keerov</t>
  </si>
  <si>
    <t>Kōrgesaar/Kōrgesaar</t>
  </si>
  <si>
    <t>Annus/Reinkubjas</t>
  </si>
  <si>
    <t>Ojala/Heinoja</t>
  </si>
  <si>
    <t>Lüüding/Väli</t>
  </si>
  <si>
    <t>Grishenkov/Koksharov</t>
  </si>
  <si>
    <t>Silt/Loel</t>
  </si>
  <si>
    <t>Tuberik/Vetesina</t>
  </si>
  <si>
    <t>Liukanen/Liukanen</t>
  </si>
  <si>
    <t>Vilu/Uustalu</t>
  </si>
  <si>
    <t>Tammoja/Tapo</t>
  </si>
  <si>
    <t>Hirsnik/Oru</t>
  </si>
  <si>
    <t>Bortnik/Kaljura</t>
  </si>
  <si>
    <t>Nōlvak/Ojaviir</t>
  </si>
  <si>
    <t>Lindmets/Helü</t>
  </si>
  <si>
    <t>Pōder/Heidemann</t>
  </si>
  <si>
    <t>Nuiamäe/Serjodkin</t>
  </si>
  <si>
    <t>Kio/Lohk</t>
  </si>
  <si>
    <t>Leemets/Hell</t>
  </si>
  <si>
    <t xml:space="preserve"> 1.33,8</t>
  </si>
  <si>
    <t>12.23,8</t>
  </si>
  <si>
    <t xml:space="preserve"> 1.35,9</t>
  </si>
  <si>
    <t>12.55,2</t>
  </si>
  <si>
    <t>+ 0.31,4</t>
  </si>
  <si>
    <t xml:space="preserve"> 1.36,7</t>
  </si>
  <si>
    <t>12.56,7</t>
  </si>
  <si>
    <t>+ 0.32,9</t>
  </si>
  <si>
    <t xml:space="preserve"> 1.42,0</t>
  </si>
  <si>
    <t>13.06,8</t>
  </si>
  <si>
    <t>+ 0.43,0</t>
  </si>
  <si>
    <t xml:space="preserve"> 1.42,2</t>
  </si>
  <si>
    <t>13.19,9</t>
  </si>
  <si>
    <t>+ 0.56,1</t>
  </si>
  <si>
    <t xml:space="preserve"> 1.42,9</t>
  </si>
  <si>
    <t>13.21,6</t>
  </si>
  <si>
    <t>+ 0.57,8</t>
  </si>
  <si>
    <t xml:space="preserve"> 1.41,2</t>
  </si>
  <si>
    <t>13.32,0</t>
  </si>
  <si>
    <t>+ 1.08,2</t>
  </si>
  <si>
    <t xml:space="preserve"> 1.38,9</t>
  </si>
  <si>
    <t>13.35,8</t>
  </si>
  <si>
    <t>+ 1.12,0</t>
  </si>
  <si>
    <t xml:space="preserve">  9/6</t>
  </si>
  <si>
    <t xml:space="preserve"> 1.41,0</t>
  </si>
  <si>
    <t>13.44,0</t>
  </si>
  <si>
    <t xml:space="preserve">  14/8</t>
  </si>
  <si>
    <t>+ 1.20,2</t>
  </si>
  <si>
    <t xml:space="preserve"> 1.59,7</t>
  </si>
  <si>
    <t>13.56,9</t>
  </si>
  <si>
    <t>+ 1.33,1</t>
  </si>
  <si>
    <t xml:space="preserve"> 1.42,6</t>
  </si>
  <si>
    <t>13.59,4</t>
  </si>
  <si>
    <t>+ 1.35,6</t>
  </si>
  <si>
    <t xml:space="preserve"> 1.46,5</t>
  </si>
  <si>
    <t>13.59,6</t>
  </si>
  <si>
    <t>+ 1.35,8</t>
  </si>
  <si>
    <t xml:space="preserve"> 13/8</t>
  </si>
  <si>
    <t xml:space="preserve"> 1.45,1</t>
  </si>
  <si>
    <t>14.00,9</t>
  </si>
  <si>
    <t>+ 1.37,1</t>
  </si>
  <si>
    <t xml:space="preserve"> 1.56,0</t>
  </si>
  <si>
    <t>14.05,0</t>
  </si>
  <si>
    <t>+ 1.41,2</t>
  </si>
  <si>
    <t xml:space="preserve"> 1.42,3</t>
  </si>
  <si>
    <t>14.34,5</t>
  </si>
  <si>
    <t>+ 2.10,7</t>
  </si>
  <si>
    <t xml:space="preserve"> 1.52,5</t>
  </si>
  <si>
    <t>15.39,7</t>
  </si>
  <si>
    <t xml:space="preserve">  14/9</t>
  </si>
  <si>
    <t>+ 3.15,9</t>
  </si>
  <si>
    <t xml:space="preserve">  18/6</t>
  </si>
  <si>
    <t xml:space="preserve"> 4.30,2</t>
  </si>
  <si>
    <t xml:space="preserve"> 7.48,2</t>
  </si>
  <si>
    <t xml:space="preserve">  17/10</t>
  </si>
  <si>
    <t xml:space="preserve"> 4.27,7</t>
  </si>
  <si>
    <t xml:space="preserve"> 8.05,4</t>
  </si>
  <si>
    <t xml:space="preserve">  16/1</t>
  </si>
  <si>
    <t xml:space="preserve"> 4.30,8</t>
  </si>
  <si>
    <t xml:space="preserve"> 8.04,4</t>
  </si>
  <si>
    <t xml:space="preserve">  33/5</t>
  </si>
  <si>
    <t xml:space="preserve"> 8.00,4</t>
  </si>
  <si>
    <t xml:space="preserve">  22/4</t>
  </si>
  <si>
    <t xml:space="preserve"> 4.29,5</t>
  </si>
  <si>
    <t xml:space="preserve"> 8.08,8</t>
  </si>
  <si>
    <t xml:space="preserve">  18/1</t>
  </si>
  <si>
    <t xml:space="preserve"> 4.31,9</t>
  </si>
  <si>
    <t xml:space="preserve"> 8.07,9</t>
  </si>
  <si>
    <t xml:space="preserve">  27/2</t>
  </si>
  <si>
    <t xml:space="preserve"> 4.35,0</t>
  </si>
  <si>
    <t xml:space="preserve"> 8.07,5</t>
  </si>
  <si>
    <t xml:space="preserve"> 4.34,4</t>
  </si>
  <si>
    <t xml:space="preserve"> 8.08,4</t>
  </si>
  <si>
    <t xml:space="preserve">  30/1</t>
  </si>
  <si>
    <t xml:space="preserve"> 4.24,4</t>
  </si>
  <si>
    <t xml:space="preserve"> 8.23,7</t>
  </si>
  <si>
    <t xml:space="preserve"> 4.36,0</t>
  </si>
  <si>
    <t xml:space="preserve"> 8.14,2</t>
  </si>
  <si>
    <t xml:space="preserve">  32/4</t>
  </si>
  <si>
    <t xml:space="preserve"> 4.39,1</t>
  </si>
  <si>
    <t xml:space="preserve"> 8.13,6</t>
  </si>
  <si>
    <t xml:space="preserve">  38/3</t>
  </si>
  <si>
    <t xml:space="preserve">  30/2</t>
  </si>
  <si>
    <t xml:space="preserve"> 4.38,7</t>
  </si>
  <si>
    <t xml:space="preserve"> 8.15,3</t>
  </si>
  <si>
    <t xml:space="preserve"> 4.34,1</t>
  </si>
  <si>
    <t xml:space="preserve"> 8.25,2</t>
  </si>
  <si>
    <t xml:space="preserve"> 4.33,1</t>
  </si>
  <si>
    <t xml:space="preserve"> 8.26,6</t>
  </si>
  <si>
    <t xml:space="preserve"> 4.34,3</t>
  </si>
  <si>
    <t xml:space="preserve"> 8.31,1</t>
  </si>
  <si>
    <t xml:space="preserve">  43/6</t>
  </si>
  <si>
    <t xml:space="preserve"> 4.43,5</t>
  </si>
  <si>
    <t xml:space="preserve"> 8.26,1</t>
  </si>
  <si>
    <t xml:space="preserve">  38/4</t>
  </si>
  <si>
    <t xml:space="preserve"> 4.36,2</t>
  </si>
  <si>
    <t xml:space="preserve"> 8.36,7</t>
  </si>
  <si>
    <t xml:space="preserve">  20/12</t>
  </si>
  <si>
    <t xml:space="preserve"> 4.46,9</t>
  </si>
  <si>
    <t xml:space="preserve"> 8.29,7</t>
  </si>
  <si>
    <t xml:space="preserve"> 4.47,8</t>
  </si>
  <si>
    <t xml:space="preserve"> 8.29,3</t>
  </si>
  <si>
    <t xml:space="preserve">  41/1</t>
  </si>
  <si>
    <t xml:space="preserve"> 4.52,2</t>
  </si>
  <si>
    <t xml:space="preserve"> 8.25,7</t>
  </si>
  <si>
    <t xml:space="preserve"> 4.38,6</t>
  </si>
  <si>
    <t xml:space="preserve"> 4.48,8</t>
  </si>
  <si>
    <t xml:space="preserve"> 8.31,5</t>
  </si>
  <si>
    <t xml:space="preserve">  44/7</t>
  </si>
  <si>
    <t xml:space="preserve"> 4.39,3</t>
  </si>
  <si>
    <t xml:space="preserve"> 8.41,2</t>
  </si>
  <si>
    <t xml:space="preserve">  39/4</t>
  </si>
  <si>
    <t xml:space="preserve"> 4.56,3</t>
  </si>
  <si>
    <t xml:space="preserve"> 8.25,5</t>
  </si>
  <si>
    <t xml:space="preserve">  36/8</t>
  </si>
  <si>
    <t xml:space="preserve"> 4.54,9</t>
  </si>
  <si>
    <t xml:space="preserve"> 8.28,1</t>
  </si>
  <si>
    <t xml:space="preserve"> 4.39,4</t>
  </si>
  <si>
    <t xml:space="preserve"> 8.44,0</t>
  </si>
  <si>
    <t xml:space="preserve"> 4.41,0</t>
  </si>
  <si>
    <t xml:space="preserve"> 8.44,9</t>
  </si>
  <si>
    <t xml:space="preserve"> 4.47,5</t>
  </si>
  <si>
    <t xml:space="preserve"> 8.45,8</t>
  </si>
  <si>
    <t xml:space="preserve">  46/7</t>
  </si>
  <si>
    <t xml:space="preserve"> 4.52,5</t>
  </si>
  <si>
    <t xml:space="preserve"> 8.54,7</t>
  </si>
  <si>
    <t xml:space="preserve"> 4.50,6</t>
  </si>
  <si>
    <t xml:space="preserve"> 9.04,6</t>
  </si>
  <si>
    <t xml:space="preserve"> 5.03,5</t>
  </si>
  <si>
    <t xml:space="preserve"> 8.58,8</t>
  </si>
  <si>
    <t xml:space="preserve">  55/6</t>
  </si>
  <si>
    <t xml:space="preserve"> 5.11,3</t>
  </si>
  <si>
    <t xml:space="preserve"> 8.52,3</t>
  </si>
  <si>
    <t xml:space="preserve"> 9.16,3</t>
  </si>
  <si>
    <t>10.48,6</t>
  </si>
  <si>
    <t>16.05,9</t>
  </si>
  <si>
    <t>29.38,4</t>
  </si>
  <si>
    <t>12.50,8</t>
  </si>
  <si>
    <t xml:space="preserve"> 5.06,1</t>
  </si>
  <si>
    <t xml:space="preserve">  62/10</t>
  </si>
  <si>
    <t xml:space="preserve">   5/2</t>
  </si>
  <si>
    <t xml:space="preserve"> 1.41,6</t>
  </si>
  <si>
    <t>13.40,5</t>
  </si>
  <si>
    <t>+ 1.16,7</t>
  </si>
  <si>
    <t xml:space="preserve"> 10/7</t>
  </si>
  <si>
    <t xml:space="preserve"> 11/1</t>
  </si>
  <si>
    <t xml:space="preserve"> 1.40,2</t>
  </si>
  <si>
    <t>13.45,6</t>
  </si>
  <si>
    <t xml:space="preserve">   6/1</t>
  </si>
  <si>
    <t>+ 1.21,8</t>
  </si>
  <si>
    <t xml:space="preserve"> 12/4</t>
  </si>
  <si>
    <t xml:space="preserve">  32/7</t>
  </si>
  <si>
    <t xml:space="preserve">  18/9</t>
  </si>
  <si>
    <t xml:space="preserve">  20/6</t>
  </si>
  <si>
    <t xml:space="preserve"> 15/9</t>
  </si>
  <si>
    <t xml:space="preserve">  28/13</t>
  </si>
  <si>
    <t xml:space="preserve"> 1.50,1</t>
  </si>
  <si>
    <t>14.02,0</t>
  </si>
  <si>
    <t xml:space="preserve">  27/6</t>
  </si>
  <si>
    <t>+ 1.38,2</t>
  </si>
  <si>
    <t xml:space="preserve"> 1.44,0</t>
  </si>
  <si>
    <t>14.06,2</t>
  </si>
  <si>
    <t xml:space="preserve">  23/11</t>
  </si>
  <si>
    <t xml:space="preserve">  16/10</t>
  </si>
  <si>
    <t>+ 1.42,4</t>
  </si>
  <si>
    <t xml:space="preserve"> 1.44,7</t>
  </si>
  <si>
    <t>14.20,3</t>
  </si>
  <si>
    <t xml:space="preserve">  34/6</t>
  </si>
  <si>
    <t>+ 1.56,5</t>
  </si>
  <si>
    <t xml:space="preserve"> 1.47,8</t>
  </si>
  <si>
    <t>14.20,9</t>
  </si>
  <si>
    <t xml:space="preserve">  26/1</t>
  </si>
  <si>
    <t>+ 1.57,1</t>
  </si>
  <si>
    <t xml:space="preserve"> 1.47,7</t>
  </si>
  <si>
    <t>14.22,9</t>
  </si>
  <si>
    <t xml:space="preserve">  22/2</t>
  </si>
  <si>
    <t>+ 1.59,1</t>
  </si>
  <si>
    <t xml:space="preserve"> 1.45,7</t>
  </si>
  <si>
    <t>14.24,0</t>
  </si>
  <si>
    <t xml:space="preserve">  19/1</t>
  </si>
  <si>
    <t>+ 2.00,2</t>
  </si>
  <si>
    <t xml:space="preserve"> 1.44,6</t>
  </si>
  <si>
    <t>14.30,7</t>
  </si>
  <si>
    <t xml:space="preserve">  25/12</t>
  </si>
  <si>
    <t xml:space="preserve">  24/13</t>
  </si>
  <si>
    <t>+ 2.06,9</t>
  </si>
  <si>
    <t xml:space="preserve">  25/7</t>
  </si>
  <si>
    <t xml:space="preserve">  36/7</t>
  </si>
  <si>
    <t xml:space="preserve"> 1.43,5</t>
  </si>
  <si>
    <t>14.37,5</t>
  </si>
  <si>
    <t xml:space="preserve">  39/3</t>
  </si>
  <si>
    <t xml:space="preserve">  33/3</t>
  </si>
  <si>
    <t>+ 2.13,7</t>
  </si>
  <si>
    <t xml:space="preserve"> 1.37,1</t>
  </si>
  <si>
    <t>14.53,4</t>
  </si>
  <si>
    <t>+ 2.29,6</t>
  </si>
  <si>
    <t xml:space="preserve"> 1.52,8</t>
  </si>
  <si>
    <t>15.02,4</t>
  </si>
  <si>
    <t xml:space="preserve">  41/4</t>
  </si>
  <si>
    <t>+ 2.38,6</t>
  </si>
  <si>
    <t xml:space="preserve"> 1.50,4</t>
  </si>
  <si>
    <t>15.10,9</t>
  </si>
  <si>
    <t>+ 2.47,1</t>
  </si>
  <si>
    <t xml:space="preserve"> 1.49,0</t>
  </si>
  <si>
    <t>15.11,2</t>
  </si>
  <si>
    <t>+ 2.47,4</t>
  </si>
  <si>
    <t xml:space="preserve"> 1.49,8</t>
  </si>
  <si>
    <t>15.23,1</t>
  </si>
  <si>
    <t>+ 2.59,3</t>
  </si>
  <si>
    <t xml:space="preserve"> 31/7</t>
  </si>
  <si>
    <t>15.32,4</t>
  </si>
  <si>
    <t>+ 3.08,6</t>
  </si>
  <si>
    <t xml:space="preserve"> 2.05,8</t>
  </si>
  <si>
    <t>16.49,7</t>
  </si>
  <si>
    <t>+ 4.25,9</t>
  </si>
  <si>
    <t xml:space="preserve">  21/10</t>
  </si>
  <si>
    <t xml:space="preserve"> 4.28,5</t>
  </si>
  <si>
    <t xml:space="preserve"> 7.55,0</t>
  </si>
  <si>
    <t xml:space="preserve">  17/3</t>
  </si>
  <si>
    <t xml:space="preserve">  23/5</t>
  </si>
  <si>
    <t xml:space="preserve">  28/2</t>
  </si>
  <si>
    <t xml:space="preserve">  31/1</t>
  </si>
  <si>
    <t xml:space="preserve">  29/1</t>
  </si>
  <si>
    <t xml:space="preserve">  37/14</t>
  </si>
  <si>
    <t xml:space="preserve">  40/3</t>
  </si>
  <si>
    <t xml:space="preserve">  31/2</t>
  </si>
  <si>
    <t xml:space="preserve">  29/4</t>
  </si>
  <si>
    <t xml:space="preserve">  27/3</t>
  </si>
  <si>
    <t xml:space="preserve">  42/6</t>
  </si>
  <si>
    <t xml:space="preserve"> 4.46,1</t>
  </si>
  <si>
    <t xml:space="preserve"> 8.17,2</t>
  </si>
  <si>
    <t xml:space="preserve">  34/3</t>
  </si>
  <si>
    <t xml:space="preserve">  30/5</t>
  </si>
  <si>
    <t xml:space="preserve"> 4.49,3</t>
  </si>
  <si>
    <t xml:space="preserve"> 8.17,6</t>
  </si>
  <si>
    <t xml:space="preserve">  35/8</t>
  </si>
  <si>
    <t xml:space="preserve"> 4.36,8</t>
  </si>
  <si>
    <t xml:space="preserve"> 8.34,0</t>
  </si>
  <si>
    <t xml:space="preserve">  37/9</t>
  </si>
  <si>
    <t xml:space="preserve">  49/11</t>
  </si>
  <si>
    <t xml:space="preserve">  45/3</t>
  </si>
  <si>
    <t xml:space="preserve">  44/1</t>
  </si>
  <si>
    <t xml:space="preserve">  40/5</t>
  </si>
  <si>
    <t xml:space="preserve"> 4.43,7</t>
  </si>
  <si>
    <t xml:space="preserve"> 8.34,3</t>
  </si>
  <si>
    <t xml:space="preserve">  47/10</t>
  </si>
  <si>
    <t xml:space="preserve">  38/2</t>
  </si>
  <si>
    <t xml:space="preserve"> 4.48,5</t>
  </si>
  <si>
    <t xml:space="preserve"> 8.30,9</t>
  </si>
  <si>
    <t xml:space="preserve">  48/8</t>
  </si>
  <si>
    <t xml:space="preserve">  39/8</t>
  </si>
  <si>
    <t xml:space="preserve">  43/9</t>
  </si>
  <si>
    <t xml:space="preserve">  42/14</t>
  </si>
  <si>
    <t xml:space="preserve"> 4.43,2</t>
  </si>
  <si>
    <t xml:space="preserve"> 8.42,1</t>
  </si>
  <si>
    <t xml:space="preserve">  45/7</t>
  </si>
  <si>
    <t xml:space="preserve"> 5.05,4</t>
  </si>
  <si>
    <t xml:space="preserve"> 8.35,4</t>
  </si>
  <si>
    <t xml:space="preserve">  51/4</t>
  </si>
  <si>
    <t xml:space="preserve"> 8.38,8</t>
  </si>
  <si>
    <t xml:space="preserve"> 5.06,5</t>
  </si>
  <si>
    <t xml:space="preserve"> 8.36,5</t>
  </si>
  <si>
    <t xml:space="preserve"> 5.09,7</t>
  </si>
  <si>
    <t xml:space="preserve"> 8.36,3</t>
  </si>
  <si>
    <t xml:space="preserve">  76/17</t>
  </si>
  <si>
    <t xml:space="preserve">  60/14</t>
  </si>
  <si>
    <t xml:space="preserve">  69/14</t>
  </si>
  <si>
    <t xml:space="preserve"> 4.57,1</t>
  </si>
  <si>
    <t xml:space="preserve"> 8.51,8</t>
  </si>
  <si>
    <t xml:space="preserve"> 4.47,7</t>
  </si>
  <si>
    <t xml:space="preserve"> 9.04,8</t>
  </si>
  <si>
    <t xml:space="preserve">  76/15</t>
  </si>
  <si>
    <t xml:space="preserve"> 4.58,0</t>
  </si>
  <si>
    <t xml:space="preserve"> 8.56,7</t>
  </si>
  <si>
    <t xml:space="preserve">  66/2</t>
  </si>
  <si>
    <t xml:space="preserve"> 5.07,2</t>
  </si>
  <si>
    <t xml:space="preserve"> 8.48,2</t>
  </si>
  <si>
    <t xml:space="preserve"> 5.04,3</t>
  </si>
  <si>
    <t xml:space="preserve"> 8.53,1</t>
  </si>
  <si>
    <t xml:space="preserve">  70/13</t>
  </si>
  <si>
    <t xml:space="preserve">  67/7</t>
  </si>
  <si>
    <t xml:space="preserve"> 5.13,5</t>
  </si>
  <si>
    <t xml:space="preserve"> 9.00,0</t>
  </si>
  <si>
    <t xml:space="preserve"> 9.17,1</t>
  </si>
  <si>
    <t xml:space="preserve">  64/16</t>
  </si>
  <si>
    <t xml:space="preserve"> 5.12,7</t>
  </si>
  <si>
    <t xml:space="preserve"> 9.02,3</t>
  </si>
  <si>
    <t xml:space="preserve"> 5.26,9</t>
  </si>
  <si>
    <t xml:space="preserve"> 9.10,5</t>
  </si>
  <si>
    <t xml:space="preserve">  77/6</t>
  </si>
  <si>
    <t xml:space="preserve"> 5.06,4</t>
  </si>
  <si>
    <t xml:space="preserve"> 9.43,3</t>
  </si>
  <si>
    <t>10.04,3</t>
  </si>
  <si>
    <t xml:space="preserve"> 6.42,0</t>
  </si>
  <si>
    <t xml:space="preserve"> 8.42,5</t>
  </si>
  <si>
    <t xml:space="preserve">  61/7</t>
  </si>
  <si>
    <t xml:space="preserve"> 5.28,2</t>
  </si>
  <si>
    <t xml:space="preserve"> 9.57,3</t>
  </si>
  <si>
    <t xml:space="preserve">  84/8</t>
  </si>
  <si>
    <t xml:space="preserve"> 5.30,3</t>
  </si>
  <si>
    <t>11.03,0</t>
  </si>
  <si>
    <t xml:space="preserve">  87/17</t>
  </si>
  <si>
    <t xml:space="preserve"> 30</t>
  </si>
  <si>
    <t>TC2</t>
  </si>
  <si>
    <t>9 min. late</t>
  </si>
  <si>
    <t xml:space="preserve"> 1.30</t>
  </si>
  <si>
    <t xml:space="preserve"> 95</t>
  </si>
  <si>
    <t>False start</t>
  </si>
  <si>
    <t>0.10</t>
  </si>
  <si>
    <t>14.00,7</t>
  </si>
  <si>
    <t>+ 1.36,9</t>
  </si>
  <si>
    <t xml:space="preserve"> 16/10</t>
  </si>
  <si>
    <t xml:space="preserve"> 17/6</t>
  </si>
  <si>
    <t xml:space="preserve"> 18/2</t>
  </si>
  <si>
    <t xml:space="preserve"> 19/11</t>
  </si>
  <si>
    <t xml:space="preserve"> 20/3</t>
  </si>
  <si>
    <t xml:space="preserve"> 1.40,9</t>
  </si>
  <si>
    <t>14.17,4</t>
  </si>
  <si>
    <t xml:space="preserve">   7/2</t>
  </si>
  <si>
    <t>+ 1.53,6</t>
  </si>
  <si>
    <t xml:space="preserve"> 21/4</t>
  </si>
  <si>
    <t xml:space="preserve"> 25/2</t>
  </si>
  <si>
    <t xml:space="preserve"> 1.46,6</t>
  </si>
  <si>
    <t>14.26,4</t>
  </si>
  <si>
    <t>+ 2.02,6</t>
  </si>
  <si>
    <t xml:space="preserve"> 1.45,3</t>
  </si>
  <si>
    <t>14.28,1</t>
  </si>
  <si>
    <t>+ 2.04,3</t>
  </si>
  <si>
    <t>14.29,1</t>
  </si>
  <si>
    <t>+ 2.05,3</t>
  </si>
  <si>
    <t xml:space="preserve"> 1.48,0</t>
  </si>
  <si>
    <t>14.38,2</t>
  </si>
  <si>
    <t>+ 2.14,4</t>
  </si>
  <si>
    <t xml:space="preserve"> 1.45,0</t>
  </si>
  <si>
    <t>14.44,7</t>
  </si>
  <si>
    <t>+ 2.20,9</t>
  </si>
  <si>
    <t xml:space="preserve"> 1.52,6</t>
  </si>
  <si>
    <t>14.45,3</t>
  </si>
  <si>
    <t>+ 2.21,5</t>
  </si>
  <si>
    <t xml:space="preserve"> 1.48,8</t>
  </si>
  <si>
    <t>14.48,1</t>
  </si>
  <si>
    <t>+ 2.24,3</t>
  </si>
  <si>
    <t>14.48,3</t>
  </si>
  <si>
    <t>+ 2.24,5</t>
  </si>
  <si>
    <t xml:space="preserve"> 1.45,4</t>
  </si>
  <si>
    <t>14.58,3</t>
  </si>
  <si>
    <t>+ 2.34,5</t>
  </si>
  <si>
    <t xml:space="preserve"> 1.48,3</t>
  </si>
  <si>
    <t>15.04,9</t>
  </si>
  <si>
    <t>+ 2.41,1</t>
  </si>
  <si>
    <t xml:space="preserve"> 1.50,5</t>
  </si>
  <si>
    <t>15.08,4</t>
  </si>
  <si>
    <t>+ 2.44,6</t>
  </si>
  <si>
    <t>15.10,4</t>
  </si>
  <si>
    <t>+ 2.46,6</t>
  </si>
  <si>
    <t>15.11,8</t>
  </si>
  <si>
    <t>+ 2.48,0</t>
  </si>
  <si>
    <t>15.12,2</t>
  </si>
  <si>
    <t>+ 2.48,4</t>
  </si>
  <si>
    <t xml:space="preserve"> 1.48,6</t>
  </si>
  <si>
    <t>15.14,5</t>
  </si>
  <si>
    <t>+ 2.50,7</t>
  </si>
  <si>
    <t xml:space="preserve"> 1.55,4</t>
  </si>
  <si>
    <t>15.17,2</t>
  </si>
  <si>
    <t>+ 2.53,4</t>
  </si>
  <si>
    <t>15.36,2</t>
  </si>
  <si>
    <t>+ 3.12,4</t>
  </si>
  <si>
    <t>15.45,6</t>
  </si>
  <si>
    <t>+ 3.21,8</t>
  </si>
  <si>
    <t xml:space="preserve"> 1.51,7</t>
  </si>
  <si>
    <t>15.54,0</t>
  </si>
  <si>
    <t>+ 3.30,2</t>
  </si>
  <si>
    <t>45.54,6</t>
  </si>
  <si>
    <t>+33.30,8</t>
  </si>
  <si>
    <t xml:space="preserve">  12/7</t>
  </si>
  <si>
    <t xml:space="preserve">  18/4</t>
  </si>
  <si>
    <t xml:space="preserve">  11/6</t>
  </si>
  <si>
    <t xml:space="preserve"> 1.43,3</t>
  </si>
  <si>
    <t>14.06,8</t>
  </si>
  <si>
    <t xml:space="preserve">  20/4</t>
  </si>
  <si>
    <t>+ 1.43,0</t>
  </si>
  <si>
    <t xml:space="preserve"> 22/5</t>
  </si>
  <si>
    <t xml:space="preserve">  37/5</t>
  </si>
  <si>
    <t xml:space="preserve"> 24/1</t>
  </si>
  <si>
    <t xml:space="preserve"> 26/2</t>
  </si>
  <si>
    <t xml:space="preserve"> 27/1</t>
  </si>
  <si>
    <t xml:space="preserve"> 28/6</t>
  </si>
  <si>
    <t xml:space="preserve"> 29/12</t>
  </si>
  <si>
    <t xml:space="preserve"> 30/13</t>
  </si>
  <si>
    <t xml:space="preserve">  14/3</t>
  </si>
  <si>
    <t xml:space="preserve"> 32/3</t>
  </si>
  <si>
    <t xml:space="preserve">  21/1</t>
  </si>
  <si>
    <t xml:space="preserve"> 33/7</t>
  </si>
  <si>
    <t xml:space="preserve"> 34/3</t>
  </si>
  <si>
    <t xml:space="preserve"> 35/2</t>
  </si>
  <si>
    <t xml:space="preserve"> 36/4</t>
  </si>
  <si>
    <t xml:space="preserve"> 37/5</t>
  </si>
  <si>
    <t xml:space="preserve"> 38/8</t>
  </si>
  <si>
    <t xml:space="preserve"> 1.41,5</t>
  </si>
  <si>
    <t>14.52,3</t>
  </si>
  <si>
    <t xml:space="preserve">  51/12</t>
  </si>
  <si>
    <t xml:space="preserve">  10/3</t>
  </si>
  <si>
    <t>+ 2.28,5</t>
  </si>
  <si>
    <t xml:space="preserve"> 39/14</t>
  </si>
  <si>
    <t xml:space="preserve"> 40/9</t>
  </si>
  <si>
    <t xml:space="preserve">  56/14</t>
  </si>
  <si>
    <t xml:space="preserve"> 41/4</t>
  </si>
  <si>
    <t xml:space="preserve"> 42/6</t>
  </si>
  <si>
    <t xml:space="preserve"> 1.59,6</t>
  </si>
  <si>
    <t>15.02,9</t>
  </si>
  <si>
    <t>+ 2.39,1</t>
  </si>
  <si>
    <t xml:space="preserve"> 43/10</t>
  </si>
  <si>
    <t>15.03,1</t>
  </si>
  <si>
    <t xml:space="preserve">  52/13</t>
  </si>
  <si>
    <t>+ 2.39,3</t>
  </si>
  <si>
    <t xml:space="preserve"> 44/11</t>
  </si>
  <si>
    <t xml:space="preserve"> 1.44,9</t>
  </si>
  <si>
    <t>15.04,3</t>
  </si>
  <si>
    <t xml:space="preserve">  25/6</t>
  </si>
  <si>
    <t>+ 2.40,5</t>
  </si>
  <si>
    <t xml:space="preserve"> 45/3</t>
  </si>
  <si>
    <t xml:space="preserve"> 46/1</t>
  </si>
  <si>
    <t>15.05,1</t>
  </si>
  <si>
    <t>+ 2.41,3</t>
  </si>
  <si>
    <t xml:space="preserve"> 47/12</t>
  </si>
  <si>
    <t xml:space="preserve"> 2.00,2</t>
  </si>
  <si>
    <t>15.07,1</t>
  </si>
  <si>
    <t>+ 2.43,3</t>
  </si>
  <si>
    <t xml:space="preserve">  50/9</t>
  </si>
  <si>
    <t xml:space="preserve">  57/5</t>
  </si>
  <si>
    <t xml:space="preserve">  59/6</t>
  </si>
  <si>
    <t xml:space="preserve"> 1.47,1</t>
  </si>
  <si>
    <t>15.12,4</t>
  </si>
  <si>
    <t xml:space="preserve">  35/4</t>
  </si>
  <si>
    <t>+ 2.48,6</t>
  </si>
  <si>
    <t xml:space="preserve">  66/11</t>
  </si>
  <si>
    <t xml:space="preserve"> 57/11</t>
  </si>
  <si>
    <t xml:space="preserve">  67/12</t>
  </si>
  <si>
    <t>15.31,1</t>
  </si>
  <si>
    <t xml:space="preserve">  58/5</t>
  </si>
  <si>
    <t>+ 3.07,3</t>
  </si>
  <si>
    <t xml:space="preserve"> 1.50,9</t>
  </si>
  <si>
    <t>15.31,7</t>
  </si>
  <si>
    <t xml:space="preserve">  53/4</t>
  </si>
  <si>
    <t>+ 3.07,9</t>
  </si>
  <si>
    <t xml:space="preserve">  72/7</t>
  </si>
  <si>
    <t xml:space="preserve"> 1.52,7</t>
  </si>
  <si>
    <t>15.35,7</t>
  </si>
  <si>
    <t xml:space="preserve">  55/9</t>
  </si>
  <si>
    <t>+ 3.11,9</t>
  </si>
  <si>
    <t xml:space="preserve"> 2.12,9</t>
  </si>
  <si>
    <t>15.35,9</t>
  </si>
  <si>
    <t xml:space="preserve">  81/16</t>
  </si>
  <si>
    <t>+ 3.12,1</t>
  </si>
  <si>
    <t xml:space="preserve">  73/15</t>
  </si>
  <si>
    <t xml:space="preserve"> 1.50,3</t>
  </si>
  <si>
    <t>15.36,3</t>
  </si>
  <si>
    <t xml:space="preserve">  54/15</t>
  </si>
  <si>
    <t>+ 3.12,5</t>
  </si>
  <si>
    <t xml:space="preserve"> 1.50,6</t>
  </si>
  <si>
    <t>15.39,5</t>
  </si>
  <si>
    <t>+ 3.15,7</t>
  </si>
  <si>
    <t xml:space="preserve">  79/17</t>
  </si>
  <si>
    <t>15.44,2</t>
  </si>
  <si>
    <t>+ 3.20,4</t>
  </si>
  <si>
    <t>15.44,5</t>
  </si>
  <si>
    <t xml:space="preserve">  75/5</t>
  </si>
  <si>
    <t>+ 3.20,7</t>
  </si>
  <si>
    <t xml:space="preserve">  80/18</t>
  </si>
  <si>
    <t xml:space="preserve"> 1.52,9</t>
  </si>
  <si>
    <t>15.50,3</t>
  </si>
  <si>
    <t xml:space="preserve">  72/15</t>
  </si>
  <si>
    <t>+ 3.26,5</t>
  </si>
  <si>
    <t xml:space="preserve"> 1.55,2</t>
  </si>
  <si>
    <t>15.50,6</t>
  </si>
  <si>
    <t xml:space="preserve">  79/5</t>
  </si>
  <si>
    <t xml:space="preserve">  68/2</t>
  </si>
  <si>
    <t>+ 3.26,8</t>
  </si>
  <si>
    <t xml:space="preserve">  76/9</t>
  </si>
  <si>
    <t xml:space="preserve"> 1.53,1</t>
  </si>
  <si>
    <t>15.56,7</t>
  </si>
  <si>
    <t xml:space="preserve">  71/14</t>
  </si>
  <si>
    <t>+ 3.32,9</t>
  </si>
  <si>
    <t xml:space="preserve"> 1.50,8</t>
  </si>
  <si>
    <t>16.05,8</t>
  </si>
  <si>
    <t xml:space="preserve">  84/7</t>
  </si>
  <si>
    <t xml:space="preserve">  78/7</t>
  </si>
  <si>
    <t>+ 3.42,0</t>
  </si>
  <si>
    <t xml:space="preserve"> 1.56,1</t>
  </si>
  <si>
    <t>16.09,6</t>
  </si>
  <si>
    <t>+ 3.45,8</t>
  </si>
  <si>
    <t xml:space="preserve">  91/8</t>
  </si>
  <si>
    <t xml:space="preserve">  80/9</t>
  </si>
  <si>
    <t xml:space="preserve"> 2.01,2</t>
  </si>
  <si>
    <t>17.01,8</t>
  </si>
  <si>
    <t>+ 4.38,0</t>
  </si>
  <si>
    <t xml:space="preserve"> 79/6</t>
  </si>
  <si>
    <t xml:space="preserve"> 2.00,3</t>
  </si>
  <si>
    <t>17.25,8</t>
  </si>
  <si>
    <t xml:space="preserve"> 105/13</t>
  </si>
  <si>
    <t>+ 5.02,0</t>
  </si>
  <si>
    <t xml:space="preserve"> 2.03,3</t>
  </si>
  <si>
    <t>17.27,8</t>
  </si>
  <si>
    <t xml:space="preserve">  63/7</t>
  </si>
  <si>
    <t>+ 5.04,0</t>
  </si>
  <si>
    <t xml:space="preserve"> 4.51,5</t>
  </si>
  <si>
    <t xml:space="preserve"> 8.31,3</t>
  </si>
  <si>
    <t xml:space="preserve"> 4.55,9</t>
  </si>
  <si>
    <t xml:space="preserve"> 8.30,2</t>
  </si>
  <si>
    <t xml:space="preserve"> 4.52,7</t>
  </si>
  <si>
    <t xml:space="preserve"> 8.44,8</t>
  </si>
  <si>
    <t xml:space="preserve">  65/8</t>
  </si>
  <si>
    <t xml:space="preserve"> 4.56,0</t>
  </si>
  <si>
    <t xml:space="preserve"> 8.49,5</t>
  </si>
  <si>
    <t xml:space="preserve">  69/3</t>
  </si>
  <si>
    <t xml:space="preserve">  86/12</t>
  </si>
  <si>
    <t xml:space="preserve"> 5.09,3</t>
  </si>
  <si>
    <t xml:space="preserve"> 8.56,1</t>
  </si>
  <si>
    <t xml:space="preserve">  74/4</t>
  </si>
  <si>
    <t xml:space="preserve"> 5.10,7</t>
  </si>
  <si>
    <t xml:space="preserve"> 9.05,3</t>
  </si>
  <si>
    <t xml:space="preserve">  82/16</t>
  </si>
  <si>
    <t xml:space="preserve"> 5.20,3</t>
  </si>
  <si>
    <t xml:space="preserve"> 9.09,5</t>
  </si>
  <si>
    <t xml:space="preserve">  83/10</t>
  </si>
  <si>
    <t xml:space="preserve"> 9.13,9</t>
  </si>
  <si>
    <t xml:space="preserve">  85/11</t>
  </si>
  <si>
    <t xml:space="preserve"> 5.17,7</t>
  </si>
  <si>
    <t xml:space="preserve"> 9.17,6</t>
  </si>
  <si>
    <t xml:space="preserve">  88/17</t>
  </si>
  <si>
    <t xml:space="preserve">  91/18</t>
  </si>
  <si>
    <t xml:space="preserve"> 5.29,9</t>
  </si>
  <si>
    <t xml:space="preserve"> 9.17,9</t>
  </si>
  <si>
    <t xml:space="preserve">  89/13</t>
  </si>
  <si>
    <t xml:space="preserve"> 5.23,2</t>
  </si>
  <si>
    <t xml:space="preserve"> 9.24,9</t>
  </si>
  <si>
    <t xml:space="preserve">  97/18</t>
  </si>
  <si>
    <t xml:space="preserve">  93/15</t>
  </si>
  <si>
    <t xml:space="preserve">  77/11</t>
  </si>
  <si>
    <t xml:space="preserve"> 5.22,6</t>
  </si>
  <si>
    <t xml:space="preserve"> 9.27,4</t>
  </si>
  <si>
    <t xml:space="preserve">  96/17</t>
  </si>
  <si>
    <t xml:space="preserve">  94/16</t>
  </si>
  <si>
    <t xml:space="preserve"> 5.15,9</t>
  </si>
  <si>
    <t xml:space="preserve"> 9.35,6</t>
  </si>
  <si>
    <t xml:space="preserve">  87/18</t>
  </si>
  <si>
    <t xml:space="preserve">  97/20</t>
  </si>
  <si>
    <t xml:space="preserve"> 5.33,7</t>
  </si>
  <si>
    <t xml:space="preserve"> 9.20,2</t>
  </si>
  <si>
    <t xml:space="preserve">  90/14</t>
  </si>
  <si>
    <t xml:space="preserve"> 5.26,2</t>
  </si>
  <si>
    <t xml:space="preserve"> 9.29,9</t>
  </si>
  <si>
    <t xml:space="preserve">  96/9</t>
  </si>
  <si>
    <t xml:space="preserve"> 5.18,7</t>
  </si>
  <si>
    <t xml:space="preserve"> 9.43,8</t>
  </si>
  <si>
    <t xml:space="preserve"> 100/18</t>
  </si>
  <si>
    <t xml:space="preserve"> 5.22,0</t>
  </si>
  <si>
    <t xml:space="preserve"> 9.46,7</t>
  </si>
  <si>
    <t xml:space="preserve"> 5.22,2</t>
  </si>
  <si>
    <t xml:space="preserve"> 9.49,4</t>
  </si>
  <si>
    <t xml:space="preserve"> 102/19</t>
  </si>
  <si>
    <t xml:space="preserve"> 5.50,3</t>
  </si>
  <si>
    <t xml:space="preserve"> 9.27,6</t>
  </si>
  <si>
    <t xml:space="preserve">  95/19</t>
  </si>
  <si>
    <t xml:space="preserve"> 5.36,0</t>
  </si>
  <si>
    <t xml:space="preserve"> 9.56,9</t>
  </si>
  <si>
    <t xml:space="preserve"> 109/13</t>
  </si>
  <si>
    <t xml:space="preserve"> 5.22,4</t>
  </si>
  <si>
    <t>10.12,2</t>
  </si>
  <si>
    <t xml:space="preserve"> 5.26,1</t>
  </si>
  <si>
    <t>10.11,2</t>
  </si>
  <si>
    <t xml:space="preserve"> 109/23</t>
  </si>
  <si>
    <t xml:space="preserve"> 5.40,9</t>
  </si>
  <si>
    <t xml:space="preserve"> 9.56,5</t>
  </si>
  <si>
    <t xml:space="preserve"> 5.58,5</t>
  </si>
  <si>
    <t xml:space="preserve"> 9.42,6</t>
  </si>
  <si>
    <t xml:space="preserve"> 5.34,3</t>
  </si>
  <si>
    <t>10.09,5</t>
  </si>
  <si>
    <t xml:space="preserve"> 5.46,4</t>
  </si>
  <si>
    <t xml:space="preserve"> 5.31,4</t>
  </si>
  <si>
    <t>10.30,8</t>
  </si>
  <si>
    <t xml:space="preserve"> 5.42,8</t>
  </si>
  <si>
    <t>10.39,9</t>
  </si>
  <si>
    <t xml:space="preserve"> 6.08,2</t>
  </si>
  <si>
    <t>10.16,6</t>
  </si>
  <si>
    <t xml:space="preserve">  85/17</t>
  </si>
  <si>
    <t xml:space="preserve">  80/13</t>
  </si>
  <si>
    <t xml:space="preserve"> 104/18</t>
  </si>
  <si>
    <t xml:space="preserve">  47/5</t>
  </si>
  <si>
    <t xml:space="preserve">  70/7</t>
  </si>
  <si>
    <t xml:space="preserve">  48/10</t>
  </si>
  <si>
    <t xml:space="preserve">  56/12</t>
  </si>
  <si>
    <t xml:space="preserve">  55/1</t>
  </si>
  <si>
    <t xml:space="preserve">  58/13</t>
  </si>
  <si>
    <t xml:space="preserve">  61/12</t>
  </si>
  <si>
    <t xml:space="preserve">  57/11</t>
  </si>
  <si>
    <t xml:space="preserve">  49/6</t>
  </si>
  <si>
    <t xml:space="preserve">  45/15</t>
  </si>
  <si>
    <t xml:space="preserve">  46/8</t>
  </si>
  <si>
    <t>15.12,6</t>
  </si>
  <si>
    <t xml:space="preserve">  65/13</t>
  </si>
  <si>
    <t>+ 2.48,8</t>
  </si>
  <si>
    <t xml:space="preserve">  67/8</t>
  </si>
  <si>
    <t xml:space="preserve">  52/10</t>
  </si>
  <si>
    <t xml:space="preserve">  74/10</t>
  </si>
  <si>
    <t xml:space="preserve"> 1.54,9</t>
  </si>
  <si>
    <t xml:space="preserve">  63/6</t>
  </si>
  <si>
    <t xml:space="preserve"> 62/7</t>
  </si>
  <si>
    <t xml:space="preserve">  74/7</t>
  </si>
  <si>
    <t xml:space="preserve">  99/16</t>
  </si>
  <si>
    <t xml:space="preserve"> 65/14</t>
  </si>
  <si>
    <t xml:space="preserve">  62/15</t>
  </si>
  <si>
    <t xml:space="preserve"> 1.50,7</t>
  </si>
  <si>
    <t xml:space="preserve">  54/11</t>
  </si>
  <si>
    <t xml:space="preserve">  71/3</t>
  </si>
  <si>
    <t xml:space="preserve">  59/16</t>
  </si>
  <si>
    <t xml:space="preserve">  81/5</t>
  </si>
  <si>
    <t xml:space="preserve">  73/9</t>
  </si>
  <si>
    <t xml:space="preserve"> 1.56,4</t>
  </si>
  <si>
    <t>16.01,8</t>
  </si>
  <si>
    <t xml:space="preserve">  83/6</t>
  </si>
  <si>
    <t>+ 3.38,0</t>
  </si>
  <si>
    <t xml:space="preserve">  88/8</t>
  </si>
  <si>
    <t>16.08,7</t>
  </si>
  <si>
    <t xml:space="preserve">  86/17</t>
  </si>
  <si>
    <t>+ 3.44,9</t>
  </si>
  <si>
    <t xml:space="preserve">  90/9</t>
  </si>
  <si>
    <t xml:space="preserve">  69/17</t>
  </si>
  <si>
    <t xml:space="preserve"> 82/9</t>
  </si>
  <si>
    <t xml:space="preserve"> 2.04,3</t>
  </si>
  <si>
    <t>16.34,1</t>
  </si>
  <si>
    <t xml:space="preserve">  96/14</t>
  </si>
  <si>
    <t>+ 4.10,3</t>
  </si>
  <si>
    <t>16.40,6</t>
  </si>
  <si>
    <t xml:space="preserve">  79/12</t>
  </si>
  <si>
    <t>+ 4.16,8</t>
  </si>
  <si>
    <t xml:space="preserve"> 1.54,6</t>
  </si>
  <si>
    <t>16.42,7</t>
  </si>
  <si>
    <t>+ 4.18,9</t>
  </si>
  <si>
    <t xml:space="preserve"> 1.58,8</t>
  </si>
  <si>
    <t>16.46,6</t>
  </si>
  <si>
    <t xml:space="preserve"> 110/21</t>
  </si>
  <si>
    <t>+ 4.22,8</t>
  </si>
  <si>
    <t xml:space="preserve"> 1.55,3</t>
  </si>
  <si>
    <t>16.46,8</t>
  </si>
  <si>
    <t xml:space="preserve">  92/21</t>
  </si>
  <si>
    <t>+ 4.23,0</t>
  </si>
  <si>
    <t xml:space="preserve"> 103/8</t>
  </si>
  <si>
    <t xml:space="preserve"> 2.02,8</t>
  </si>
  <si>
    <t>16.58,9</t>
  </si>
  <si>
    <t xml:space="preserve"> 106/10</t>
  </si>
  <si>
    <t>+ 4.35,1</t>
  </si>
  <si>
    <t xml:space="preserve"> 114/21</t>
  </si>
  <si>
    <t>17.02,3</t>
  </si>
  <si>
    <t xml:space="preserve"> 105/20</t>
  </si>
  <si>
    <t>+ 4.38,5</t>
  </si>
  <si>
    <t xml:space="preserve"> 1.54,7</t>
  </si>
  <si>
    <t xml:space="preserve"> 0.40</t>
  </si>
  <si>
    <t>17.12,1</t>
  </si>
  <si>
    <t xml:space="preserve"> 108/12</t>
  </si>
  <si>
    <t>+ 4.48,3</t>
  </si>
  <si>
    <t xml:space="preserve"> 2.02,3</t>
  </si>
  <si>
    <t>17.20,2</t>
  </si>
  <si>
    <t xml:space="preserve"> 131/26</t>
  </si>
  <si>
    <t>+ 4.56,4</t>
  </si>
  <si>
    <t xml:space="preserve"> 110/15</t>
  </si>
  <si>
    <t xml:space="preserve">  89/9</t>
  </si>
  <si>
    <t xml:space="preserve"> 144/30</t>
  </si>
  <si>
    <t xml:space="preserve"> 1.57,3</t>
  </si>
  <si>
    <t>17.31,9</t>
  </si>
  <si>
    <t xml:space="preserve"> 100/17</t>
  </si>
  <si>
    <t xml:space="preserve"> 118/25</t>
  </si>
  <si>
    <t>+ 5.08,1</t>
  </si>
  <si>
    <t xml:space="preserve"> 1.56,5</t>
  </si>
  <si>
    <t>18.19,2</t>
  </si>
  <si>
    <t xml:space="preserve"> 125/25</t>
  </si>
  <si>
    <t xml:space="preserve"> 126/23</t>
  </si>
  <si>
    <t>+ 5.55,4</t>
  </si>
  <si>
    <t xml:space="preserve"> 2.06,1</t>
  </si>
  <si>
    <t>18.30,9</t>
  </si>
  <si>
    <t xml:space="preserve"> 140/28</t>
  </si>
  <si>
    <t xml:space="preserve"> 119/26</t>
  </si>
  <si>
    <t>+ 6.07,1</t>
  </si>
  <si>
    <t xml:space="preserve"> 2.11,3</t>
  </si>
  <si>
    <t>18.44,6</t>
  </si>
  <si>
    <t xml:space="preserve"> 111/14</t>
  </si>
  <si>
    <t xml:space="preserve"> 129/16</t>
  </si>
  <si>
    <t>+ 6.20,8</t>
  </si>
  <si>
    <t>TECHNICAL</t>
  </si>
  <si>
    <t xml:space="preserve">  52/5</t>
  </si>
  <si>
    <t xml:space="preserve">  93/22</t>
  </si>
  <si>
    <t xml:space="preserve"> 101/18</t>
  </si>
  <si>
    <t xml:space="preserve"> 118/24</t>
  </si>
  <si>
    <t xml:space="preserve">  95/13</t>
  </si>
  <si>
    <t xml:space="preserve"> 101/19</t>
  </si>
  <si>
    <t xml:space="preserve">  98/24</t>
  </si>
  <si>
    <t xml:space="preserve"> 103/21</t>
  </si>
  <si>
    <t xml:space="preserve"> 5.26,4</t>
  </si>
  <si>
    <t xml:space="preserve"> 9.51,0</t>
  </si>
  <si>
    <t xml:space="preserve"> 107/11</t>
  </si>
  <si>
    <t xml:space="preserve"> 106/12</t>
  </si>
  <si>
    <t xml:space="preserve"> 5.32,9</t>
  </si>
  <si>
    <t xml:space="preserve"> 9.47,1</t>
  </si>
  <si>
    <t xml:space="preserve"> 116/3</t>
  </si>
  <si>
    <t xml:space="preserve"> 104/1</t>
  </si>
  <si>
    <t xml:space="preserve"> 5.35,4</t>
  </si>
  <si>
    <t xml:space="preserve"> 9.45,3</t>
  </si>
  <si>
    <t xml:space="preserve"> 120/15</t>
  </si>
  <si>
    <t xml:space="preserve"> 102/11</t>
  </si>
  <si>
    <t xml:space="preserve"> 9.52,7</t>
  </si>
  <si>
    <t xml:space="preserve"> 111/1</t>
  </si>
  <si>
    <t xml:space="preserve"> 107/2</t>
  </si>
  <si>
    <t xml:space="preserve"> 5.49,0</t>
  </si>
  <si>
    <t xml:space="preserve"> 9.35,7</t>
  </si>
  <si>
    <t xml:space="preserve"> 130/27</t>
  </si>
  <si>
    <t xml:space="preserve">  98/17</t>
  </si>
  <si>
    <t xml:space="preserve"> 5.30,7</t>
  </si>
  <si>
    <t>10.01,6</t>
  </si>
  <si>
    <t xml:space="preserve"> 113/2</t>
  </si>
  <si>
    <t xml:space="preserve"> 113/5</t>
  </si>
  <si>
    <t xml:space="preserve"> 122/16</t>
  </si>
  <si>
    <t xml:space="preserve"> 109/14</t>
  </si>
  <si>
    <t xml:space="preserve"> 117/24</t>
  </si>
  <si>
    <t xml:space="preserve"> 124/17</t>
  </si>
  <si>
    <t xml:space="preserve"> 108/13</t>
  </si>
  <si>
    <t xml:space="preserve"> 136/18</t>
  </si>
  <si>
    <t xml:space="preserve">  99/10</t>
  </si>
  <si>
    <t xml:space="preserve"> 119/25</t>
  </si>
  <si>
    <t xml:space="preserve"> 115/22</t>
  </si>
  <si>
    <t xml:space="preserve"> 5.46,1</t>
  </si>
  <si>
    <t xml:space="preserve"> 9.59,3</t>
  </si>
  <si>
    <t xml:space="preserve"> 126/7</t>
  </si>
  <si>
    <t xml:space="preserve"> 112/4</t>
  </si>
  <si>
    <t xml:space="preserve"> 5.50,8</t>
  </si>
  <si>
    <t xml:space="preserve"> 9.58,9</t>
  </si>
  <si>
    <t xml:space="preserve"> 132/10</t>
  </si>
  <si>
    <t xml:space="preserve"> 111/3</t>
  </si>
  <si>
    <t xml:space="preserve"> 127/26</t>
  </si>
  <si>
    <t xml:space="preserve"> 114/22</t>
  </si>
  <si>
    <t xml:space="preserve"> 122/27</t>
  </si>
  <si>
    <t xml:space="preserve"> 5.47,5</t>
  </si>
  <si>
    <t>10.21,6</t>
  </si>
  <si>
    <t xml:space="preserve"> 129/9</t>
  </si>
  <si>
    <t xml:space="preserve"> 121/7</t>
  </si>
  <si>
    <t xml:space="preserve"> 5.39,1</t>
  </si>
  <si>
    <t>10.33,5</t>
  </si>
  <si>
    <t xml:space="preserve"> 123/6</t>
  </si>
  <si>
    <t xml:space="preserve"> 125/9</t>
  </si>
  <si>
    <t xml:space="preserve"> 5.53,2</t>
  </si>
  <si>
    <t>10.32,1</t>
  </si>
  <si>
    <t xml:space="preserve"> 133/11</t>
  </si>
  <si>
    <t xml:space="preserve"> 124/8</t>
  </si>
  <si>
    <t xml:space="preserve"> 5.53,7</t>
  </si>
  <si>
    <t>10.31,7</t>
  </si>
  <si>
    <t xml:space="preserve"> 134/27</t>
  </si>
  <si>
    <t xml:space="preserve"> 123/22</t>
  </si>
  <si>
    <t xml:space="preserve"> 6.07,8</t>
  </si>
  <si>
    <t>10.20,8</t>
  </si>
  <si>
    <t xml:space="preserve"> 139/15</t>
  </si>
  <si>
    <t xml:space="preserve"> 120/6</t>
  </si>
  <si>
    <t xml:space="preserve"> 6.04,6</t>
  </si>
  <si>
    <t>10.46,0</t>
  </si>
  <si>
    <t xml:space="preserve"> 138/14</t>
  </si>
  <si>
    <t xml:space="preserve"> 127/10</t>
  </si>
  <si>
    <t xml:space="preserve"> 5.54,6</t>
  </si>
  <si>
    <t>11.07,6</t>
  </si>
  <si>
    <t xml:space="preserve"> 135/12</t>
  </si>
  <si>
    <t xml:space="preserve"> 130/12</t>
  </si>
  <si>
    <t xml:space="preserve"> 6.17,5</t>
  </si>
  <si>
    <t>10.52,1</t>
  </si>
  <si>
    <t xml:space="preserve"> 143/17</t>
  </si>
  <si>
    <t xml:space="preserve"> 128/11</t>
  </si>
  <si>
    <t xml:space="preserve"> 6.58,1</t>
  </si>
  <si>
    <t>12.04,9</t>
  </si>
  <si>
    <t xml:space="preserve"> 146/18</t>
  </si>
  <si>
    <t xml:space="preserve"> 132/14</t>
  </si>
  <si>
    <t xml:space="preserve"> 7.51,4</t>
  </si>
  <si>
    <t>11.34,9</t>
  </si>
  <si>
    <t xml:space="preserve"> 148/20</t>
  </si>
  <si>
    <t xml:space="preserve"> 131/13</t>
  </si>
  <si>
    <t xml:space="preserve"> 7.10,1</t>
  </si>
  <si>
    <t>12.33,5</t>
  </si>
  <si>
    <t xml:space="preserve"> 147/19</t>
  </si>
  <si>
    <t xml:space="preserve"> 133/15</t>
  </si>
  <si>
    <t xml:space="preserve"> 5.33,2</t>
  </si>
  <si>
    <t>26.36,5</t>
  </si>
  <si>
    <t xml:space="preserve"> 117/4</t>
  </si>
  <si>
    <t xml:space="preserve"> 5.58,9</t>
  </si>
  <si>
    <t>28.44,5</t>
  </si>
  <si>
    <t xml:space="preserve"> 137/13</t>
  </si>
  <si>
    <t xml:space="preserve"> 4.39,9</t>
  </si>
  <si>
    <t xml:space="preserve"> 4.59,2</t>
  </si>
  <si>
    <t xml:space="preserve">  72/8</t>
  </si>
  <si>
    <t xml:space="preserve">  78/4</t>
  </si>
  <si>
    <t xml:space="preserve"> 5.09,4</t>
  </si>
  <si>
    <t xml:space="preserve">  89/19</t>
  </si>
  <si>
    <t xml:space="preserve"> 5.14,1</t>
  </si>
  <si>
    <t xml:space="preserve">  91/20</t>
  </si>
  <si>
    <t xml:space="preserve"> 5.32,8</t>
  </si>
  <si>
    <t xml:space="preserve"> 115/23</t>
  </si>
  <si>
    <t xml:space="preserve"> 5.35,8</t>
  </si>
  <si>
    <t>ENGINE</t>
  </si>
  <si>
    <t xml:space="preserve"> 121/5</t>
  </si>
  <si>
    <t xml:space="preserve"> 5.47,0</t>
  </si>
  <si>
    <t xml:space="preserve"> 128/8</t>
  </si>
  <si>
    <t xml:space="preserve"> 6.09,9</t>
  </si>
  <si>
    <t xml:space="preserve"> 141/16</t>
  </si>
  <si>
    <t xml:space="preserve"> 6.11,6</t>
  </si>
  <si>
    <t xml:space="preserve"> 142/29</t>
  </si>
  <si>
    <t xml:space="preserve"> 145/18</t>
  </si>
  <si>
    <t>14.17,9</t>
  </si>
  <si>
    <t xml:space="preserve"> 102/9</t>
  </si>
  <si>
    <t xml:space="preserve">  28/14</t>
  </si>
  <si>
    <t xml:space="preserve">  52/6</t>
  </si>
  <si>
    <t xml:space="preserve">  87/14</t>
  </si>
  <si>
    <t xml:space="preserve">  39/6</t>
  </si>
  <si>
    <t xml:space="preserve">  32/2</t>
  </si>
  <si>
    <t xml:space="preserve">  35/10</t>
  </si>
  <si>
    <t xml:space="preserve">  41/11</t>
  </si>
  <si>
    <t xml:space="preserve">  68/9</t>
  </si>
  <si>
    <t xml:space="preserve">  31/9</t>
  </si>
  <si>
    <t xml:space="preserve"> 101/22</t>
  </si>
  <si>
    <t xml:space="preserve">  28/8</t>
  </si>
  <si>
    <t xml:space="preserve">  26/7</t>
  </si>
  <si>
    <t xml:space="preserve">  43/2</t>
  </si>
  <si>
    <t xml:space="preserve"> 103/15</t>
  </si>
  <si>
    <t xml:space="preserve"> 48/13</t>
  </si>
  <si>
    <t xml:space="preserve"> 1.44,4</t>
  </si>
  <si>
    <t>15.07,2</t>
  </si>
  <si>
    <t>+ 2.43,4</t>
  </si>
  <si>
    <t xml:space="preserve"> 49/7</t>
  </si>
  <si>
    <t xml:space="preserve"> 50/8</t>
  </si>
  <si>
    <t xml:space="preserve"> 51/5</t>
  </si>
  <si>
    <t xml:space="preserve"> 52/6</t>
  </si>
  <si>
    <t xml:space="preserve">  48/5</t>
  </si>
  <si>
    <t xml:space="preserve"> 53/4</t>
  </si>
  <si>
    <t xml:space="preserve"> 54/15</t>
  </si>
  <si>
    <t xml:space="preserve">  46/15</t>
  </si>
  <si>
    <t xml:space="preserve"> 55/9</t>
  </si>
  <si>
    <t xml:space="preserve"> 56/10</t>
  </si>
  <si>
    <t xml:space="preserve"> 58/8</t>
  </si>
  <si>
    <t xml:space="preserve"> 59/12</t>
  </si>
  <si>
    <t xml:space="preserve"> 60/5</t>
  </si>
  <si>
    <t xml:space="preserve"> 61/6</t>
  </si>
  <si>
    <t xml:space="preserve">  62/5</t>
  </si>
  <si>
    <t xml:space="preserve">  81/14</t>
  </si>
  <si>
    <t xml:space="preserve"> 63/7</t>
  </si>
  <si>
    <t xml:space="preserve"> 64/9</t>
  </si>
  <si>
    <t xml:space="preserve"> 66/15</t>
  </si>
  <si>
    <t xml:space="preserve">  48/12</t>
  </si>
  <si>
    <t xml:space="preserve"> 67/2</t>
  </si>
  <si>
    <t xml:space="preserve">  59/3</t>
  </si>
  <si>
    <t xml:space="preserve"> 68/16</t>
  </si>
  <si>
    <t xml:space="preserve">  54/16</t>
  </si>
  <si>
    <t xml:space="preserve"> 69/13</t>
  </si>
  <si>
    <t xml:space="preserve">  58/12</t>
  </si>
  <si>
    <t xml:space="preserve"> 70/17</t>
  </si>
  <si>
    <t xml:space="preserve">  67/18</t>
  </si>
  <si>
    <t xml:space="preserve"> 71/16</t>
  </si>
  <si>
    <t xml:space="preserve"> 72/3</t>
  </si>
  <si>
    <t xml:space="preserve">  50/2</t>
  </si>
  <si>
    <t xml:space="preserve"> 73/18</t>
  </si>
  <si>
    <t xml:space="preserve">  55/17</t>
  </si>
  <si>
    <t xml:space="preserve"> 74/14</t>
  </si>
  <si>
    <t xml:space="preserve">  74/15</t>
  </si>
  <si>
    <t xml:space="preserve"> 75/4</t>
  </si>
  <si>
    <t xml:space="preserve">  82/6</t>
  </si>
  <si>
    <t xml:space="preserve"> 76/8</t>
  </si>
  <si>
    <t xml:space="preserve"> 77/15</t>
  </si>
  <si>
    <t xml:space="preserve"> 4.01,2</t>
  </si>
  <si>
    <t xml:space="preserve"> 4.20,2</t>
  </si>
  <si>
    <t xml:space="preserve"> 2.04,7</t>
  </si>
  <si>
    <t xml:space="preserve"> 4.14,9</t>
  </si>
  <si>
    <t xml:space="preserve"> 4.33,2</t>
  </si>
  <si>
    <t xml:space="preserve"> 2.08,4</t>
  </si>
  <si>
    <t xml:space="preserve">   5/3</t>
  </si>
  <si>
    <t xml:space="preserve"> 4.13,7</t>
  </si>
  <si>
    <t xml:space="preserve"> 4.32,2</t>
  </si>
  <si>
    <t xml:space="preserve"> 2.09,7</t>
  </si>
  <si>
    <t xml:space="preserve">   4/2</t>
  </si>
  <si>
    <t xml:space="preserve"> 4.16,2</t>
  </si>
  <si>
    <t xml:space="preserve"> 4.31,5</t>
  </si>
  <si>
    <t xml:space="preserve"> 2.11,8</t>
  </si>
  <si>
    <t xml:space="preserve">   6/3</t>
  </si>
  <si>
    <t xml:space="preserve">   8/5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</si>
</sst>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h:mm/ss\,s"/>
    <numFmt numFmtId="188" formatCode="hh:mm/ss.0"/>
    <numFmt numFmtId="189" formatCode="[h]:mm/ss.0"/>
  </numFmts>
  <fonts count="8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sz val="9"/>
      <color indexed="8"/>
      <name val="Calibri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9"/>
      <color indexed="10"/>
      <name val="Arial"/>
      <family val="2"/>
    </font>
    <font>
      <b/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1" applyNumberFormat="0" applyAlignment="0" applyProtection="0"/>
    <xf numFmtId="0" fontId="74" fillId="20" borderId="0" applyNumberFormat="0" applyBorder="0" applyAlignment="0" applyProtection="0"/>
    <xf numFmtId="0" fontId="75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22" borderId="3" applyNumberFormat="0" applyAlignment="0" applyProtection="0"/>
    <xf numFmtId="0" fontId="11" fillId="0" borderId="0" applyNumberFormat="0" applyFill="0" applyBorder="0" applyAlignment="0" applyProtection="0"/>
    <xf numFmtId="0" fontId="79" fillId="0" borderId="4" applyNumberFormat="0" applyFill="0" applyAlignment="0" applyProtection="0"/>
    <xf numFmtId="0" fontId="0" fillId="23" borderId="5" applyNumberFormat="0" applyFont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19" borderId="9" applyNumberFormat="0" applyAlignment="0" applyProtection="0"/>
  </cellStyleXfs>
  <cellXfs count="315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49" fontId="3" fillId="32" borderId="12" xfId="0" applyNumberFormat="1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8" fillId="33" borderId="15" xfId="0" applyNumberFormat="1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right"/>
    </xf>
    <xf numFmtId="49" fontId="3" fillId="4" borderId="14" xfId="0" applyNumberFormat="1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49" fontId="3" fillId="4" borderId="19" xfId="0" applyNumberFormat="1" applyFont="1" applyFill="1" applyBorder="1" applyAlignment="1">
      <alignment horizontal="left" indent="1"/>
    </xf>
    <xf numFmtId="0" fontId="3" fillId="4" borderId="19" xfId="0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/>
    </xf>
    <xf numFmtId="0" fontId="3" fillId="32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4" fillId="34" borderId="16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49" fontId="0" fillId="34" borderId="10" xfId="0" applyNumberFormat="1" applyFill="1" applyBorder="1" applyAlignment="1">
      <alignment horizontal="right"/>
    </xf>
    <xf numFmtId="49" fontId="2" fillId="34" borderId="21" xfId="0" applyNumberFormat="1" applyFont="1" applyFill="1" applyBorder="1" applyAlignment="1">
      <alignment horizontal="right"/>
    </xf>
    <xf numFmtId="49" fontId="12" fillId="34" borderId="0" xfId="0" applyNumberFormat="1" applyFont="1" applyFill="1" applyAlignment="1">
      <alignment/>
    </xf>
    <xf numFmtId="49" fontId="13" fillId="34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4" borderId="14" xfId="0" applyNumberFormat="1" applyFont="1" applyFill="1" applyBorder="1" applyAlignment="1">
      <alignment horizontal="left" indent="1"/>
    </xf>
    <xf numFmtId="49" fontId="14" fillId="34" borderId="16" xfId="0" applyNumberFormat="1" applyFont="1" applyFill="1" applyBorder="1" applyAlignment="1">
      <alignment horizontal="right" indent="1"/>
    </xf>
    <xf numFmtId="49" fontId="14" fillId="34" borderId="19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 quotePrefix="1">
      <alignment horizontal="right"/>
    </xf>
    <xf numFmtId="0" fontId="2" fillId="34" borderId="0" xfId="0" applyNumberFormat="1" applyFont="1" applyFill="1" applyBorder="1" applyAlignment="1">
      <alignment horizontal="right"/>
    </xf>
    <xf numFmtId="49" fontId="14" fillId="34" borderId="16" xfId="0" applyNumberFormat="1" applyFont="1" applyFill="1" applyBorder="1" applyAlignment="1">
      <alignment horizontal="left"/>
    </xf>
    <xf numFmtId="49" fontId="14" fillId="34" borderId="12" xfId="0" applyNumberFormat="1" applyFont="1" applyFill="1" applyBorder="1" applyAlignment="1">
      <alignment/>
    </xf>
    <xf numFmtId="49" fontId="14" fillId="34" borderId="17" xfId="0" applyNumberFormat="1" applyFont="1" applyFill="1" applyBorder="1" applyAlignment="1">
      <alignment horizontal="right"/>
    </xf>
    <xf numFmtId="49" fontId="14" fillId="34" borderId="17" xfId="0" applyNumberFormat="1" applyFont="1" applyFill="1" applyBorder="1" applyAlignment="1">
      <alignment/>
    </xf>
    <xf numFmtId="49" fontId="15" fillId="34" borderId="18" xfId="0" applyNumberFormat="1" applyFont="1" applyFill="1" applyBorder="1" applyAlignment="1">
      <alignment horizontal="left" indent="1"/>
    </xf>
    <xf numFmtId="49" fontId="16" fillId="34" borderId="19" xfId="0" applyNumberFormat="1" applyFont="1" applyFill="1" applyBorder="1" applyAlignment="1">
      <alignment horizontal="right" indent="1"/>
    </xf>
    <xf numFmtId="0" fontId="14" fillId="34" borderId="12" xfId="0" applyNumberFormat="1" applyFont="1" applyFill="1" applyBorder="1" applyAlignment="1">
      <alignment horizontal="right"/>
    </xf>
    <xf numFmtId="49" fontId="17" fillId="34" borderId="12" xfId="0" applyNumberFormat="1" applyFont="1" applyFill="1" applyBorder="1" applyAlignment="1">
      <alignment horizontal="left" indent="1"/>
    </xf>
    <xf numFmtId="49" fontId="17" fillId="34" borderId="14" xfId="0" applyNumberFormat="1" applyFont="1" applyFill="1" applyBorder="1" applyAlignment="1">
      <alignment horizontal="left" indent="1"/>
    </xf>
    <xf numFmtId="0" fontId="17" fillId="34" borderId="17" xfId="0" applyFont="1" applyFill="1" applyBorder="1" applyAlignment="1">
      <alignment horizontal="left" indent="1"/>
    </xf>
    <xf numFmtId="49" fontId="17" fillId="34" borderId="18" xfId="0" applyNumberFormat="1" applyFont="1" applyFill="1" applyBorder="1" applyAlignment="1">
      <alignment horizontal="left" indent="1"/>
    </xf>
    <xf numFmtId="49" fontId="0" fillId="34" borderId="0" xfId="0" applyNumberFormat="1" applyFill="1" applyBorder="1" applyAlignment="1">
      <alignment/>
    </xf>
    <xf numFmtId="0" fontId="20" fillId="34" borderId="0" xfId="0" applyFont="1" applyFill="1" applyAlignment="1">
      <alignment horizontal="center" vertical="center"/>
    </xf>
    <xf numFmtId="0" fontId="0" fillId="34" borderId="0" xfId="0" applyNumberForma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2" fillId="34" borderId="0" xfId="0" applyNumberFormat="1" applyFont="1" applyFill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5" borderId="11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center" vertical="center"/>
    </xf>
    <xf numFmtId="49" fontId="22" fillId="34" borderId="2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2" fillId="34" borderId="15" xfId="0" applyFont="1" applyFill="1" applyBorder="1" applyAlignment="1" quotePrefix="1">
      <alignment horizontal="right" vertical="center"/>
    </xf>
    <xf numFmtId="0" fontId="25" fillId="34" borderId="0" xfId="0" applyNumberFormat="1" applyFont="1" applyFill="1" applyAlignment="1">
      <alignment vertical="center"/>
    </xf>
    <xf numFmtId="0" fontId="26" fillId="34" borderId="0" xfId="0" applyFont="1" applyFill="1" applyAlignment="1">
      <alignment horizontal="center" vertical="center"/>
    </xf>
    <xf numFmtId="0" fontId="26" fillId="34" borderId="0" xfId="0" applyFont="1" applyFill="1" applyAlignment="1">
      <alignment vertical="center"/>
    </xf>
    <xf numFmtId="49" fontId="24" fillId="34" borderId="0" xfId="0" applyNumberFormat="1" applyFont="1" applyFill="1" applyAlignment="1">
      <alignment horizontal="center" vertical="center"/>
    </xf>
    <xf numFmtId="0" fontId="23" fillId="34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right" vertical="center"/>
    </xf>
    <xf numFmtId="0" fontId="22" fillId="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/>
    </xf>
    <xf numFmtId="49" fontId="22" fillId="0" borderId="2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0" fillId="34" borderId="0" xfId="0" applyNumberFormat="1" applyFill="1" applyAlignment="1">
      <alignment/>
    </xf>
    <xf numFmtId="49" fontId="29" fillId="34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49" fontId="30" fillId="4" borderId="21" xfId="0" applyNumberFormat="1" applyFont="1" applyFill="1" applyBorder="1" applyAlignment="1">
      <alignment horizontal="center"/>
    </xf>
    <xf numFmtId="49" fontId="30" fillId="4" borderId="15" xfId="0" applyNumberFormat="1" applyFont="1" applyFill="1" applyBorder="1" applyAlignment="1">
      <alignment horizontal="center"/>
    </xf>
    <xf numFmtId="0" fontId="30" fillId="4" borderId="11" xfId="0" applyNumberFormat="1" applyFont="1" applyFill="1" applyBorder="1" applyAlignment="1">
      <alignment horizontal="center"/>
    </xf>
    <xf numFmtId="49" fontId="15" fillId="34" borderId="13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 applyAlignment="1">
      <alignment horizontal="center"/>
    </xf>
    <xf numFmtId="49" fontId="15" fillId="34" borderId="14" xfId="0" applyNumberFormat="1" applyFont="1" applyFill="1" applyBorder="1" applyAlignment="1">
      <alignment horizontal="center"/>
    </xf>
    <xf numFmtId="49" fontId="15" fillId="34" borderId="22" xfId="0" applyNumberFormat="1" applyFont="1" applyFill="1" applyBorder="1" applyAlignment="1">
      <alignment horizontal="center"/>
    </xf>
    <xf numFmtId="49" fontId="15" fillId="34" borderId="17" xfId="0" applyNumberFormat="1" applyFont="1" applyFill="1" applyBorder="1" applyAlignment="1">
      <alignment horizontal="center"/>
    </xf>
    <xf numFmtId="49" fontId="15" fillId="34" borderId="18" xfId="0" applyNumberFormat="1" applyFont="1" applyFill="1" applyBorder="1" applyAlignment="1">
      <alignment horizontal="center"/>
    </xf>
    <xf numFmtId="0" fontId="31" fillId="34" borderId="0" xfId="0" applyFont="1" applyFill="1" applyAlignment="1">
      <alignment/>
    </xf>
    <xf numFmtId="0" fontId="32" fillId="35" borderId="12" xfId="0" applyFont="1" applyFill="1" applyBorder="1" applyAlignment="1">
      <alignment/>
    </xf>
    <xf numFmtId="2" fontId="33" fillId="35" borderId="14" xfId="0" applyNumberFormat="1" applyFont="1" applyFill="1" applyBorder="1" applyAlignment="1">
      <alignment horizontal="center"/>
    </xf>
    <xf numFmtId="0" fontId="32" fillId="35" borderId="12" xfId="0" applyFont="1" applyFill="1" applyBorder="1" applyAlignment="1">
      <alignment horizontal="center"/>
    </xf>
    <xf numFmtId="0" fontId="32" fillId="35" borderId="12" xfId="0" applyFont="1" applyFill="1" applyBorder="1" applyAlignment="1">
      <alignment horizontal="left"/>
    </xf>
    <xf numFmtId="49" fontId="32" fillId="35" borderId="12" xfId="0" applyNumberFormat="1" applyFont="1" applyFill="1" applyBorder="1" applyAlignment="1">
      <alignment horizontal="left"/>
    </xf>
    <xf numFmtId="0" fontId="34" fillId="34" borderId="11" xfId="0" applyNumberFormat="1" applyFont="1" applyFill="1" applyBorder="1" applyAlignment="1">
      <alignment horizontal="right"/>
    </xf>
    <xf numFmtId="0" fontId="34" fillId="34" borderId="10" xfId="0" applyNumberFormat="1" applyFont="1" applyFill="1" applyBorder="1" applyAlignment="1">
      <alignment horizontal="center"/>
    </xf>
    <xf numFmtId="0" fontId="34" fillId="34" borderId="10" xfId="0" applyFont="1" applyFill="1" applyBorder="1" applyAlignment="1">
      <alignment/>
    </xf>
    <xf numFmtId="0" fontId="34" fillId="34" borderId="10" xfId="0" applyFont="1" applyFill="1" applyBorder="1" applyAlignment="1">
      <alignment horizontal="center"/>
    </xf>
    <xf numFmtId="2" fontId="33" fillId="34" borderId="21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33" fillId="4" borderId="11" xfId="0" applyFont="1" applyFill="1" applyBorder="1" applyAlignment="1">
      <alignment horizontal="right"/>
    </xf>
    <xf numFmtId="0" fontId="33" fillId="4" borderId="10" xfId="0" applyFont="1" applyFill="1" applyBorder="1" applyAlignment="1">
      <alignment horizontal="center"/>
    </xf>
    <xf numFmtId="0" fontId="33" fillId="4" borderId="10" xfId="0" applyFont="1" applyFill="1" applyBorder="1" applyAlignment="1">
      <alignment/>
    </xf>
    <xf numFmtId="49" fontId="33" fillId="4" borderId="10" xfId="0" applyNumberFormat="1" applyFont="1" applyFill="1" applyBorder="1" applyAlignment="1">
      <alignment horizontal="center"/>
    </xf>
    <xf numFmtId="0" fontId="33" fillId="4" borderId="10" xfId="0" applyFont="1" applyFill="1" applyBorder="1" applyAlignment="1">
      <alignment horizontal="left"/>
    </xf>
    <xf numFmtId="0" fontId="33" fillId="4" borderId="21" xfId="0" applyFont="1" applyFill="1" applyBorder="1" applyAlignment="1">
      <alignment horizontal="right"/>
    </xf>
    <xf numFmtId="0" fontId="25" fillId="0" borderId="0" xfId="0" applyFont="1" applyAlignment="1">
      <alignment horizontal="left"/>
    </xf>
    <xf numFmtId="1" fontId="33" fillId="35" borderId="13" xfId="0" applyNumberFormat="1" applyFont="1" applyFill="1" applyBorder="1" applyAlignment="1">
      <alignment horizontal="right"/>
    </xf>
    <xf numFmtId="0" fontId="33" fillId="35" borderId="12" xfId="0" applyFont="1" applyFill="1" applyBorder="1" applyAlignment="1">
      <alignment horizontal="center"/>
    </xf>
    <xf numFmtId="0" fontId="33" fillId="35" borderId="12" xfId="0" applyFont="1" applyFill="1" applyBorder="1" applyAlignment="1">
      <alignment horizontal="left"/>
    </xf>
    <xf numFmtId="49" fontId="33" fillId="35" borderId="12" xfId="0" applyNumberFormat="1" applyFont="1" applyFill="1" applyBorder="1" applyAlignment="1">
      <alignment horizontal="left"/>
    </xf>
    <xf numFmtId="0" fontId="33" fillId="35" borderId="12" xfId="0" applyFont="1" applyFill="1" applyBorder="1" applyAlignment="1">
      <alignment/>
    </xf>
    <xf numFmtId="0" fontId="25" fillId="34" borderId="0" xfId="0" applyNumberFormat="1" applyFont="1" applyFill="1" applyAlignment="1">
      <alignment/>
    </xf>
    <xf numFmtId="0" fontId="22" fillId="34" borderId="10" xfId="0" applyNumberFormat="1" applyFont="1" applyFill="1" applyBorder="1" applyAlignment="1">
      <alignment horizontal="right"/>
    </xf>
    <xf numFmtId="49" fontId="7" fillId="34" borderId="0" xfId="0" applyNumberFormat="1" applyFont="1" applyFill="1" applyAlignment="1">
      <alignment horizontal="center"/>
    </xf>
    <xf numFmtId="49" fontId="16" fillId="0" borderId="18" xfId="0" applyNumberFormat="1" applyFont="1" applyFill="1" applyBorder="1" applyAlignment="1">
      <alignment horizontal="right" indent="1"/>
    </xf>
    <xf numFmtId="49" fontId="14" fillId="0" borderId="16" xfId="0" applyNumberFormat="1" applyFont="1" applyFill="1" applyBorder="1" applyAlignment="1">
      <alignment horizontal="left"/>
    </xf>
    <xf numFmtId="0" fontId="14" fillId="0" borderId="12" xfId="0" applyNumberFormat="1" applyFont="1" applyFill="1" applyBorder="1" applyAlignment="1">
      <alignment horizontal="right"/>
    </xf>
    <xf numFmtId="49" fontId="14" fillId="0" borderId="12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left" indent="1"/>
    </xf>
    <xf numFmtId="49" fontId="14" fillId="0" borderId="14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4" fillId="0" borderId="19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/>
    </xf>
    <xf numFmtId="49" fontId="15" fillId="0" borderId="22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left" indent="1"/>
    </xf>
    <xf numFmtId="49" fontId="9" fillId="34" borderId="11" xfId="0" applyNumberFormat="1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33" borderId="16" xfId="0" applyFont="1" applyFill="1" applyBorder="1" applyAlignment="1">
      <alignment horizontal="center"/>
    </xf>
    <xf numFmtId="0" fontId="3" fillId="32" borderId="16" xfId="0" applyFont="1" applyFill="1" applyBorder="1" applyAlignment="1">
      <alignment vertical="center"/>
    </xf>
    <xf numFmtId="0" fontId="3" fillId="32" borderId="19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/>
    </xf>
    <xf numFmtId="0" fontId="27" fillId="34" borderId="0" xfId="0" applyFont="1" applyFill="1" applyAlignment="1">
      <alignment/>
    </xf>
    <xf numFmtId="0" fontId="28" fillId="34" borderId="0" xfId="0" applyFont="1" applyFill="1" applyAlignment="1">
      <alignment horizontal="center"/>
    </xf>
    <xf numFmtId="0" fontId="27" fillId="34" borderId="0" xfId="0" applyFont="1" applyFill="1" applyAlignment="1">
      <alignment horizontal="left"/>
    </xf>
    <xf numFmtId="0" fontId="41" fillId="33" borderId="0" xfId="0" applyNumberFormat="1" applyFont="1" applyFill="1" applyAlignment="1">
      <alignment horizontal="right"/>
    </xf>
    <xf numFmtId="0" fontId="4" fillId="34" borderId="0" xfId="0" applyFont="1" applyFill="1" applyAlignment="1">
      <alignment horizontal="right"/>
    </xf>
    <xf numFmtId="0" fontId="5" fillId="34" borderId="0" xfId="0" applyFont="1" applyFill="1" applyAlignment="1">
      <alignment horizontal="left"/>
    </xf>
    <xf numFmtId="0" fontId="39" fillId="34" borderId="0" xfId="0" applyFont="1" applyFill="1" applyAlignment="1">
      <alignment/>
    </xf>
    <xf numFmtId="0" fontId="40" fillId="34" borderId="0" xfId="0" applyNumberFormat="1" applyFont="1" applyFill="1" applyAlignment="1">
      <alignment horizontal="left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>
      <alignment/>
    </xf>
    <xf numFmtId="0" fontId="42" fillId="33" borderId="0" xfId="0" applyNumberFormat="1" applyFont="1" applyFill="1" applyAlignment="1">
      <alignment horizontal="left"/>
    </xf>
    <xf numFmtId="0" fontId="36" fillId="33" borderId="0" xfId="0" applyFont="1" applyFill="1" applyAlignment="1">
      <alignment horizontal="center"/>
    </xf>
    <xf numFmtId="0" fontId="36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188" fontId="0" fillId="0" borderId="0" xfId="0" applyNumberFormat="1" applyAlignment="1">
      <alignment/>
    </xf>
    <xf numFmtId="0" fontId="28" fillId="34" borderId="0" xfId="0" applyNumberFormat="1" applyFont="1" applyFill="1" applyAlignment="1">
      <alignment horizontal="right"/>
    </xf>
    <xf numFmtId="0" fontId="27" fillId="34" borderId="0" xfId="0" applyFont="1" applyFill="1" applyAlignment="1">
      <alignment horizontal="center"/>
    </xf>
    <xf numFmtId="0" fontId="39" fillId="0" borderId="0" xfId="0" applyFont="1" applyAlignment="1">
      <alignment/>
    </xf>
    <xf numFmtId="47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187" fontId="38" fillId="34" borderId="0" xfId="0" applyNumberFormat="1" applyFont="1" applyFill="1" applyAlignment="1">
      <alignment horizontal="center"/>
    </xf>
    <xf numFmtId="0" fontId="38" fillId="34" borderId="0" xfId="0" applyFont="1" applyFill="1" applyAlignment="1">
      <alignment horizontal="center"/>
    </xf>
    <xf numFmtId="189" fontId="37" fillId="33" borderId="0" xfId="0" applyNumberFormat="1" applyFont="1" applyFill="1" applyAlignment="1">
      <alignment horizontal="center"/>
    </xf>
    <xf numFmtId="189" fontId="38" fillId="34" borderId="0" xfId="0" applyNumberFormat="1" applyFont="1" applyFill="1" applyAlignment="1" quotePrefix="1">
      <alignment horizontal="center"/>
    </xf>
    <xf numFmtId="0" fontId="38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4" borderId="0" xfId="0" applyFont="1" applyFill="1" applyAlignment="1">
      <alignment/>
    </xf>
    <xf numFmtId="0" fontId="34" fillId="4" borderId="0" xfId="0" applyFont="1" applyFill="1" applyAlignment="1">
      <alignment/>
    </xf>
    <xf numFmtId="0" fontId="28" fillId="4" borderId="0" xfId="0" applyFont="1" applyFill="1" applyAlignment="1">
      <alignment horizontal="center"/>
    </xf>
    <xf numFmtId="189" fontId="36" fillId="4" borderId="0" xfId="0" applyNumberFormat="1" applyFont="1" applyFill="1" applyAlignment="1">
      <alignment horizontal="center"/>
    </xf>
    <xf numFmtId="189" fontId="27" fillId="4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39" fillId="0" borderId="10" xfId="0" applyNumberFormat="1" applyFont="1" applyFill="1" applyBorder="1" applyAlignment="1">
      <alignment horizontal="right" vertical="center"/>
    </xf>
    <xf numFmtId="49" fontId="38" fillId="33" borderId="0" xfId="0" applyNumberFormat="1" applyFont="1" applyFill="1" applyAlignment="1">
      <alignment horizontal="right"/>
    </xf>
    <xf numFmtId="49" fontId="38" fillId="33" borderId="0" xfId="0" applyNumberFormat="1" applyFont="1" applyFill="1" applyAlignment="1">
      <alignment horizontal="center"/>
    </xf>
    <xf numFmtId="49" fontId="38" fillId="33" borderId="0" xfId="0" applyNumberFormat="1" applyFont="1" applyFill="1" applyAlignment="1">
      <alignment/>
    </xf>
    <xf numFmtId="49" fontId="38" fillId="33" borderId="0" xfId="0" applyNumberFormat="1" applyFont="1" applyFill="1" applyAlignment="1">
      <alignment horizontal="left"/>
    </xf>
    <xf numFmtId="0" fontId="38" fillId="33" borderId="0" xfId="0" applyFont="1" applyFill="1" applyAlignment="1">
      <alignment horizontal="right"/>
    </xf>
    <xf numFmtId="49" fontId="45" fillId="33" borderId="0" xfId="0" applyNumberFormat="1" applyFont="1" applyFill="1" applyAlignment="1">
      <alignment horizontal="right"/>
    </xf>
    <xf numFmtId="49" fontId="45" fillId="33" borderId="0" xfId="0" applyNumberFormat="1" applyFont="1" applyFill="1" applyAlignment="1">
      <alignment horizontal="center"/>
    </xf>
    <xf numFmtId="49" fontId="45" fillId="33" borderId="0" xfId="0" applyNumberFormat="1" applyFont="1" applyFill="1" applyAlignment="1">
      <alignment/>
    </xf>
    <xf numFmtId="49" fontId="45" fillId="33" borderId="0" xfId="0" applyNumberFormat="1" applyFont="1" applyFill="1" applyAlignment="1">
      <alignment horizontal="left"/>
    </xf>
    <xf numFmtId="0" fontId="45" fillId="33" borderId="0" xfId="0" applyFont="1" applyFill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49" fontId="38" fillId="4" borderId="0" xfId="0" applyNumberFormat="1" applyFont="1" applyFill="1" applyAlignment="1">
      <alignment horizontal="right"/>
    </xf>
    <xf numFmtId="49" fontId="38" fillId="4" borderId="0" xfId="0" applyNumberFormat="1" applyFont="1" applyFill="1" applyAlignment="1">
      <alignment horizontal="center"/>
    </xf>
    <xf numFmtId="49" fontId="38" fillId="4" borderId="0" xfId="0" applyNumberFormat="1" applyFont="1" applyFill="1" applyAlignment="1">
      <alignment/>
    </xf>
    <xf numFmtId="49" fontId="38" fillId="4" borderId="0" xfId="0" applyNumberFormat="1" applyFont="1" applyFill="1" applyAlignment="1">
      <alignment horizontal="left"/>
    </xf>
    <xf numFmtId="0" fontId="38" fillId="4" borderId="0" xfId="0" applyFont="1" applyFill="1" applyAlignment="1">
      <alignment horizontal="right"/>
    </xf>
    <xf numFmtId="49" fontId="45" fillId="4" borderId="0" xfId="0" applyNumberFormat="1" applyFont="1" applyFill="1" applyAlignment="1">
      <alignment horizontal="right"/>
    </xf>
    <xf numFmtId="49" fontId="45" fillId="4" borderId="0" xfId="0" applyNumberFormat="1" applyFont="1" applyFill="1" applyAlignment="1">
      <alignment horizontal="center"/>
    </xf>
    <xf numFmtId="49" fontId="45" fillId="4" borderId="0" xfId="0" applyNumberFormat="1" applyFont="1" applyFill="1" applyAlignment="1">
      <alignment/>
    </xf>
    <xf numFmtId="49" fontId="45" fillId="4" borderId="0" xfId="0" applyNumberFormat="1" applyFont="1" applyFill="1" applyAlignment="1">
      <alignment horizontal="left"/>
    </xf>
    <xf numFmtId="0" fontId="45" fillId="4" borderId="0" xfId="0" applyFont="1" applyFill="1" applyAlignment="1">
      <alignment horizontal="right"/>
    </xf>
    <xf numFmtId="0" fontId="47" fillId="0" borderId="0" xfId="0" applyFont="1" applyAlignment="1" quotePrefix="1">
      <alignment horizontal="left"/>
    </xf>
    <xf numFmtId="20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48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/>
    </xf>
    <xf numFmtId="0" fontId="30" fillId="4" borderId="12" xfId="0" applyFont="1" applyFill="1" applyBorder="1" applyAlignment="1">
      <alignment horizontal="right"/>
    </xf>
    <xf numFmtId="0" fontId="16" fillId="4" borderId="17" xfId="0" applyFont="1" applyFill="1" applyBorder="1" applyAlignment="1">
      <alignment/>
    </xf>
    <xf numFmtId="0" fontId="31" fillId="34" borderId="0" xfId="0" applyFont="1" applyFill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9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21" fillId="35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49" fontId="21" fillId="34" borderId="10" xfId="0" applyNumberFormat="1" applyFont="1" applyFill="1" applyBorder="1" applyAlignment="1">
      <alignment vertical="center"/>
    </xf>
    <xf numFmtId="0" fontId="31" fillId="0" borderId="0" xfId="0" applyFont="1" applyAlignment="1">
      <alignment/>
    </xf>
    <xf numFmtId="1" fontId="50" fillId="35" borderId="13" xfId="0" applyNumberFormat="1" applyFont="1" applyFill="1" applyBorder="1" applyAlignment="1">
      <alignment horizontal="center"/>
    </xf>
    <xf numFmtId="49" fontId="21" fillId="34" borderId="11" xfId="0" applyNumberFormat="1" applyFont="1" applyFill="1" applyBorder="1" applyAlignment="1">
      <alignment horizontal="right" vertical="center"/>
    </xf>
    <xf numFmtId="0" fontId="22" fillId="34" borderId="10" xfId="0" applyNumberFormat="1" applyFont="1" applyFill="1" applyBorder="1" applyAlignment="1">
      <alignment horizontal="right" vertical="center"/>
    </xf>
    <xf numFmtId="49" fontId="21" fillId="34" borderId="10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51" fillId="0" borderId="0" xfId="0" applyNumberFormat="1" applyFont="1" applyAlignment="1">
      <alignment/>
    </xf>
    <xf numFmtId="49" fontId="21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27" fillId="0" borderId="0" xfId="0" applyNumberFormat="1" applyFont="1" applyAlignment="1">
      <alignment/>
    </xf>
    <xf numFmtId="0" fontId="31" fillId="0" borderId="0" xfId="0" applyFont="1" applyAlignment="1">
      <alignment horizontal="right"/>
    </xf>
    <xf numFmtId="0" fontId="46" fillId="4" borderId="10" xfId="0" applyFont="1" applyFill="1" applyBorder="1" applyAlignment="1">
      <alignment horizontal="right"/>
    </xf>
    <xf numFmtId="49" fontId="17" fillId="34" borderId="13" xfId="0" applyNumberFormat="1" applyFont="1" applyFill="1" applyBorder="1" applyAlignment="1">
      <alignment horizontal="left" indent="1"/>
    </xf>
    <xf numFmtId="0" fontId="17" fillId="34" borderId="22" xfId="0" applyFont="1" applyFill="1" applyBorder="1" applyAlignment="1">
      <alignment horizontal="left" indent="1"/>
    </xf>
    <xf numFmtId="0" fontId="0" fillId="0" borderId="0" xfId="0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22" fillId="34" borderId="0" xfId="0" applyFont="1" applyFill="1" applyBorder="1" applyAlignment="1">
      <alignment horizontal="right" vertical="center"/>
    </xf>
    <xf numFmtId="49" fontId="22" fillId="34" borderId="0" xfId="0" applyNumberFormat="1" applyFont="1" applyFill="1" applyBorder="1" applyAlignment="1">
      <alignment horizontal="center" vertical="center"/>
    </xf>
    <xf numFmtId="49" fontId="22" fillId="34" borderId="15" xfId="0" applyNumberFormat="1" applyFont="1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right"/>
    </xf>
    <xf numFmtId="49" fontId="0" fillId="34" borderId="12" xfId="0" applyNumberFormat="1" applyFill="1" applyBorder="1" applyAlignment="1">
      <alignment horizontal="right"/>
    </xf>
    <xf numFmtId="49" fontId="2" fillId="34" borderId="14" xfId="0" applyNumberFormat="1" applyFont="1" applyFill="1" applyBorder="1" applyAlignment="1">
      <alignment horizontal="right"/>
    </xf>
    <xf numFmtId="49" fontId="2" fillId="34" borderId="22" xfId="0" applyNumberFormat="1" applyFont="1" applyFill="1" applyBorder="1" applyAlignment="1">
      <alignment horizontal="center"/>
    </xf>
    <xf numFmtId="49" fontId="0" fillId="34" borderId="17" xfId="0" applyNumberFormat="1" applyFill="1" applyBorder="1" applyAlignment="1">
      <alignment horizontal="center"/>
    </xf>
    <xf numFmtId="49" fontId="0" fillId="34" borderId="17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right"/>
    </xf>
    <xf numFmtId="49" fontId="2" fillId="34" borderId="18" xfId="0" applyNumberFormat="1" applyFont="1" applyFill="1" applyBorder="1" applyAlignment="1">
      <alignment horizontal="right"/>
    </xf>
    <xf numFmtId="49" fontId="0" fillId="34" borderId="0" xfId="0" applyNumberFormat="1" applyFill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/>
    </xf>
    <xf numFmtId="49" fontId="2" fillId="34" borderId="24" xfId="0" applyNumberFormat="1" applyFont="1" applyFill="1" applyBorder="1" applyAlignment="1">
      <alignment horizontal="right"/>
    </xf>
    <xf numFmtId="2" fontId="53" fillId="34" borderId="21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49" fontId="24" fillId="34" borderId="0" xfId="0" applyNumberFormat="1" applyFont="1" applyFill="1" applyAlignment="1">
      <alignment horizontal="center" vertical="center"/>
    </xf>
    <xf numFmtId="49" fontId="1" fillId="34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30" fillId="4" borderId="21" xfId="0" applyFont="1" applyFill="1" applyBorder="1" applyAlignment="1">
      <alignment horizontal="center"/>
    </xf>
    <xf numFmtId="49" fontId="24" fillId="34" borderId="0" xfId="0" applyNumberFormat="1" applyFont="1" applyFill="1" applyAlignment="1">
      <alignment horizontal="center"/>
    </xf>
    <xf numFmtId="0" fontId="24" fillId="34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0" workbookViewId="0" topLeftCell="A1">
      <pane ySplit="9" topLeftCell="A124" activePane="bottomLeft" state="frozen"/>
      <selection pane="topLeft" activeCell="A1" sqref="A1"/>
      <selection pane="bottomLeft" activeCell="H131" activeCellId="1" sqref="B131:E131 H131"/>
    </sheetView>
  </sheetViews>
  <sheetFormatPr defaultColWidth="9.140625" defaultRowHeight="12.75"/>
  <cols>
    <col min="1" max="1" width="5.421875" style="80" customWidth="1"/>
    <col min="2" max="2" width="5.140625" style="87" customWidth="1"/>
    <col min="3" max="3" width="8.421875" style="88" customWidth="1"/>
    <col min="4" max="4" width="21.8515625" style="75" bestFit="1" customWidth="1"/>
    <col min="5" max="5" width="24.140625" style="75" bestFit="1" customWidth="1"/>
    <col min="6" max="6" width="10.8515625" style="75" customWidth="1"/>
    <col min="7" max="7" width="34.00390625" style="75" customWidth="1"/>
    <col min="8" max="8" width="22.8515625" style="75" bestFit="1" customWidth="1"/>
    <col min="9" max="9" width="9.140625" style="75" customWidth="1"/>
    <col min="10" max="10" width="0" style="75" hidden="1" customWidth="1"/>
    <col min="11" max="16384" width="9.140625" style="75" customWidth="1"/>
  </cols>
  <sheetData>
    <row r="1" spans="1:9" ht="18" customHeight="1">
      <c r="A1" s="302" t="s">
        <v>2599</v>
      </c>
      <c r="B1" s="302"/>
      <c r="C1" s="302"/>
      <c r="D1" s="302"/>
      <c r="E1" s="302"/>
      <c r="F1" s="302"/>
      <c r="G1" s="302"/>
      <c r="H1" s="302"/>
      <c r="I1" s="302"/>
    </row>
    <row r="2" spans="1:9" ht="13.5" customHeight="1">
      <c r="A2" s="78"/>
      <c r="B2" s="77"/>
      <c r="C2" s="73"/>
      <c r="D2" s="74"/>
      <c r="E2" s="94"/>
      <c r="F2" s="93" t="s">
        <v>2600</v>
      </c>
      <c r="G2" s="94"/>
      <c r="H2" s="284"/>
      <c r="I2" s="285"/>
    </row>
    <row r="3" spans="1:10" ht="13.5" customHeight="1">
      <c r="A3" s="79"/>
      <c r="B3" s="77"/>
      <c r="C3" s="73"/>
      <c r="D3" s="74"/>
      <c r="E3" s="94"/>
      <c r="F3" s="93" t="s">
        <v>3176</v>
      </c>
      <c r="G3" s="94"/>
      <c r="H3" s="177" t="s">
        <v>3204</v>
      </c>
      <c r="I3" s="286" t="s">
        <v>3376</v>
      </c>
      <c r="J3" s="244" t="s">
        <v>3163</v>
      </c>
    </row>
    <row r="4" spans="1:10" ht="13.5" customHeight="1">
      <c r="A4" s="79"/>
      <c r="B4" s="72"/>
      <c r="C4" s="73"/>
      <c r="D4" s="74"/>
      <c r="E4" s="74"/>
      <c r="F4" s="74"/>
      <c r="G4" s="74"/>
      <c r="H4" s="177" t="s">
        <v>3205</v>
      </c>
      <c r="I4" s="86" t="s">
        <v>3206</v>
      </c>
      <c r="J4" s="245">
        <v>0.04027777777777778</v>
      </c>
    </row>
    <row r="5" spans="1:10" ht="13.5" customHeight="1">
      <c r="A5" s="79"/>
      <c r="B5" s="72"/>
      <c r="C5" s="73"/>
      <c r="D5" s="74"/>
      <c r="E5" s="74"/>
      <c r="F5" s="74"/>
      <c r="G5" s="74"/>
      <c r="H5" s="89" t="s">
        <v>3162</v>
      </c>
      <c r="I5" s="86" t="s">
        <v>3377</v>
      </c>
      <c r="J5" s="243">
        <f>TRIM(I5)+$J$4</f>
        <v>0.7229166666666667</v>
      </c>
    </row>
    <row r="6" spans="1:10" ht="13.5" customHeight="1">
      <c r="A6" s="74"/>
      <c r="B6" s="74"/>
      <c r="C6" s="74"/>
      <c r="D6" s="74"/>
      <c r="E6" s="74"/>
      <c r="F6" s="74"/>
      <c r="G6" s="74"/>
      <c r="H6" s="89" t="s">
        <v>3155</v>
      </c>
      <c r="I6" s="86" t="s">
        <v>3378</v>
      </c>
      <c r="J6" s="243">
        <f>TRIM(I6)+$J$4</f>
        <v>0.725</v>
      </c>
    </row>
    <row r="7" spans="1:10" ht="13.5" customHeight="1">
      <c r="A7" s="79"/>
      <c r="B7" s="72"/>
      <c r="C7" s="73"/>
      <c r="D7" s="74"/>
      <c r="E7" s="74"/>
      <c r="F7" s="74"/>
      <c r="G7" s="74"/>
      <c r="H7" s="177" t="s">
        <v>3203</v>
      </c>
      <c r="I7" s="86" t="s">
        <v>3379</v>
      </c>
      <c r="J7" s="243">
        <f>TRIM(I7)+$J$4</f>
        <v>0.7270833333333333</v>
      </c>
    </row>
    <row r="8" spans="1:10" ht="13.5" customHeight="1">
      <c r="A8" s="79"/>
      <c r="B8" s="90" t="s">
        <v>3062</v>
      </c>
      <c r="C8" s="91"/>
      <c r="D8" s="92"/>
      <c r="E8" s="74"/>
      <c r="F8" s="74"/>
      <c r="G8" s="74"/>
      <c r="H8" s="89" t="s">
        <v>3156</v>
      </c>
      <c r="I8" s="86" t="s">
        <v>3380</v>
      </c>
      <c r="J8" s="243">
        <f>TRIM(I8)+$J$4</f>
        <v>0.7291666666666667</v>
      </c>
    </row>
    <row r="9" spans="2:9" ht="12.75">
      <c r="B9" s="81" t="s">
        <v>3063</v>
      </c>
      <c r="C9" s="82" t="s">
        <v>3064</v>
      </c>
      <c r="D9" s="83" t="s">
        <v>3065</v>
      </c>
      <c r="E9" s="84" t="s">
        <v>3066</v>
      </c>
      <c r="F9" s="82"/>
      <c r="G9" s="83" t="s">
        <v>3067</v>
      </c>
      <c r="H9" s="83" t="s">
        <v>3068</v>
      </c>
      <c r="I9" s="85" t="s">
        <v>3069</v>
      </c>
    </row>
    <row r="10" spans="1:10" ht="15" customHeight="1">
      <c r="A10" s="261" t="s">
        <v>3213</v>
      </c>
      <c r="B10" s="262">
        <v>2</v>
      </c>
      <c r="C10" s="263" t="s">
        <v>3105</v>
      </c>
      <c r="D10" s="258" t="s">
        <v>3053</v>
      </c>
      <c r="E10" s="258" t="s">
        <v>3054</v>
      </c>
      <c r="F10" s="263" t="s">
        <v>3110</v>
      </c>
      <c r="G10" s="258" t="s">
        <v>3127</v>
      </c>
      <c r="H10" s="258" t="s">
        <v>3055</v>
      </c>
      <c r="I10" s="86" t="s">
        <v>3177</v>
      </c>
      <c r="J10" s="257"/>
    </row>
    <row r="11" spans="1:10" ht="15" customHeight="1">
      <c r="A11" s="261" t="s">
        <v>3214</v>
      </c>
      <c r="B11" s="262">
        <v>4</v>
      </c>
      <c r="C11" s="263" t="s">
        <v>3158</v>
      </c>
      <c r="D11" s="258" t="s">
        <v>3149</v>
      </c>
      <c r="E11" s="258" t="s">
        <v>3007</v>
      </c>
      <c r="F11" s="263" t="s">
        <v>3110</v>
      </c>
      <c r="G11" s="258" t="s">
        <v>3215</v>
      </c>
      <c r="H11" s="258" t="s">
        <v>3164</v>
      </c>
      <c r="I11" s="86" t="s">
        <v>3178</v>
      </c>
      <c r="J11" s="257"/>
    </row>
    <row r="12" spans="1:10" ht="15" customHeight="1">
      <c r="A12" s="261" t="s">
        <v>3216</v>
      </c>
      <c r="B12" s="262">
        <v>5</v>
      </c>
      <c r="C12" s="263" t="s">
        <v>3158</v>
      </c>
      <c r="D12" s="258" t="s">
        <v>3161</v>
      </c>
      <c r="E12" s="258" t="s">
        <v>3191</v>
      </c>
      <c r="F12" s="263" t="s">
        <v>3110</v>
      </c>
      <c r="G12" s="258" t="s">
        <v>3127</v>
      </c>
      <c r="H12" s="258" t="s">
        <v>3164</v>
      </c>
      <c r="I12" s="86" t="s">
        <v>3182</v>
      </c>
      <c r="J12" s="257"/>
    </row>
    <row r="13" spans="1:10" ht="15" customHeight="1">
      <c r="A13" s="261" t="s">
        <v>3217</v>
      </c>
      <c r="B13" s="262">
        <v>6</v>
      </c>
      <c r="C13" s="263" t="s">
        <v>3105</v>
      </c>
      <c r="D13" s="258" t="s">
        <v>3016</v>
      </c>
      <c r="E13" s="258" t="s">
        <v>3017</v>
      </c>
      <c r="F13" s="263" t="s">
        <v>3110</v>
      </c>
      <c r="G13" s="258" t="s">
        <v>2601</v>
      </c>
      <c r="H13" s="258" t="s">
        <v>3056</v>
      </c>
      <c r="I13" s="86" t="s">
        <v>3183</v>
      </c>
      <c r="J13" s="257"/>
    </row>
    <row r="14" spans="1:10" ht="15" customHeight="1">
      <c r="A14" s="261" t="s">
        <v>3218</v>
      </c>
      <c r="B14" s="262">
        <v>7</v>
      </c>
      <c r="C14" s="263" t="s">
        <v>3158</v>
      </c>
      <c r="D14" s="258" t="s">
        <v>3179</v>
      </c>
      <c r="E14" s="258" t="s">
        <v>3180</v>
      </c>
      <c r="F14" s="263" t="s">
        <v>3110</v>
      </c>
      <c r="G14" s="258" t="s">
        <v>3023</v>
      </c>
      <c r="H14" s="258" t="s">
        <v>3181</v>
      </c>
      <c r="I14" s="86" t="s">
        <v>3187</v>
      </c>
      <c r="J14" s="257"/>
    </row>
    <row r="15" spans="1:10" ht="15" customHeight="1">
      <c r="A15" s="261" t="s">
        <v>3219</v>
      </c>
      <c r="B15" s="262">
        <v>8</v>
      </c>
      <c r="C15" s="263" t="s">
        <v>3105</v>
      </c>
      <c r="D15" s="258" t="s">
        <v>2602</v>
      </c>
      <c r="E15" s="258" t="s">
        <v>2603</v>
      </c>
      <c r="F15" s="263" t="s">
        <v>2585</v>
      </c>
      <c r="G15" s="258" t="s">
        <v>2604</v>
      </c>
      <c r="H15" s="258" t="s">
        <v>3056</v>
      </c>
      <c r="I15" s="86" t="s">
        <v>3189</v>
      </c>
      <c r="J15" s="257"/>
    </row>
    <row r="16" spans="1:10" ht="15" customHeight="1">
      <c r="A16" s="261" t="s">
        <v>3220</v>
      </c>
      <c r="B16" s="262">
        <v>9</v>
      </c>
      <c r="C16" s="263" t="s">
        <v>3105</v>
      </c>
      <c r="D16" s="258" t="s">
        <v>2605</v>
      </c>
      <c r="E16" s="258" t="s">
        <v>2606</v>
      </c>
      <c r="F16" s="263" t="s">
        <v>3135</v>
      </c>
      <c r="G16" s="258" t="s">
        <v>2607</v>
      </c>
      <c r="H16" s="258" t="s">
        <v>3056</v>
      </c>
      <c r="I16" s="86" t="s">
        <v>3190</v>
      </c>
      <c r="J16" s="257"/>
    </row>
    <row r="17" spans="1:10" ht="15" customHeight="1">
      <c r="A17" s="261" t="s">
        <v>3221</v>
      </c>
      <c r="B17" s="262">
        <v>10</v>
      </c>
      <c r="C17" s="263" t="s">
        <v>3158</v>
      </c>
      <c r="D17" s="258" t="s">
        <v>2608</v>
      </c>
      <c r="E17" s="258" t="s">
        <v>2609</v>
      </c>
      <c r="F17" s="263" t="s">
        <v>3109</v>
      </c>
      <c r="G17" s="258" t="s">
        <v>2610</v>
      </c>
      <c r="H17" s="258" t="s">
        <v>3164</v>
      </c>
      <c r="I17" s="86" t="s">
        <v>3192</v>
      </c>
      <c r="J17" s="257"/>
    </row>
    <row r="18" spans="1:10" ht="15" customHeight="1">
      <c r="A18" s="261" t="s">
        <v>3222</v>
      </c>
      <c r="B18" s="262">
        <v>11</v>
      </c>
      <c r="C18" s="263" t="s">
        <v>3158</v>
      </c>
      <c r="D18" s="258" t="s">
        <v>3210</v>
      </c>
      <c r="E18" s="258" t="s">
        <v>3019</v>
      </c>
      <c r="F18" s="263" t="s">
        <v>3135</v>
      </c>
      <c r="G18" s="258" t="s">
        <v>3020</v>
      </c>
      <c r="H18" s="258" t="s">
        <v>3164</v>
      </c>
      <c r="I18" s="86" t="s">
        <v>3193</v>
      </c>
      <c r="J18" s="257"/>
    </row>
    <row r="19" spans="1:10" ht="15" customHeight="1">
      <c r="A19" s="261" t="s">
        <v>3223</v>
      </c>
      <c r="B19" s="262">
        <v>14</v>
      </c>
      <c r="C19" s="263" t="s">
        <v>3105</v>
      </c>
      <c r="D19" s="258" t="s">
        <v>3211</v>
      </c>
      <c r="E19" s="258" t="s">
        <v>2613</v>
      </c>
      <c r="F19" s="263" t="s">
        <v>3135</v>
      </c>
      <c r="G19" s="258" t="s">
        <v>2607</v>
      </c>
      <c r="H19" s="258" t="s">
        <v>3056</v>
      </c>
      <c r="I19" s="86" t="s">
        <v>3194</v>
      </c>
      <c r="J19" s="257"/>
    </row>
    <row r="20" spans="1:10" ht="15" customHeight="1">
      <c r="A20" s="261" t="s">
        <v>3224</v>
      </c>
      <c r="B20" s="262">
        <v>15</v>
      </c>
      <c r="C20" s="263" t="s">
        <v>3158</v>
      </c>
      <c r="D20" s="258" t="s">
        <v>3147</v>
      </c>
      <c r="E20" s="258" t="s">
        <v>3148</v>
      </c>
      <c r="F20" s="263" t="s">
        <v>3110</v>
      </c>
      <c r="G20" s="258" t="s">
        <v>2614</v>
      </c>
      <c r="H20" s="258" t="s">
        <v>3164</v>
      </c>
      <c r="I20" s="86" t="s">
        <v>3195</v>
      </c>
      <c r="J20" s="257"/>
    </row>
    <row r="21" spans="1:10" ht="15" customHeight="1">
      <c r="A21" s="261" t="s">
        <v>3225</v>
      </c>
      <c r="B21" s="262">
        <v>16</v>
      </c>
      <c r="C21" s="263" t="s">
        <v>3158</v>
      </c>
      <c r="D21" s="258" t="s">
        <v>3021</v>
      </c>
      <c r="E21" s="258" t="s">
        <v>2615</v>
      </c>
      <c r="F21" s="263" t="s">
        <v>3110</v>
      </c>
      <c r="G21" s="258" t="s">
        <v>3113</v>
      </c>
      <c r="H21" s="258" t="s">
        <v>3116</v>
      </c>
      <c r="I21" s="86" t="s">
        <v>3196</v>
      </c>
      <c r="J21" s="257"/>
    </row>
    <row r="22" spans="1:10" ht="15" customHeight="1">
      <c r="A22" s="261" t="s">
        <v>3226</v>
      </c>
      <c r="B22" s="262">
        <v>17</v>
      </c>
      <c r="C22" s="263" t="s">
        <v>3158</v>
      </c>
      <c r="D22" s="258" t="s">
        <v>3199</v>
      </c>
      <c r="E22" s="258" t="s">
        <v>3200</v>
      </c>
      <c r="F22" s="263" t="s">
        <v>3201</v>
      </c>
      <c r="G22" s="258" t="s">
        <v>2616</v>
      </c>
      <c r="H22" s="258" t="s">
        <v>3181</v>
      </c>
      <c r="I22" s="86" t="s">
        <v>3197</v>
      </c>
      <c r="J22" s="257"/>
    </row>
    <row r="23" spans="1:10" ht="15" customHeight="1">
      <c r="A23" s="261" t="s">
        <v>3227</v>
      </c>
      <c r="B23" s="262">
        <v>18</v>
      </c>
      <c r="C23" s="263" t="s">
        <v>3105</v>
      </c>
      <c r="D23" s="258" t="s">
        <v>2617</v>
      </c>
      <c r="E23" s="258" t="s">
        <v>2618</v>
      </c>
      <c r="F23" s="263" t="s">
        <v>3212</v>
      </c>
      <c r="G23" s="258" t="s">
        <v>2620</v>
      </c>
      <c r="H23" s="258" t="s">
        <v>3056</v>
      </c>
      <c r="I23" s="86" t="s">
        <v>3198</v>
      </c>
      <c r="J23" s="257"/>
    </row>
    <row r="24" spans="1:10" ht="15" customHeight="1">
      <c r="A24" s="261" t="s">
        <v>3228</v>
      </c>
      <c r="B24" s="262">
        <v>19</v>
      </c>
      <c r="C24" s="263" t="s">
        <v>3158</v>
      </c>
      <c r="D24" s="258" t="s">
        <v>2621</v>
      </c>
      <c r="E24" s="258" t="s">
        <v>2622</v>
      </c>
      <c r="F24" s="263" t="s">
        <v>3135</v>
      </c>
      <c r="G24" s="258" t="s">
        <v>2623</v>
      </c>
      <c r="H24" s="258" t="s">
        <v>3181</v>
      </c>
      <c r="I24" s="86" t="s">
        <v>2529</v>
      </c>
      <c r="J24" s="257"/>
    </row>
    <row r="25" spans="1:10" ht="15" customHeight="1">
      <c r="A25" s="261" t="s">
        <v>3229</v>
      </c>
      <c r="B25" s="262">
        <v>20</v>
      </c>
      <c r="C25" s="263" t="s">
        <v>3099</v>
      </c>
      <c r="D25" s="258" t="s">
        <v>2624</v>
      </c>
      <c r="E25" s="258" t="s">
        <v>2625</v>
      </c>
      <c r="F25" s="263" t="s">
        <v>3141</v>
      </c>
      <c r="G25" s="258" t="s">
        <v>2626</v>
      </c>
      <c r="H25" s="258" t="s">
        <v>3112</v>
      </c>
      <c r="I25" s="86" t="s">
        <v>2530</v>
      </c>
      <c r="J25" s="257"/>
    </row>
    <row r="26" spans="1:10" ht="15" customHeight="1">
      <c r="A26" s="261" t="s">
        <v>3230</v>
      </c>
      <c r="B26" s="262">
        <v>21</v>
      </c>
      <c r="C26" s="263" t="s">
        <v>3099</v>
      </c>
      <c r="D26" s="258" t="s">
        <v>2627</v>
      </c>
      <c r="E26" s="258" t="s">
        <v>2628</v>
      </c>
      <c r="F26" s="263" t="s">
        <v>2585</v>
      </c>
      <c r="G26" s="258" t="s">
        <v>2629</v>
      </c>
      <c r="H26" s="258" t="s">
        <v>3112</v>
      </c>
      <c r="I26" s="86" t="s">
        <v>2531</v>
      </c>
      <c r="J26" s="257"/>
    </row>
    <row r="27" spans="1:10" ht="15" customHeight="1">
      <c r="A27" s="261" t="s">
        <v>3231</v>
      </c>
      <c r="B27" s="262">
        <v>24</v>
      </c>
      <c r="C27" s="263" t="s">
        <v>3158</v>
      </c>
      <c r="D27" s="258" t="s">
        <v>2632</v>
      </c>
      <c r="E27" s="258" t="s">
        <v>2633</v>
      </c>
      <c r="F27" s="263" t="s">
        <v>2619</v>
      </c>
      <c r="G27" s="258" t="s">
        <v>2634</v>
      </c>
      <c r="H27" s="258" t="s">
        <v>3116</v>
      </c>
      <c r="I27" s="86" t="s">
        <v>2532</v>
      </c>
      <c r="J27" s="257"/>
    </row>
    <row r="28" spans="1:10" ht="15" customHeight="1">
      <c r="A28" s="261" t="s">
        <v>3232</v>
      </c>
      <c r="B28" s="262">
        <v>25</v>
      </c>
      <c r="C28" s="263" t="s">
        <v>3105</v>
      </c>
      <c r="D28" s="258" t="s">
        <v>3026</v>
      </c>
      <c r="E28" s="258" t="s">
        <v>3027</v>
      </c>
      <c r="F28" s="263" t="s">
        <v>3110</v>
      </c>
      <c r="G28" s="258" t="s">
        <v>2601</v>
      </c>
      <c r="H28" s="258" t="s">
        <v>3028</v>
      </c>
      <c r="I28" s="86" t="s">
        <v>2533</v>
      </c>
      <c r="J28" s="257"/>
    </row>
    <row r="29" spans="1:10" ht="15" customHeight="1">
      <c r="A29" s="261" t="s">
        <v>3233</v>
      </c>
      <c r="B29" s="262">
        <v>26</v>
      </c>
      <c r="C29" s="263" t="s">
        <v>3158</v>
      </c>
      <c r="D29" s="258" t="s">
        <v>2635</v>
      </c>
      <c r="E29" s="258" t="s">
        <v>2636</v>
      </c>
      <c r="F29" s="263" t="s">
        <v>3135</v>
      </c>
      <c r="G29" s="258" t="s">
        <v>2637</v>
      </c>
      <c r="H29" s="258" t="s">
        <v>3112</v>
      </c>
      <c r="I29" s="86" t="s">
        <v>2534</v>
      </c>
      <c r="J29" s="257"/>
    </row>
    <row r="30" spans="1:10" ht="15" customHeight="1">
      <c r="A30" s="261" t="s">
        <v>3234</v>
      </c>
      <c r="B30" s="262">
        <v>27</v>
      </c>
      <c r="C30" s="263" t="s">
        <v>3099</v>
      </c>
      <c r="D30" s="258" t="s">
        <v>2542</v>
      </c>
      <c r="E30" s="258" t="s">
        <v>2638</v>
      </c>
      <c r="F30" s="263" t="s">
        <v>3110</v>
      </c>
      <c r="G30" s="258" t="s">
        <v>3114</v>
      </c>
      <c r="H30" s="258" t="s">
        <v>3115</v>
      </c>
      <c r="I30" s="86" t="s">
        <v>2535</v>
      </c>
      <c r="J30" s="257"/>
    </row>
    <row r="31" spans="1:10" ht="15" customHeight="1">
      <c r="A31" s="261" t="s">
        <v>3235</v>
      </c>
      <c r="B31" s="262">
        <v>28</v>
      </c>
      <c r="C31" s="263" t="s">
        <v>3158</v>
      </c>
      <c r="D31" s="269" t="s">
        <v>2639</v>
      </c>
      <c r="E31" s="258" t="s">
        <v>2640</v>
      </c>
      <c r="F31" s="263" t="s">
        <v>3135</v>
      </c>
      <c r="G31" s="258" t="s">
        <v>2641</v>
      </c>
      <c r="H31" s="258" t="s">
        <v>3181</v>
      </c>
      <c r="I31" s="86" t="s">
        <v>2536</v>
      </c>
      <c r="J31" s="257"/>
    </row>
    <row r="32" spans="1:10" ht="15" customHeight="1">
      <c r="A32" s="261" t="s">
        <v>3236</v>
      </c>
      <c r="B32" s="262">
        <v>29</v>
      </c>
      <c r="C32" s="263" t="s">
        <v>3158</v>
      </c>
      <c r="D32" s="258" t="s">
        <v>2552</v>
      </c>
      <c r="E32" s="258" t="s">
        <v>2553</v>
      </c>
      <c r="F32" s="263" t="s">
        <v>3109</v>
      </c>
      <c r="G32" s="258" t="s">
        <v>2554</v>
      </c>
      <c r="H32" s="258" t="s">
        <v>3164</v>
      </c>
      <c r="I32" s="86" t="s">
        <v>2537</v>
      </c>
      <c r="J32" s="257"/>
    </row>
    <row r="33" spans="1:10" ht="15" customHeight="1">
      <c r="A33" s="261" t="s">
        <v>3237</v>
      </c>
      <c r="B33" s="262">
        <v>95</v>
      </c>
      <c r="C33" s="263" t="s">
        <v>3158</v>
      </c>
      <c r="D33" s="269" t="s">
        <v>2849</v>
      </c>
      <c r="E33" s="269" t="s">
        <v>2850</v>
      </c>
      <c r="F33" s="263" t="s">
        <v>3109</v>
      </c>
      <c r="G33" s="258" t="s">
        <v>2734</v>
      </c>
      <c r="H33" s="258" t="s">
        <v>3181</v>
      </c>
      <c r="I33" s="86" t="s">
        <v>2538</v>
      </c>
      <c r="J33" s="257"/>
    </row>
    <row r="34" spans="1:10" ht="15" customHeight="1">
      <c r="A34" s="261" t="s">
        <v>3238</v>
      </c>
      <c r="B34" s="262">
        <v>23</v>
      </c>
      <c r="C34" s="263" t="s">
        <v>3102</v>
      </c>
      <c r="D34" s="258" t="s">
        <v>2630</v>
      </c>
      <c r="E34" s="258" t="s">
        <v>2631</v>
      </c>
      <c r="F34" s="263" t="s">
        <v>3135</v>
      </c>
      <c r="G34" s="258" t="s">
        <v>3113</v>
      </c>
      <c r="H34" s="258" t="s">
        <v>3153</v>
      </c>
      <c r="I34" s="86" t="s">
        <v>2539</v>
      </c>
      <c r="J34" s="257"/>
    </row>
    <row r="35" spans="1:10" ht="15" customHeight="1">
      <c r="A35" s="261" t="s">
        <v>3239</v>
      </c>
      <c r="B35" s="262">
        <v>30</v>
      </c>
      <c r="C35" s="263" t="s">
        <v>3102</v>
      </c>
      <c r="D35" s="258" t="s">
        <v>2642</v>
      </c>
      <c r="E35" s="258" t="s">
        <v>2643</v>
      </c>
      <c r="F35" s="263" t="s">
        <v>3110</v>
      </c>
      <c r="G35" s="258" t="s">
        <v>2644</v>
      </c>
      <c r="H35" s="258" t="s">
        <v>3154</v>
      </c>
      <c r="I35" s="86" t="s">
        <v>2540</v>
      </c>
      <c r="J35" s="257"/>
    </row>
    <row r="36" spans="1:10" ht="15" customHeight="1">
      <c r="A36" s="261" t="s">
        <v>3240</v>
      </c>
      <c r="B36" s="262">
        <v>31</v>
      </c>
      <c r="C36" s="263" t="s">
        <v>3102</v>
      </c>
      <c r="D36" s="258" t="s">
        <v>2645</v>
      </c>
      <c r="E36" s="258" t="s">
        <v>2646</v>
      </c>
      <c r="F36" s="263" t="s">
        <v>2585</v>
      </c>
      <c r="G36" s="258" t="s">
        <v>2644</v>
      </c>
      <c r="H36" s="258" t="s">
        <v>3056</v>
      </c>
      <c r="I36" s="86" t="s">
        <v>2541</v>
      </c>
      <c r="J36" s="257"/>
    </row>
    <row r="37" spans="1:10" ht="15" customHeight="1">
      <c r="A37" s="261" t="s">
        <v>3241</v>
      </c>
      <c r="B37" s="262">
        <v>32</v>
      </c>
      <c r="C37" s="263" t="s">
        <v>3102</v>
      </c>
      <c r="D37" s="258" t="s">
        <v>2647</v>
      </c>
      <c r="E37" s="258" t="s">
        <v>2648</v>
      </c>
      <c r="F37" s="263" t="s">
        <v>3109</v>
      </c>
      <c r="G37" s="258" t="s">
        <v>2649</v>
      </c>
      <c r="H37" s="258" t="s">
        <v>3154</v>
      </c>
      <c r="I37" s="86" t="s">
        <v>2543</v>
      </c>
      <c r="J37" s="257"/>
    </row>
    <row r="38" spans="1:10" ht="15" customHeight="1">
      <c r="A38" s="261" t="s">
        <v>3242</v>
      </c>
      <c r="B38" s="262">
        <v>33</v>
      </c>
      <c r="C38" s="263" t="s">
        <v>3102</v>
      </c>
      <c r="D38" s="258" t="s">
        <v>2650</v>
      </c>
      <c r="E38" s="258" t="s">
        <v>2651</v>
      </c>
      <c r="F38" s="263" t="s">
        <v>3109</v>
      </c>
      <c r="G38" s="258" t="s">
        <v>2652</v>
      </c>
      <c r="H38" s="258" t="s">
        <v>3154</v>
      </c>
      <c r="I38" s="86" t="s">
        <v>2544</v>
      </c>
      <c r="J38" s="257"/>
    </row>
    <row r="39" spans="1:10" ht="15" customHeight="1">
      <c r="A39" s="261" t="s">
        <v>3243</v>
      </c>
      <c r="B39" s="262">
        <v>34</v>
      </c>
      <c r="C39" s="263" t="s">
        <v>3102</v>
      </c>
      <c r="D39" s="258" t="s">
        <v>3125</v>
      </c>
      <c r="E39" s="258" t="s">
        <v>3126</v>
      </c>
      <c r="F39" s="263" t="s">
        <v>3110</v>
      </c>
      <c r="G39" s="258" t="s">
        <v>3127</v>
      </c>
      <c r="H39" s="258" t="s">
        <v>3154</v>
      </c>
      <c r="I39" s="86" t="s">
        <v>2545</v>
      </c>
      <c r="J39" s="257"/>
    </row>
    <row r="40" spans="1:10" ht="15" customHeight="1">
      <c r="A40" s="261" t="s">
        <v>3244</v>
      </c>
      <c r="B40" s="262">
        <v>35</v>
      </c>
      <c r="C40" s="263" t="s">
        <v>3102</v>
      </c>
      <c r="D40" s="258" t="s">
        <v>3022</v>
      </c>
      <c r="E40" s="258" t="s">
        <v>3150</v>
      </c>
      <c r="F40" s="263" t="s">
        <v>3110</v>
      </c>
      <c r="G40" s="258" t="s">
        <v>3023</v>
      </c>
      <c r="H40" s="258" t="s">
        <v>3154</v>
      </c>
      <c r="I40" s="86" t="s">
        <v>2546</v>
      </c>
      <c r="J40" s="257"/>
    </row>
    <row r="41" spans="1:10" ht="15" customHeight="1">
      <c r="A41" s="261" t="s">
        <v>3245</v>
      </c>
      <c r="B41" s="262">
        <v>36</v>
      </c>
      <c r="C41" s="263" t="s">
        <v>3102</v>
      </c>
      <c r="D41" s="258" t="s">
        <v>2653</v>
      </c>
      <c r="E41" s="258" t="s">
        <v>2654</v>
      </c>
      <c r="F41" s="263" t="s">
        <v>2585</v>
      </c>
      <c r="G41" s="258" t="s">
        <v>2655</v>
      </c>
      <c r="H41" s="258" t="s">
        <v>3153</v>
      </c>
      <c r="I41" s="86" t="s">
        <v>2549</v>
      </c>
      <c r="J41" s="257"/>
    </row>
    <row r="42" spans="1:10" ht="15" customHeight="1">
      <c r="A42" s="261" t="s">
        <v>3246</v>
      </c>
      <c r="B42" s="262">
        <v>37</v>
      </c>
      <c r="C42" s="263" t="s">
        <v>3102</v>
      </c>
      <c r="D42" s="258" t="s">
        <v>2656</v>
      </c>
      <c r="E42" s="258" t="s">
        <v>2657</v>
      </c>
      <c r="F42" s="263" t="s">
        <v>3109</v>
      </c>
      <c r="G42" s="258" t="s">
        <v>2658</v>
      </c>
      <c r="H42" s="258" t="s">
        <v>3154</v>
      </c>
      <c r="I42" s="86" t="s">
        <v>2550</v>
      </c>
      <c r="J42" s="257"/>
    </row>
    <row r="43" spans="1:10" ht="15" customHeight="1">
      <c r="A43" s="261" t="s">
        <v>3247</v>
      </c>
      <c r="B43" s="262">
        <v>38</v>
      </c>
      <c r="C43" s="263" t="s">
        <v>3102</v>
      </c>
      <c r="D43" s="258" t="s">
        <v>3031</v>
      </c>
      <c r="E43" s="258" t="s">
        <v>3159</v>
      </c>
      <c r="F43" s="263" t="s">
        <v>3110</v>
      </c>
      <c r="G43" s="258" t="s">
        <v>3127</v>
      </c>
      <c r="H43" s="258" t="s">
        <v>3154</v>
      </c>
      <c r="I43" s="86" t="s">
        <v>2551</v>
      </c>
      <c r="J43" s="257"/>
    </row>
    <row r="44" spans="1:10" ht="15" customHeight="1">
      <c r="A44" s="261" t="s">
        <v>3248</v>
      </c>
      <c r="B44" s="262">
        <v>39</v>
      </c>
      <c r="C44" s="263" t="s">
        <v>3100</v>
      </c>
      <c r="D44" s="258" t="s">
        <v>3119</v>
      </c>
      <c r="E44" s="258" t="s">
        <v>3120</v>
      </c>
      <c r="F44" s="263" t="s">
        <v>3110</v>
      </c>
      <c r="G44" s="258" t="s">
        <v>3117</v>
      </c>
      <c r="H44" s="258" t="s">
        <v>3118</v>
      </c>
      <c r="I44" s="86" t="s">
        <v>2556</v>
      </c>
      <c r="J44" s="257"/>
    </row>
    <row r="45" spans="1:10" ht="15" customHeight="1">
      <c r="A45" s="261" t="s">
        <v>3249</v>
      </c>
      <c r="B45" s="262">
        <v>40</v>
      </c>
      <c r="C45" s="263" t="s">
        <v>3100</v>
      </c>
      <c r="D45" s="258" t="s">
        <v>3030</v>
      </c>
      <c r="E45" s="258" t="s">
        <v>3013</v>
      </c>
      <c r="F45" s="263" t="s">
        <v>3110</v>
      </c>
      <c r="G45" s="258" t="s">
        <v>3121</v>
      </c>
      <c r="H45" s="258" t="s">
        <v>3118</v>
      </c>
      <c r="I45" s="86" t="s">
        <v>2559</v>
      </c>
      <c r="J45" s="257"/>
    </row>
    <row r="46" spans="1:10" ht="15" customHeight="1">
      <c r="A46" s="261" t="s">
        <v>3250</v>
      </c>
      <c r="B46" s="262">
        <v>41</v>
      </c>
      <c r="C46" s="263" t="s">
        <v>3098</v>
      </c>
      <c r="D46" s="258" t="s">
        <v>2659</v>
      </c>
      <c r="E46" s="258" t="s">
        <v>2660</v>
      </c>
      <c r="F46" s="263" t="s">
        <v>3109</v>
      </c>
      <c r="G46" s="258" t="s">
        <v>3186</v>
      </c>
      <c r="H46" s="258" t="s">
        <v>2861</v>
      </c>
      <c r="I46" s="86" t="s">
        <v>2561</v>
      </c>
      <c r="J46" s="257"/>
    </row>
    <row r="47" spans="1:10" ht="15" customHeight="1">
      <c r="A47" s="261" t="s">
        <v>3251</v>
      </c>
      <c r="B47" s="262">
        <v>42</v>
      </c>
      <c r="C47" s="263" t="s">
        <v>3100</v>
      </c>
      <c r="D47" s="258" t="s">
        <v>2661</v>
      </c>
      <c r="E47" s="258" t="s">
        <v>2662</v>
      </c>
      <c r="F47" s="263" t="s">
        <v>2585</v>
      </c>
      <c r="G47" s="258" t="s">
        <v>2663</v>
      </c>
      <c r="H47" s="258" t="s">
        <v>3118</v>
      </c>
      <c r="I47" s="86" t="s">
        <v>2564</v>
      </c>
      <c r="J47" s="257"/>
    </row>
    <row r="48" spans="1:10" ht="15" customHeight="1">
      <c r="A48" s="261" t="s">
        <v>3252</v>
      </c>
      <c r="B48" s="262">
        <v>43</v>
      </c>
      <c r="C48" s="263" t="s">
        <v>3100</v>
      </c>
      <c r="D48" s="258" t="s">
        <v>2920</v>
      </c>
      <c r="E48" s="258" t="s">
        <v>2921</v>
      </c>
      <c r="F48" s="263" t="s">
        <v>2585</v>
      </c>
      <c r="G48" s="258" t="s">
        <v>2922</v>
      </c>
      <c r="H48" s="258" t="s">
        <v>3118</v>
      </c>
      <c r="I48" s="86" t="s">
        <v>2565</v>
      </c>
      <c r="J48" s="257"/>
    </row>
    <row r="49" spans="1:10" ht="15" customHeight="1">
      <c r="A49" s="261" t="s">
        <v>3253</v>
      </c>
      <c r="B49" s="262">
        <v>44</v>
      </c>
      <c r="C49" s="263" t="s">
        <v>3100</v>
      </c>
      <c r="D49" s="258" t="s">
        <v>3133</v>
      </c>
      <c r="E49" s="258" t="s">
        <v>3134</v>
      </c>
      <c r="F49" s="263" t="s">
        <v>3110</v>
      </c>
      <c r="G49" s="258" t="s">
        <v>2664</v>
      </c>
      <c r="H49" s="258" t="s">
        <v>3118</v>
      </c>
      <c r="I49" s="86" t="s">
        <v>2568</v>
      </c>
      <c r="J49" s="257"/>
    </row>
    <row r="50" spans="1:10" ht="15" customHeight="1">
      <c r="A50" s="261" t="s">
        <v>3254</v>
      </c>
      <c r="B50" s="262">
        <v>45</v>
      </c>
      <c r="C50" s="263" t="s">
        <v>3158</v>
      </c>
      <c r="D50" s="258" t="s">
        <v>3029</v>
      </c>
      <c r="E50" s="258" t="s">
        <v>2665</v>
      </c>
      <c r="F50" s="263" t="s">
        <v>3135</v>
      </c>
      <c r="G50" s="258" t="s">
        <v>2666</v>
      </c>
      <c r="H50" s="258" t="s">
        <v>3116</v>
      </c>
      <c r="I50" s="86" t="s">
        <v>2573</v>
      </c>
      <c r="J50" s="257"/>
    </row>
    <row r="51" spans="1:10" ht="15" customHeight="1">
      <c r="A51" s="261" t="s">
        <v>3255</v>
      </c>
      <c r="B51" s="262">
        <v>46</v>
      </c>
      <c r="C51" s="263" t="s">
        <v>3099</v>
      </c>
      <c r="D51" s="258" t="s">
        <v>3008</v>
      </c>
      <c r="E51" s="258" t="s">
        <v>3025</v>
      </c>
      <c r="F51" s="263" t="s">
        <v>3141</v>
      </c>
      <c r="G51" s="258" t="s">
        <v>2626</v>
      </c>
      <c r="H51" s="258" t="s">
        <v>3115</v>
      </c>
      <c r="I51" s="86" t="s">
        <v>2574</v>
      </c>
      <c r="J51" s="257"/>
    </row>
    <row r="52" spans="1:10" ht="15" customHeight="1">
      <c r="A52" s="261" t="s">
        <v>3256</v>
      </c>
      <c r="B52" s="262">
        <v>47</v>
      </c>
      <c r="C52" s="263" t="s">
        <v>3099</v>
      </c>
      <c r="D52" s="258" t="s">
        <v>2667</v>
      </c>
      <c r="E52" s="258" t="s">
        <v>2668</v>
      </c>
      <c r="F52" s="263" t="s">
        <v>3109</v>
      </c>
      <c r="G52" s="258" t="s">
        <v>2669</v>
      </c>
      <c r="H52" s="258" t="s">
        <v>2555</v>
      </c>
      <c r="I52" s="86" t="s">
        <v>2577</v>
      </c>
      <c r="J52" s="257"/>
    </row>
    <row r="53" spans="1:10" ht="15" customHeight="1">
      <c r="A53" s="261" t="s">
        <v>3257</v>
      </c>
      <c r="B53" s="262">
        <v>48</v>
      </c>
      <c r="C53" s="263" t="s">
        <v>3158</v>
      </c>
      <c r="D53" s="258" t="s">
        <v>2670</v>
      </c>
      <c r="E53" s="258" t="s">
        <v>2671</v>
      </c>
      <c r="F53" s="263" t="s">
        <v>3135</v>
      </c>
      <c r="G53" s="258" t="s">
        <v>2672</v>
      </c>
      <c r="H53" s="258" t="s">
        <v>3164</v>
      </c>
      <c r="I53" s="86" t="s">
        <v>2578</v>
      </c>
      <c r="J53" s="257"/>
    </row>
    <row r="54" spans="1:10" ht="15" customHeight="1">
      <c r="A54" s="261" t="s">
        <v>3258</v>
      </c>
      <c r="B54" s="262">
        <v>49</v>
      </c>
      <c r="C54" s="263" t="s">
        <v>3099</v>
      </c>
      <c r="D54" s="258" t="s">
        <v>2673</v>
      </c>
      <c r="E54" s="258" t="s">
        <v>2674</v>
      </c>
      <c r="F54" s="263" t="s">
        <v>2675</v>
      </c>
      <c r="G54" s="258" t="s">
        <v>3111</v>
      </c>
      <c r="H54" s="258" t="s">
        <v>3112</v>
      </c>
      <c r="I54" s="86" t="s">
        <v>2579</v>
      </c>
      <c r="J54" s="257"/>
    </row>
    <row r="55" spans="1:10" ht="15" customHeight="1">
      <c r="A55" s="261" t="s">
        <v>3259</v>
      </c>
      <c r="B55" s="262">
        <v>51</v>
      </c>
      <c r="C55" s="263" t="s">
        <v>3158</v>
      </c>
      <c r="D55" s="258" t="s">
        <v>2548</v>
      </c>
      <c r="E55" s="258" t="s">
        <v>2678</v>
      </c>
      <c r="F55" s="263" t="s">
        <v>3109</v>
      </c>
      <c r="G55" s="258" t="s">
        <v>2679</v>
      </c>
      <c r="H55" s="258" t="s">
        <v>3112</v>
      </c>
      <c r="I55" s="86" t="s">
        <v>2580</v>
      </c>
      <c r="J55" s="257"/>
    </row>
    <row r="56" spans="1:10" ht="15" customHeight="1">
      <c r="A56" s="261" t="s">
        <v>3260</v>
      </c>
      <c r="B56" s="262">
        <v>52</v>
      </c>
      <c r="C56" s="263" t="s">
        <v>3158</v>
      </c>
      <c r="D56" s="258" t="s">
        <v>2680</v>
      </c>
      <c r="E56" s="258" t="s">
        <v>2681</v>
      </c>
      <c r="F56" s="263" t="s">
        <v>2675</v>
      </c>
      <c r="G56" s="258" t="s">
        <v>2620</v>
      </c>
      <c r="H56" s="258" t="s">
        <v>3116</v>
      </c>
      <c r="I56" s="86" t="s">
        <v>2581</v>
      </c>
      <c r="J56" s="257"/>
    </row>
    <row r="57" spans="1:10" ht="15" customHeight="1">
      <c r="A57" s="261" t="s">
        <v>3261</v>
      </c>
      <c r="B57" s="262">
        <v>53</v>
      </c>
      <c r="C57" s="263" t="s">
        <v>3099</v>
      </c>
      <c r="D57" s="258" t="s">
        <v>2575</v>
      </c>
      <c r="E57" s="258" t="s">
        <v>2576</v>
      </c>
      <c r="F57" s="263" t="s">
        <v>3110</v>
      </c>
      <c r="G57" s="258" t="s">
        <v>2682</v>
      </c>
      <c r="H57" s="258" t="s">
        <v>3112</v>
      </c>
      <c r="I57" s="86" t="s">
        <v>2584</v>
      </c>
      <c r="J57" s="257"/>
    </row>
    <row r="58" spans="1:10" ht="15" customHeight="1">
      <c r="A58" s="261" t="s">
        <v>3262</v>
      </c>
      <c r="B58" s="262">
        <v>54</v>
      </c>
      <c r="C58" s="263" t="s">
        <v>3098</v>
      </c>
      <c r="D58" s="258" t="s">
        <v>2683</v>
      </c>
      <c r="E58" s="258" t="s">
        <v>2684</v>
      </c>
      <c r="F58" s="263" t="s">
        <v>3110</v>
      </c>
      <c r="G58" s="258" t="s">
        <v>3121</v>
      </c>
      <c r="H58" s="258" t="s">
        <v>2685</v>
      </c>
      <c r="I58" s="86" t="s">
        <v>2587</v>
      </c>
      <c r="J58" s="257"/>
    </row>
    <row r="59" spans="1:10" ht="15" customHeight="1">
      <c r="A59" s="261" t="s">
        <v>3263</v>
      </c>
      <c r="B59" s="262">
        <v>55</v>
      </c>
      <c r="C59" s="263" t="s">
        <v>3100</v>
      </c>
      <c r="D59" s="258" t="s">
        <v>2566</v>
      </c>
      <c r="E59" s="258" t="s">
        <v>2686</v>
      </c>
      <c r="F59" s="263" t="s">
        <v>3109</v>
      </c>
      <c r="G59" s="258" t="s">
        <v>2567</v>
      </c>
      <c r="H59" s="258" t="s">
        <v>3118</v>
      </c>
      <c r="I59" s="86" t="s">
        <v>2588</v>
      </c>
      <c r="J59" s="257"/>
    </row>
    <row r="60" spans="1:10" ht="15" customHeight="1">
      <c r="A60" s="261" t="s">
        <v>3264</v>
      </c>
      <c r="B60" s="262">
        <v>56</v>
      </c>
      <c r="C60" s="263" t="s">
        <v>3100</v>
      </c>
      <c r="D60" s="258" t="s">
        <v>2687</v>
      </c>
      <c r="E60" s="258" t="s">
        <v>2688</v>
      </c>
      <c r="F60" s="263" t="s">
        <v>3110</v>
      </c>
      <c r="G60" s="258" t="s">
        <v>3121</v>
      </c>
      <c r="H60" s="258" t="s">
        <v>3118</v>
      </c>
      <c r="I60" s="86" t="s">
        <v>2591</v>
      </c>
      <c r="J60" s="257"/>
    </row>
    <row r="61" spans="1:10" ht="15" customHeight="1">
      <c r="A61" s="261" t="s">
        <v>3265</v>
      </c>
      <c r="B61" s="262">
        <v>57</v>
      </c>
      <c r="C61" s="263" t="s">
        <v>3098</v>
      </c>
      <c r="D61" s="258" t="s">
        <v>3184</v>
      </c>
      <c r="E61" s="258" t="s">
        <v>3185</v>
      </c>
      <c r="F61" s="263" t="s">
        <v>3109</v>
      </c>
      <c r="G61" s="258" t="s">
        <v>2689</v>
      </c>
      <c r="H61" s="258" t="s">
        <v>2560</v>
      </c>
      <c r="I61" s="86" t="s">
        <v>2592</v>
      </c>
      <c r="J61" s="257"/>
    </row>
    <row r="62" spans="1:10" ht="15" customHeight="1">
      <c r="A62" s="261" t="s">
        <v>3266</v>
      </c>
      <c r="B62" s="262">
        <v>58</v>
      </c>
      <c r="C62" s="263" t="s">
        <v>3098</v>
      </c>
      <c r="D62" s="258" t="s">
        <v>3122</v>
      </c>
      <c r="E62" s="258" t="s">
        <v>3123</v>
      </c>
      <c r="F62" s="263" t="s">
        <v>3110</v>
      </c>
      <c r="G62" s="258" t="s">
        <v>3018</v>
      </c>
      <c r="H62" s="258" t="s">
        <v>3124</v>
      </c>
      <c r="I62" s="86" t="s">
        <v>2595</v>
      </c>
      <c r="J62" s="257"/>
    </row>
    <row r="63" spans="1:10" ht="15" customHeight="1">
      <c r="A63" s="261" t="s">
        <v>3267</v>
      </c>
      <c r="B63" s="262">
        <v>59</v>
      </c>
      <c r="C63" s="263" t="s">
        <v>3098</v>
      </c>
      <c r="D63" s="258" t="s">
        <v>2690</v>
      </c>
      <c r="E63" s="258" t="s">
        <v>2691</v>
      </c>
      <c r="F63" s="263" t="s">
        <v>3110</v>
      </c>
      <c r="G63" s="258" t="s">
        <v>3121</v>
      </c>
      <c r="H63" s="258" t="s">
        <v>2692</v>
      </c>
      <c r="I63" s="86" t="s">
        <v>2596</v>
      </c>
      <c r="J63" s="257"/>
    </row>
    <row r="64" spans="1:10" ht="15" customHeight="1">
      <c r="A64" s="261" t="s">
        <v>3268</v>
      </c>
      <c r="B64" s="262">
        <v>61</v>
      </c>
      <c r="C64" s="263" t="s">
        <v>3098</v>
      </c>
      <c r="D64" s="258" t="s">
        <v>2693</v>
      </c>
      <c r="E64" s="258" t="s">
        <v>2694</v>
      </c>
      <c r="F64" s="263" t="s">
        <v>3110</v>
      </c>
      <c r="G64" s="258" t="s">
        <v>2695</v>
      </c>
      <c r="H64" s="258" t="s">
        <v>3124</v>
      </c>
      <c r="I64" s="86" t="s">
        <v>2597</v>
      </c>
      <c r="J64" s="257"/>
    </row>
    <row r="65" spans="1:10" ht="15" customHeight="1">
      <c r="A65" s="261" t="s">
        <v>3269</v>
      </c>
      <c r="B65" s="262">
        <v>122</v>
      </c>
      <c r="C65" s="263" t="s">
        <v>3098</v>
      </c>
      <c r="D65" s="258" t="s">
        <v>2770</v>
      </c>
      <c r="E65" s="258" t="s">
        <v>2771</v>
      </c>
      <c r="F65" s="263" t="s">
        <v>3109</v>
      </c>
      <c r="G65" s="258" t="s">
        <v>2772</v>
      </c>
      <c r="H65" s="258" t="s">
        <v>2773</v>
      </c>
      <c r="I65" s="86" t="s">
        <v>2598</v>
      </c>
      <c r="J65" s="257"/>
    </row>
    <row r="66" spans="1:10" ht="15" customHeight="1">
      <c r="A66" s="261" t="s">
        <v>3270</v>
      </c>
      <c r="B66" s="262">
        <v>63</v>
      </c>
      <c r="C66" s="263" t="s">
        <v>3099</v>
      </c>
      <c r="D66" s="258" t="s">
        <v>3131</v>
      </c>
      <c r="E66" s="258" t="s">
        <v>3140</v>
      </c>
      <c r="F66" s="263" t="s">
        <v>3110</v>
      </c>
      <c r="G66" s="258" t="s">
        <v>3117</v>
      </c>
      <c r="H66" s="258" t="s">
        <v>3132</v>
      </c>
      <c r="I66" s="86" t="s">
        <v>2848</v>
      </c>
      <c r="J66" s="257"/>
    </row>
    <row r="67" spans="1:10" ht="15" customHeight="1">
      <c r="A67" s="261" t="s">
        <v>3271</v>
      </c>
      <c r="B67" s="262">
        <v>64</v>
      </c>
      <c r="C67" s="263" t="s">
        <v>3105</v>
      </c>
      <c r="D67" s="258" t="s">
        <v>3033</v>
      </c>
      <c r="E67" s="258" t="s">
        <v>3034</v>
      </c>
      <c r="F67" s="263" t="s">
        <v>3110</v>
      </c>
      <c r="G67" s="258" t="s">
        <v>2696</v>
      </c>
      <c r="H67" s="258" t="s">
        <v>2697</v>
      </c>
      <c r="I67" s="86" t="s">
        <v>2851</v>
      </c>
      <c r="J67" s="257"/>
    </row>
    <row r="68" spans="1:10" ht="15" customHeight="1">
      <c r="A68" s="261" t="s">
        <v>3272</v>
      </c>
      <c r="B68" s="262">
        <v>65</v>
      </c>
      <c r="C68" s="263" t="s">
        <v>3100</v>
      </c>
      <c r="D68" s="258" t="s">
        <v>2593</v>
      </c>
      <c r="E68" s="258" t="s">
        <v>2594</v>
      </c>
      <c r="F68" s="263" t="s">
        <v>3110</v>
      </c>
      <c r="G68" s="258" t="s">
        <v>3037</v>
      </c>
      <c r="H68" s="258" t="s">
        <v>3118</v>
      </c>
      <c r="I68" s="86" t="s">
        <v>2852</v>
      </c>
      <c r="J68" s="257"/>
    </row>
    <row r="69" spans="1:10" ht="15" customHeight="1">
      <c r="A69" s="261" t="s">
        <v>3273</v>
      </c>
      <c r="B69" s="262">
        <v>66</v>
      </c>
      <c r="C69" s="263" t="s">
        <v>3100</v>
      </c>
      <c r="D69" s="258" t="s">
        <v>2915</v>
      </c>
      <c r="E69" s="258" t="s">
        <v>3275</v>
      </c>
      <c r="F69" s="263" t="s">
        <v>2585</v>
      </c>
      <c r="G69" s="258" t="s">
        <v>2586</v>
      </c>
      <c r="H69" s="258" t="s">
        <v>3041</v>
      </c>
      <c r="I69" s="86" t="s">
        <v>2854</v>
      </c>
      <c r="J69" s="257"/>
    </row>
    <row r="70" spans="1:10" ht="15" customHeight="1">
      <c r="A70" s="261" t="s">
        <v>3274</v>
      </c>
      <c r="B70" s="262">
        <v>67</v>
      </c>
      <c r="C70" s="263" t="s">
        <v>3100</v>
      </c>
      <c r="D70" s="258" t="s">
        <v>3035</v>
      </c>
      <c r="E70" s="258" t="s">
        <v>3036</v>
      </c>
      <c r="F70" s="263" t="s">
        <v>3110</v>
      </c>
      <c r="G70" s="258" t="s">
        <v>3037</v>
      </c>
      <c r="H70" s="258" t="s">
        <v>3118</v>
      </c>
      <c r="I70" s="86" t="s">
        <v>2855</v>
      </c>
      <c r="J70" s="257"/>
    </row>
    <row r="71" spans="1:10" ht="15" customHeight="1">
      <c r="A71" s="261" t="s">
        <v>3276</v>
      </c>
      <c r="B71" s="262">
        <v>68</v>
      </c>
      <c r="C71" s="263" t="s">
        <v>3099</v>
      </c>
      <c r="D71" s="258" t="s">
        <v>2698</v>
      </c>
      <c r="E71" s="258" t="s">
        <v>2699</v>
      </c>
      <c r="F71" s="263" t="s">
        <v>3141</v>
      </c>
      <c r="G71" s="258" t="s">
        <v>2626</v>
      </c>
      <c r="H71" s="258" t="s">
        <v>2700</v>
      </c>
      <c r="I71" s="86" t="s">
        <v>2857</v>
      </c>
      <c r="J71" s="257"/>
    </row>
    <row r="72" spans="1:10" ht="15" customHeight="1">
      <c r="A72" s="261" t="s">
        <v>3277</v>
      </c>
      <c r="B72" s="262">
        <v>69</v>
      </c>
      <c r="C72" s="263" t="s">
        <v>3101</v>
      </c>
      <c r="D72" s="258" t="s">
        <v>2701</v>
      </c>
      <c r="E72" s="258" t="s">
        <v>2590</v>
      </c>
      <c r="F72" s="263" t="s">
        <v>3110</v>
      </c>
      <c r="G72" s="258" t="s">
        <v>2616</v>
      </c>
      <c r="H72" s="258" t="s">
        <v>2702</v>
      </c>
      <c r="I72" s="86" t="s">
        <v>2862</v>
      </c>
      <c r="J72" s="257"/>
    </row>
    <row r="73" spans="1:10" ht="15" customHeight="1">
      <c r="A73" s="261" t="s">
        <v>3278</v>
      </c>
      <c r="B73" s="262">
        <v>70</v>
      </c>
      <c r="C73" s="263" t="s">
        <v>3100</v>
      </c>
      <c r="D73" s="258" t="s">
        <v>2909</v>
      </c>
      <c r="E73" s="258" t="s">
        <v>2703</v>
      </c>
      <c r="F73" s="263" t="s">
        <v>3110</v>
      </c>
      <c r="G73" s="258" t="s">
        <v>3032</v>
      </c>
      <c r="H73" s="258" t="s">
        <v>3118</v>
      </c>
      <c r="I73" s="86" t="s">
        <v>2863</v>
      </c>
      <c r="J73" s="257"/>
    </row>
    <row r="74" spans="1:10" ht="15" customHeight="1">
      <c r="A74" s="261" t="s">
        <v>3279</v>
      </c>
      <c r="B74" s="262">
        <v>76</v>
      </c>
      <c r="C74" s="263" t="s">
        <v>3100</v>
      </c>
      <c r="D74" s="258" t="s">
        <v>2562</v>
      </c>
      <c r="E74" s="258" t="s">
        <v>2563</v>
      </c>
      <c r="F74" s="263" t="s">
        <v>3110</v>
      </c>
      <c r="G74" s="258" t="s">
        <v>2616</v>
      </c>
      <c r="H74" s="258" t="s">
        <v>3130</v>
      </c>
      <c r="I74" s="86" t="s">
        <v>2867</v>
      </c>
      <c r="J74" s="257"/>
    </row>
    <row r="75" spans="1:10" ht="15" customHeight="1">
      <c r="A75" s="261" t="s">
        <v>3280</v>
      </c>
      <c r="B75" s="262">
        <v>71</v>
      </c>
      <c r="C75" s="263" t="s">
        <v>3099</v>
      </c>
      <c r="D75" s="258" t="s">
        <v>2704</v>
      </c>
      <c r="E75" s="258" t="s">
        <v>2705</v>
      </c>
      <c r="F75" s="263" t="s">
        <v>3110</v>
      </c>
      <c r="G75" s="258" t="s">
        <v>3121</v>
      </c>
      <c r="H75" s="258" t="s">
        <v>2555</v>
      </c>
      <c r="I75" s="86" t="s">
        <v>2869</v>
      </c>
      <c r="J75" s="257"/>
    </row>
    <row r="76" spans="1:10" ht="15" customHeight="1">
      <c r="A76" s="261" t="s">
        <v>3281</v>
      </c>
      <c r="B76" s="262">
        <v>72</v>
      </c>
      <c r="C76" s="263" t="s">
        <v>3099</v>
      </c>
      <c r="D76" s="258" t="s">
        <v>2706</v>
      </c>
      <c r="E76" s="258" t="s">
        <v>2707</v>
      </c>
      <c r="F76" s="263" t="s">
        <v>3141</v>
      </c>
      <c r="G76" s="258" t="s">
        <v>2626</v>
      </c>
      <c r="H76" s="258" t="s">
        <v>3115</v>
      </c>
      <c r="I76" s="86" t="s">
        <v>2870</v>
      </c>
      <c r="J76" s="257"/>
    </row>
    <row r="77" spans="1:10" ht="15" customHeight="1">
      <c r="A77" s="261" t="s">
        <v>3282</v>
      </c>
      <c r="B77" s="262">
        <v>73</v>
      </c>
      <c r="C77" s="263" t="s">
        <v>3100</v>
      </c>
      <c r="D77" s="258" t="s">
        <v>3142</v>
      </c>
      <c r="E77" s="258" t="s">
        <v>3143</v>
      </c>
      <c r="F77" s="263" t="s">
        <v>3110</v>
      </c>
      <c r="G77" s="258" t="s">
        <v>2708</v>
      </c>
      <c r="H77" s="258" t="s">
        <v>3118</v>
      </c>
      <c r="I77" s="86" t="s">
        <v>2872</v>
      </c>
      <c r="J77" s="257"/>
    </row>
    <row r="78" spans="1:10" ht="15" customHeight="1">
      <c r="A78" s="261" t="s">
        <v>3283</v>
      </c>
      <c r="B78" s="262">
        <v>74</v>
      </c>
      <c r="C78" s="263" t="s">
        <v>3101</v>
      </c>
      <c r="D78" s="258" t="s">
        <v>2890</v>
      </c>
      <c r="E78" s="258" t="s">
        <v>2950</v>
      </c>
      <c r="F78" s="263" t="s">
        <v>3110</v>
      </c>
      <c r="G78" s="258" t="s">
        <v>3032</v>
      </c>
      <c r="H78" s="258" t="s">
        <v>2847</v>
      </c>
      <c r="I78" s="86" t="s">
        <v>2874</v>
      </c>
      <c r="J78" s="257"/>
    </row>
    <row r="79" spans="1:10" ht="15" customHeight="1">
      <c r="A79" s="261" t="s">
        <v>3284</v>
      </c>
      <c r="B79" s="262">
        <v>75</v>
      </c>
      <c r="C79" s="263" t="s">
        <v>3098</v>
      </c>
      <c r="D79" s="258" t="s">
        <v>2959</v>
      </c>
      <c r="E79" s="258" t="s">
        <v>2871</v>
      </c>
      <c r="F79" s="263" t="s">
        <v>3110</v>
      </c>
      <c r="G79" s="258" t="s">
        <v>2913</v>
      </c>
      <c r="H79" s="258" t="s">
        <v>2861</v>
      </c>
      <c r="I79" s="86" t="s">
        <v>2875</v>
      </c>
      <c r="J79" s="257"/>
    </row>
    <row r="80" spans="1:10" ht="15" customHeight="1">
      <c r="A80" s="261" t="s">
        <v>3285</v>
      </c>
      <c r="B80" s="262">
        <v>77</v>
      </c>
      <c r="C80" s="263" t="s">
        <v>3100</v>
      </c>
      <c r="D80" s="258" t="s">
        <v>2569</v>
      </c>
      <c r="E80" s="258" t="s">
        <v>2570</v>
      </c>
      <c r="F80" s="263" t="s">
        <v>3109</v>
      </c>
      <c r="G80" s="258" t="s">
        <v>2571</v>
      </c>
      <c r="H80" s="258" t="s">
        <v>2572</v>
      </c>
      <c r="I80" s="86" t="s">
        <v>2876</v>
      </c>
      <c r="J80" s="257"/>
    </row>
    <row r="81" spans="1:10" ht="15" customHeight="1">
      <c r="A81" s="261" t="s">
        <v>3286</v>
      </c>
      <c r="B81" s="262">
        <v>78</v>
      </c>
      <c r="C81" s="263" t="s">
        <v>3101</v>
      </c>
      <c r="D81" s="258" t="s">
        <v>2709</v>
      </c>
      <c r="E81" s="258" t="s">
        <v>2710</v>
      </c>
      <c r="F81" s="263" t="s">
        <v>3110</v>
      </c>
      <c r="G81" s="258" t="s">
        <v>3121</v>
      </c>
      <c r="H81" s="258" t="s">
        <v>2711</v>
      </c>
      <c r="I81" s="86" t="s">
        <v>2877</v>
      </c>
      <c r="J81" s="257"/>
    </row>
    <row r="82" spans="1:10" ht="15" customHeight="1">
      <c r="A82" s="261" t="s">
        <v>3287</v>
      </c>
      <c r="B82" s="262">
        <v>79</v>
      </c>
      <c r="C82" s="263" t="s">
        <v>3105</v>
      </c>
      <c r="D82" s="258" t="s">
        <v>2712</v>
      </c>
      <c r="E82" s="258" t="s">
        <v>2713</v>
      </c>
      <c r="F82" s="263" t="s">
        <v>3135</v>
      </c>
      <c r="G82" s="258" t="s">
        <v>2714</v>
      </c>
      <c r="H82" s="258" t="s">
        <v>3056</v>
      </c>
      <c r="I82" s="86" t="s">
        <v>2878</v>
      </c>
      <c r="J82" s="257"/>
    </row>
    <row r="83" spans="1:10" ht="15" customHeight="1">
      <c r="A83" s="261" t="s">
        <v>3288</v>
      </c>
      <c r="B83" s="262">
        <v>80</v>
      </c>
      <c r="C83" s="263" t="s">
        <v>3099</v>
      </c>
      <c r="D83" s="258" t="s">
        <v>2547</v>
      </c>
      <c r="E83" s="258" t="s">
        <v>2715</v>
      </c>
      <c r="F83" s="263" t="s">
        <v>3109</v>
      </c>
      <c r="G83" s="258" t="s">
        <v>2716</v>
      </c>
      <c r="H83" s="258" t="s">
        <v>3112</v>
      </c>
      <c r="I83" s="86" t="s">
        <v>2879</v>
      </c>
      <c r="J83" s="257"/>
    </row>
    <row r="84" spans="1:10" ht="15" customHeight="1">
      <c r="A84" s="261" t="s">
        <v>3289</v>
      </c>
      <c r="B84" s="262">
        <v>81</v>
      </c>
      <c r="C84" s="263" t="s">
        <v>3099</v>
      </c>
      <c r="D84" s="258" t="s">
        <v>2557</v>
      </c>
      <c r="E84" s="258" t="s">
        <v>2558</v>
      </c>
      <c r="F84" s="263" t="s">
        <v>3110</v>
      </c>
      <c r="G84" s="258" t="s">
        <v>3114</v>
      </c>
      <c r="H84" s="258" t="s">
        <v>3188</v>
      </c>
      <c r="I84" s="86" t="s">
        <v>2882</v>
      </c>
      <c r="J84" s="257"/>
    </row>
    <row r="85" spans="1:10" ht="15" customHeight="1">
      <c r="A85" s="261" t="s">
        <v>3290</v>
      </c>
      <c r="B85" s="262">
        <v>82</v>
      </c>
      <c r="C85" s="263" t="s">
        <v>3099</v>
      </c>
      <c r="D85" s="258" t="s">
        <v>2717</v>
      </c>
      <c r="E85" s="258" t="s">
        <v>2718</v>
      </c>
      <c r="F85" s="263" t="s">
        <v>3110</v>
      </c>
      <c r="G85" s="258" t="s">
        <v>3114</v>
      </c>
      <c r="H85" s="258" t="s">
        <v>3188</v>
      </c>
      <c r="I85" s="86" t="s">
        <v>2885</v>
      </c>
      <c r="J85" s="257"/>
    </row>
    <row r="86" spans="1:10" ht="15">
      <c r="A86" s="261" t="s">
        <v>3291</v>
      </c>
      <c r="B86" s="262">
        <v>83</v>
      </c>
      <c r="C86" s="263" t="s">
        <v>3098</v>
      </c>
      <c r="D86" s="258" t="s">
        <v>2719</v>
      </c>
      <c r="E86" s="258" t="s">
        <v>2720</v>
      </c>
      <c r="F86" s="263" t="s">
        <v>3135</v>
      </c>
      <c r="G86" s="258" t="s">
        <v>3293</v>
      </c>
      <c r="H86" s="258" t="s">
        <v>2868</v>
      </c>
      <c r="I86" s="86" t="s">
        <v>2889</v>
      </c>
      <c r="J86" s="257"/>
    </row>
    <row r="87" spans="1:10" ht="15">
      <c r="A87" s="261" t="s">
        <v>3292</v>
      </c>
      <c r="B87" s="262">
        <v>84</v>
      </c>
      <c r="C87" s="263" t="s">
        <v>3100</v>
      </c>
      <c r="D87" s="258" t="s">
        <v>2880</v>
      </c>
      <c r="E87" s="258" t="s">
        <v>2881</v>
      </c>
      <c r="F87" s="263" t="s">
        <v>3110</v>
      </c>
      <c r="G87" s="258" t="s">
        <v>3032</v>
      </c>
      <c r="H87" s="258" t="s">
        <v>2721</v>
      </c>
      <c r="I87" s="86" t="s">
        <v>2891</v>
      </c>
      <c r="J87" s="257"/>
    </row>
    <row r="88" spans="1:10" ht="15">
      <c r="A88" s="261" t="s">
        <v>3294</v>
      </c>
      <c r="B88" s="262">
        <v>85</v>
      </c>
      <c r="C88" s="263" t="s">
        <v>3158</v>
      </c>
      <c r="D88" s="258" t="s">
        <v>2722</v>
      </c>
      <c r="E88" s="258" t="s">
        <v>2723</v>
      </c>
      <c r="F88" s="263" t="s">
        <v>3135</v>
      </c>
      <c r="G88" s="258" t="s">
        <v>2714</v>
      </c>
      <c r="H88" s="258" t="s">
        <v>3112</v>
      </c>
      <c r="I88" s="86" t="s">
        <v>2892</v>
      </c>
      <c r="J88" s="257"/>
    </row>
    <row r="89" spans="1:10" ht="15">
      <c r="A89" s="261" t="s">
        <v>3295</v>
      </c>
      <c r="B89" s="262">
        <v>86</v>
      </c>
      <c r="C89" s="263" t="s">
        <v>3100</v>
      </c>
      <c r="D89" s="258" t="s">
        <v>2968</v>
      </c>
      <c r="E89" s="258" t="s">
        <v>3297</v>
      </c>
      <c r="F89" s="263" t="s">
        <v>3109</v>
      </c>
      <c r="G89" s="258" t="s">
        <v>2969</v>
      </c>
      <c r="H89" s="258" t="s">
        <v>2970</v>
      </c>
      <c r="I89" s="86" t="s">
        <v>2895</v>
      </c>
      <c r="J89" s="257"/>
    </row>
    <row r="90" spans="1:10" ht="15">
      <c r="A90" s="261" t="s">
        <v>3296</v>
      </c>
      <c r="B90" s="262">
        <v>87</v>
      </c>
      <c r="C90" s="263" t="s">
        <v>3098</v>
      </c>
      <c r="D90" s="258" t="s">
        <v>2724</v>
      </c>
      <c r="E90" s="258" t="s">
        <v>2725</v>
      </c>
      <c r="F90" s="263" t="s">
        <v>3110</v>
      </c>
      <c r="G90" s="258" t="s">
        <v>3121</v>
      </c>
      <c r="H90" s="258" t="s">
        <v>2726</v>
      </c>
      <c r="I90" s="86" t="s">
        <v>2896</v>
      </c>
      <c r="J90" s="257"/>
    </row>
    <row r="91" spans="1:10" ht="15">
      <c r="A91" s="261" t="s">
        <v>3298</v>
      </c>
      <c r="B91" s="262">
        <v>88</v>
      </c>
      <c r="C91" s="263" t="s">
        <v>3101</v>
      </c>
      <c r="D91" s="258" t="s">
        <v>2964</v>
      </c>
      <c r="E91" s="258" t="s">
        <v>2965</v>
      </c>
      <c r="F91" s="263" t="s">
        <v>3110</v>
      </c>
      <c r="G91" s="258" t="s">
        <v>3024</v>
      </c>
      <c r="H91" s="258" t="s">
        <v>3130</v>
      </c>
      <c r="I91" s="86" t="s">
        <v>2899</v>
      </c>
      <c r="J91" s="257"/>
    </row>
    <row r="92" spans="1:10" ht="15">
      <c r="A92" s="261" t="s">
        <v>3299</v>
      </c>
      <c r="B92" s="262">
        <v>89</v>
      </c>
      <c r="C92" s="263" t="s">
        <v>3101</v>
      </c>
      <c r="D92" s="258" t="s">
        <v>2846</v>
      </c>
      <c r="E92" s="258" t="s">
        <v>2727</v>
      </c>
      <c r="F92" s="263" t="s">
        <v>3110</v>
      </c>
      <c r="G92" s="258" t="s">
        <v>2728</v>
      </c>
      <c r="H92" s="258" t="s">
        <v>2847</v>
      </c>
      <c r="I92" s="86" t="s">
        <v>2904</v>
      </c>
      <c r="J92" s="257"/>
    </row>
    <row r="93" spans="1:10" ht="15">
      <c r="A93" s="261" t="s">
        <v>3300</v>
      </c>
      <c r="B93" s="262">
        <v>90</v>
      </c>
      <c r="C93" s="263" t="s">
        <v>3101</v>
      </c>
      <c r="D93" s="258" t="s">
        <v>3137</v>
      </c>
      <c r="E93" s="258" t="s">
        <v>3138</v>
      </c>
      <c r="F93" s="263" t="s">
        <v>3135</v>
      </c>
      <c r="G93" s="258" t="s">
        <v>3139</v>
      </c>
      <c r="H93" s="258" t="s">
        <v>2729</v>
      </c>
      <c r="I93" s="86" t="s">
        <v>2908</v>
      </c>
      <c r="J93" s="257"/>
    </row>
    <row r="94" spans="1:10" ht="15">
      <c r="A94" s="261" t="s">
        <v>3301</v>
      </c>
      <c r="B94" s="262">
        <v>91</v>
      </c>
      <c r="C94" s="263" t="s">
        <v>3099</v>
      </c>
      <c r="D94" s="258" t="s">
        <v>2582</v>
      </c>
      <c r="E94" s="258" t="s">
        <v>2583</v>
      </c>
      <c r="F94" s="263" t="s">
        <v>3109</v>
      </c>
      <c r="G94" s="258" t="s">
        <v>2856</v>
      </c>
      <c r="H94" s="258" t="s">
        <v>3112</v>
      </c>
      <c r="I94" s="86" t="s">
        <v>2910</v>
      </c>
      <c r="J94" s="257"/>
    </row>
    <row r="95" spans="1:10" ht="15">
      <c r="A95" s="261" t="s">
        <v>3302</v>
      </c>
      <c r="B95" s="262">
        <v>92</v>
      </c>
      <c r="C95" s="263" t="s">
        <v>3098</v>
      </c>
      <c r="D95" s="258" t="s">
        <v>2858</v>
      </c>
      <c r="E95" s="258" t="s">
        <v>2859</v>
      </c>
      <c r="F95" s="263" t="s">
        <v>3109</v>
      </c>
      <c r="G95" s="258" t="s">
        <v>2860</v>
      </c>
      <c r="H95" s="258" t="s">
        <v>2861</v>
      </c>
      <c r="I95" s="86" t="s">
        <v>2912</v>
      </c>
      <c r="J95" s="257"/>
    </row>
    <row r="96" spans="1:10" ht="15">
      <c r="A96" s="261" t="s">
        <v>3303</v>
      </c>
      <c r="B96" s="262">
        <v>93</v>
      </c>
      <c r="C96" s="263" t="s">
        <v>3098</v>
      </c>
      <c r="D96" s="258" t="s">
        <v>2730</v>
      </c>
      <c r="E96" s="258" t="s">
        <v>2731</v>
      </c>
      <c r="F96" s="263" t="s">
        <v>3110</v>
      </c>
      <c r="G96" s="258" t="s">
        <v>3032</v>
      </c>
      <c r="H96" s="258" t="s">
        <v>3151</v>
      </c>
      <c r="I96" s="86" t="s">
        <v>2914</v>
      </c>
      <c r="J96" s="257"/>
    </row>
    <row r="97" spans="1:10" ht="15">
      <c r="A97" s="261" t="s">
        <v>3304</v>
      </c>
      <c r="B97" s="262">
        <v>94</v>
      </c>
      <c r="C97" s="263" t="s">
        <v>3099</v>
      </c>
      <c r="D97" s="258" t="s">
        <v>2732</v>
      </c>
      <c r="E97" s="258" t="s">
        <v>2733</v>
      </c>
      <c r="F97" s="263" t="s">
        <v>3135</v>
      </c>
      <c r="G97" s="258" t="s">
        <v>2623</v>
      </c>
      <c r="H97" s="258" t="s">
        <v>3112</v>
      </c>
      <c r="I97" s="86" t="s">
        <v>2916</v>
      </c>
      <c r="J97" s="257"/>
    </row>
    <row r="98" spans="1:10" ht="15">
      <c r="A98" s="261" t="s">
        <v>3305</v>
      </c>
      <c r="B98" s="262">
        <v>96</v>
      </c>
      <c r="C98" s="263" t="s">
        <v>3098</v>
      </c>
      <c r="D98" s="258" t="s">
        <v>2589</v>
      </c>
      <c r="E98" s="258" t="s">
        <v>3152</v>
      </c>
      <c r="F98" s="263" t="s">
        <v>3110</v>
      </c>
      <c r="G98" s="258" t="s">
        <v>3111</v>
      </c>
      <c r="H98" s="258" t="s">
        <v>3124</v>
      </c>
      <c r="I98" s="86" t="s">
        <v>2919</v>
      </c>
      <c r="J98" s="257"/>
    </row>
    <row r="99" spans="1:10" ht="15">
      <c r="A99" s="261" t="s">
        <v>3306</v>
      </c>
      <c r="B99" s="262">
        <v>97</v>
      </c>
      <c r="C99" s="263" t="s">
        <v>3101</v>
      </c>
      <c r="D99" s="258" t="s">
        <v>2735</v>
      </c>
      <c r="E99" s="258" t="s">
        <v>2972</v>
      </c>
      <c r="F99" s="263" t="s">
        <v>3110</v>
      </c>
      <c r="G99" s="258" t="s">
        <v>3037</v>
      </c>
      <c r="H99" s="258" t="s">
        <v>3128</v>
      </c>
      <c r="I99" s="86" t="s">
        <v>2923</v>
      </c>
      <c r="J99" s="257"/>
    </row>
    <row r="100" spans="1:10" ht="15">
      <c r="A100" s="261" t="s">
        <v>3307</v>
      </c>
      <c r="B100" s="262">
        <v>98</v>
      </c>
      <c r="C100" s="263" t="s">
        <v>3098</v>
      </c>
      <c r="D100" s="258" t="s">
        <v>2736</v>
      </c>
      <c r="E100" s="258" t="s">
        <v>2853</v>
      </c>
      <c r="F100" s="263" t="s">
        <v>3110</v>
      </c>
      <c r="G100" s="258" t="s">
        <v>2616</v>
      </c>
      <c r="H100" s="258" t="s">
        <v>2737</v>
      </c>
      <c r="I100" s="86" t="s">
        <v>2927</v>
      </c>
      <c r="J100" s="257"/>
    </row>
    <row r="101" spans="1:10" ht="15">
      <c r="A101" s="261" t="s">
        <v>3308</v>
      </c>
      <c r="B101" s="262">
        <v>99</v>
      </c>
      <c r="C101" s="263" t="s">
        <v>3098</v>
      </c>
      <c r="D101" s="258" t="s">
        <v>2940</v>
      </c>
      <c r="E101" s="258" t="s">
        <v>3310</v>
      </c>
      <c r="F101" s="263" t="s">
        <v>3109</v>
      </c>
      <c r="G101" s="258" t="s">
        <v>2941</v>
      </c>
      <c r="H101" s="258" t="s">
        <v>2560</v>
      </c>
      <c r="I101" s="86" t="s">
        <v>2929</v>
      </c>
      <c r="J101" s="257"/>
    </row>
    <row r="102" spans="1:10" ht="15">
      <c r="A102" s="261" t="s">
        <v>3309</v>
      </c>
      <c r="B102" s="262">
        <v>100</v>
      </c>
      <c r="C102" s="263" t="s">
        <v>3098</v>
      </c>
      <c r="D102" s="258" t="s">
        <v>2738</v>
      </c>
      <c r="E102" s="258" t="s">
        <v>2873</v>
      </c>
      <c r="F102" s="263" t="s">
        <v>3110</v>
      </c>
      <c r="G102" s="258" t="s">
        <v>2616</v>
      </c>
      <c r="H102" s="258" t="s">
        <v>2868</v>
      </c>
      <c r="I102" s="86" t="s">
        <v>2930</v>
      </c>
      <c r="J102" s="257"/>
    </row>
    <row r="103" spans="1:10" ht="15">
      <c r="A103" s="261" t="s">
        <v>3311</v>
      </c>
      <c r="B103" s="262">
        <v>101</v>
      </c>
      <c r="C103" s="263" t="s">
        <v>3101</v>
      </c>
      <c r="D103" s="258" t="s">
        <v>2739</v>
      </c>
      <c r="E103" s="258" t="s">
        <v>3009</v>
      </c>
      <c r="F103" s="263" t="s">
        <v>3110</v>
      </c>
      <c r="G103" s="258" t="s">
        <v>3117</v>
      </c>
      <c r="H103" s="258" t="s">
        <v>2911</v>
      </c>
      <c r="I103" s="86" t="s">
        <v>2931</v>
      </c>
      <c r="J103" s="257"/>
    </row>
    <row r="104" spans="1:10" ht="15">
      <c r="A104" s="261" t="s">
        <v>3312</v>
      </c>
      <c r="B104" s="262">
        <v>102</v>
      </c>
      <c r="C104" s="263" t="s">
        <v>3101</v>
      </c>
      <c r="D104" s="258" t="s">
        <v>2740</v>
      </c>
      <c r="E104" s="258" t="s">
        <v>2741</v>
      </c>
      <c r="F104" s="263" t="s">
        <v>3110</v>
      </c>
      <c r="G104" s="258" t="s">
        <v>2616</v>
      </c>
      <c r="H104" s="258" t="s">
        <v>2729</v>
      </c>
      <c r="I104" s="86" t="s">
        <v>2932</v>
      </c>
      <c r="J104" s="257"/>
    </row>
    <row r="105" spans="1:10" ht="15">
      <c r="A105" s="261" t="s">
        <v>3313</v>
      </c>
      <c r="B105" s="262">
        <v>103</v>
      </c>
      <c r="C105" s="263" t="s">
        <v>3101</v>
      </c>
      <c r="D105" s="258" t="s">
        <v>2742</v>
      </c>
      <c r="E105" s="258" t="s">
        <v>2743</v>
      </c>
      <c r="F105" s="263" t="s">
        <v>3110</v>
      </c>
      <c r="G105" s="258" t="s">
        <v>3117</v>
      </c>
      <c r="H105" s="258" t="s">
        <v>2911</v>
      </c>
      <c r="I105" s="86" t="s">
        <v>2933</v>
      </c>
      <c r="J105" s="257"/>
    </row>
    <row r="106" spans="1:10" ht="15">
      <c r="A106" s="261" t="s">
        <v>3314</v>
      </c>
      <c r="B106" s="262">
        <v>104</v>
      </c>
      <c r="C106" s="263" t="s">
        <v>3100</v>
      </c>
      <c r="D106" s="258" t="s">
        <v>2864</v>
      </c>
      <c r="E106" s="258" t="s">
        <v>2865</v>
      </c>
      <c r="F106" s="263" t="s">
        <v>3109</v>
      </c>
      <c r="G106" s="258" t="s">
        <v>3202</v>
      </c>
      <c r="H106" s="258" t="s">
        <v>2744</v>
      </c>
      <c r="I106" s="86" t="s">
        <v>2935</v>
      </c>
      <c r="J106" s="257"/>
    </row>
    <row r="107" spans="1:10" ht="15">
      <c r="A107" s="261" t="s">
        <v>3315</v>
      </c>
      <c r="B107" s="262">
        <v>105</v>
      </c>
      <c r="C107" s="263" t="s">
        <v>3101</v>
      </c>
      <c r="D107" s="258" t="s">
        <v>3012</v>
      </c>
      <c r="E107" s="258" t="s">
        <v>2928</v>
      </c>
      <c r="F107" s="263" t="s">
        <v>3110</v>
      </c>
      <c r="G107" s="258" t="s">
        <v>3111</v>
      </c>
      <c r="H107" s="258" t="s">
        <v>2729</v>
      </c>
      <c r="I107" s="86" t="s">
        <v>2939</v>
      </c>
      <c r="J107" s="257"/>
    </row>
    <row r="108" spans="1:10" ht="15">
      <c r="A108" s="261" t="s">
        <v>3316</v>
      </c>
      <c r="B108" s="262">
        <v>106</v>
      </c>
      <c r="C108" s="263" t="s">
        <v>3101</v>
      </c>
      <c r="D108" s="258" t="s">
        <v>3010</v>
      </c>
      <c r="E108" s="258" t="s">
        <v>3011</v>
      </c>
      <c r="F108" s="263" t="s">
        <v>3110</v>
      </c>
      <c r="G108" s="258" t="s">
        <v>3111</v>
      </c>
      <c r="H108" s="258" t="s">
        <v>2911</v>
      </c>
      <c r="I108" s="86" t="s">
        <v>2942</v>
      </c>
      <c r="J108" s="257"/>
    </row>
    <row r="109" spans="1:10" ht="15">
      <c r="A109" s="261" t="s">
        <v>3317</v>
      </c>
      <c r="B109" s="262">
        <v>107</v>
      </c>
      <c r="C109" s="263" t="s">
        <v>3098</v>
      </c>
      <c r="D109" s="258" t="s">
        <v>3209</v>
      </c>
      <c r="E109" s="258" t="s">
        <v>2934</v>
      </c>
      <c r="F109" s="263" t="s">
        <v>3110</v>
      </c>
      <c r="G109" s="258" t="s">
        <v>3117</v>
      </c>
      <c r="H109" s="258" t="s">
        <v>3124</v>
      </c>
      <c r="I109" s="86" t="s">
        <v>2943</v>
      </c>
      <c r="J109" s="257"/>
    </row>
    <row r="110" spans="1:10" ht="15">
      <c r="A110" s="261" t="s">
        <v>3318</v>
      </c>
      <c r="B110" s="262">
        <v>108</v>
      </c>
      <c r="C110" s="263" t="s">
        <v>3100</v>
      </c>
      <c r="D110" s="258" t="s">
        <v>2956</v>
      </c>
      <c r="E110" s="258" t="s">
        <v>2957</v>
      </c>
      <c r="F110" s="263" t="s">
        <v>3110</v>
      </c>
      <c r="G110" s="258" t="s">
        <v>3018</v>
      </c>
      <c r="H110" s="258" t="s">
        <v>2745</v>
      </c>
      <c r="I110" s="86" t="s">
        <v>2945</v>
      </c>
      <c r="J110" s="257"/>
    </row>
    <row r="111" spans="1:10" ht="15">
      <c r="A111" s="261" t="s">
        <v>3319</v>
      </c>
      <c r="B111" s="262">
        <v>109</v>
      </c>
      <c r="C111" s="263" t="s">
        <v>3098</v>
      </c>
      <c r="D111" s="258" t="s">
        <v>2746</v>
      </c>
      <c r="E111" s="258" t="s">
        <v>2747</v>
      </c>
      <c r="F111" s="263" t="s">
        <v>3110</v>
      </c>
      <c r="G111" s="258" t="s">
        <v>3127</v>
      </c>
      <c r="H111" s="258" t="s">
        <v>3124</v>
      </c>
      <c r="I111" s="86" t="s">
        <v>2947</v>
      </c>
      <c r="J111" s="257"/>
    </row>
    <row r="112" spans="1:10" ht="15">
      <c r="A112" s="261" t="s">
        <v>3320</v>
      </c>
      <c r="B112" s="262">
        <v>110</v>
      </c>
      <c r="C112" s="263" t="s">
        <v>3098</v>
      </c>
      <c r="D112" s="258" t="s">
        <v>2917</v>
      </c>
      <c r="E112" s="258" t="s">
        <v>2918</v>
      </c>
      <c r="F112" s="263" t="s">
        <v>3141</v>
      </c>
      <c r="G112" s="258" t="s">
        <v>2888</v>
      </c>
      <c r="H112" s="258" t="s">
        <v>2868</v>
      </c>
      <c r="I112" s="86" t="s">
        <v>2949</v>
      </c>
      <c r="J112" s="257"/>
    </row>
    <row r="113" spans="1:10" ht="15">
      <c r="A113" s="261" t="s">
        <v>3321</v>
      </c>
      <c r="B113" s="262">
        <v>111</v>
      </c>
      <c r="C113" s="263" t="s">
        <v>3100</v>
      </c>
      <c r="D113" s="258" t="s">
        <v>2582</v>
      </c>
      <c r="E113" s="258" t="s">
        <v>2748</v>
      </c>
      <c r="F113" s="263" t="s">
        <v>3109</v>
      </c>
      <c r="G113" s="258" t="s">
        <v>2856</v>
      </c>
      <c r="H113" s="258" t="s">
        <v>3323</v>
      </c>
      <c r="I113" s="86" t="s">
        <v>2951</v>
      </c>
      <c r="J113" s="257"/>
    </row>
    <row r="114" spans="1:10" ht="15">
      <c r="A114" s="261" t="s">
        <v>3322</v>
      </c>
      <c r="B114" s="262">
        <v>112</v>
      </c>
      <c r="C114" s="263" t="s">
        <v>3098</v>
      </c>
      <c r="D114" s="258" t="s">
        <v>2749</v>
      </c>
      <c r="E114" s="258" t="s">
        <v>2750</v>
      </c>
      <c r="F114" s="263" t="s">
        <v>3109</v>
      </c>
      <c r="G114" s="258" t="s">
        <v>2751</v>
      </c>
      <c r="H114" s="258" t="s">
        <v>3151</v>
      </c>
      <c r="I114" s="86" t="s">
        <v>2953</v>
      </c>
      <c r="J114" s="257"/>
    </row>
    <row r="115" spans="1:10" ht="15">
      <c r="A115" s="261" t="s">
        <v>3324</v>
      </c>
      <c r="B115" s="262">
        <v>113</v>
      </c>
      <c r="C115" s="263" t="s">
        <v>3100</v>
      </c>
      <c r="D115" s="258" t="s">
        <v>2893</v>
      </c>
      <c r="E115" s="258" t="s">
        <v>2894</v>
      </c>
      <c r="F115" s="263" t="s">
        <v>3109</v>
      </c>
      <c r="G115" s="258" t="s">
        <v>2752</v>
      </c>
      <c r="H115" s="258" t="s">
        <v>2866</v>
      </c>
      <c r="I115" s="86" t="s">
        <v>2954</v>
      </c>
      <c r="J115" s="257"/>
    </row>
    <row r="116" spans="1:10" ht="15">
      <c r="A116" s="261" t="s">
        <v>3325</v>
      </c>
      <c r="B116" s="262">
        <v>114</v>
      </c>
      <c r="C116" s="263" t="s">
        <v>3098</v>
      </c>
      <c r="D116" s="258" t="s">
        <v>2754</v>
      </c>
      <c r="E116" s="258" t="s">
        <v>2755</v>
      </c>
      <c r="F116" s="263" t="s">
        <v>3110</v>
      </c>
      <c r="G116" s="258" t="s">
        <v>2644</v>
      </c>
      <c r="H116" s="258" t="s">
        <v>2756</v>
      </c>
      <c r="I116" s="86" t="s">
        <v>2955</v>
      </c>
      <c r="J116" s="257"/>
    </row>
    <row r="117" spans="1:10" ht="15">
      <c r="A117" s="261" t="s">
        <v>3326</v>
      </c>
      <c r="B117" s="262">
        <v>115</v>
      </c>
      <c r="C117" s="263" t="s">
        <v>3098</v>
      </c>
      <c r="D117" s="258" t="s">
        <v>2758</v>
      </c>
      <c r="E117" s="258" t="s">
        <v>2759</v>
      </c>
      <c r="F117" s="263" t="s">
        <v>3109</v>
      </c>
      <c r="G117" s="258" t="s">
        <v>2760</v>
      </c>
      <c r="H117" s="258" t="s">
        <v>3124</v>
      </c>
      <c r="I117" s="86" t="s">
        <v>2958</v>
      </c>
      <c r="J117" s="257"/>
    </row>
    <row r="118" spans="1:10" ht="15">
      <c r="A118" s="261" t="s">
        <v>3327</v>
      </c>
      <c r="B118" s="262">
        <v>116</v>
      </c>
      <c r="C118" s="263" t="s">
        <v>3101</v>
      </c>
      <c r="D118" s="258" t="s">
        <v>2761</v>
      </c>
      <c r="E118" s="258" t="s">
        <v>2762</v>
      </c>
      <c r="F118" s="263" t="s">
        <v>3109</v>
      </c>
      <c r="G118" s="258" t="s">
        <v>2763</v>
      </c>
      <c r="H118" s="258" t="s">
        <v>3056</v>
      </c>
      <c r="I118" s="86" t="s">
        <v>2960</v>
      </c>
      <c r="J118" s="257"/>
    </row>
    <row r="119" spans="1:10" ht="15">
      <c r="A119" s="261" t="s">
        <v>3328</v>
      </c>
      <c r="B119" s="262">
        <v>117</v>
      </c>
      <c r="C119" s="263" t="s">
        <v>3100</v>
      </c>
      <c r="D119" s="258" t="s">
        <v>2936</v>
      </c>
      <c r="E119" s="258" t="s">
        <v>2937</v>
      </c>
      <c r="F119" s="263" t="s">
        <v>3109</v>
      </c>
      <c r="G119" s="258" t="s">
        <v>2938</v>
      </c>
      <c r="H119" s="258" t="s">
        <v>3118</v>
      </c>
      <c r="I119" s="86" t="s">
        <v>2963</v>
      </c>
      <c r="J119" s="257"/>
    </row>
    <row r="120" spans="1:10" ht="15">
      <c r="A120" s="261" t="s">
        <v>3329</v>
      </c>
      <c r="B120" s="262">
        <v>118</v>
      </c>
      <c r="C120" s="263" t="s">
        <v>3098</v>
      </c>
      <c r="D120" s="258" t="s">
        <v>2764</v>
      </c>
      <c r="E120" s="258" t="s">
        <v>2765</v>
      </c>
      <c r="F120" s="263" t="s">
        <v>3110</v>
      </c>
      <c r="G120" s="258" t="s">
        <v>3113</v>
      </c>
      <c r="H120" s="258" t="s">
        <v>2726</v>
      </c>
      <c r="I120" s="86" t="s">
        <v>2966</v>
      </c>
      <c r="J120" s="257"/>
    </row>
    <row r="121" spans="1:10" ht="15">
      <c r="A121" s="261" t="s">
        <v>3330</v>
      </c>
      <c r="B121" s="262">
        <v>119</v>
      </c>
      <c r="C121" s="263" t="s">
        <v>3100</v>
      </c>
      <c r="D121" s="258" t="s">
        <v>2766</v>
      </c>
      <c r="E121" s="258" t="s">
        <v>2946</v>
      </c>
      <c r="F121" s="263" t="s">
        <v>3110</v>
      </c>
      <c r="G121" s="258" t="s">
        <v>2664</v>
      </c>
      <c r="H121" s="258" t="s">
        <v>2721</v>
      </c>
      <c r="I121" s="86" t="s">
        <v>2753</v>
      </c>
      <c r="J121" s="257"/>
    </row>
    <row r="122" spans="1:10" ht="15">
      <c r="A122" s="261" t="s">
        <v>3331</v>
      </c>
      <c r="B122" s="262">
        <v>60</v>
      </c>
      <c r="C122" s="263" t="s">
        <v>3098</v>
      </c>
      <c r="D122" s="258" t="s">
        <v>3042</v>
      </c>
      <c r="E122" s="258" t="s">
        <v>3043</v>
      </c>
      <c r="F122" s="263" t="s">
        <v>3141</v>
      </c>
      <c r="G122" s="258" t="s">
        <v>3044</v>
      </c>
      <c r="H122" s="258" t="s">
        <v>3124</v>
      </c>
      <c r="I122" s="86" t="s">
        <v>2757</v>
      </c>
      <c r="J122" s="257"/>
    </row>
    <row r="123" spans="1:10" ht="15">
      <c r="A123" s="261" t="s">
        <v>3332</v>
      </c>
      <c r="B123" s="262">
        <v>120</v>
      </c>
      <c r="C123" s="263" t="s">
        <v>3101</v>
      </c>
      <c r="D123" s="258" t="s">
        <v>2883</v>
      </c>
      <c r="E123" s="258" t="s">
        <v>2884</v>
      </c>
      <c r="F123" s="263" t="s">
        <v>3110</v>
      </c>
      <c r="G123" s="258" t="s">
        <v>3039</v>
      </c>
      <c r="H123" s="258" t="s">
        <v>2729</v>
      </c>
      <c r="I123" s="86" t="s">
        <v>2971</v>
      </c>
      <c r="J123" s="257"/>
    </row>
    <row r="124" spans="1:10" ht="15">
      <c r="A124" s="261" t="s">
        <v>3333</v>
      </c>
      <c r="B124" s="262">
        <v>121</v>
      </c>
      <c r="C124" s="263" t="s">
        <v>3099</v>
      </c>
      <c r="D124" s="258" t="s">
        <v>2767</v>
      </c>
      <c r="E124" s="258" t="s">
        <v>2768</v>
      </c>
      <c r="F124" s="263" t="s">
        <v>3109</v>
      </c>
      <c r="G124" s="258" t="s">
        <v>2769</v>
      </c>
      <c r="H124" s="258" t="s">
        <v>3188</v>
      </c>
      <c r="I124" s="86" t="s">
        <v>2973</v>
      </c>
      <c r="J124" s="257"/>
    </row>
    <row r="125" spans="1:10" ht="15">
      <c r="A125" s="261" t="s">
        <v>3334</v>
      </c>
      <c r="B125" s="262">
        <v>125</v>
      </c>
      <c r="C125" s="263" t="s">
        <v>3098</v>
      </c>
      <c r="D125" s="258" t="s">
        <v>2774</v>
      </c>
      <c r="E125" s="258" t="s">
        <v>2775</v>
      </c>
      <c r="F125" s="263" t="s">
        <v>3110</v>
      </c>
      <c r="G125" s="258" t="s">
        <v>2601</v>
      </c>
      <c r="H125" s="258" t="s">
        <v>3124</v>
      </c>
      <c r="I125" s="86" t="s">
        <v>2974</v>
      </c>
      <c r="J125" s="257"/>
    </row>
    <row r="126" spans="1:10" ht="15">
      <c r="A126" s="261" t="s">
        <v>3335</v>
      </c>
      <c r="B126" s="262">
        <v>126</v>
      </c>
      <c r="C126" s="263" t="s">
        <v>3098</v>
      </c>
      <c r="D126" s="258" t="s">
        <v>2897</v>
      </c>
      <c r="E126" s="258" t="s">
        <v>2898</v>
      </c>
      <c r="F126" s="263" t="s">
        <v>3110</v>
      </c>
      <c r="G126" s="258" t="s">
        <v>3032</v>
      </c>
      <c r="H126" s="258" t="s">
        <v>3124</v>
      </c>
      <c r="I126" s="86" t="s">
        <v>2975</v>
      </c>
      <c r="J126" s="257"/>
    </row>
    <row r="127" spans="1:10" ht="15">
      <c r="A127" s="261" t="s">
        <v>3336</v>
      </c>
      <c r="B127" s="262">
        <v>127</v>
      </c>
      <c r="C127" s="263" t="s">
        <v>3098</v>
      </c>
      <c r="D127" s="258" t="s">
        <v>2961</v>
      </c>
      <c r="E127" s="258" t="s">
        <v>2776</v>
      </c>
      <c r="F127" s="263" t="s">
        <v>3110</v>
      </c>
      <c r="G127" s="258" t="s">
        <v>3037</v>
      </c>
      <c r="H127" s="258" t="s">
        <v>2962</v>
      </c>
      <c r="I127" s="86" t="s">
        <v>2976</v>
      </c>
      <c r="J127" s="257"/>
    </row>
    <row r="128" spans="1:10" ht="15">
      <c r="A128" s="261" t="s">
        <v>3337</v>
      </c>
      <c r="B128" s="262">
        <v>128</v>
      </c>
      <c r="C128" s="263" t="s">
        <v>3101</v>
      </c>
      <c r="D128" s="258" t="s">
        <v>3136</v>
      </c>
      <c r="E128" s="258" t="s">
        <v>3038</v>
      </c>
      <c r="F128" s="263" t="s">
        <v>3110</v>
      </c>
      <c r="G128" s="258" t="s">
        <v>3032</v>
      </c>
      <c r="H128" s="258" t="s">
        <v>3128</v>
      </c>
      <c r="I128" s="86" t="s">
        <v>2977</v>
      </c>
      <c r="J128" s="257"/>
    </row>
    <row r="129" spans="1:10" ht="15">
      <c r="A129" s="261" t="s">
        <v>3338</v>
      </c>
      <c r="B129" s="262">
        <v>129</v>
      </c>
      <c r="C129" s="263" t="s">
        <v>3100</v>
      </c>
      <c r="D129" s="258" t="s">
        <v>3040</v>
      </c>
      <c r="E129" s="258" t="s">
        <v>2944</v>
      </c>
      <c r="F129" s="263" t="s">
        <v>3110</v>
      </c>
      <c r="G129" s="258" t="s">
        <v>3032</v>
      </c>
      <c r="H129" s="258" t="s">
        <v>2777</v>
      </c>
      <c r="I129" s="86" t="s">
        <v>2978</v>
      </c>
      <c r="J129" s="257"/>
    </row>
    <row r="130" spans="1:10" ht="15">
      <c r="A130" s="261" t="s">
        <v>3339</v>
      </c>
      <c r="B130" s="262">
        <v>130</v>
      </c>
      <c r="C130" s="263" t="s">
        <v>3098</v>
      </c>
      <c r="D130" s="258" t="s">
        <v>2886</v>
      </c>
      <c r="E130" s="258" t="s">
        <v>2887</v>
      </c>
      <c r="F130" s="263" t="s">
        <v>3141</v>
      </c>
      <c r="G130" s="258" t="s">
        <v>2888</v>
      </c>
      <c r="H130" s="258" t="s">
        <v>2868</v>
      </c>
      <c r="I130" s="86" t="s">
        <v>2980</v>
      </c>
      <c r="J130" s="257"/>
    </row>
    <row r="131" spans="1:10" ht="15">
      <c r="A131" s="261" t="s">
        <v>3340</v>
      </c>
      <c r="B131" s="262">
        <v>131</v>
      </c>
      <c r="C131" s="263" t="s">
        <v>3098</v>
      </c>
      <c r="D131" s="258" t="s">
        <v>2778</v>
      </c>
      <c r="E131" s="258" t="s">
        <v>2779</v>
      </c>
      <c r="F131" s="263" t="s">
        <v>3110</v>
      </c>
      <c r="G131" s="258" t="s">
        <v>2728</v>
      </c>
      <c r="H131" s="258" t="s">
        <v>2729</v>
      </c>
      <c r="I131" s="86" t="s">
        <v>2981</v>
      </c>
      <c r="J131" s="257"/>
    </row>
    <row r="132" spans="1:10" ht="15">
      <c r="A132" s="261" t="s">
        <v>3341</v>
      </c>
      <c r="B132" s="262">
        <v>132</v>
      </c>
      <c r="C132" s="263" t="s">
        <v>3100</v>
      </c>
      <c r="D132" s="258" t="s">
        <v>2780</v>
      </c>
      <c r="E132" s="258" t="s">
        <v>2781</v>
      </c>
      <c r="F132" s="263" t="s">
        <v>3110</v>
      </c>
      <c r="G132" s="258" t="s">
        <v>3111</v>
      </c>
      <c r="H132" s="258" t="s">
        <v>2745</v>
      </c>
      <c r="I132" s="86" t="s">
        <v>2984</v>
      </c>
      <c r="J132" s="257"/>
    </row>
    <row r="133" spans="1:10" ht="15">
      <c r="A133" s="261" t="s">
        <v>3342</v>
      </c>
      <c r="B133" s="262">
        <v>133</v>
      </c>
      <c r="C133" s="263" t="s">
        <v>3098</v>
      </c>
      <c r="D133" s="258" t="s">
        <v>2782</v>
      </c>
      <c r="E133" s="258" t="s">
        <v>2783</v>
      </c>
      <c r="F133" s="263" t="s">
        <v>3201</v>
      </c>
      <c r="G133" s="258" t="s">
        <v>2784</v>
      </c>
      <c r="H133" s="258" t="s">
        <v>2785</v>
      </c>
      <c r="I133" s="86" t="s">
        <v>2985</v>
      </c>
      <c r="J133" s="257"/>
    </row>
    <row r="134" spans="1:10" ht="15">
      <c r="A134" s="261" t="s">
        <v>3343</v>
      </c>
      <c r="B134" s="262">
        <v>134</v>
      </c>
      <c r="C134" s="263" t="s">
        <v>3099</v>
      </c>
      <c r="D134" s="258" t="s">
        <v>2905</v>
      </c>
      <c r="E134" s="258" t="s">
        <v>2906</v>
      </c>
      <c r="F134" s="263" t="s">
        <v>3109</v>
      </c>
      <c r="G134" s="258" t="s">
        <v>2907</v>
      </c>
      <c r="H134" s="258" t="s">
        <v>3112</v>
      </c>
      <c r="I134" s="86" t="s">
        <v>2988</v>
      </c>
      <c r="J134" s="257"/>
    </row>
    <row r="135" spans="1:10" ht="15">
      <c r="A135" s="261" t="s">
        <v>3344</v>
      </c>
      <c r="B135" s="262">
        <v>135</v>
      </c>
      <c r="C135" s="263" t="s">
        <v>3100</v>
      </c>
      <c r="D135" s="258" t="s">
        <v>2948</v>
      </c>
      <c r="E135" s="258" t="s">
        <v>2787</v>
      </c>
      <c r="F135" s="263" t="s">
        <v>3110</v>
      </c>
      <c r="G135" s="258" t="s">
        <v>3032</v>
      </c>
      <c r="H135" s="258" t="s">
        <v>3041</v>
      </c>
      <c r="I135" s="86" t="s">
        <v>2989</v>
      </c>
      <c r="J135" s="257"/>
    </row>
    <row r="136" spans="1:10" ht="15">
      <c r="A136" s="261" t="s">
        <v>3345</v>
      </c>
      <c r="B136" s="262">
        <v>136</v>
      </c>
      <c r="C136" s="263" t="s">
        <v>3098</v>
      </c>
      <c r="D136" s="258" t="s">
        <v>2967</v>
      </c>
      <c r="E136" s="258" t="s">
        <v>2789</v>
      </c>
      <c r="F136" s="263" t="s">
        <v>3110</v>
      </c>
      <c r="G136" s="258" t="s">
        <v>2728</v>
      </c>
      <c r="H136" s="258" t="s">
        <v>2847</v>
      </c>
      <c r="I136" s="86" t="s">
        <v>2990</v>
      </c>
      <c r="J136" s="257"/>
    </row>
    <row r="137" spans="1:10" ht="15">
      <c r="A137" s="261" t="s">
        <v>3346</v>
      </c>
      <c r="B137" s="262">
        <v>137</v>
      </c>
      <c r="C137" s="263" t="s">
        <v>3098</v>
      </c>
      <c r="D137" s="258" t="s">
        <v>2924</v>
      </c>
      <c r="E137" s="258" t="s">
        <v>2791</v>
      </c>
      <c r="F137" s="263" t="s">
        <v>3109</v>
      </c>
      <c r="G137" s="258" t="s">
        <v>2925</v>
      </c>
      <c r="H137" s="258" t="s">
        <v>2926</v>
      </c>
      <c r="I137" s="86" t="s">
        <v>2993</v>
      </c>
      <c r="J137" s="257"/>
    </row>
    <row r="138" spans="1:10" ht="15">
      <c r="A138" s="261" t="s">
        <v>3347</v>
      </c>
      <c r="B138" s="262">
        <v>138</v>
      </c>
      <c r="C138" s="263" t="s">
        <v>3098</v>
      </c>
      <c r="D138" s="258" t="s">
        <v>2952</v>
      </c>
      <c r="E138" s="258" t="s">
        <v>2792</v>
      </c>
      <c r="F138" s="263" t="s">
        <v>3110</v>
      </c>
      <c r="G138" s="258" t="s">
        <v>3051</v>
      </c>
      <c r="H138" s="258" t="s">
        <v>2847</v>
      </c>
      <c r="I138" s="86" t="s">
        <v>2996</v>
      </c>
      <c r="J138" s="257"/>
    </row>
    <row r="139" spans="1:10" ht="15">
      <c r="A139" s="261" t="s">
        <v>3348</v>
      </c>
      <c r="B139" s="262">
        <v>139</v>
      </c>
      <c r="C139" s="263" t="s">
        <v>3101</v>
      </c>
      <c r="D139" s="258" t="s">
        <v>2793</v>
      </c>
      <c r="E139" s="258" t="s">
        <v>2794</v>
      </c>
      <c r="F139" s="263" t="s">
        <v>3110</v>
      </c>
      <c r="G139" s="258" t="s">
        <v>3018</v>
      </c>
      <c r="H139" s="258" t="s">
        <v>2729</v>
      </c>
      <c r="I139" s="86" t="s">
        <v>2999</v>
      </c>
      <c r="J139" s="257"/>
    </row>
    <row r="140" spans="1:10" ht="15">
      <c r="A140" s="261" t="s">
        <v>3349</v>
      </c>
      <c r="B140" s="262">
        <v>140</v>
      </c>
      <c r="C140" s="263" t="s">
        <v>3098</v>
      </c>
      <c r="D140" s="258" t="s">
        <v>2796</v>
      </c>
      <c r="E140" s="258" t="s">
        <v>2797</v>
      </c>
      <c r="F140" s="263" t="s">
        <v>3110</v>
      </c>
      <c r="G140" s="258" t="s">
        <v>3037</v>
      </c>
      <c r="H140" s="258" t="s">
        <v>2970</v>
      </c>
      <c r="I140" s="86" t="s">
        <v>3207</v>
      </c>
      <c r="J140" s="257"/>
    </row>
    <row r="141" spans="1:10" ht="15">
      <c r="A141" s="261" t="s">
        <v>3350</v>
      </c>
      <c r="B141" s="262">
        <v>141</v>
      </c>
      <c r="C141" s="263" t="s">
        <v>3100</v>
      </c>
      <c r="D141" s="258" t="s">
        <v>2799</v>
      </c>
      <c r="E141" s="258" t="s">
        <v>2800</v>
      </c>
      <c r="F141" s="263" t="s">
        <v>3110</v>
      </c>
      <c r="G141" s="258" t="s">
        <v>3039</v>
      </c>
      <c r="H141" s="258" t="s">
        <v>3041</v>
      </c>
      <c r="I141" s="86" t="s">
        <v>3208</v>
      </c>
      <c r="J141" s="257"/>
    </row>
    <row r="142" spans="1:10" ht="15">
      <c r="A142" s="261" t="s">
        <v>3351</v>
      </c>
      <c r="B142" s="262">
        <v>142</v>
      </c>
      <c r="C142" s="263" t="s">
        <v>3101</v>
      </c>
      <c r="D142" s="258" t="s">
        <v>2802</v>
      </c>
      <c r="E142" s="258" t="s">
        <v>2803</v>
      </c>
      <c r="F142" s="263" t="s">
        <v>3110</v>
      </c>
      <c r="G142" s="258" t="s">
        <v>2601</v>
      </c>
      <c r="H142" s="258" t="s">
        <v>2847</v>
      </c>
      <c r="I142" s="86" t="s">
        <v>2786</v>
      </c>
      <c r="J142" s="257"/>
    </row>
    <row r="143" spans="1:10" ht="15">
      <c r="A143" s="261" t="s">
        <v>3352</v>
      </c>
      <c r="B143" s="262">
        <v>143</v>
      </c>
      <c r="C143" s="263" t="s">
        <v>3100</v>
      </c>
      <c r="D143" s="258" t="s">
        <v>2805</v>
      </c>
      <c r="E143" s="258" t="s">
        <v>2806</v>
      </c>
      <c r="F143" s="263" t="s">
        <v>3110</v>
      </c>
      <c r="G143" s="258" t="s">
        <v>3024</v>
      </c>
      <c r="H143" s="258" t="s">
        <v>2745</v>
      </c>
      <c r="I143" s="86" t="s">
        <v>2788</v>
      </c>
      <c r="J143" s="257"/>
    </row>
    <row r="144" spans="1:10" ht="15">
      <c r="A144" s="261" t="s">
        <v>3353</v>
      </c>
      <c r="B144" s="262">
        <v>144</v>
      </c>
      <c r="C144" s="263" t="s">
        <v>3101</v>
      </c>
      <c r="D144" s="258" t="s">
        <v>2900</v>
      </c>
      <c r="E144" s="258" t="s">
        <v>2901</v>
      </c>
      <c r="F144" s="263" t="s">
        <v>3135</v>
      </c>
      <c r="G144" s="258" t="s">
        <v>2902</v>
      </c>
      <c r="H144" s="258" t="s">
        <v>2903</v>
      </c>
      <c r="I144" s="86" t="s">
        <v>2790</v>
      </c>
      <c r="J144" s="257"/>
    </row>
    <row r="145" spans="1:10" ht="15">
      <c r="A145" s="261" t="s">
        <v>3354</v>
      </c>
      <c r="B145" s="262">
        <v>145</v>
      </c>
      <c r="C145" s="263" t="s">
        <v>3108</v>
      </c>
      <c r="D145" s="258" t="s">
        <v>3045</v>
      </c>
      <c r="E145" s="258" t="s">
        <v>3046</v>
      </c>
      <c r="F145" s="263" t="s">
        <v>3110</v>
      </c>
      <c r="G145" s="258" t="s">
        <v>2809</v>
      </c>
      <c r="H145" s="258" t="s">
        <v>3058</v>
      </c>
      <c r="I145" s="86" t="s">
        <v>2795</v>
      </c>
      <c r="J145" s="257"/>
    </row>
    <row r="146" spans="1:10" ht="15">
      <c r="A146" s="261" t="s">
        <v>3355</v>
      </c>
      <c r="B146" s="262">
        <v>146</v>
      </c>
      <c r="C146" s="263" t="s">
        <v>3108</v>
      </c>
      <c r="D146" s="258" t="s">
        <v>3144</v>
      </c>
      <c r="E146" s="258" t="s">
        <v>3057</v>
      </c>
      <c r="F146" s="263" t="s">
        <v>3110</v>
      </c>
      <c r="G146" s="258" t="s">
        <v>2708</v>
      </c>
      <c r="H146" s="258" t="s">
        <v>3058</v>
      </c>
      <c r="I146" s="86" t="s">
        <v>2798</v>
      </c>
      <c r="J146" s="257"/>
    </row>
    <row r="147" spans="1:10" ht="15">
      <c r="A147" s="261" t="s">
        <v>3356</v>
      </c>
      <c r="B147" s="262">
        <v>147</v>
      </c>
      <c r="C147" s="263" t="s">
        <v>3108</v>
      </c>
      <c r="D147" s="258" t="s">
        <v>3145</v>
      </c>
      <c r="E147" s="258" t="s">
        <v>3146</v>
      </c>
      <c r="F147" s="263" t="s">
        <v>3110</v>
      </c>
      <c r="G147" s="258" t="s">
        <v>2809</v>
      </c>
      <c r="H147" s="258" t="s">
        <v>3058</v>
      </c>
      <c r="I147" s="86" t="s">
        <v>2801</v>
      </c>
      <c r="J147" s="257"/>
    </row>
    <row r="148" spans="1:10" ht="15">
      <c r="A148" s="261" t="s">
        <v>3357</v>
      </c>
      <c r="B148" s="262">
        <v>148</v>
      </c>
      <c r="C148" s="263" t="s">
        <v>3108</v>
      </c>
      <c r="D148" s="258" t="s">
        <v>2991</v>
      </c>
      <c r="E148" s="258" t="s">
        <v>2992</v>
      </c>
      <c r="F148" s="263" t="s">
        <v>3110</v>
      </c>
      <c r="G148" s="258" t="s">
        <v>3129</v>
      </c>
      <c r="H148" s="258" t="s">
        <v>2813</v>
      </c>
      <c r="I148" s="86" t="s">
        <v>2804</v>
      </c>
      <c r="J148" s="257"/>
    </row>
    <row r="149" spans="1:10" ht="15">
      <c r="A149" s="261" t="s">
        <v>3358</v>
      </c>
      <c r="B149" s="262">
        <v>150</v>
      </c>
      <c r="C149" s="263" t="s">
        <v>3108</v>
      </c>
      <c r="D149" s="258" t="s">
        <v>2994</v>
      </c>
      <c r="E149" s="258" t="s">
        <v>2995</v>
      </c>
      <c r="F149" s="263" t="s">
        <v>3110</v>
      </c>
      <c r="G149" s="258" t="s">
        <v>2682</v>
      </c>
      <c r="H149" s="258" t="s">
        <v>2979</v>
      </c>
      <c r="I149" s="86" t="s">
        <v>2807</v>
      </c>
      <c r="J149" s="257"/>
    </row>
    <row r="150" spans="1:10" ht="15">
      <c r="A150" s="261" t="s">
        <v>3359</v>
      </c>
      <c r="B150" s="262">
        <v>151</v>
      </c>
      <c r="C150" s="263" t="s">
        <v>3108</v>
      </c>
      <c r="D150" s="258" t="s">
        <v>3160</v>
      </c>
      <c r="E150" s="258" t="s">
        <v>3047</v>
      </c>
      <c r="F150" s="263" t="s">
        <v>3110</v>
      </c>
      <c r="G150" s="258" t="s">
        <v>2708</v>
      </c>
      <c r="H150" s="258" t="s">
        <v>3058</v>
      </c>
      <c r="I150" s="86" t="s">
        <v>2808</v>
      </c>
      <c r="J150" s="257"/>
    </row>
    <row r="151" spans="1:10" ht="15">
      <c r="A151" s="261" t="s">
        <v>3360</v>
      </c>
      <c r="B151" s="262">
        <v>152</v>
      </c>
      <c r="C151" s="263" t="s">
        <v>3108</v>
      </c>
      <c r="D151" s="258" t="s">
        <v>3003</v>
      </c>
      <c r="E151" s="258" t="s">
        <v>3048</v>
      </c>
      <c r="F151" s="263" t="s">
        <v>3110</v>
      </c>
      <c r="G151" s="258" t="s">
        <v>2809</v>
      </c>
      <c r="H151" s="258" t="s">
        <v>2817</v>
      </c>
      <c r="I151" s="86" t="s">
        <v>2810</v>
      </c>
      <c r="J151" s="257"/>
    </row>
    <row r="152" spans="1:10" ht="15">
      <c r="A152" s="261" t="s">
        <v>3361</v>
      </c>
      <c r="B152" s="262">
        <v>153</v>
      </c>
      <c r="C152" s="263" t="s">
        <v>3108</v>
      </c>
      <c r="D152" s="258" t="s">
        <v>2986</v>
      </c>
      <c r="E152" s="258" t="s">
        <v>2987</v>
      </c>
      <c r="F152" s="263" t="s">
        <v>3110</v>
      </c>
      <c r="G152" s="258" t="s">
        <v>3362</v>
      </c>
      <c r="H152" s="258" t="s">
        <v>2822</v>
      </c>
      <c r="I152" s="86" t="s">
        <v>2811</v>
      </c>
      <c r="J152" s="257"/>
    </row>
    <row r="153" spans="1:10" ht="15">
      <c r="A153" s="261" t="s">
        <v>3363</v>
      </c>
      <c r="B153" s="262">
        <v>50</v>
      </c>
      <c r="C153" s="263" t="s">
        <v>3108</v>
      </c>
      <c r="D153" s="258" t="s">
        <v>2676</v>
      </c>
      <c r="E153" s="258" t="s">
        <v>2677</v>
      </c>
      <c r="F153" s="263" t="s">
        <v>3110</v>
      </c>
      <c r="G153" s="258" t="s">
        <v>3024</v>
      </c>
      <c r="H153" s="258" t="s">
        <v>2979</v>
      </c>
      <c r="I153" s="86" t="s">
        <v>2812</v>
      </c>
      <c r="J153" s="257"/>
    </row>
    <row r="154" spans="1:10" ht="15">
      <c r="A154" s="261" t="s">
        <v>3364</v>
      </c>
      <c r="B154" s="262">
        <v>154</v>
      </c>
      <c r="C154" s="263" t="s">
        <v>3108</v>
      </c>
      <c r="D154" s="258" t="s">
        <v>3049</v>
      </c>
      <c r="E154" s="258" t="s">
        <v>3050</v>
      </c>
      <c r="F154" s="263" t="s">
        <v>3110</v>
      </c>
      <c r="G154" s="258" t="s">
        <v>3051</v>
      </c>
      <c r="H154" s="258" t="s">
        <v>3058</v>
      </c>
      <c r="I154" s="86" t="s">
        <v>2814</v>
      </c>
      <c r="J154" s="257"/>
    </row>
    <row r="155" spans="1:10" ht="15">
      <c r="A155" s="261" t="s">
        <v>3365</v>
      </c>
      <c r="B155" s="262">
        <v>155</v>
      </c>
      <c r="C155" s="263" t="s">
        <v>3108</v>
      </c>
      <c r="D155" s="258" t="s">
        <v>3002</v>
      </c>
      <c r="E155" s="258" t="s">
        <v>2825</v>
      </c>
      <c r="F155" s="263" t="s">
        <v>3110</v>
      </c>
      <c r="G155" s="258" t="s">
        <v>3129</v>
      </c>
      <c r="H155" s="258" t="s">
        <v>3058</v>
      </c>
      <c r="I155" s="86" t="s">
        <v>2818</v>
      </c>
      <c r="J155" s="257"/>
    </row>
    <row r="156" spans="1:10" ht="15">
      <c r="A156" s="261" t="s">
        <v>3366</v>
      </c>
      <c r="B156" s="262">
        <v>156</v>
      </c>
      <c r="C156" s="263" t="s">
        <v>3108</v>
      </c>
      <c r="D156" s="258" t="s">
        <v>2982</v>
      </c>
      <c r="E156" s="258" t="s">
        <v>2983</v>
      </c>
      <c r="F156" s="263" t="s">
        <v>3110</v>
      </c>
      <c r="G156" s="258" t="s">
        <v>3039</v>
      </c>
      <c r="H156" s="258" t="s">
        <v>2827</v>
      </c>
      <c r="I156" s="86" t="s">
        <v>2819</v>
      </c>
      <c r="J156" s="257"/>
    </row>
    <row r="157" spans="1:10" ht="15">
      <c r="A157" s="261" t="s">
        <v>3367</v>
      </c>
      <c r="B157" s="262">
        <v>157</v>
      </c>
      <c r="C157" s="263" t="s">
        <v>3108</v>
      </c>
      <c r="D157" s="258" t="s">
        <v>3000</v>
      </c>
      <c r="E157" s="258" t="s">
        <v>3001</v>
      </c>
      <c r="F157" s="263" t="s">
        <v>3110</v>
      </c>
      <c r="G157" s="258" t="s">
        <v>3129</v>
      </c>
      <c r="H157" s="258" t="s">
        <v>3058</v>
      </c>
      <c r="I157" s="86" t="s">
        <v>2820</v>
      </c>
      <c r="J157" s="257"/>
    </row>
    <row r="158" spans="1:10" ht="15">
      <c r="A158" s="261" t="s">
        <v>3368</v>
      </c>
      <c r="B158" s="262">
        <v>149</v>
      </c>
      <c r="C158" s="263" t="s">
        <v>3108</v>
      </c>
      <c r="D158" s="258" t="s">
        <v>2815</v>
      </c>
      <c r="E158" s="258" t="s">
        <v>2816</v>
      </c>
      <c r="F158" s="263" t="s">
        <v>3110</v>
      </c>
      <c r="G158" s="258" t="s">
        <v>3024</v>
      </c>
      <c r="H158" s="258" t="s">
        <v>2817</v>
      </c>
      <c r="I158" s="86" t="s">
        <v>2821</v>
      </c>
      <c r="J158" s="257"/>
    </row>
    <row r="159" spans="1:10" ht="15">
      <c r="A159" s="261" t="s">
        <v>3369</v>
      </c>
      <c r="B159" s="262">
        <v>158</v>
      </c>
      <c r="C159" s="263" t="s">
        <v>3108</v>
      </c>
      <c r="D159" s="258" t="s">
        <v>2830</v>
      </c>
      <c r="E159" s="258" t="s">
        <v>2831</v>
      </c>
      <c r="F159" s="263" t="s">
        <v>3110</v>
      </c>
      <c r="G159" s="258" t="s">
        <v>3114</v>
      </c>
      <c r="H159" s="258" t="s">
        <v>2817</v>
      </c>
      <c r="I159" s="86" t="s">
        <v>2823</v>
      </c>
      <c r="J159" s="257"/>
    </row>
    <row r="160" spans="1:10" ht="15">
      <c r="A160" s="261" t="s">
        <v>3370</v>
      </c>
      <c r="B160" s="262">
        <v>159</v>
      </c>
      <c r="C160" s="263" t="s">
        <v>3108</v>
      </c>
      <c r="D160" s="258" t="s">
        <v>2997</v>
      </c>
      <c r="E160" s="258" t="s">
        <v>2998</v>
      </c>
      <c r="F160" s="263" t="s">
        <v>3110</v>
      </c>
      <c r="G160" s="258" t="s">
        <v>2809</v>
      </c>
      <c r="H160" s="258" t="s">
        <v>3058</v>
      </c>
      <c r="I160" s="86" t="s">
        <v>2824</v>
      </c>
      <c r="J160" s="257"/>
    </row>
    <row r="161" spans="1:10" ht="15">
      <c r="A161" s="261" t="s">
        <v>3371</v>
      </c>
      <c r="B161" s="262">
        <v>161</v>
      </c>
      <c r="C161" s="263" t="s">
        <v>3108</v>
      </c>
      <c r="D161" s="258" t="s">
        <v>2834</v>
      </c>
      <c r="E161" s="258" t="s">
        <v>2835</v>
      </c>
      <c r="F161" s="263" t="s">
        <v>3110</v>
      </c>
      <c r="G161" s="258" t="s">
        <v>3129</v>
      </c>
      <c r="H161" s="258" t="s">
        <v>2817</v>
      </c>
      <c r="I161" s="86" t="s">
        <v>2826</v>
      </c>
      <c r="J161" s="257"/>
    </row>
    <row r="162" spans="1:10" ht="15">
      <c r="A162" s="261" t="s">
        <v>3372</v>
      </c>
      <c r="B162" s="262">
        <v>162</v>
      </c>
      <c r="C162" s="263" t="s">
        <v>3108</v>
      </c>
      <c r="D162" s="258" t="s">
        <v>2836</v>
      </c>
      <c r="E162" s="258" t="s">
        <v>2837</v>
      </c>
      <c r="F162" s="263" t="s">
        <v>3110</v>
      </c>
      <c r="G162" s="258" t="s">
        <v>2708</v>
      </c>
      <c r="H162" s="258" t="s">
        <v>3058</v>
      </c>
      <c r="I162" s="86" t="s">
        <v>2828</v>
      </c>
      <c r="J162" s="257"/>
    </row>
    <row r="163" spans="1:10" ht="15">
      <c r="A163" s="261" t="s">
        <v>3373</v>
      </c>
      <c r="B163" s="262">
        <v>163</v>
      </c>
      <c r="C163" s="263" t="s">
        <v>3108</v>
      </c>
      <c r="D163" s="258" t="s">
        <v>2838</v>
      </c>
      <c r="E163" s="258" t="s">
        <v>2839</v>
      </c>
      <c r="F163" s="263" t="s">
        <v>3110</v>
      </c>
      <c r="G163" s="258" t="s">
        <v>2708</v>
      </c>
      <c r="H163" s="258" t="s">
        <v>3058</v>
      </c>
      <c r="I163" s="86" t="s">
        <v>2829</v>
      </c>
      <c r="J163" s="257"/>
    </row>
    <row r="164" spans="1:10" ht="15">
      <c r="A164" s="261" t="s">
        <v>3374</v>
      </c>
      <c r="B164" s="262">
        <v>164</v>
      </c>
      <c r="C164" s="263" t="s">
        <v>3108</v>
      </c>
      <c r="D164" s="258" t="s">
        <v>3004</v>
      </c>
      <c r="E164" s="258" t="s">
        <v>3005</v>
      </c>
      <c r="F164" s="263" t="s">
        <v>3110</v>
      </c>
      <c r="G164" s="258" t="s">
        <v>2809</v>
      </c>
      <c r="H164" s="258" t="s">
        <v>3058</v>
      </c>
      <c r="I164" s="86" t="s">
        <v>2832</v>
      </c>
      <c r="J164" s="257"/>
    </row>
    <row r="165" spans="1:10" ht="15">
      <c r="A165" s="261" t="s">
        <v>3375</v>
      </c>
      <c r="B165" s="262">
        <v>165</v>
      </c>
      <c r="C165" s="263" t="s">
        <v>3108</v>
      </c>
      <c r="D165" s="258" t="s">
        <v>2840</v>
      </c>
      <c r="E165" s="258" t="s">
        <v>2841</v>
      </c>
      <c r="F165" s="263" t="s">
        <v>3110</v>
      </c>
      <c r="G165" s="258" t="s">
        <v>2809</v>
      </c>
      <c r="H165" s="258" t="s">
        <v>3058</v>
      </c>
      <c r="I165" s="86" t="s">
        <v>2833</v>
      </c>
      <c r="J165" s="257"/>
    </row>
  </sheetData>
  <sheetProtection/>
  <autoFilter ref="A9:I165"/>
  <mergeCells count="1">
    <mergeCell ref="A1:I1"/>
  </mergeCells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7" sqref="C7:D7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2" customWidth="1"/>
    <col min="7" max="7" width="12.421875" style="0" customWidth="1"/>
  </cols>
  <sheetData>
    <row r="1" spans="1:13" ht="15">
      <c r="A1" s="44"/>
      <c r="B1" s="44"/>
      <c r="C1" s="44"/>
      <c r="D1" s="153" t="e">
        <f>Startlist!#REF!</f>
        <v>#REF!</v>
      </c>
      <c r="E1" s="44"/>
      <c r="F1" s="270"/>
      <c r="G1" s="44"/>
      <c r="H1" s="44"/>
      <c r="I1" s="44"/>
      <c r="J1" s="44"/>
      <c r="K1" s="44"/>
      <c r="L1" s="44"/>
      <c r="M1" s="44"/>
    </row>
    <row r="2" spans="1:13" ht="12.75" customHeight="1">
      <c r="A2" s="303" t="str">
        <f>Startlist!$A1</f>
        <v>52. Saaremaa Rally 2019</v>
      </c>
      <c r="B2" s="303"/>
      <c r="C2" s="303"/>
      <c r="D2" s="303"/>
      <c r="E2" s="303"/>
      <c r="F2" s="303"/>
      <c r="G2" s="44"/>
      <c r="H2" s="44"/>
      <c r="I2" s="44"/>
      <c r="J2" s="44"/>
      <c r="K2" s="44"/>
      <c r="L2" s="44"/>
      <c r="M2" s="44"/>
    </row>
    <row r="3" spans="1:13" ht="15" customHeight="1">
      <c r="A3" s="44"/>
      <c r="B3" s="44"/>
      <c r="C3" s="304" t="str">
        <f>Startlist!$F2</f>
        <v>October 11-12, 2019</v>
      </c>
      <c r="D3" s="304"/>
      <c r="E3" s="304"/>
      <c r="F3" s="270"/>
      <c r="G3" s="44"/>
      <c r="H3" s="44"/>
      <c r="I3" s="44"/>
      <c r="J3" s="44"/>
      <c r="K3" s="44"/>
      <c r="L3" s="44"/>
      <c r="M3" s="44"/>
    </row>
    <row r="4" spans="1:13" ht="15" customHeight="1">
      <c r="A4" s="44"/>
      <c r="B4" s="44"/>
      <c r="C4" s="304" t="str">
        <f>Startlist!$F3</f>
        <v>Saaremaa</v>
      </c>
      <c r="D4" s="304"/>
      <c r="E4" s="304"/>
      <c r="F4" s="270"/>
      <c r="G4" s="44"/>
      <c r="H4" s="44"/>
      <c r="I4" s="44"/>
      <c r="J4" s="44"/>
      <c r="K4" s="44"/>
      <c r="L4" s="44"/>
      <c r="M4" s="44"/>
    </row>
    <row r="5" spans="1:13" ht="12.75">
      <c r="A5" s="44"/>
      <c r="B5" s="44"/>
      <c r="C5" s="44"/>
      <c r="D5" s="44"/>
      <c r="E5" s="44"/>
      <c r="F5" s="270"/>
      <c r="G5" s="44"/>
      <c r="H5" s="44"/>
      <c r="I5" s="44"/>
      <c r="J5" s="44"/>
      <c r="K5" s="44"/>
      <c r="L5" s="44"/>
      <c r="M5" s="44"/>
    </row>
    <row r="6" spans="1:13" ht="12.75">
      <c r="A6" s="44"/>
      <c r="B6" s="44"/>
      <c r="C6" s="44"/>
      <c r="D6" s="44"/>
      <c r="E6" s="44"/>
      <c r="F6" s="271"/>
      <c r="G6" s="48"/>
      <c r="H6" s="44"/>
      <c r="I6" s="44"/>
      <c r="J6" s="44"/>
      <c r="K6" s="44"/>
      <c r="L6" s="44"/>
      <c r="M6" s="44"/>
    </row>
    <row r="7" spans="3:13" ht="12.75">
      <c r="C7" s="313" t="s">
        <v>3089</v>
      </c>
      <c r="D7" s="314"/>
      <c r="E7" s="24" t="s">
        <v>3095</v>
      </c>
      <c r="F7" s="271"/>
      <c r="G7" s="48"/>
      <c r="H7" s="44"/>
      <c r="I7" s="44"/>
      <c r="J7" s="44"/>
      <c r="K7" s="44"/>
      <c r="L7" s="44"/>
      <c r="M7" s="44"/>
    </row>
    <row r="8" spans="1:13" ht="18.75" customHeight="1">
      <c r="A8" s="44"/>
      <c r="B8" s="44"/>
      <c r="C8" s="170" t="s">
        <v>3105</v>
      </c>
      <c r="D8" s="171"/>
      <c r="E8" s="172">
        <v>9</v>
      </c>
      <c r="F8" s="271"/>
      <c r="G8" s="272"/>
      <c r="H8" s="44"/>
      <c r="I8" s="44"/>
      <c r="J8" s="44"/>
      <c r="K8" s="44"/>
      <c r="L8" s="44"/>
      <c r="M8" s="44"/>
    </row>
    <row r="9" spans="1:13" ht="18.75" customHeight="1">
      <c r="A9" s="44"/>
      <c r="B9" s="44"/>
      <c r="C9" s="170" t="s">
        <v>3158</v>
      </c>
      <c r="D9" s="171"/>
      <c r="E9" s="172">
        <v>19</v>
      </c>
      <c r="F9" s="47"/>
      <c r="G9" s="272"/>
      <c r="H9" s="44"/>
      <c r="I9" s="44"/>
      <c r="J9" s="44"/>
      <c r="K9" s="44"/>
      <c r="L9" s="44"/>
      <c r="M9" s="44"/>
    </row>
    <row r="10" spans="1:13" ht="18.75" customHeight="1">
      <c r="A10" s="44"/>
      <c r="B10" s="44"/>
      <c r="C10" s="170" t="s">
        <v>3102</v>
      </c>
      <c r="D10" s="171"/>
      <c r="E10" s="172">
        <v>10</v>
      </c>
      <c r="F10" s="47"/>
      <c r="G10" s="272"/>
      <c r="H10" s="44"/>
      <c r="I10" s="44"/>
      <c r="J10" s="44"/>
      <c r="K10" s="44"/>
      <c r="L10" s="44"/>
      <c r="M10" s="44"/>
    </row>
    <row r="11" spans="1:13" ht="18.75" customHeight="1">
      <c r="A11" s="44"/>
      <c r="B11" s="44"/>
      <c r="C11" s="170" t="s">
        <v>3099</v>
      </c>
      <c r="D11" s="171"/>
      <c r="E11" s="172">
        <v>18</v>
      </c>
      <c r="F11" s="47"/>
      <c r="G11" s="272"/>
      <c r="H11" s="44"/>
      <c r="I11" s="44"/>
      <c r="J11" s="44"/>
      <c r="K11" s="44"/>
      <c r="L11" s="44"/>
      <c r="M11" s="44"/>
    </row>
    <row r="12" spans="1:13" ht="18.75" customHeight="1">
      <c r="A12" s="44"/>
      <c r="B12" s="44"/>
      <c r="C12" s="170" t="s">
        <v>3101</v>
      </c>
      <c r="D12" s="171"/>
      <c r="E12" s="172">
        <v>18</v>
      </c>
      <c r="F12" s="47"/>
      <c r="G12" s="272"/>
      <c r="H12" s="44"/>
      <c r="I12" s="44"/>
      <c r="J12" s="44"/>
      <c r="K12" s="44"/>
      <c r="L12" s="44"/>
      <c r="M12" s="44"/>
    </row>
    <row r="13" spans="1:13" ht="18.75" customHeight="1">
      <c r="A13" s="44"/>
      <c r="B13" s="44"/>
      <c r="C13" s="170" t="s">
        <v>3098</v>
      </c>
      <c r="D13" s="171"/>
      <c r="E13" s="172">
        <v>34</v>
      </c>
      <c r="F13" s="47"/>
      <c r="G13" s="272"/>
      <c r="H13" s="44"/>
      <c r="I13" s="44"/>
      <c r="J13" s="44"/>
      <c r="K13" s="44"/>
      <c r="L13" s="44"/>
      <c r="M13" s="44"/>
    </row>
    <row r="14" spans="1:13" ht="18.75" customHeight="1">
      <c r="A14" s="44"/>
      <c r="B14" s="44"/>
      <c r="C14" s="170" t="s">
        <v>3100</v>
      </c>
      <c r="D14" s="171"/>
      <c r="E14" s="172">
        <v>27</v>
      </c>
      <c r="F14" s="47"/>
      <c r="G14" s="272"/>
      <c r="H14" s="44"/>
      <c r="I14" s="44"/>
      <c r="J14" s="44"/>
      <c r="K14" s="44"/>
      <c r="L14" s="44"/>
      <c r="M14" s="44"/>
    </row>
    <row r="15" spans="1:13" ht="18.75" customHeight="1">
      <c r="A15" s="44"/>
      <c r="B15" s="44"/>
      <c r="C15" s="170" t="s">
        <v>3108</v>
      </c>
      <c r="D15" s="171"/>
      <c r="E15" s="172">
        <v>21</v>
      </c>
      <c r="F15" s="47"/>
      <c r="G15" s="272"/>
      <c r="H15" s="44"/>
      <c r="I15" s="44"/>
      <c r="J15" s="44"/>
      <c r="K15" s="44"/>
      <c r="L15" s="44"/>
      <c r="M15" s="44"/>
    </row>
    <row r="16" spans="1:13" ht="19.5" customHeight="1">
      <c r="A16" s="44"/>
      <c r="B16" s="44"/>
      <c r="C16" s="212" t="s">
        <v>3090</v>
      </c>
      <c r="D16" s="213"/>
      <c r="E16" s="214">
        <f>SUM(E8:E15)</f>
        <v>156</v>
      </c>
      <c r="F16" s="271"/>
      <c r="G16" s="44"/>
      <c r="H16" s="44"/>
      <c r="I16" s="44"/>
      <c r="J16" s="44"/>
      <c r="K16" s="44"/>
      <c r="L16" s="44"/>
      <c r="M16" s="44"/>
    </row>
    <row r="17" spans="1:13" ht="19.5" customHeight="1">
      <c r="A17" s="44"/>
      <c r="B17" s="44"/>
      <c r="C17" s="44"/>
      <c r="D17" s="44"/>
      <c r="E17" s="44"/>
      <c r="F17" s="270"/>
      <c r="G17" s="44"/>
      <c r="H17" s="44"/>
      <c r="I17" s="44"/>
      <c r="J17" s="44"/>
      <c r="K17" s="44"/>
      <c r="L17" s="44"/>
      <c r="M17" s="44"/>
    </row>
    <row r="18" spans="1:13" ht="19.5" customHeight="1">
      <c r="A18" s="44"/>
      <c r="B18" s="44"/>
      <c r="C18" s="44"/>
      <c r="D18" s="44"/>
      <c r="E18" s="44"/>
      <c r="F18" s="270"/>
      <c r="G18" s="44"/>
      <c r="H18" s="44"/>
      <c r="I18" s="44"/>
      <c r="J18" s="44"/>
      <c r="K18" s="44"/>
      <c r="L18" s="44"/>
      <c r="M18" s="44"/>
    </row>
    <row r="19" spans="1:13" ht="19.5" customHeight="1">
      <c r="A19" s="44"/>
      <c r="B19" s="44"/>
      <c r="C19" s="44"/>
      <c r="D19" s="44"/>
      <c r="E19" s="44"/>
      <c r="F19" s="270"/>
      <c r="G19" s="44"/>
      <c r="H19" s="44"/>
      <c r="I19" s="44"/>
      <c r="J19" s="44"/>
      <c r="K19" s="44"/>
      <c r="L19" s="44"/>
      <c r="M19" s="44"/>
    </row>
    <row r="20" spans="1:13" ht="19.5" customHeight="1">
      <c r="A20" s="44"/>
      <c r="B20" s="44"/>
      <c r="C20" s="44"/>
      <c r="D20" s="44"/>
      <c r="E20" s="44"/>
      <c r="F20" s="270"/>
      <c r="G20" s="44"/>
      <c r="H20" s="44"/>
      <c r="I20" s="44"/>
      <c r="J20" s="44"/>
      <c r="K20" s="44"/>
      <c r="L20" s="44"/>
      <c r="M20" s="44"/>
    </row>
    <row r="21" spans="1:13" ht="19.5" customHeight="1">
      <c r="A21" s="44"/>
      <c r="B21" s="44"/>
      <c r="C21" s="44"/>
      <c r="D21" s="44"/>
      <c r="E21" s="44"/>
      <c r="F21" s="270"/>
      <c r="G21" s="44"/>
      <c r="H21" s="44"/>
      <c r="I21" s="44"/>
      <c r="J21" s="44"/>
      <c r="K21" s="44"/>
      <c r="L21" s="44"/>
      <c r="M21" s="44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J16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22" customWidth="1"/>
    <col min="2" max="2" width="6.00390625" style="259" customWidth="1"/>
    <col min="3" max="3" width="9.421875" style="0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53" customWidth="1"/>
    <col min="9" max="9" width="9.140625" style="2" customWidth="1"/>
  </cols>
  <sheetData>
    <row r="1" spans="5:10" ht="15.75">
      <c r="E1" s="1"/>
      <c r="H1" s="57"/>
      <c r="J1" s="283">
        <v>17</v>
      </c>
    </row>
    <row r="2" spans="1:8" ht="15" customHeight="1">
      <c r="A2" s="312" t="str">
        <f>Startlist!$A1</f>
        <v>52. Saaremaa Rally 2019</v>
      </c>
      <c r="B2" s="312"/>
      <c r="C2" s="312"/>
      <c r="D2" s="312"/>
      <c r="E2" s="312"/>
      <c r="F2" s="312"/>
      <c r="G2" s="312"/>
      <c r="H2" s="312"/>
    </row>
    <row r="3" spans="1:8" ht="15">
      <c r="A3" s="311" t="str">
        <f>Startlist!$F2</f>
        <v>October 11-12, 2019</v>
      </c>
      <c r="B3" s="311"/>
      <c r="C3" s="311"/>
      <c r="D3" s="311"/>
      <c r="E3" s="311"/>
      <c r="F3" s="311"/>
      <c r="G3" s="311"/>
      <c r="H3" s="311"/>
    </row>
    <row r="4" spans="1:8" ht="15">
      <c r="A4" s="311" t="str">
        <f>Startlist!$F3</f>
        <v>Saaremaa</v>
      </c>
      <c r="B4" s="311"/>
      <c r="C4" s="311"/>
      <c r="D4" s="311"/>
      <c r="E4" s="311"/>
      <c r="F4" s="311"/>
      <c r="G4" s="311"/>
      <c r="H4" s="311"/>
    </row>
    <row r="5" spans="3:8" ht="15" customHeight="1">
      <c r="C5" s="2"/>
      <c r="H5" s="58"/>
    </row>
    <row r="6" spans="1:9" ht="15.75" customHeight="1">
      <c r="A6" s="106"/>
      <c r="B6" s="268" t="s">
        <v>3060</v>
      </c>
      <c r="C6" s="108"/>
      <c r="D6" s="106"/>
      <c r="E6" s="106"/>
      <c r="F6" s="106"/>
      <c r="G6" s="106"/>
      <c r="H6" s="107"/>
      <c r="I6" s="108"/>
    </row>
    <row r="7" spans="1:9" ht="12.75">
      <c r="A7" s="106"/>
      <c r="B7" s="260" t="s">
        <v>3071</v>
      </c>
      <c r="C7" s="125" t="s">
        <v>2845</v>
      </c>
      <c r="D7" s="126" t="s">
        <v>3059</v>
      </c>
      <c r="E7" s="125"/>
      <c r="F7" s="127" t="s">
        <v>3068</v>
      </c>
      <c r="G7" s="123" t="s">
        <v>3067</v>
      </c>
      <c r="H7" s="124" t="s">
        <v>3061</v>
      </c>
      <c r="I7" s="108"/>
    </row>
    <row r="8" spans="1:9" ht="15" customHeight="1">
      <c r="A8" s="128">
        <v>1</v>
      </c>
      <c r="B8" s="218">
        <v>2</v>
      </c>
      <c r="C8" s="129" t="str">
        <f>IF(VLOOKUP($B8,'Champ Classes'!$A:$D,2,FALSE)="","",VLOOKUP($B8,'Champ Classes'!$A:$D,2,FALSE))</f>
        <v>EMV 1</v>
      </c>
      <c r="D8" s="130" t="str">
        <f>CONCATENATE(VLOOKUP(B8,Startlist!B:H,3,FALSE)," / ",VLOOKUP(B8,Startlist!B:H,4,FALSE))</f>
        <v>Georg Gross / Raigo Mōlder</v>
      </c>
      <c r="E8" s="131" t="str">
        <f>VLOOKUP(B8,Startlist!B:F,5,FALSE)</f>
        <v>EST</v>
      </c>
      <c r="F8" s="130" t="str">
        <f>VLOOKUP(B8,Startlist!B:H,7,FALSE)</f>
        <v>Ford Fiesta WRC</v>
      </c>
      <c r="G8" s="130" t="str">
        <f>VLOOKUP(B8,Startlist!B:H,6,FALSE)</f>
        <v>OT RACING</v>
      </c>
      <c r="H8" s="132" t="str">
        <f>IF(VLOOKUP(B8,Results!B:R,$J$1,FALSE)="","Retired",VLOOKUP(B8,Results!B:R,$J$1,FALSE))</f>
        <v> 1:01.09,4</v>
      </c>
      <c r="I8" s="275"/>
    </row>
    <row r="9" spans="1:9" ht="15" customHeight="1">
      <c r="A9" s="128">
        <f>A8+1</f>
        <v>2</v>
      </c>
      <c r="B9" s="218">
        <v>15</v>
      </c>
      <c r="C9" s="129" t="str">
        <f>IF(VLOOKUP($B9,'Champ Classes'!$A:$D,2,FALSE)="","",VLOOKUP($B9,'Champ Classes'!$A:$D,2,FALSE))</f>
        <v>EMV 2</v>
      </c>
      <c r="D9" s="130" t="str">
        <f>CONCATENATE(VLOOKUP(B9,Startlist!B:H,3,FALSE)," / ",VLOOKUP(B9,Startlist!B:H,4,FALSE))</f>
        <v>Roland Poom / Ken Järveoja</v>
      </c>
      <c r="E9" s="131" t="str">
        <f>VLOOKUP(B9,Startlist!B:F,5,FALSE)</f>
        <v>EST</v>
      </c>
      <c r="F9" s="130" t="str">
        <f>VLOOKUP(B9,Startlist!B:H,7,FALSE)</f>
        <v>Ford Fiesta R5</v>
      </c>
      <c r="G9" s="130" t="str">
        <f>VLOOKUP(B9,Startlist!B:H,6,FALSE)</f>
        <v>ROLAND POOM</v>
      </c>
      <c r="H9" s="132" t="str">
        <f>IF(VLOOKUP(B9,Results!B:R,$J$1,FALSE)="","Retired",VLOOKUP(B9,Results!B:R,$J$1,FALSE))</f>
        <v> 1:03.52,1</v>
      </c>
      <c r="I9" s="275"/>
    </row>
    <row r="10" spans="1:9" ht="15" customHeight="1">
      <c r="A10" s="128">
        <f aca="true" t="shared" si="0" ref="A10:A58">A9+1</f>
        <v>3</v>
      </c>
      <c r="B10" s="218">
        <v>7</v>
      </c>
      <c r="C10" s="129" t="str">
        <f>IF(VLOOKUP($B10,'Champ Classes'!$A:$D,2,FALSE)="","",VLOOKUP($B10,'Champ Classes'!$A:$D,2,FALSE))</f>
        <v>EMV 2</v>
      </c>
      <c r="D10" s="130" t="str">
        <f>CONCATENATE(VLOOKUP(B10,Startlist!B:H,3,FALSE)," / ",VLOOKUP(B10,Startlist!B:H,4,FALSE))</f>
        <v>Raul Jeets / Andrus Toom</v>
      </c>
      <c r="E10" s="131" t="str">
        <f>VLOOKUP(B10,Startlist!B:F,5,FALSE)</f>
        <v>EST</v>
      </c>
      <c r="F10" s="130" t="str">
        <f>VLOOKUP(B10,Startlist!B:H,7,FALSE)</f>
        <v>Skoda Fabia R5</v>
      </c>
      <c r="G10" s="130" t="str">
        <f>VLOOKUP(B10,Startlist!B:H,6,FALSE)</f>
        <v>TEHASE AUTO</v>
      </c>
      <c r="H10" s="132" t="str">
        <f>IF(VLOOKUP(B10,Results!B:R,$J$1,FALSE)="","Retired",VLOOKUP(B10,Results!B:R,$J$1,FALSE))</f>
        <v> 1:03.59,0</v>
      </c>
      <c r="I10" s="275"/>
    </row>
    <row r="11" spans="1:9" ht="15" customHeight="1">
      <c r="A11" s="128">
        <f t="shared" si="0"/>
        <v>4</v>
      </c>
      <c r="B11" s="218">
        <v>5</v>
      </c>
      <c r="C11" s="129" t="str">
        <f>IF(VLOOKUP($B11,'Champ Classes'!$A:$D,2,FALSE)="","",VLOOKUP($B11,'Champ Classes'!$A:$D,2,FALSE))</f>
        <v>EMV 2</v>
      </c>
      <c r="D11" s="130" t="str">
        <f>CONCATENATE(VLOOKUP(B11,Startlist!B:H,3,FALSE)," / ",VLOOKUP(B11,Startlist!B:H,4,FALSE))</f>
        <v>Priit Koik / Alari-Uku Heldna</v>
      </c>
      <c r="E11" s="131" t="str">
        <f>VLOOKUP(B11,Startlist!B:F,5,FALSE)</f>
        <v>EST</v>
      </c>
      <c r="F11" s="130" t="str">
        <f>VLOOKUP(B11,Startlist!B:H,7,FALSE)</f>
        <v>Ford Fiesta R5</v>
      </c>
      <c r="G11" s="130" t="str">
        <f>VLOOKUP(B11,Startlist!B:H,6,FALSE)</f>
        <v>OT RACING</v>
      </c>
      <c r="H11" s="132" t="str">
        <f>IF(VLOOKUP(B11,Results!B:R,$J$1,FALSE)="","Retired",VLOOKUP(B11,Results!B:R,$J$1,FALSE))</f>
        <v> 1:04.32,4</v>
      </c>
      <c r="I11" s="275"/>
    </row>
    <row r="12" spans="1:9" ht="15" customHeight="1">
      <c r="A12" s="128">
        <f t="shared" si="0"/>
        <v>5</v>
      </c>
      <c r="B12" s="218">
        <v>26</v>
      </c>
      <c r="C12" s="129" t="str">
        <f>IF(VLOOKUP($B12,'Champ Classes'!$A:$D,2,FALSE)="","",VLOOKUP($B12,'Champ Classes'!$A:$D,2,FALSE))</f>
        <v>EMV 2</v>
      </c>
      <c r="D12" s="130" t="str">
        <f>CONCATENATE(VLOOKUP(B12,Startlist!B:H,3,FALSE)," / ",VLOOKUP(B12,Startlist!B:H,4,FALSE))</f>
        <v>Denis Rostilov / Georgy Troshkin</v>
      </c>
      <c r="E12" s="131" t="str">
        <f>VLOOKUP(B12,Startlist!B:F,5,FALSE)</f>
        <v>RUS</v>
      </c>
      <c r="F12" s="130" t="str">
        <f>VLOOKUP(B12,Startlist!B:H,7,FALSE)</f>
        <v>Mitsubishi Lancer Evo 9</v>
      </c>
      <c r="G12" s="130" t="str">
        <f>VLOOKUP(B12,Startlist!B:H,6,FALSE)</f>
        <v>DENIS ROSTILOV</v>
      </c>
      <c r="H12" s="132" t="str">
        <f>IF(VLOOKUP(B12,Results!B:R,$J$1,FALSE)="","Retired",VLOOKUP(B12,Results!B:R,$J$1,FALSE))</f>
        <v> 1:05.24,5</v>
      </c>
      <c r="I12" s="275"/>
    </row>
    <row r="13" spans="1:9" ht="15" customHeight="1">
      <c r="A13" s="128">
        <f t="shared" si="0"/>
        <v>6</v>
      </c>
      <c r="B13" s="218">
        <v>21</v>
      </c>
      <c r="C13" s="129" t="str">
        <f>IF(VLOOKUP($B13,'Champ Classes'!$A:$D,2,FALSE)="","",VLOOKUP($B13,'Champ Classes'!$A:$D,2,FALSE))</f>
        <v>EMV 4</v>
      </c>
      <c r="D13" s="130" t="str">
        <f>CONCATENATE(VLOOKUP(B13,Startlist!B:H,3,FALSE)," / ",VLOOKUP(B13,Startlist!B:H,4,FALSE))</f>
        <v>Giedrius Notkus / Dalius Strizanas</v>
      </c>
      <c r="E13" s="131" t="str">
        <f>VLOOKUP(B13,Startlist!B:F,5,FALSE)</f>
        <v>LIT</v>
      </c>
      <c r="F13" s="130" t="str">
        <f>VLOOKUP(B13,Startlist!B:H,7,FALSE)</f>
        <v>Mitsubishi Lancer Evo 9</v>
      </c>
      <c r="G13" s="130" t="str">
        <f>VLOOKUP(B13,Startlist!B:H,6,FALSE)</f>
        <v>ASK AUTORIKONA</v>
      </c>
      <c r="H13" s="132" t="str">
        <f>IF(VLOOKUP(B13,Results!B:R,$J$1,FALSE)="","Retired",VLOOKUP(B13,Results!B:R,$J$1,FALSE))</f>
        <v> 1:05.40,8</v>
      </c>
      <c r="I13" s="275"/>
    </row>
    <row r="14" spans="1:9" ht="15" customHeight="1">
      <c r="A14" s="128">
        <f t="shared" si="0"/>
        <v>7</v>
      </c>
      <c r="B14" s="218">
        <v>17</v>
      </c>
      <c r="C14" s="129" t="str">
        <f>IF(VLOOKUP($B14,'Champ Classes'!$A:$D,2,FALSE)="","",VLOOKUP($B14,'Champ Classes'!$A:$D,2,FALSE))</f>
        <v>EMV 2</v>
      </c>
      <c r="D14" s="130" t="str">
        <f>CONCATENATE(VLOOKUP(B14,Startlist!B:H,3,FALSE)," / ",VLOOKUP(B14,Startlist!B:H,4,FALSE))</f>
        <v>Stig Andervang / Robin Eriksson</v>
      </c>
      <c r="E14" s="131" t="str">
        <f>VLOOKUP(B14,Startlist!B:F,5,FALSE)</f>
        <v>SWE</v>
      </c>
      <c r="F14" s="130" t="str">
        <f>VLOOKUP(B14,Startlist!B:H,7,FALSE)</f>
        <v>Skoda Fabia R5</v>
      </c>
      <c r="G14" s="130" t="str">
        <f>VLOOKUP(B14,Startlist!B:H,6,FALSE)</f>
        <v>SAR-TECH MOTORSPORT</v>
      </c>
      <c r="H14" s="132" t="str">
        <f>IF(VLOOKUP(B14,Results!B:R,$J$1,FALSE)="","Retired",VLOOKUP(B14,Results!B:R,$J$1,FALSE))</f>
        <v> 1:05.56,5</v>
      </c>
      <c r="I14" s="275"/>
    </row>
    <row r="15" spans="1:9" ht="15" customHeight="1">
      <c r="A15" s="128">
        <f t="shared" si="0"/>
        <v>8</v>
      </c>
      <c r="B15" s="218">
        <v>11</v>
      </c>
      <c r="C15" s="129" t="str">
        <f>IF(VLOOKUP($B15,'Champ Classes'!$A:$D,2,FALSE)="","",VLOOKUP($B15,'Champ Classes'!$A:$D,2,FALSE))</f>
        <v>EMV 2</v>
      </c>
      <c r="D15" s="130" t="str">
        <f>CONCATENATE(VLOOKUP(B15,Startlist!B:H,3,FALSE)," / ",VLOOKUP(B15,Startlist!B:H,4,FALSE))</f>
        <v>Radik Shaymiev / Maxim Tsvetkov</v>
      </c>
      <c r="E15" s="131" t="str">
        <f>VLOOKUP(B15,Startlist!B:F,5,FALSE)</f>
        <v>RUS</v>
      </c>
      <c r="F15" s="130" t="str">
        <f>VLOOKUP(B15,Startlist!B:H,7,FALSE)</f>
        <v>Ford Fiesta R5</v>
      </c>
      <c r="G15" s="130" t="str">
        <f>VLOOKUP(B15,Startlist!B:H,6,FALSE)</f>
        <v>TAIF MOTORSPORT</v>
      </c>
      <c r="H15" s="132" t="str">
        <f>IF(VLOOKUP(B15,Results!B:R,$J$1,FALSE)="","Retired",VLOOKUP(B15,Results!B:R,$J$1,FALSE))</f>
        <v> 1:06.29,9</v>
      </c>
      <c r="I15" s="275"/>
    </row>
    <row r="16" spans="1:9" ht="15" customHeight="1">
      <c r="A16" s="128">
        <f t="shared" si="0"/>
        <v>9</v>
      </c>
      <c r="B16" s="218">
        <v>14</v>
      </c>
      <c r="C16" s="129" t="str">
        <f>IF(VLOOKUP($B16,'Champ Classes'!$A:$D,2,FALSE)="","",VLOOKUP($B16,'Champ Classes'!$A:$D,2,FALSE))</f>
        <v>EMV 1</v>
      </c>
      <c r="D16" s="130" t="str">
        <f>CONCATENATE(VLOOKUP(B16,Startlist!B:H,3,FALSE)," / ",VLOOKUP(B16,Startlist!B:H,4,FALSE))</f>
        <v>Evgeny Sukhovenko / Evgeny Sapunov</v>
      </c>
      <c r="E16" s="131" t="str">
        <f>VLOOKUP(B16,Startlist!B:F,5,FALSE)</f>
        <v>RUS</v>
      </c>
      <c r="F16" s="130" t="str">
        <f>VLOOKUP(B16,Startlist!B:H,7,FALSE)</f>
        <v>Ford Fiesta</v>
      </c>
      <c r="G16" s="130" t="str">
        <f>VLOOKUP(B16,Startlist!B:H,6,FALSE)</f>
        <v>R8</v>
      </c>
      <c r="H16" s="132" t="str">
        <f>IF(VLOOKUP(B16,Results!B:R,$J$1,FALSE)="","Retired",VLOOKUP(B16,Results!B:R,$J$1,FALSE))</f>
        <v> 1:06.51,9</v>
      </c>
      <c r="I16" s="275"/>
    </row>
    <row r="17" spans="1:9" ht="15" customHeight="1">
      <c r="A17" s="128">
        <f t="shared" si="0"/>
        <v>10</v>
      </c>
      <c r="B17" s="218">
        <v>20</v>
      </c>
      <c r="C17" s="129" t="str">
        <f>IF(VLOOKUP($B17,'Champ Classes'!$A:$D,2,FALSE)="","",VLOOKUP($B17,'Champ Classes'!$A:$D,2,FALSE))</f>
        <v>EMV 4</v>
      </c>
      <c r="D17" s="130" t="str">
        <f>CONCATENATE(VLOOKUP(B17,Startlist!B:H,3,FALSE)," / ",VLOOKUP(B17,Startlist!B:H,4,FALSE))</f>
        <v>Edijs Bergmanis / Edgars Grins</v>
      </c>
      <c r="E17" s="131" t="str">
        <f>VLOOKUP(B17,Startlist!B:F,5,FALSE)</f>
        <v>LAT</v>
      </c>
      <c r="F17" s="130" t="str">
        <f>VLOOKUP(B17,Startlist!B:H,7,FALSE)</f>
        <v>Mitsubishi Lancer Evo 9</v>
      </c>
      <c r="G17" s="130" t="str">
        <f>VLOOKUP(B17,Startlist!B:H,6,FALSE)</f>
        <v>RALLYWORKSHOP ERST FINANCE</v>
      </c>
      <c r="H17" s="132" t="str">
        <f>IF(VLOOKUP(B17,Results!B:R,$J$1,FALSE)="","Retired",VLOOKUP(B17,Results!B:R,$J$1,FALSE))</f>
        <v> 1:07.12,0</v>
      </c>
      <c r="I17" s="275"/>
    </row>
    <row r="18" spans="1:9" ht="15" customHeight="1">
      <c r="A18" s="128">
        <f t="shared" si="0"/>
        <v>11</v>
      </c>
      <c r="B18" s="218">
        <v>29</v>
      </c>
      <c r="C18" s="129" t="str">
        <f>IF(VLOOKUP($B18,'Champ Classes'!$A:$D,2,FALSE)="","",VLOOKUP($B18,'Champ Classes'!$A:$D,2,FALSE))</f>
        <v>EMV 2</v>
      </c>
      <c r="D18" s="130" t="str">
        <f>CONCATENATE(VLOOKUP(B18,Startlist!B:H,3,FALSE)," / ",VLOOKUP(B18,Startlist!B:H,4,FALSE))</f>
        <v>Timo Pulkkinen / Lasse Miettinen</v>
      </c>
      <c r="E18" s="131" t="str">
        <f>VLOOKUP(B18,Startlist!B:F,5,FALSE)</f>
        <v>FIN</v>
      </c>
      <c r="F18" s="130" t="str">
        <f>VLOOKUP(B18,Startlist!B:H,7,FALSE)</f>
        <v>Ford Fiesta R5</v>
      </c>
      <c r="G18" s="130" t="str">
        <f>VLOOKUP(B18,Startlist!B:H,6,FALSE)</f>
        <v>TIMO PULKKINEN</v>
      </c>
      <c r="H18" s="132" t="str">
        <f>IF(VLOOKUP(B18,Results!B:R,$J$1,FALSE)="","Retired",VLOOKUP(B18,Results!B:R,$J$1,FALSE))</f>
        <v> 1:07.34,3</v>
      </c>
      <c r="I18" s="275"/>
    </row>
    <row r="19" spans="1:9" ht="15" customHeight="1">
      <c r="A19" s="128">
        <f t="shared" si="0"/>
        <v>12</v>
      </c>
      <c r="B19" s="218">
        <v>95</v>
      </c>
      <c r="C19" s="129" t="str">
        <f>IF(VLOOKUP($B19,'Champ Classes'!$A:$D,2,FALSE)="","",VLOOKUP($B19,'Champ Classes'!$A:$D,2,FALSE))</f>
        <v>EMV 2</v>
      </c>
      <c r="D19" s="130" t="str">
        <f>CONCATENATE(VLOOKUP(B19,Startlist!B:H,3,FALSE)," / ",VLOOKUP(B19,Startlist!B:H,4,FALSE))</f>
        <v>Tomi Rönnemaa / Tero Rönnemaa</v>
      </c>
      <c r="E19" s="131" t="str">
        <f>VLOOKUP(B19,Startlist!B:F,5,FALSE)</f>
        <v>FIN</v>
      </c>
      <c r="F19" s="130" t="str">
        <f>VLOOKUP(B19,Startlist!B:H,7,FALSE)</f>
        <v>Skoda Fabia R5</v>
      </c>
      <c r="G19" s="130" t="str">
        <f>VLOOKUP(B19,Startlist!B:H,6,FALSE)</f>
        <v>TOMI RÖNNEMAA</v>
      </c>
      <c r="H19" s="132" t="str">
        <f>IF(VLOOKUP(B19,Results!B:R,$J$1,FALSE)="","Retired",VLOOKUP(B19,Results!B:R,$J$1,FALSE))</f>
        <v> 1:08.23,2</v>
      </c>
      <c r="I19" s="275"/>
    </row>
    <row r="20" spans="1:9" ht="15" customHeight="1">
      <c r="A20" s="128">
        <f t="shared" si="0"/>
        <v>13</v>
      </c>
      <c r="B20" s="218">
        <v>51</v>
      </c>
      <c r="C20" s="129" t="str">
        <f>IF(VLOOKUP($B20,'Champ Classes'!$A:$D,2,FALSE)="","",VLOOKUP($B20,'Champ Classes'!$A:$D,2,FALSE))</f>
        <v>EMV 2</v>
      </c>
      <c r="D20" s="130" t="str">
        <f>CONCATENATE(VLOOKUP(B20,Startlist!B:H,3,FALSE)," / ",VLOOKUP(B20,Startlist!B:H,4,FALSE))</f>
        <v>Tommi Hatakka / Ville Mannisenmäki</v>
      </c>
      <c r="E20" s="131" t="str">
        <f>VLOOKUP(B20,Startlist!B:F,5,FALSE)</f>
        <v>FIN</v>
      </c>
      <c r="F20" s="130" t="str">
        <f>VLOOKUP(B20,Startlist!B:H,7,FALSE)</f>
        <v>Mitsubishi Lancer Evo 9</v>
      </c>
      <c r="G20" s="130" t="str">
        <f>VLOOKUP(B20,Startlist!B:H,6,FALSE)</f>
        <v>TOMMI HATAKKA</v>
      </c>
      <c r="H20" s="132" t="str">
        <f>IF(VLOOKUP(B20,Results!B:R,$J$1,FALSE)="","Retired",VLOOKUP(B20,Results!B:R,$J$1,FALSE))</f>
        <v> 1:08.34,4</v>
      </c>
      <c r="I20" s="275"/>
    </row>
    <row r="21" spans="1:9" ht="15" customHeight="1">
      <c r="A21" s="128">
        <f t="shared" si="0"/>
        <v>14</v>
      </c>
      <c r="B21" s="218">
        <v>39</v>
      </c>
      <c r="C21" s="129" t="str">
        <f>IF(VLOOKUP($B21,'Champ Classes'!$A:$D,2,FALSE)="","",VLOOKUP($B21,'Champ Classes'!$A:$D,2,FALSE))</f>
        <v>EMV 7</v>
      </c>
      <c r="D21" s="130" t="str">
        <f>CONCATENATE(VLOOKUP(B21,Startlist!B:H,3,FALSE)," / ",VLOOKUP(B21,Startlist!B:H,4,FALSE))</f>
        <v>Marko Ringenberg / Allar Heina</v>
      </c>
      <c r="E21" s="131" t="str">
        <f>VLOOKUP(B21,Startlist!B:F,5,FALSE)</f>
        <v>EST</v>
      </c>
      <c r="F21" s="130" t="str">
        <f>VLOOKUP(B21,Startlist!B:H,7,FALSE)</f>
        <v>BMW M3</v>
      </c>
      <c r="G21" s="130" t="str">
        <f>VLOOKUP(B21,Startlist!B:H,6,FALSE)</f>
        <v>CUEKS RACING</v>
      </c>
      <c r="H21" s="132" t="str">
        <f>IF(VLOOKUP(B21,Results!B:R,$J$1,FALSE)="","Retired",VLOOKUP(B21,Results!B:R,$J$1,FALSE))</f>
        <v> 1:08.42,1</v>
      </c>
      <c r="I21" s="275"/>
    </row>
    <row r="22" spans="1:9" ht="15" customHeight="1">
      <c r="A22" s="128">
        <f t="shared" si="0"/>
        <v>15</v>
      </c>
      <c r="B22" s="218">
        <v>38</v>
      </c>
      <c r="C22" s="129" t="str">
        <f>IF(VLOOKUP($B22,'Champ Classes'!$A:$D,2,FALSE)="","",VLOOKUP($B22,'Champ Classes'!$A:$D,2,FALSE))</f>
        <v>EMV 3</v>
      </c>
      <c r="D22" s="130" t="str">
        <f>CONCATENATE(VLOOKUP(B22,Startlist!B:H,3,FALSE)," / ",VLOOKUP(B22,Startlist!B:H,4,FALSE))</f>
        <v>Robert Virves / Sander Pruul</v>
      </c>
      <c r="E22" s="131" t="str">
        <f>VLOOKUP(B22,Startlist!B:F,5,FALSE)</f>
        <v>EST</v>
      </c>
      <c r="F22" s="130" t="str">
        <f>VLOOKUP(B22,Startlist!B:H,7,FALSE)</f>
        <v>Ford Fiesta R2T</v>
      </c>
      <c r="G22" s="130" t="str">
        <f>VLOOKUP(B22,Startlist!B:H,6,FALSE)</f>
        <v>OT RACING</v>
      </c>
      <c r="H22" s="132" t="str">
        <f>IF(VLOOKUP(B22,Results!B:R,$J$1,FALSE)="","Retired",VLOOKUP(B22,Results!B:R,$J$1,FALSE))</f>
        <v> 1:08.45,0</v>
      </c>
      <c r="I22" s="275"/>
    </row>
    <row r="23" spans="1:9" ht="15" customHeight="1">
      <c r="A23" s="128">
        <f t="shared" si="0"/>
        <v>16</v>
      </c>
      <c r="B23" s="218">
        <v>37</v>
      </c>
      <c r="C23" s="129" t="str">
        <f>IF(VLOOKUP($B23,'Champ Classes'!$A:$D,2,FALSE)="","",VLOOKUP($B23,'Champ Classes'!$A:$D,2,FALSE))</f>
        <v>EMV 3</v>
      </c>
      <c r="D23" s="130" t="str">
        <f>CONCATENATE(VLOOKUP(B23,Startlist!B:H,3,FALSE)," / ",VLOOKUP(B23,Startlist!B:H,4,FALSE))</f>
        <v>Lauri Joona / Markus Määttänen</v>
      </c>
      <c r="E23" s="131" t="str">
        <f>VLOOKUP(B23,Startlist!B:F,5,FALSE)</f>
        <v>FIN</v>
      </c>
      <c r="F23" s="130" t="str">
        <f>VLOOKUP(B23,Startlist!B:H,7,FALSE)</f>
        <v>Ford Fiesta R2T</v>
      </c>
      <c r="G23" s="130" t="str">
        <f>VLOOKUP(B23,Startlist!B:H,6,FALSE)</f>
        <v>LAURI JOONA</v>
      </c>
      <c r="H23" s="132" t="str">
        <f>IF(VLOOKUP(B23,Results!B:R,$J$1,FALSE)="","Retired",VLOOKUP(B23,Results!B:R,$J$1,FALSE))</f>
        <v> 1:09.09,0</v>
      </c>
      <c r="I23" s="275"/>
    </row>
    <row r="24" spans="1:9" ht="15" customHeight="1">
      <c r="A24" s="128">
        <f t="shared" si="0"/>
        <v>17</v>
      </c>
      <c r="B24" s="218">
        <v>27</v>
      </c>
      <c r="C24" s="129" t="str">
        <f>IF(VLOOKUP($B24,'Champ Classes'!$A:$D,2,FALSE)="","",VLOOKUP($B24,'Champ Classes'!$A:$D,2,FALSE))</f>
        <v>EMV 4</v>
      </c>
      <c r="D24" s="130" t="str">
        <f>CONCATENATE(VLOOKUP(B24,Startlist!B:H,3,FALSE)," / ",VLOOKUP(B24,Startlist!B:H,4,FALSE))</f>
        <v>Aiko Aigro / Kermo Kärtmann</v>
      </c>
      <c r="E24" s="131" t="str">
        <f>VLOOKUP(B24,Startlist!B:F,5,FALSE)</f>
        <v>EST</v>
      </c>
      <c r="F24" s="130" t="str">
        <f>VLOOKUP(B24,Startlist!B:H,7,FALSE)</f>
        <v>Mitsubishi Lancer Evo 8</v>
      </c>
      <c r="G24" s="130" t="str">
        <f>VLOOKUP(B24,Startlist!B:H,6,FALSE)</f>
        <v>TIKKRI MOTORSPORT</v>
      </c>
      <c r="H24" s="132" t="str">
        <f>IF(VLOOKUP(B24,Results!B:R,$J$1,FALSE)="","Retired",VLOOKUP(B24,Results!B:R,$J$1,FALSE))</f>
        <v> 1:09.15,4</v>
      </c>
      <c r="I24" s="275"/>
    </row>
    <row r="25" spans="1:9" ht="15" customHeight="1">
      <c r="A25" s="128">
        <f t="shared" si="0"/>
        <v>18</v>
      </c>
      <c r="B25" s="218">
        <v>72</v>
      </c>
      <c r="C25" s="129" t="str">
        <f>IF(VLOOKUP($B25,'Champ Classes'!$A:$D,2,FALSE)="","",VLOOKUP($B25,'Champ Classes'!$A:$D,2,FALSE))</f>
        <v>EMV 4</v>
      </c>
      <c r="D25" s="130" t="str">
        <f>CONCATENATE(VLOOKUP(B25,Startlist!B:H,3,FALSE)," / ",VLOOKUP(B25,Startlist!B:H,4,FALSE))</f>
        <v>Krisjanis-Zintis Putnins / Martins Purins</v>
      </c>
      <c r="E25" s="131" t="str">
        <f>VLOOKUP(B25,Startlist!B:F,5,FALSE)</f>
        <v>LAT</v>
      </c>
      <c r="F25" s="130" t="str">
        <f>VLOOKUP(B25,Startlist!B:H,7,FALSE)</f>
        <v>Mitsubishi Lancer Evo 8</v>
      </c>
      <c r="G25" s="130" t="str">
        <f>VLOOKUP(B25,Startlist!B:H,6,FALSE)</f>
        <v>RALLYWORKSHOP ERST FINANCE</v>
      </c>
      <c r="H25" s="132" t="str">
        <f>IF(VLOOKUP(B25,Results!B:R,$J$1,FALSE)="","Retired",VLOOKUP(B25,Results!B:R,$J$1,FALSE))</f>
        <v> 1:09.22,4</v>
      </c>
      <c r="I25" s="275"/>
    </row>
    <row r="26" spans="1:9" ht="15" customHeight="1">
      <c r="A26" s="128">
        <f t="shared" si="0"/>
        <v>19</v>
      </c>
      <c r="B26" s="218">
        <v>94</v>
      </c>
      <c r="C26" s="129" t="str">
        <f>IF(VLOOKUP($B26,'Champ Classes'!$A:$D,2,FALSE)="","",VLOOKUP($B26,'Champ Classes'!$A:$D,2,FALSE))</f>
        <v>EMV 4</v>
      </c>
      <c r="D26" s="130" t="str">
        <f>CONCATENATE(VLOOKUP(B26,Startlist!B:H,3,FALSE)," / ",VLOOKUP(B26,Startlist!B:H,4,FALSE))</f>
        <v>Pavel Shcherbakov / Alexey Goryunov</v>
      </c>
      <c r="E26" s="131" t="str">
        <f>VLOOKUP(B26,Startlist!B:F,5,FALSE)</f>
        <v>RUS</v>
      </c>
      <c r="F26" s="130" t="str">
        <f>VLOOKUP(B26,Startlist!B:H,7,FALSE)</f>
        <v>Mitsubishi Lancer Evo 9</v>
      </c>
      <c r="G26" s="130" t="str">
        <f>VLOOKUP(B26,Startlist!B:H,6,FALSE)</f>
        <v>MR-MOTORSPORT</v>
      </c>
      <c r="H26" s="132" t="str">
        <f>IF(VLOOKUP(B26,Results!B:R,$J$1,FALSE)="","Retired",VLOOKUP(B26,Results!B:R,$J$1,FALSE))</f>
        <v> 1:09.35,2</v>
      </c>
      <c r="I26" s="275"/>
    </row>
    <row r="27" spans="1:9" ht="15" customHeight="1">
      <c r="A27" s="128">
        <f t="shared" si="0"/>
        <v>20</v>
      </c>
      <c r="B27" s="218">
        <v>58</v>
      </c>
      <c r="C27" s="129" t="str">
        <f>IF(VLOOKUP($B27,'Champ Classes'!$A:$D,2,FALSE)="","",VLOOKUP($B27,'Champ Classes'!$A:$D,2,FALSE))</f>
        <v>EMV 6</v>
      </c>
      <c r="D27" s="130" t="str">
        <f>CONCATENATE(VLOOKUP(B27,Startlist!B:H,3,FALSE)," / ",VLOOKUP(B27,Startlist!B:H,4,FALSE))</f>
        <v>Kristo Subi / Raido Subi</v>
      </c>
      <c r="E27" s="131" t="str">
        <f>VLOOKUP(B27,Startlist!B:F,5,FALSE)</f>
        <v>EST</v>
      </c>
      <c r="F27" s="130" t="str">
        <f>VLOOKUP(B27,Startlist!B:H,7,FALSE)</f>
        <v>Honda Civic Type-R</v>
      </c>
      <c r="G27" s="130" t="str">
        <f>VLOOKUP(B27,Startlist!B:H,6,FALSE)</f>
        <v>A1M MOTORSPORT</v>
      </c>
      <c r="H27" s="132" t="str">
        <f>IF(VLOOKUP(B27,Results!B:R,$J$1,FALSE)="","Retired",VLOOKUP(B27,Results!B:R,$J$1,FALSE))</f>
        <v> 1:10.17,8</v>
      </c>
      <c r="I27" s="275"/>
    </row>
    <row r="28" spans="1:9" ht="15" customHeight="1">
      <c r="A28" s="128">
        <f t="shared" si="0"/>
        <v>21</v>
      </c>
      <c r="B28" s="218">
        <v>68</v>
      </c>
      <c r="C28" s="129" t="str">
        <f>IF(VLOOKUP($B28,'Champ Classes'!$A:$D,2,FALSE)="","",VLOOKUP($B28,'Champ Classes'!$A:$D,2,FALSE))</f>
        <v>EMV 4</v>
      </c>
      <c r="D28" s="130" t="str">
        <f>CONCATENATE(VLOOKUP(B28,Startlist!B:H,3,FALSE)," / ",VLOOKUP(B28,Startlist!B:H,4,FALSE))</f>
        <v>Jurgis Meisters / Kalvis Blums</v>
      </c>
      <c r="E28" s="131" t="str">
        <f>VLOOKUP(B28,Startlist!B:F,5,FALSE)</f>
        <v>LAT</v>
      </c>
      <c r="F28" s="130" t="str">
        <f>VLOOKUP(B28,Startlist!B:H,7,FALSE)</f>
        <v>MItsubishi Lancer Evo</v>
      </c>
      <c r="G28" s="130" t="str">
        <f>VLOOKUP(B28,Startlist!B:H,6,FALSE)</f>
        <v>RALLYWORKSHOP ERST FINANCE</v>
      </c>
      <c r="H28" s="132" t="str">
        <f>IF(VLOOKUP(B28,Results!B:R,$J$1,FALSE)="","Retired",VLOOKUP(B28,Results!B:R,$J$1,FALSE))</f>
        <v> 1:10.19,5</v>
      </c>
      <c r="I28" s="275"/>
    </row>
    <row r="29" spans="1:9" ht="15" customHeight="1">
      <c r="A29" s="128">
        <f t="shared" si="0"/>
        <v>22</v>
      </c>
      <c r="B29" s="218">
        <v>57</v>
      </c>
      <c r="C29" s="129" t="str">
        <f>IF(VLOOKUP($B29,'Champ Classes'!$A:$D,2,FALSE)="","",VLOOKUP($B29,'Champ Classes'!$A:$D,2,FALSE))</f>
        <v>EMV 6</v>
      </c>
      <c r="D29" s="130" t="str">
        <f>CONCATENATE(VLOOKUP(B29,Startlist!B:H,3,FALSE)," / ",VLOOKUP(B29,Startlist!B:H,4,FALSE))</f>
        <v>Tomi Tukiainen / Mikko Pohjanharju</v>
      </c>
      <c r="E29" s="131" t="str">
        <f>VLOOKUP(B29,Startlist!B:F,5,FALSE)</f>
        <v>FIN</v>
      </c>
      <c r="F29" s="130" t="str">
        <f>VLOOKUP(B29,Startlist!B:H,7,FALSE)</f>
        <v>Volkswagen Golf</v>
      </c>
      <c r="G29" s="130" t="str">
        <f>VLOOKUP(B29,Startlist!B:H,6,FALSE)</f>
        <v>TOMI TUKIAINEN</v>
      </c>
      <c r="H29" s="132" t="str">
        <f>IF(VLOOKUP(B29,Results!B:R,$J$1,FALSE)="","Retired",VLOOKUP(B29,Results!B:R,$J$1,FALSE))</f>
        <v> 1:10.49,2</v>
      </c>
      <c r="I29" s="275"/>
    </row>
    <row r="30" spans="1:9" ht="15" customHeight="1">
      <c r="A30" s="128">
        <f t="shared" si="0"/>
        <v>23</v>
      </c>
      <c r="B30" s="218">
        <v>55</v>
      </c>
      <c r="C30" s="129" t="str">
        <f>IF(VLOOKUP($B30,'Champ Classes'!$A:$D,2,FALSE)="","",VLOOKUP($B30,'Champ Classes'!$A:$D,2,FALSE))</f>
        <v>EMV 7</v>
      </c>
      <c r="D30" s="130" t="str">
        <f>CONCATENATE(VLOOKUP(B30,Startlist!B:H,3,FALSE)," / ",VLOOKUP(B30,Startlist!B:H,4,FALSE))</f>
        <v>Jarno Kinnunen / Marko Sallinen</v>
      </c>
      <c r="E30" s="131" t="str">
        <f>VLOOKUP(B30,Startlist!B:F,5,FALSE)</f>
        <v>FIN</v>
      </c>
      <c r="F30" s="130" t="str">
        <f>VLOOKUP(B30,Startlist!B:H,7,FALSE)</f>
        <v>BMW M3</v>
      </c>
      <c r="G30" s="130" t="str">
        <f>VLOOKUP(B30,Startlist!B:H,6,FALSE)</f>
        <v>JARNO KINNUNEN</v>
      </c>
      <c r="H30" s="132" t="str">
        <f>IF(VLOOKUP(B30,Results!B:R,$J$1,FALSE)="","Retired",VLOOKUP(B30,Results!B:R,$J$1,FALSE))</f>
        <v> 1:10.50,6</v>
      </c>
      <c r="I30" s="275"/>
    </row>
    <row r="31" spans="1:9" ht="15" customHeight="1">
      <c r="A31" s="128">
        <f t="shared" si="0"/>
        <v>24</v>
      </c>
      <c r="B31" s="218">
        <v>44</v>
      </c>
      <c r="C31" s="129" t="str">
        <f>IF(VLOOKUP($B31,'Champ Classes'!$A:$D,2,FALSE)="","",VLOOKUP($B31,'Champ Classes'!$A:$D,2,FALSE))</f>
        <v>EMV 7</v>
      </c>
      <c r="D31" s="130" t="str">
        <f>CONCATENATE(VLOOKUP(B31,Startlist!B:H,3,FALSE)," / ",VLOOKUP(B31,Startlist!B:H,4,FALSE))</f>
        <v>Raiko Aru / Veiko Kullamäe</v>
      </c>
      <c r="E31" s="131" t="str">
        <f>VLOOKUP(B31,Startlist!B:F,5,FALSE)</f>
        <v>EST</v>
      </c>
      <c r="F31" s="130" t="str">
        <f>VLOOKUP(B31,Startlist!B:H,7,FALSE)</f>
        <v>BMW M3</v>
      </c>
      <c r="G31" s="130" t="str">
        <f>VLOOKUP(B31,Startlist!B:H,6,FALSE)</f>
        <v>MRF MOTORSPORT</v>
      </c>
      <c r="H31" s="132" t="str">
        <f>IF(VLOOKUP(B31,Results!B:R,$J$1,FALSE)="","Retired",VLOOKUP(B31,Results!B:R,$J$1,FALSE))</f>
        <v> 1:10.53,4</v>
      </c>
      <c r="I31" s="275"/>
    </row>
    <row r="32" spans="1:9" ht="15" customHeight="1">
      <c r="A32" s="128">
        <f t="shared" si="0"/>
        <v>25</v>
      </c>
      <c r="B32" s="218">
        <v>67</v>
      </c>
      <c r="C32" s="129" t="str">
        <f>IF(VLOOKUP($B32,'Champ Classes'!$A:$D,2,FALSE)="","",VLOOKUP($B32,'Champ Classes'!$A:$D,2,FALSE))</f>
        <v>EMV 7</v>
      </c>
      <c r="D32" s="130" t="str">
        <f>CONCATENATE(VLOOKUP(B32,Startlist!B:H,3,FALSE)," / ",VLOOKUP(B32,Startlist!B:H,4,FALSE))</f>
        <v>Rene Uukareda / Jan Nōlvak</v>
      </c>
      <c r="E32" s="131" t="str">
        <f>VLOOKUP(B32,Startlist!B:F,5,FALSE)</f>
        <v>EST</v>
      </c>
      <c r="F32" s="130" t="str">
        <f>VLOOKUP(B32,Startlist!B:H,7,FALSE)</f>
        <v>BMW M3</v>
      </c>
      <c r="G32" s="130" t="str">
        <f>VLOOKUP(B32,Startlist!B:H,6,FALSE)</f>
        <v>BTR RACING</v>
      </c>
      <c r="H32" s="132" t="str">
        <f>IF(VLOOKUP(B32,Results!B:R,$J$1,FALSE)="","Retired",VLOOKUP(B32,Results!B:R,$J$1,FALSE))</f>
        <v> 1:10.53,8</v>
      </c>
      <c r="I32" s="275"/>
    </row>
    <row r="33" spans="1:9" ht="15" customHeight="1">
      <c r="A33" s="128">
        <f t="shared" si="0"/>
        <v>26</v>
      </c>
      <c r="B33" s="218">
        <v>53</v>
      </c>
      <c r="C33" s="129" t="str">
        <f>IF(VLOOKUP($B33,'Champ Classes'!$A:$D,2,FALSE)="","",VLOOKUP($B33,'Champ Classes'!$A:$D,2,FALSE))</f>
        <v>EMV 4</v>
      </c>
      <c r="D33" s="130" t="str">
        <f>CONCATENATE(VLOOKUP(B33,Startlist!B:H,3,FALSE)," / ",VLOOKUP(B33,Startlist!B:H,4,FALSE))</f>
        <v>Siim Liivamägi / Edvin Parisalu</v>
      </c>
      <c r="E33" s="131" t="str">
        <f>VLOOKUP(B33,Startlist!B:F,5,FALSE)</f>
        <v>EST</v>
      </c>
      <c r="F33" s="130" t="str">
        <f>VLOOKUP(B33,Startlist!B:H,7,FALSE)</f>
        <v>Mitsubishi Lancer Evo 9</v>
      </c>
      <c r="G33" s="130" t="str">
        <f>VLOOKUP(B33,Startlist!B:H,6,FALSE)</f>
        <v>KUPATAMA MOTORSPORT</v>
      </c>
      <c r="H33" s="132" t="str">
        <f>IF(VLOOKUP(B33,Results!B:R,$J$1,FALSE)="","Retired",VLOOKUP(B33,Results!B:R,$J$1,FALSE))</f>
        <v> 1:10.55,6</v>
      </c>
      <c r="I33" s="275"/>
    </row>
    <row r="34" spans="1:9" ht="15" customHeight="1">
      <c r="A34" s="128">
        <f t="shared" si="0"/>
        <v>27</v>
      </c>
      <c r="B34" s="218">
        <v>73</v>
      </c>
      <c r="C34" s="129" t="str">
        <f>IF(VLOOKUP($B34,'Champ Classes'!$A:$D,2,FALSE)="","",VLOOKUP($B34,'Champ Classes'!$A:$D,2,FALSE))</f>
        <v>EMV 7</v>
      </c>
      <c r="D34" s="130" t="str">
        <f>CONCATENATE(VLOOKUP(B34,Startlist!B:H,3,FALSE)," / ",VLOOKUP(B34,Startlist!B:H,4,FALSE))</f>
        <v>Taavi Niinemets / Esko Allika</v>
      </c>
      <c r="E34" s="131" t="str">
        <f>VLOOKUP(B34,Startlist!B:F,5,FALSE)</f>
        <v>EST</v>
      </c>
      <c r="F34" s="130" t="str">
        <f>VLOOKUP(B34,Startlist!B:H,7,FALSE)</f>
        <v>BMW M3</v>
      </c>
      <c r="G34" s="130" t="str">
        <f>VLOOKUP(B34,Startlist!B:H,6,FALSE)</f>
        <v>JUURU TEHNIKAKLUBI</v>
      </c>
      <c r="H34" s="132" t="str">
        <f>IF(VLOOKUP(B34,Results!B:R,$J$1,FALSE)="","Retired",VLOOKUP(B34,Results!B:R,$J$1,FALSE))</f>
        <v> 1:10.59,3</v>
      </c>
      <c r="I34" s="275"/>
    </row>
    <row r="35" spans="1:9" ht="15" customHeight="1">
      <c r="A35" s="128">
        <f t="shared" si="0"/>
        <v>28</v>
      </c>
      <c r="B35" s="218">
        <v>34</v>
      </c>
      <c r="C35" s="129" t="str">
        <f>IF(VLOOKUP($B35,'Champ Classes'!$A:$D,2,FALSE)="","",VLOOKUP($B35,'Champ Classes'!$A:$D,2,FALSE))</f>
        <v>EMV 3</v>
      </c>
      <c r="D35" s="130" t="str">
        <f>CONCATENATE(VLOOKUP(B35,Startlist!B:H,3,FALSE)," / ",VLOOKUP(B35,Startlist!B:H,4,FALSE))</f>
        <v>Kaspar Kasari / Hannes Kuusmaa</v>
      </c>
      <c r="E35" s="131" t="str">
        <f>VLOOKUP(B35,Startlist!B:F,5,FALSE)</f>
        <v>EST</v>
      </c>
      <c r="F35" s="130" t="str">
        <f>VLOOKUP(B35,Startlist!B:H,7,FALSE)</f>
        <v>Ford Fiesta R2T</v>
      </c>
      <c r="G35" s="130" t="str">
        <f>VLOOKUP(B35,Startlist!B:H,6,FALSE)</f>
        <v>OT RACING</v>
      </c>
      <c r="H35" s="132" t="str">
        <f>IF(VLOOKUP(B35,Results!B:R,$J$1,FALSE)="","Retired",VLOOKUP(B35,Results!B:R,$J$1,FALSE))</f>
        <v> 1:11.34,9</v>
      </c>
      <c r="I35" s="275"/>
    </row>
    <row r="36" spans="1:9" ht="15" customHeight="1">
      <c r="A36" s="128">
        <f t="shared" si="0"/>
        <v>29</v>
      </c>
      <c r="B36" s="218">
        <v>36</v>
      </c>
      <c r="C36" s="129" t="str">
        <f>IF(VLOOKUP($B36,'Champ Classes'!$A:$D,2,FALSE)="","",VLOOKUP($B36,'Champ Classes'!$A:$D,2,FALSE))</f>
        <v>EMV 3</v>
      </c>
      <c r="D36" s="130" t="str">
        <f>CONCATENATE(VLOOKUP(B36,Startlist!B:H,3,FALSE)," / ",VLOOKUP(B36,Startlist!B:H,4,FALSE))</f>
        <v>Vladas Jurkevicius / Aisvydas Paliukenas</v>
      </c>
      <c r="E36" s="131" t="str">
        <f>VLOOKUP(B36,Startlist!B:F,5,FALSE)</f>
        <v>LIT</v>
      </c>
      <c r="F36" s="130" t="str">
        <f>VLOOKUP(B36,Startlist!B:H,7,FALSE)</f>
        <v>Peugeot 208 R2</v>
      </c>
      <c r="G36" s="130" t="str">
        <f>VLOOKUP(B36,Startlist!B:H,6,FALSE)</f>
        <v>SPORTINIO VAIRAVIMO CENTRAS</v>
      </c>
      <c r="H36" s="132" t="str">
        <f>IF(VLOOKUP(B36,Results!B:R,$J$1,FALSE)="","Retired",VLOOKUP(B36,Results!B:R,$J$1,FALSE))</f>
        <v> 1:11.35,3</v>
      </c>
      <c r="I36" s="275"/>
    </row>
    <row r="37" spans="1:9" ht="15" customHeight="1">
      <c r="A37" s="128">
        <f t="shared" si="0"/>
        <v>30</v>
      </c>
      <c r="B37" s="218">
        <v>49</v>
      </c>
      <c r="C37" s="129" t="str">
        <f>IF(VLOOKUP($B37,'Champ Classes'!$A:$D,2,FALSE)="","",VLOOKUP($B37,'Champ Classes'!$A:$D,2,FALSE))</f>
        <v>EMV 4</v>
      </c>
      <c r="D37" s="130" t="str">
        <f>CONCATENATE(VLOOKUP(B37,Startlist!B:H,3,FALSE)," / ",VLOOKUP(B37,Startlist!B:H,4,FALSE))</f>
        <v>Mikolaj Kempa / Marcin Szeja</v>
      </c>
      <c r="E37" s="131" t="str">
        <f>VLOOKUP(B37,Startlist!B:F,5,FALSE)</f>
        <v>POL</v>
      </c>
      <c r="F37" s="130" t="str">
        <f>VLOOKUP(B37,Startlist!B:H,7,FALSE)</f>
        <v>Mitsubishi Lancer Evo 9</v>
      </c>
      <c r="G37" s="130" t="str">
        <f>VLOOKUP(B37,Startlist!B:H,6,FALSE)</f>
        <v>KAUR MOTORSPORT</v>
      </c>
      <c r="H37" s="132" t="str">
        <f>IF(VLOOKUP(B37,Results!B:R,$J$1,FALSE)="","Retired",VLOOKUP(B37,Results!B:R,$J$1,FALSE))</f>
        <v> 1:11.38,3</v>
      </c>
      <c r="I37" s="275"/>
    </row>
    <row r="38" spans="1:9" ht="15" customHeight="1">
      <c r="A38" s="128">
        <f t="shared" si="0"/>
        <v>31</v>
      </c>
      <c r="B38" s="218">
        <v>69</v>
      </c>
      <c r="C38" s="129" t="str">
        <f>IF(VLOOKUP($B38,'Champ Classes'!$A:$D,2,FALSE)="","",VLOOKUP($B38,'Champ Classes'!$A:$D,2,FALSE))</f>
        <v>EMV 5</v>
      </c>
      <c r="D38" s="130" t="str">
        <f>CONCATENATE(VLOOKUP(B38,Startlist!B:H,3,FALSE)," / ",VLOOKUP(B38,Startlist!B:H,4,FALSE))</f>
        <v>Kristen Kelement / Tanel Kasesalu</v>
      </c>
      <c r="E38" s="131" t="str">
        <f>VLOOKUP(B38,Startlist!B:F,5,FALSE)</f>
        <v>EST</v>
      </c>
      <c r="F38" s="130" t="str">
        <f>VLOOKUP(B38,Startlist!B:H,7,FALSE)</f>
        <v>Citroen C2</v>
      </c>
      <c r="G38" s="130" t="str">
        <f>VLOOKUP(B38,Startlist!B:H,6,FALSE)</f>
        <v>SAR-TECH MOTORSPORT</v>
      </c>
      <c r="H38" s="132" t="str">
        <f>IF(VLOOKUP(B38,Results!B:R,$J$1,FALSE)="","Retired",VLOOKUP(B38,Results!B:R,$J$1,FALSE))</f>
        <v> 1:12.06,5</v>
      </c>
      <c r="I38" s="275"/>
    </row>
    <row r="39" spans="1:9" ht="15" customHeight="1">
      <c r="A39" s="128">
        <f t="shared" si="0"/>
        <v>32</v>
      </c>
      <c r="B39" s="218">
        <v>24</v>
      </c>
      <c r="C39" s="129" t="str">
        <f>IF(VLOOKUP($B39,'Champ Classes'!$A:$D,2,FALSE)="","",VLOOKUP($B39,'Champ Classes'!$A:$D,2,FALSE))</f>
        <v>EMV 2</v>
      </c>
      <c r="D39" s="130" t="str">
        <f>CONCATENATE(VLOOKUP(B39,Startlist!B:H,3,FALSE)," / ",VLOOKUP(B39,Startlist!B:H,4,FALSE))</f>
        <v>Dmitry Feofanov / Andris Malnieks</v>
      </c>
      <c r="E39" s="131" t="str">
        <f>VLOOKUP(B39,Startlist!B:F,5,FALSE)</f>
        <v>RUS / LAT</v>
      </c>
      <c r="F39" s="130" t="str">
        <f>VLOOKUP(B39,Startlist!B:H,7,FALSE)</f>
        <v>Mitsubishi Lancer Evo 10</v>
      </c>
      <c r="G39" s="130" t="str">
        <f>VLOOKUP(B39,Startlist!B:H,6,FALSE)</f>
        <v>SPORTA KLUBS AUTOSTILS RALLYTEAM</v>
      </c>
      <c r="H39" s="132" t="str">
        <f>IF(VLOOKUP(B39,Results!B:R,$J$1,FALSE)="","Retired",VLOOKUP(B39,Results!B:R,$J$1,FALSE))</f>
        <v> 1:12.09,9</v>
      </c>
      <c r="I39" s="275"/>
    </row>
    <row r="40" spans="1:9" ht="15" customHeight="1">
      <c r="A40" s="128">
        <f t="shared" si="0"/>
        <v>33</v>
      </c>
      <c r="B40" s="218">
        <v>134</v>
      </c>
      <c r="C40" s="129" t="str">
        <f>IF(VLOOKUP($B40,'Champ Classes'!$A:$D,2,FALSE)="","",VLOOKUP($B40,'Champ Classes'!$A:$D,2,FALSE))</f>
        <v>EMV 4</v>
      </c>
      <c r="D40" s="130" t="str">
        <f>CONCATENATE(VLOOKUP(B40,Startlist!B:H,3,FALSE)," / ",VLOOKUP(B40,Startlist!B:H,4,FALSE))</f>
        <v>Petri Reinikainen / Timo Hallia</v>
      </c>
      <c r="E40" s="131" t="str">
        <f>VLOOKUP(B40,Startlist!B:F,5,FALSE)</f>
        <v>FIN</v>
      </c>
      <c r="F40" s="130" t="str">
        <f>VLOOKUP(B40,Startlist!B:H,7,FALSE)</f>
        <v>Mitsubishi Lancer Evo 9</v>
      </c>
      <c r="G40" s="130" t="str">
        <f>VLOOKUP(B40,Startlist!B:H,6,FALSE)</f>
        <v>PETRI REINIKAINEN</v>
      </c>
      <c r="H40" s="132" t="str">
        <f>IF(VLOOKUP(B40,Results!B:R,$J$1,FALSE)="","Retired",VLOOKUP(B40,Results!B:R,$J$1,FALSE))</f>
        <v> 1:12.10,5</v>
      </c>
      <c r="I40" s="275"/>
    </row>
    <row r="41" spans="1:9" ht="15" customHeight="1">
      <c r="A41" s="128">
        <f t="shared" si="0"/>
        <v>34</v>
      </c>
      <c r="B41" s="218">
        <v>82</v>
      </c>
      <c r="C41" s="129" t="str">
        <f>IF(VLOOKUP($B41,'Champ Classes'!$A:$D,2,FALSE)="","",VLOOKUP($B41,'Champ Classes'!$A:$D,2,FALSE))</f>
        <v>EMV 4</v>
      </c>
      <c r="D41" s="130" t="str">
        <f>CONCATENATE(VLOOKUP(B41,Startlist!B:H,3,FALSE)," / ",VLOOKUP(B41,Startlist!B:H,4,FALSE))</f>
        <v>Ronald Jürgenson / Marko Kaasik</v>
      </c>
      <c r="E41" s="131" t="str">
        <f>VLOOKUP(B41,Startlist!B:F,5,FALSE)</f>
        <v>EST</v>
      </c>
      <c r="F41" s="130" t="str">
        <f>VLOOKUP(B41,Startlist!B:H,7,FALSE)</f>
        <v>Mitsubishi Lancer Evo</v>
      </c>
      <c r="G41" s="130" t="str">
        <f>VLOOKUP(B41,Startlist!B:H,6,FALSE)</f>
        <v>TIKKRI MOTORSPORT</v>
      </c>
      <c r="H41" s="132" t="str">
        <f>IF(VLOOKUP(B41,Results!B:R,$J$1,FALSE)="","Retired",VLOOKUP(B41,Results!B:R,$J$1,FALSE))</f>
        <v> 1:12.16,3</v>
      </c>
      <c r="I41" s="275"/>
    </row>
    <row r="42" spans="1:9" ht="15" customHeight="1">
      <c r="A42" s="128">
        <f t="shared" si="0"/>
        <v>35</v>
      </c>
      <c r="B42" s="218">
        <v>63</v>
      </c>
      <c r="C42" s="129" t="str">
        <f>IF(VLOOKUP($B42,'Champ Classes'!$A:$D,2,FALSE)="","",VLOOKUP($B42,'Champ Classes'!$A:$D,2,FALSE))</f>
        <v>EMV 4</v>
      </c>
      <c r="D42" s="130" t="str">
        <f>CONCATENATE(VLOOKUP(B42,Startlist!B:H,3,FALSE)," / ",VLOOKUP(B42,Startlist!B:H,4,FALSE))</f>
        <v>Henri Franke / Arvo Liimann</v>
      </c>
      <c r="E42" s="131" t="str">
        <f>VLOOKUP(B42,Startlist!B:F,5,FALSE)</f>
        <v>EST</v>
      </c>
      <c r="F42" s="130" t="str">
        <f>VLOOKUP(B42,Startlist!B:H,7,FALSE)</f>
        <v>Subaru Impreza</v>
      </c>
      <c r="G42" s="130" t="str">
        <f>VLOOKUP(B42,Startlist!B:H,6,FALSE)</f>
        <v>CUEKS RACING</v>
      </c>
      <c r="H42" s="132" t="str">
        <f>IF(VLOOKUP(B42,Results!B:R,$J$1,FALSE)="","Retired",VLOOKUP(B42,Results!B:R,$J$1,FALSE))</f>
        <v> 1:12.29,6</v>
      </c>
      <c r="I42" s="275"/>
    </row>
    <row r="43" spans="1:9" ht="15" customHeight="1">
      <c r="A43" s="128">
        <f t="shared" si="0"/>
        <v>36</v>
      </c>
      <c r="B43" s="218">
        <v>77</v>
      </c>
      <c r="C43" s="129" t="str">
        <f>IF(VLOOKUP($B43,'Champ Classes'!$A:$D,2,FALSE)="","",VLOOKUP($B43,'Champ Classes'!$A:$D,2,FALSE))</f>
        <v>EMV 7</v>
      </c>
      <c r="D43" s="130" t="str">
        <f>CONCATENATE(VLOOKUP(B43,Startlist!B:H,3,FALSE)," / ",VLOOKUP(B43,Startlist!B:H,4,FALSE))</f>
        <v>Juha Hautala / Jonne Luotonen</v>
      </c>
      <c r="E43" s="131" t="str">
        <f>VLOOKUP(B43,Startlist!B:F,5,FALSE)</f>
        <v>FIN</v>
      </c>
      <c r="F43" s="130" t="str">
        <f>VLOOKUP(B43,Startlist!B:H,7,FALSE)</f>
        <v>MB 190 2.5-16V</v>
      </c>
      <c r="G43" s="130" t="str">
        <f>VLOOKUP(B43,Startlist!B:H,6,FALSE)</f>
        <v>RTE MOTORSPORT</v>
      </c>
      <c r="H43" s="132" t="str">
        <f>IF(VLOOKUP(B43,Results!B:R,$J$1,FALSE)="","Retired",VLOOKUP(B43,Results!B:R,$J$1,FALSE))</f>
        <v> 1:12.46,9</v>
      </c>
      <c r="I43" s="275"/>
    </row>
    <row r="44" spans="1:9" ht="15" customHeight="1">
      <c r="A44" s="128">
        <f t="shared" si="0"/>
        <v>37</v>
      </c>
      <c r="B44" s="218">
        <v>59</v>
      </c>
      <c r="C44" s="129" t="str">
        <f>IF(VLOOKUP($B44,'Champ Classes'!$A:$D,2,FALSE)="","",VLOOKUP($B44,'Champ Classes'!$A:$D,2,FALSE))</f>
        <v>EMV 6</v>
      </c>
      <c r="D44" s="130" t="str">
        <f>CONCATENATE(VLOOKUP(B44,Startlist!B:H,3,FALSE)," / ",VLOOKUP(B44,Startlist!B:H,4,FALSE))</f>
        <v>David Sultanjants / Siim Oja</v>
      </c>
      <c r="E44" s="131" t="str">
        <f>VLOOKUP(B44,Startlist!B:F,5,FALSE)</f>
        <v>EST</v>
      </c>
      <c r="F44" s="130" t="str">
        <f>VLOOKUP(B44,Startlist!B:H,7,FALSE)</f>
        <v>Citroen DS3</v>
      </c>
      <c r="G44" s="130" t="str">
        <f>VLOOKUP(B44,Startlist!B:H,6,FALSE)</f>
        <v>MS RACING</v>
      </c>
      <c r="H44" s="132" t="str">
        <f>IF(VLOOKUP(B44,Results!B:R,$J$1,FALSE)="","Retired",VLOOKUP(B44,Results!B:R,$J$1,FALSE))</f>
        <v> 1:13.00,6</v>
      </c>
      <c r="I44" s="275"/>
    </row>
    <row r="45" spans="1:9" ht="15" customHeight="1">
      <c r="A45" s="128">
        <f t="shared" si="0"/>
        <v>38</v>
      </c>
      <c r="B45" s="218">
        <v>45</v>
      </c>
      <c r="C45" s="129" t="str">
        <f>IF(VLOOKUP($B45,'Champ Classes'!$A:$D,2,FALSE)="","",VLOOKUP($B45,'Champ Classes'!$A:$D,2,FALSE))</f>
        <v>EMV 2</v>
      </c>
      <c r="D45" s="130" t="str">
        <f>CONCATENATE(VLOOKUP(B45,Startlist!B:H,3,FALSE)," / ",VLOOKUP(B45,Startlist!B:H,4,FALSE))</f>
        <v>Aleksei Semenov / Igor Marov</v>
      </c>
      <c r="E45" s="131" t="str">
        <f>VLOOKUP(B45,Startlist!B:F,5,FALSE)</f>
        <v>RUS</v>
      </c>
      <c r="F45" s="130" t="str">
        <f>VLOOKUP(B45,Startlist!B:H,7,FALSE)</f>
        <v>Mitsubishi Lancer Evo 10</v>
      </c>
      <c r="G45" s="130" t="str">
        <f>VLOOKUP(B45,Startlist!B:H,6,FALSE)</f>
        <v>ALEKSEI SEMENOV</v>
      </c>
      <c r="H45" s="132" t="str">
        <f>IF(VLOOKUP(B45,Results!B:R,$J$1,FALSE)="","Retired",VLOOKUP(B45,Results!B:R,$J$1,FALSE))</f>
        <v> 1:13.03,9</v>
      </c>
      <c r="I45" s="275"/>
    </row>
    <row r="46" spans="1:9" ht="15" customHeight="1">
      <c r="A46" s="128">
        <f t="shared" si="0"/>
        <v>39</v>
      </c>
      <c r="B46" s="218">
        <v>93</v>
      </c>
      <c r="C46" s="129" t="str">
        <f>IF(VLOOKUP($B46,'Champ Classes'!$A:$D,2,FALSE)="","",VLOOKUP($B46,'Champ Classes'!$A:$D,2,FALSE))</f>
        <v>EMV 6</v>
      </c>
      <c r="D46" s="130" t="str">
        <f>CONCATENATE(VLOOKUP(B46,Startlist!B:H,3,FALSE)," / ",VLOOKUP(B46,Startlist!B:H,4,FALSE))</f>
        <v>Gert Virves / Tiit Pōlluäär</v>
      </c>
      <c r="E46" s="131" t="str">
        <f>VLOOKUP(B46,Startlist!B:F,5,FALSE)</f>
        <v>EST</v>
      </c>
      <c r="F46" s="130" t="str">
        <f>VLOOKUP(B46,Startlist!B:H,7,FALSE)</f>
        <v>Opel Astra</v>
      </c>
      <c r="G46" s="130" t="str">
        <f>VLOOKUP(B46,Startlist!B:H,6,FALSE)</f>
        <v>PIHTLA RT</v>
      </c>
      <c r="H46" s="132" t="str">
        <f>IF(VLOOKUP(B46,Results!B:R,$J$1,FALSE)="","Retired",VLOOKUP(B46,Results!B:R,$J$1,FALSE))</f>
        <v> 1:13.50,0</v>
      </c>
      <c r="I46" s="275"/>
    </row>
    <row r="47" spans="1:9" ht="15" customHeight="1">
      <c r="A47" s="128">
        <f t="shared" si="0"/>
        <v>40</v>
      </c>
      <c r="B47" s="218">
        <v>23</v>
      </c>
      <c r="C47" s="129" t="str">
        <f>IF(VLOOKUP($B47,'Champ Classes'!$A:$D,2,FALSE)="","",VLOOKUP($B47,'Champ Classes'!$A:$D,2,FALSE))</f>
        <v>EMV 3</v>
      </c>
      <c r="D47" s="130" t="str">
        <f>CONCATENATE(VLOOKUP(B47,Startlist!B:H,3,FALSE)," / ",VLOOKUP(B47,Startlist!B:H,4,FALSE))</f>
        <v>Alexander Kudryavtsev / Yuri Kulikov</v>
      </c>
      <c r="E47" s="131" t="str">
        <f>VLOOKUP(B47,Startlist!B:F,5,FALSE)</f>
        <v>RUS</v>
      </c>
      <c r="F47" s="130" t="str">
        <f>VLOOKUP(B47,Startlist!B:H,7,FALSE)</f>
        <v>Peugeot 208 R2</v>
      </c>
      <c r="G47" s="130" t="str">
        <f>VLOOKUP(B47,Startlist!B:H,6,FALSE)</f>
        <v>ALM MOTORSPORT</v>
      </c>
      <c r="H47" s="132" t="str">
        <f>IF(VLOOKUP(B47,Results!B:R,$J$1,FALSE)="","Retired",VLOOKUP(B47,Results!B:R,$J$1,FALSE))</f>
        <v> 1:13.54,1</v>
      </c>
      <c r="I47" s="275"/>
    </row>
    <row r="48" spans="1:9" ht="15" customHeight="1">
      <c r="A48" s="128">
        <f t="shared" si="0"/>
        <v>41</v>
      </c>
      <c r="B48" s="218">
        <v>112</v>
      </c>
      <c r="C48" s="129" t="str">
        <f>IF(VLOOKUP($B48,'Champ Classes'!$A:$D,2,FALSE)="","",VLOOKUP($B48,'Champ Classes'!$A:$D,2,FALSE))</f>
        <v>EMV 6</v>
      </c>
      <c r="D48" s="130" t="str">
        <f>CONCATENATE(VLOOKUP(B48,Startlist!B:H,3,FALSE)," / ",VLOOKUP(B48,Startlist!B:H,4,FALSE))</f>
        <v>Henri Tuomisto / Jukka Rasi</v>
      </c>
      <c r="E48" s="131" t="str">
        <f>VLOOKUP(B48,Startlist!B:F,5,FALSE)</f>
        <v>FIN</v>
      </c>
      <c r="F48" s="130" t="str">
        <f>VLOOKUP(B48,Startlist!B:H,7,FALSE)</f>
        <v>Opel Astra</v>
      </c>
      <c r="G48" s="130" t="str">
        <f>VLOOKUP(B48,Startlist!B:H,6,FALSE)</f>
        <v>HENRI TUOMISTO</v>
      </c>
      <c r="H48" s="132" t="str">
        <f>IF(VLOOKUP(B48,Results!B:R,$J$1,FALSE)="","Retired",VLOOKUP(B48,Results!B:R,$J$1,FALSE))</f>
        <v> 1:14.01,0</v>
      </c>
      <c r="I48" s="275"/>
    </row>
    <row r="49" spans="1:9" ht="15" customHeight="1">
      <c r="A49" s="128">
        <f t="shared" si="0"/>
        <v>42</v>
      </c>
      <c r="B49" s="218">
        <v>92</v>
      </c>
      <c r="C49" s="129" t="str">
        <f>IF(VLOOKUP($B49,'Champ Classes'!$A:$D,2,FALSE)="","",VLOOKUP($B49,'Champ Classes'!$A:$D,2,FALSE))</f>
        <v>EMV 6</v>
      </c>
      <c r="D49" s="130" t="str">
        <f>CONCATENATE(VLOOKUP(B49,Startlist!B:H,3,FALSE)," / ",VLOOKUP(B49,Startlist!B:H,4,FALSE))</f>
        <v>Tommi Huhtala / Sami Sulonen</v>
      </c>
      <c r="E49" s="131" t="str">
        <f>VLOOKUP(B49,Startlist!B:F,5,FALSE)</f>
        <v>FIN</v>
      </c>
      <c r="F49" s="130" t="str">
        <f>VLOOKUP(B49,Startlist!B:H,7,FALSE)</f>
        <v>Ford Escort RS2000</v>
      </c>
      <c r="G49" s="130" t="str">
        <f>VLOOKUP(B49,Startlist!B:H,6,FALSE)</f>
        <v>TOMMI HUHTALA</v>
      </c>
      <c r="H49" s="132" t="str">
        <f>IF(VLOOKUP(B49,Results!B:R,$J$1,FALSE)="","Retired",VLOOKUP(B49,Results!B:R,$J$1,FALSE))</f>
        <v> 1:14.04,6</v>
      </c>
      <c r="I49" s="275"/>
    </row>
    <row r="50" spans="1:9" ht="15" customHeight="1">
      <c r="A50" s="128">
        <f t="shared" si="0"/>
        <v>43</v>
      </c>
      <c r="B50" s="218">
        <v>85</v>
      </c>
      <c r="C50" s="129" t="str">
        <f>IF(VLOOKUP($B50,'Champ Classes'!$A:$D,2,FALSE)="","",VLOOKUP($B50,'Champ Classes'!$A:$D,2,FALSE))</f>
        <v>EMV 2</v>
      </c>
      <c r="D50" s="130" t="str">
        <f>CONCATENATE(VLOOKUP(B50,Startlist!B:H,3,FALSE)," / ",VLOOKUP(B50,Startlist!B:H,4,FALSE))</f>
        <v>Denis Gromov / Yuliya Shatokhina</v>
      </c>
      <c r="E50" s="131" t="str">
        <f>VLOOKUP(B50,Startlist!B:F,5,FALSE)</f>
        <v>RUS</v>
      </c>
      <c r="F50" s="130" t="str">
        <f>VLOOKUP(B50,Startlist!B:H,7,FALSE)</f>
        <v>Mitsubishi Lancer Evo 9</v>
      </c>
      <c r="G50" s="130" t="str">
        <f>VLOOKUP(B50,Startlist!B:H,6,FALSE)</f>
        <v>F-MOTORS RALLY TEAM</v>
      </c>
      <c r="H50" s="132" t="str">
        <f>IF(VLOOKUP(B50,Results!B:R,$J$1,FALSE)="","Retired",VLOOKUP(B50,Results!B:R,$J$1,FALSE))</f>
        <v> 1:14.12,2</v>
      </c>
      <c r="I50" s="275"/>
    </row>
    <row r="51" spans="1:9" ht="15" customHeight="1">
      <c r="A51" s="128">
        <f t="shared" si="0"/>
        <v>44</v>
      </c>
      <c r="B51" s="218">
        <v>74</v>
      </c>
      <c r="C51" s="129" t="str">
        <f>IF(VLOOKUP($B51,'Champ Classes'!$A:$D,2,FALSE)="","",VLOOKUP($B51,'Champ Classes'!$A:$D,2,FALSE))</f>
        <v>EMV 5</v>
      </c>
      <c r="D51" s="130" t="str">
        <f>CONCATENATE(VLOOKUP(B51,Startlist!B:H,3,FALSE)," / ",VLOOKUP(B51,Startlist!B:H,4,FALSE))</f>
        <v>Kermo Laus / Alain Sivous</v>
      </c>
      <c r="E51" s="131" t="str">
        <f>VLOOKUP(B51,Startlist!B:F,5,FALSE)</f>
        <v>EST</v>
      </c>
      <c r="F51" s="130" t="str">
        <f>VLOOKUP(B51,Startlist!B:H,7,FALSE)</f>
        <v>Nissan Sunny</v>
      </c>
      <c r="G51" s="130" t="str">
        <f>VLOOKUP(B51,Startlist!B:H,6,FALSE)</f>
        <v>PIHTLA RT</v>
      </c>
      <c r="H51" s="132" t="str">
        <f>IF(VLOOKUP(B51,Results!B:R,$J$1,FALSE)="","Retired",VLOOKUP(B51,Results!B:R,$J$1,FALSE))</f>
        <v> 1:14.57,6</v>
      </c>
      <c r="I51" s="275"/>
    </row>
    <row r="52" spans="1:9" ht="15" customHeight="1">
      <c r="A52" s="128">
        <f t="shared" si="0"/>
        <v>45</v>
      </c>
      <c r="B52" s="218">
        <v>18</v>
      </c>
      <c r="C52" s="129" t="str">
        <f>IF(VLOOKUP($B52,'Champ Classes'!$A:$D,2,FALSE)="","",VLOOKUP($B52,'Champ Classes'!$A:$D,2,FALSE))</f>
        <v>EMV 1</v>
      </c>
      <c r="D52" s="130" t="str">
        <f>CONCATENATE(VLOOKUP(B52,Startlist!B:H,3,FALSE)," / ",VLOOKUP(B52,Startlist!B:H,4,FALSE))</f>
        <v>Alexander Mikhaylov / Normunds Kokins</v>
      </c>
      <c r="E52" s="131" t="str">
        <f>VLOOKUP(B52,Startlist!B:F,5,FALSE)</f>
        <v>EST / LAT</v>
      </c>
      <c r="F52" s="130" t="str">
        <f>VLOOKUP(B52,Startlist!B:H,7,FALSE)</f>
        <v>Ford Fiesta</v>
      </c>
      <c r="G52" s="130" t="str">
        <f>VLOOKUP(B52,Startlist!B:H,6,FALSE)</f>
        <v>NEIKSANS RALLYSPORT</v>
      </c>
      <c r="H52" s="132" t="str">
        <f>IF(VLOOKUP(B52,Results!B:R,$J$1,FALSE)="","Retired",VLOOKUP(B52,Results!B:R,$J$1,FALSE))</f>
        <v> 1:15.08,0</v>
      </c>
      <c r="I52" s="275"/>
    </row>
    <row r="53" spans="1:9" ht="15" customHeight="1">
      <c r="A53" s="128">
        <f t="shared" si="0"/>
        <v>46</v>
      </c>
      <c r="B53" s="218">
        <v>116</v>
      </c>
      <c r="C53" s="129" t="str">
        <f>IF(VLOOKUP($B53,'Champ Classes'!$A:$D,2,FALSE)="","",VLOOKUP($B53,'Champ Classes'!$A:$D,2,FALSE))</f>
        <v>EMV 5</v>
      </c>
      <c r="D53" s="130" t="str">
        <f>CONCATENATE(VLOOKUP(B53,Startlist!B:H,3,FALSE)," / ",VLOOKUP(B53,Startlist!B:H,4,FALSE))</f>
        <v>Teemu Kiiski / Sami Jokioinen</v>
      </c>
      <c r="E53" s="131" t="str">
        <f>VLOOKUP(B53,Startlist!B:F,5,FALSE)</f>
        <v>FIN</v>
      </c>
      <c r="F53" s="130" t="str">
        <f>VLOOKUP(B53,Startlist!B:H,7,FALSE)</f>
        <v>Ford Fiesta</v>
      </c>
      <c r="G53" s="130" t="str">
        <f>VLOOKUP(B53,Startlist!B:H,6,FALSE)</f>
        <v>TEEMU KIISKI</v>
      </c>
      <c r="H53" s="132" t="str">
        <f>IF(VLOOKUP(B53,Results!B:R,$J$1,FALSE)="","Retired",VLOOKUP(B53,Results!B:R,$J$1,FALSE))</f>
        <v> 1:15.18,1</v>
      </c>
      <c r="I53" s="275"/>
    </row>
    <row r="54" spans="1:9" ht="15" customHeight="1">
      <c r="A54" s="128">
        <f t="shared" si="0"/>
        <v>47</v>
      </c>
      <c r="B54" s="218">
        <v>80</v>
      </c>
      <c r="C54" s="129" t="str">
        <f>IF(VLOOKUP($B54,'Champ Classes'!$A:$D,2,FALSE)="","",VLOOKUP($B54,'Champ Classes'!$A:$D,2,FALSE))</f>
        <v>EMV 4</v>
      </c>
      <c r="D54" s="130" t="str">
        <f>CONCATENATE(VLOOKUP(B54,Startlist!B:H,3,FALSE)," / ",VLOOKUP(B54,Startlist!B:H,4,FALSE))</f>
        <v>Teemu Vesala / Petri Kivioja</v>
      </c>
      <c r="E54" s="131" t="str">
        <f>VLOOKUP(B54,Startlist!B:F,5,FALSE)</f>
        <v>FIN</v>
      </c>
      <c r="F54" s="130" t="str">
        <f>VLOOKUP(B54,Startlist!B:H,7,FALSE)</f>
        <v>Mitsubishi Lancer Evo 9</v>
      </c>
      <c r="G54" s="130" t="str">
        <f>VLOOKUP(B54,Startlist!B:H,6,FALSE)</f>
        <v>TEEMU VESALA</v>
      </c>
      <c r="H54" s="132" t="str">
        <f>IF(VLOOKUP(B54,Results!B:R,$J$1,FALSE)="","Retired",VLOOKUP(B54,Results!B:R,$J$1,FALSE))</f>
        <v> 1:15.39,9</v>
      </c>
      <c r="I54" s="275"/>
    </row>
    <row r="55" spans="1:9" ht="15" customHeight="1">
      <c r="A55" s="128">
        <f t="shared" si="0"/>
        <v>48</v>
      </c>
      <c r="B55" s="218">
        <v>96</v>
      </c>
      <c r="C55" s="129" t="str">
        <f>IF(VLOOKUP($B55,'Champ Classes'!$A:$D,2,FALSE)="","",VLOOKUP($B55,'Champ Classes'!$A:$D,2,FALSE))</f>
        <v>EMV 6</v>
      </c>
      <c r="D55" s="130" t="str">
        <f>CONCATENATE(VLOOKUP(B55,Startlist!B:H,3,FALSE)," / ",VLOOKUP(B55,Startlist!B:H,4,FALSE))</f>
        <v>Karmo Karelson / Karol Pert</v>
      </c>
      <c r="E55" s="131" t="str">
        <f>VLOOKUP(B55,Startlist!B:F,5,FALSE)</f>
        <v>EST</v>
      </c>
      <c r="F55" s="130" t="str">
        <f>VLOOKUP(B55,Startlist!B:H,7,FALSE)</f>
        <v>Honda Civic Type-R</v>
      </c>
      <c r="G55" s="130" t="str">
        <f>VLOOKUP(B55,Startlist!B:H,6,FALSE)</f>
        <v>KAUR MOTORSPORT</v>
      </c>
      <c r="H55" s="132" t="str">
        <f>IF(VLOOKUP(B55,Results!B:R,$J$1,FALSE)="","Retired",VLOOKUP(B55,Results!B:R,$J$1,FALSE))</f>
        <v> 1:15.44,7</v>
      </c>
      <c r="I55" s="275"/>
    </row>
    <row r="56" spans="1:9" ht="15" customHeight="1">
      <c r="A56" s="128">
        <f t="shared" si="0"/>
        <v>49</v>
      </c>
      <c r="B56" s="218">
        <v>52</v>
      </c>
      <c r="C56" s="129" t="str">
        <f>IF(VLOOKUP($B56,'Champ Classes'!$A:$D,2,FALSE)="","",VLOOKUP($B56,'Champ Classes'!$A:$D,2,FALSE))</f>
        <v>EMV 2</v>
      </c>
      <c r="D56" s="130" t="str">
        <f>CONCATENATE(VLOOKUP(B56,Startlist!B:H,3,FALSE)," / ",VLOOKUP(B56,Startlist!B:H,4,FALSE))</f>
        <v>Igor Widlak / Lukasz Wloch</v>
      </c>
      <c r="E56" s="131" t="str">
        <f>VLOOKUP(B56,Startlist!B:F,5,FALSE)</f>
        <v>POL</v>
      </c>
      <c r="F56" s="130" t="str">
        <f>VLOOKUP(B56,Startlist!B:H,7,FALSE)</f>
        <v>Mitsubishi Lancer Evo 10</v>
      </c>
      <c r="G56" s="130" t="str">
        <f>VLOOKUP(B56,Startlist!B:H,6,FALSE)</f>
        <v>NEIKSANS RALLYSPORT</v>
      </c>
      <c r="H56" s="132" t="str">
        <f>IF(VLOOKUP(B56,Results!B:R,$J$1,FALSE)="","Retired",VLOOKUP(B56,Results!B:R,$J$1,FALSE))</f>
        <v> 1:15.44,9</v>
      </c>
      <c r="I56" s="275"/>
    </row>
    <row r="57" spans="1:9" ht="15" customHeight="1">
      <c r="A57" s="128">
        <f t="shared" si="0"/>
        <v>50</v>
      </c>
      <c r="B57" s="218">
        <v>90</v>
      </c>
      <c r="C57" s="129" t="str">
        <f>IF(VLOOKUP($B57,'Champ Classes'!$A:$D,2,FALSE)="","",VLOOKUP($B57,'Champ Classes'!$A:$D,2,FALSE))</f>
        <v>EMV 5</v>
      </c>
      <c r="D57" s="130" t="str">
        <f>CONCATENATE(VLOOKUP(B57,Startlist!B:H,3,FALSE)," / ",VLOOKUP(B57,Startlist!B:H,4,FALSE))</f>
        <v>Klim Baikov / Andrey Kleshchev</v>
      </c>
      <c r="E57" s="131" t="str">
        <f>VLOOKUP(B57,Startlist!B:F,5,FALSE)</f>
        <v>RUS</v>
      </c>
      <c r="F57" s="130" t="str">
        <f>VLOOKUP(B57,Startlist!B:H,7,FALSE)</f>
        <v>Lada VFTS</v>
      </c>
      <c r="G57" s="130" t="str">
        <f>VLOOKUP(B57,Startlist!B:H,6,FALSE)</f>
        <v>KLIM BAIKOV</v>
      </c>
      <c r="H57" s="132" t="str">
        <f>IF(VLOOKUP(B57,Results!B:R,$J$1,FALSE)="","Retired",VLOOKUP(B57,Results!B:R,$J$1,FALSE))</f>
        <v> 1:15.54,3</v>
      </c>
      <c r="I57" s="275"/>
    </row>
    <row r="58" spans="1:9" ht="15" customHeight="1">
      <c r="A58" s="128">
        <f t="shared" si="0"/>
        <v>51</v>
      </c>
      <c r="B58" s="218">
        <v>108</v>
      </c>
      <c r="C58" s="129" t="str">
        <f>IF(VLOOKUP($B58,'Champ Classes'!$A:$D,2,FALSE)="","",VLOOKUP($B58,'Champ Classes'!$A:$D,2,FALSE))</f>
        <v>EMV 7</v>
      </c>
      <c r="D58" s="130" t="str">
        <f>CONCATENATE(VLOOKUP(B58,Startlist!B:H,3,FALSE)," / ",VLOOKUP(B58,Startlist!B:H,4,FALSE))</f>
        <v>Kasper Koosa / Tarvi Trees</v>
      </c>
      <c r="E58" s="131" t="str">
        <f>VLOOKUP(B58,Startlist!B:F,5,FALSE)</f>
        <v>EST</v>
      </c>
      <c r="F58" s="130" t="str">
        <f>VLOOKUP(B58,Startlist!B:H,7,FALSE)</f>
        <v>BMW Compact</v>
      </c>
      <c r="G58" s="130" t="str">
        <f>VLOOKUP(B58,Startlist!B:H,6,FALSE)</f>
        <v>A1M MOTORSPORT</v>
      </c>
      <c r="H58" s="132" t="str">
        <f>IF(VLOOKUP(B58,Results!B:R,$J$1,FALSE)="","Retired",VLOOKUP(B58,Results!B:R,$J$1,FALSE))</f>
        <v> 1:16.11,4</v>
      </c>
      <c r="I58" s="275"/>
    </row>
    <row r="59" spans="1:9" ht="15" customHeight="1">
      <c r="A59" s="128">
        <f aca="true" t="shared" si="1" ref="A59:A100">A58+1</f>
        <v>52</v>
      </c>
      <c r="B59" s="218">
        <v>31</v>
      </c>
      <c r="C59" s="129" t="str">
        <f>IF(VLOOKUP($B59,'Champ Classes'!$A:$D,2,FALSE)="","",VLOOKUP($B59,'Champ Classes'!$A:$D,2,FALSE))</f>
        <v>EMV 3</v>
      </c>
      <c r="D59" s="130" t="str">
        <f>CONCATENATE(VLOOKUP(B59,Startlist!B:H,3,FALSE)," / ",VLOOKUP(B59,Startlist!B:H,4,FALSE))</f>
        <v>Henrikas Matijosaitis / Mindaugas Cepulis</v>
      </c>
      <c r="E59" s="131" t="str">
        <f>VLOOKUP(B59,Startlist!B:F,5,FALSE)</f>
        <v>LIT</v>
      </c>
      <c r="F59" s="130" t="str">
        <f>VLOOKUP(B59,Startlist!B:H,7,FALSE)</f>
        <v>Ford Fiesta</v>
      </c>
      <c r="G59" s="130" t="str">
        <f>VLOOKUP(B59,Startlist!B:H,6,FALSE)</f>
        <v>G.M.RACING SK</v>
      </c>
      <c r="H59" s="132" t="str">
        <f>IF(VLOOKUP(B59,Results!B:R,$J$1,FALSE)="","Retired",VLOOKUP(B59,Results!B:R,$J$1,FALSE))</f>
        <v> 1:17.00,2</v>
      </c>
      <c r="I59" s="275"/>
    </row>
    <row r="60" spans="1:9" ht="15" customHeight="1">
      <c r="A60" s="128">
        <f t="shared" si="1"/>
        <v>53</v>
      </c>
      <c r="B60" s="218">
        <v>70</v>
      </c>
      <c r="C60" s="129" t="str">
        <f>IF(VLOOKUP($B60,'Champ Classes'!$A:$D,2,FALSE)="","",VLOOKUP($B60,'Champ Classes'!$A:$D,2,FALSE))</f>
        <v>EMV 7</v>
      </c>
      <c r="D60" s="130" t="str">
        <f>CONCATENATE(VLOOKUP(B60,Startlist!B:H,3,FALSE)," / ",VLOOKUP(B60,Startlist!B:H,4,FALSE))</f>
        <v>Karl Jalakas / Rando Tark</v>
      </c>
      <c r="E60" s="131" t="str">
        <f>VLOOKUP(B60,Startlist!B:F,5,FALSE)</f>
        <v>EST</v>
      </c>
      <c r="F60" s="130" t="str">
        <f>VLOOKUP(B60,Startlist!B:H,7,FALSE)</f>
        <v>BMW M3</v>
      </c>
      <c r="G60" s="130" t="str">
        <f>VLOOKUP(B60,Startlist!B:H,6,FALSE)</f>
        <v>PIHTLA RT</v>
      </c>
      <c r="H60" s="132" t="str">
        <f>IF(VLOOKUP(B60,Results!B:R,$J$1,FALSE)="","Retired",VLOOKUP(B60,Results!B:R,$J$1,FALSE))</f>
        <v> 1:17.33,9</v>
      </c>
      <c r="I60" s="275"/>
    </row>
    <row r="61" spans="1:9" ht="15" customHeight="1">
      <c r="A61" s="128">
        <f t="shared" si="1"/>
        <v>54</v>
      </c>
      <c r="B61" s="218">
        <v>107</v>
      </c>
      <c r="C61" s="129" t="str">
        <f>IF(VLOOKUP($B61,'Champ Classes'!$A:$D,2,FALSE)="","",VLOOKUP($B61,'Champ Classes'!$A:$D,2,FALSE))</f>
        <v>EMV 6</v>
      </c>
      <c r="D61" s="130" t="str">
        <f>CONCATENATE(VLOOKUP(B61,Startlist!B:H,3,FALSE)," / ",VLOOKUP(B61,Startlist!B:H,4,FALSE))</f>
        <v>Raino Friedemann / Kristjan Must</v>
      </c>
      <c r="E61" s="131" t="str">
        <f>VLOOKUP(B61,Startlist!B:F,5,FALSE)</f>
        <v>EST</v>
      </c>
      <c r="F61" s="130" t="str">
        <f>VLOOKUP(B61,Startlist!B:H,7,FALSE)</f>
        <v>Honda Civic Type-R</v>
      </c>
      <c r="G61" s="130" t="str">
        <f>VLOOKUP(B61,Startlist!B:H,6,FALSE)</f>
        <v>CUEKS RACING</v>
      </c>
      <c r="H61" s="132" t="str">
        <f>IF(VLOOKUP(B61,Results!B:R,$J$1,FALSE)="","Retired",VLOOKUP(B61,Results!B:R,$J$1,FALSE))</f>
        <v> 1:17.36,5</v>
      </c>
      <c r="I61" s="275"/>
    </row>
    <row r="62" spans="1:9" ht="15" customHeight="1">
      <c r="A62" s="128">
        <f t="shared" si="1"/>
        <v>55</v>
      </c>
      <c r="B62" s="218">
        <v>129</v>
      </c>
      <c r="C62" s="129" t="str">
        <f>IF(VLOOKUP($B62,'Champ Classes'!$A:$D,2,FALSE)="","",VLOOKUP($B62,'Champ Classes'!$A:$D,2,FALSE))</f>
        <v>EMV 7</v>
      </c>
      <c r="D62" s="130" t="str">
        <f>CONCATENATE(VLOOKUP(B62,Startlist!B:H,3,FALSE)," / ",VLOOKUP(B62,Startlist!B:H,4,FALSE))</f>
        <v>Siim Järveots / Priit Järveots</v>
      </c>
      <c r="E62" s="131" t="str">
        <f>VLOOKUP(B62,Startlist!B:F,5,FALSE)</f>
        <v>EST</v>
      </c>
      <c r="F62" s="130" t="str">
        <f>VLOOKUP(B62,Startlist!B:H,7,FALSE)</f>
        <v>BMW 323I</v>
      </c>
      <c r="G62" s="130" t="str">
        <f>VLOOKUP(B62,Startlist!B:H,6,FALSE)</f>
        <v>PIHTLA RT</v>
      </c>
      <c r="H62" s="132" t="str">
        <f>IF(VLOOKUP(B62,Results!B:R,$J$1,FALSE)="","Retired",VLOOKUP(B62,Results!B:R,$J$1,FALSE))</f>
        <v> 1:17.56,1</v>
      </c>
      <c r="I62" s="275"/>
    </row>
    <row r="63" spans="1:9" ht="15" customHeight="1">
      <c r="A63" s="128">
        <f t="shared" si="1"/>
        <v>56</v>
      </c>
      <c r="B63" s="218">
        <v>135</v>
      </c>
      <c r="C63" s="129" t="str">
        <f>IF(VLOOKUP($B63,'Champ Classes'!$A:$D,2,FALSE)="","",VLOOKUP($B63,'Champ Classes'!$A:$D,2,FALSE))</f>
        <v>EMV 7</v>
      </c>
      <c r="D63" s="130" t="str">
        <f>CONCATENATE(VLOOKUP(B63,Startlist!B:H,3,FALSE)," / ",VLOOKUP(B63,Startlist!B:H,4,FALSE))</f>
        <v>Raul Mölder / Enri Tiitson</v>
      </c>
      <c r="E63" s="131" t="str">
        <f>VLOOKUP(B63,Startlist!B:F,5,FALSE)</f>
        <v>EST</v>
      </c>
      <c r="F63" s="130" t="str">
        <f>VLOOKUP(B63,Startlist!B:H,7,FALSE)</f>
        <v>BMW 328</v>
      </c>
      <c r="G63" s="130" t="str">
        <f>VLOOKUP(B63,Startlist!B:H,6,FALSE)</f>
        <v>PIHTLA RT</v>
      </c>
      <c r="H63" s="132" t="str">
        <f>IF(VLOOKUP(B63,Results!B:R,$J$1,FALSE)="","Retired",VLOOKUP(B63,Results!B:R,$J$1,FALSE))</f>
        <v> 1:17.58,5</v>
      </c>
      <c r="I63" s="275"/>
    </row>
    <row r="64" spans="1:9" ht="15" customHeight="1">
      <c r="A64" s="128">
        <f t="shared" si="1"/>
        <v>57</v>
      </c>
      <c r="B64" s="218">
        <v>132</v>
      </c>
      <c r="C64" s="129" t="str">
        <f>IF(VLOOKUP($B64,'Champ Classes'!$A:$D,2,FALSE)="","",VLOOKUP($B64,'Champ Classes'!$A:$D,2,FALSE))</f>
        <v>EMV 7</v>
      </c>
      <c r="D64" s="130" t="str">
        <f>CONCATENATE(VLOOKUP(B64,Startlist!B:H,3,FALSE)," / ",VLOOKUP(B64,Startlist!B:H,4,FALSE))</f>
        <v>Kristjan Purje / Timo Taniel</v>
      </c>
      <c r="E64" s="131" t="str">
        <f>VLOOKUP(B64,Startlist!B:F,5,FALSE)</f>
        <v>EST</v>
      </c>
      <c r="F64" s="130" t="str">
        <f>VLOOKUP(B64,Startlist!B:H,7,FALSE)</f>
        <v>BMW Compact</v>
      </c>
      <c r="G64" s="130" t="str">
        <f>VLOOKUP(B64,Startlist!B:H,6,FALSE)</f>
        <v>KAUR MOTORSPORT</v>
      </c>
      <c r="H64" s="132" t="str">
        <f>IF(VLOOKUP(B64,Results!B:R,$J$1,FALSE)="","Retired",VLOOKUP(B64,Results!B:R,$J$1,FALSE))</f>
        <v> 1:18.25,3</v>
      </c>
      <c r="I64" s="275"/>
    </row>
    <row r="65" spans="1:9" ht="15" customHeight="1">
      <c r="A65" s="128">
        <f t="shared" si="1"/>
        <v>58</v>
      </c>
      <c r="B65" s="218">
        <v>114</v>
      </c>
      <c r="C65" s="129" t="str">
        <f>IF(VLOOKUP($B65,'Champ Classes'!$A:$D,2,FALSE)="","",VLOOKUP($B65,'Champ Classes'!$A:$D,2,FALSE))</f>
        <v>EMV 6</v>
      </c>
      <c r="D65" s="130" t="str">
        <f>CONCATENATE(VLOOKUP(B65,Startlist!B:H,3,FALSE)," / ",VLOOKUP(B65,Startlist!B:H,4,FALSE))</f>
        <v>Kristen Volkov / Erki Eksin</v>
      </c>
      <c r="E65" s="131" t="str">
        <f>VLOOKUP(B65,Startlist!B:F,5,FALSE)</f>
        <v>EST</v>
      </c>
      <c r="F65" s="130" t="str">
        <f>VLOOKUP(B65,Startlist!B:H,7,FALSE)</f>
        <v>BMW 316</v>
      </c>
      <c r="G65" s="130" t="str">
        <f>VLOOKUP(B65,Startlist!B:H,6,FALSE)</f>
        <v>G.M.RACING SK</v>
      </c>
      <c r="H65" s="132" t="str">
        <f>IF(VLOOKUP(B65,Results!B:R,$J$1,FALSE)="","Retired",VLOOKUP(B65,Results!B:R,$J$1,FALSE))</f>
        <v> 1:18.32,9</v>
      </c>
      <c r="I65" s="275"/>
    </row>
    <row r="66" spans="1:9" ht="15" customHeight="1">
      <c r="A66" s="128">
        <f t="shared" si="1"/>
        <v>59</v>
      </c>
      <c r="B66" s="218">
        <v>144</v>
      </c>
      <c r="C66" s="129" t="str">
        <f>IF(VLOOKUP($B66,'Champ Classes'!$A:$D,2,FALSE)="","",VLOOKUP($B66,'Champ Classes'!$A:$D,2,FALSE))</f>
        <v>EMV 5</v>
      </c>
      <c r="D66" s="130" t="str">
        <f>CONCATENATE(VLOOKUP(B66,Startlist!B:H,3,FALSE)," / ",VLOOKUP(B66,Startlist!B:H,4,FALSE))</f>
        <v>Anton Grishenkov / Dmitriy Koksharov</v>
      </c>
      <c r="E66" s="131" t="str">
        <f>VLOOKUP(B66,Startlist!B:F,5,FALSE)</f>
        <v>RUS</v>
      </c>
      <c r="F66" s="130" t="str">
        <f>VLOOKUP(B66,Startlist!B:H,7,FALSE)</f>
        <v>Lada Kalina</v>
      </c>
      <c r="G66" s="130" t="str">
        <f>VLOOKUP(B66,Startlist!B:H,6,FALSE)</f>
        <v>ANTON GRISHENKOV</v>
      </c>
      <c r="H66" s="132" t="str">
        <f>IF(VLOOKUP(B66,Results!B:R,$J$1,FALSE)="","Retired",VLOOKUP(B66,Results!B:R,$J$1,FALSE))</f>
        <v> 1:19.25,6</v>
      </c>
      <c r="I66" s="275"/>
    </row>
    <row r="67" spans="1:9" ht="15" customHeight="1">
      <c r="A67" s="128">
        <f t="shared" si="1"/>
        <v>60</v>
      </c>
      <c r="B67" s="218">
        <v>133</v>
      </c>
      <c r="C67" s="129" t="str">
        <f>IF(VLOOKUP($B67,'Champ Classes'!$A:$D,2,FALSE)="","",VLOOKUP($B67,'Champ Classes'!$A:$D,2,FALSE))</f>
        <v>EMV 6</v>
      </c>
      <c r="D67" s="130" t="str">
        <f>CONCATENATE(VLOOKUP(B67,Startlist!B:H,3,FALSE)," / ",VLOOKUP(B67,Startlist!B:H,4,FALSE))</f>
        <v>Stefan Helin / Annie Seel</v>
      </c>
      <c r="E67" s="131" t="str">
        <f>VLOOKUP(B67,Startlist!B:F,5,FALSE)</f>
        <v>SWE</v>
      </c>
      <c r="F67" s="130" t="str">
        <f>VLOOKUP(B67,Startlist!B:H,7,FALSE)</f>
        <v>Opel Ascona A</v>
      </c>
      <c r="G67" s="130" t="str">
        <f>VLOOKUP(B67,Startlist!B:H,6,FALSE)</f>
        <v>HELINS MOTORSPORT</v>
      </c>
      <c r="H67" s="132" t="str">
        <f>IF(VLOOKUP(B67,Results!B:R,$J$1,FALSE)="","Retired",VLOOKUP(B67,Results!B:R,$J$1,FALSE))</f>
        <v> 1:19.38,0</v>
      </c>
      <c r="I67" s="275"/>
    </row>
    <row r="68" spans="1:9" ht="15" customHeight="1">
      <c r="A68" s="128">
        <f t="shared" si="1"/>
        <v>61</v>
      </c>
      <c r="B68" s="218">
        <v>89</v>
      </c>
      <c r="C68" s="129" t="str">
        <f>IF(VLOOKUP($B68,'Champ Classes'!$A:$D,2,FALSE)="","",VLOOKUP($B68,'Champ Classes'!$A:$D,2,FALSE))</f>
        <v>EMV 5</v>
      </c>
      <c r="D68" s="130" t="str">
        <f>CONCATENATE(VLOOKUP(B68,Startlist!B:H,3,FALSE)," / ",VLOOKUP(B68,Startlist!B:H,4,FALSE))</f>
        <v>Raido Laulik / Gunnar Heina</v>
      </c>
      <c r="E68" s="131" t="str">
        <f>VLOOKUP(B68,Startlist!B:F,5,FALSE)</f>
        <v>EST</v>
      </c>
      <c r="F68" s="130" t="str">
        <f>VLOOKUP(B68,Startlist!B:H,7,FALSE)</f>
        <v>Nissan Sunny</v>
      </c>
      <c r="G68" s="130" t="str">
        <f>VLOOKUP(B68,Startlist!B:H,6,FALSE)</f>
        <v>MILREM MOTORSPORT</v>
      </c>
      <c r="H68" s="132" t="str">
        <f>IF(VLOOKUP(B68,Results!B:R,$J$1,FALSE)="","Retired",VLOOKUP(B68,Results!B:R,$J$1,FALSE))</f>
        <v> 1:20.02,7</v>
      </c>
      <c r="I68" s="275"/>
    </row>
    <row r="69" spans="1:9" ht="15" customHeight="1">
      <c r="A69" s="128">
        <f t="shared" si="1"/>
        <v>62</v>
      </c>
      <c r="B69" s="218">
        <v>128</v>
      </c>
      <c r="C69" s="129" t="str">
        <f>IF(VLOOKUP($B69,'Champ Classes'!$A:$D,2,FALSE)="","",VLOOKUP($B69,'Champ Classes'!$A:$D,2,FALSE))</f>
        <v>EMV 5</v>
      </c>
      <c r="D69" s="130" t="str">
        <f>CONCATENATE(VLOOKUP(B69,Startlist!B:H,3,FALSE)," / ",VLOOKUP(B69,Startlist!B:H,4,FALSE))</f>
        <v>Lauri Peegel / Anti Eelmets</v>
      </c>
      <c r="E69" s="131" t="str">
        <f>VLOOKUP(B69,Startlist!B:F,5,FALSE)</f>
        <v>EST</v>
      </c>
      <c r="F69" s="130" t="str">
        <f>VLOOKUP(B69,Startlist!B:H,7,FALSE)</f>
        <v>Honda Civic</v>
      </c>
      <c r="G69" s="130" t="str">
        <f>VLOOKUP(B69,Startlist!B:H,6,FALSE)</f>
        <v>PIHTLA RT</v>
      </c>
      <c r="H69" s="132" t="str">
        <f>IF(VLOOKUP(B69,Results!B:R,$J$1,FALSE)="","Retired",VLOOKUP(B69,Results!B:R,$J$1,FALSE))</f>
        <v> 1:20.32,4</v>
      </c>
      <c r="I69" s="275"/>
    </row>
    <row r="70" spans="1:9" ht="15" customHeight="1">
      <c r="A70" s="128">
        <f t="shared" si="1"/>
        <v>63</v>
      </c>
      <c r="B70" s="218">
        <v>105</v>
      </c>
      <c r="C70" s="129" t="str">
        <f>IF(VLOOKUP($B70,'Champ Classes'!$A:$D,2,FALSE)="","",VLOOKUP($B70,'Champ Classes'!$A:$D,2,FALSE))</f>
        <v>EMV 5</v>
      </c>
      <c r="D70" s="130" t="str">
        <f>CONCATENATE(VLOOKUP(B70,Startlist!B:H,3,FALSE)," / ",VLOOKUP(B70,Startlist!B:H,4,FALSE))</f>
        <v>Vaido Tali / Taavi Udevald</v>
      </c>
      <c r="E70" s="131" t="str">
        <f>VLOOKUP(B70,Startlist!B:F,5,FALSE)</f>
        <v>EST</v>
      </c>
      <c r="F70" s="130" t="str">
        <f>VLOOKUP(B70,Startlist!B:H,7,FALSE)</f>
        <v>Lada VFTS</v>
      </c>
      <c r="G70" s="130" t="str">
        <f>VLOOKUP(B70,Startlist!B:H,6,FALSE)</f>
        <v>KAUR MOTORSPORT</v>
      </c>
      <c r="H70" s="132" t="str">
        <f>IF(VLOOKUP(B70,Results!B:R,$J$1,FALSE)="","Retired",VLOOKUP(B70,Results!B:R,$J$1,FALSE))</f>
        <v> 1:20.50,9</v>
      </c>
      <c r="I70" s="275"/>
    </row>
    <row r="71" spans="1:9" ht="15" customHeight="1">
      <c r="A71" s="128">
        <f t="shared" si="1"/>
        <v>64</v>
      </c>
      <c r="B71" s="218">
        <v>126</v>
      </c>
      <c r="C71" s="129" t="str">
        <f>IF(VLOOKUP($B71,'Champ Classes'!$A:$D,2,FALSE)="","",VLOOKUP($B71,'Champ Classes'!$A:$D,2,FALSE))</f>
        <v>EMV 6</v>
      </c>
      <c r="D71" s="130" t="str">
        <f>CONCATENATE(VLOOKUP(B71,Startlist!B:H,3,FALSE)," / ",VLOOKUP(B71,Startlist!B:H,4,FALSE))</f>
        <v>Peep Trave / Indrek Jōeäär</v>
      </c>
      <c r="E71" s="131" t="str">
        <f>VLOOKUP(B71,Startlist!B:F,5,FALSE)</f>
        <v>EST</v>
      </c>
      <c r="F71" s="130" t="str">
        <f>VLOOKUP(B71,Startlist!B:H,7,FALSE)</f>
        <v>Honda Civic Type-R</v>
      </c>
      <c r="G71" s="130" t="str">
        <f>VLOOKUP(B71,Startlist!B:H,6,FALSE)</f>
        <v>PIHTLA RT</v>
      </c>
      <c r="H71" s="132" t="str">
        <f>IF(VLOOKUP(B71,Results!B:R,$J$1,FALSE)="","Retired",VLOOKUP(B71,Results!B:R,$J$1,FALSE))</f>
        <v> 1:21.39,2</v>
      </c>
      <c r="I71" s="275"/>
    </row>
    <row r="72" spans="1:9" ht="15" customHeight="1">
      <c r="A72" s="128">
        <f t="shared" si="1"/>
        <v>65</v>
      </c>
      <c r="B72" s="218">
        <v>162</v>
      </c>
      <c r="C72" s="129" t="str">
        <f>IF(VLOOKUP($B72,'Champ Classes'!$A:$D,2,FALSE)="","",VLOOKUP($B72,'Champ Classes'!$A:$D,2,FALSE))</f>
        <v>EMV 8</v>
      </c>
      <c r="D72" s="130" t="str">
        <f>CONCATENATE(VLOOKUP(B72,Startlist!B:H,3,FALSE)," / ",VLOOKUP(B72,Startlist!B:H,4,FALSE))</f>
        <v>Raik-Karl Aarma / Alo Vahtmäe</v>
      </c>
      <c r="E72" s="131" t="str">
        <f>VLOOKUP(B72,Startlist!B:F,5,FALSE)</f>
        <v>EST</v>
      </c>
      <c r="F72" s="130" t="str">
        <f>VLOOKUP(B72,Startlist!B:H,7,FALSE)</f>
        <v>GAZ 51</v>
      </c>
      <c r="G72" s="130" t="str">
        <f>VLOOKUP(B72,Startlist!B:H,6,FALSE)</f>
        <v>JUURU TEHNIKAKLUBI</v>
      </c>
      <c r="H72" s="132" t="str">
        <f>IF(VLOOKUP(B72,Results!B:R,$J$1,FALSE)="","Retired",VLOOKUP(B72,Results!B:R,$J$1,FALSE))</f>
        <v> 1:21.52,7</v>
      </c>
      <c r="I72" s="275"/>
    </row>
    <row r="73" spans="1:9" ht="15" customHeight="1">
      <c r="A73" s="128">
        <f t="shared" si="1"/>
        <v>66</v>
      </c>
      <c r="B73" s="218">
        <v>119</v>
      </c>
      <c r="C73" s="129" t="str">
        <f>IF(VLOOKUP($B73,'Champ Classes'!$A:$D,2,FALSE)="","",VLOOKUP($B73,'Champ Classes'!$A:$D,2,FALSE))</f>
        <v>EMV 7</v>
      </c>
      <c r="D73" s="130" t="str">
        <f>CONCATENATE(VLOOKUP(B73,Startlist!B:H,3,FALSE)," / ",VLOOKUP(B73,Startlist!B:H,4,FALSE))</f>
        <v>Bogdan Shemet / Sven Andevei</v>
      </c>
      <c r="E73" s="131" t="str">
        <f>VLOOKUP(B73,Startlist!B:F,5,FALSE)</f>
        <v>EST</v>
      </c>
      <c r="F73" s="130" t="str">
        <f>VLOOKUP(B73,Startlist!B:H,7,FALSE)</f>
        <v>BMW 320I</v>
      </c>
      <c r="G73" s="130" t="str">
        <f>VLOOKUP(B73,Startlist!B:H,6,FALSE)</f>
        <v>MRF MOTORSPORT</v>
      </c>
      <c r="H73" s="132" t="str">
        <f>IF(VLOOKUP(B73,Results!B:R,$J$1,FALSE)="","Retired",VLOOKUP(B73,Results!B:R,$J$1,FALSE))</f>
        <v> 1:22.06,0</v>
      </c>
      <c r="I73" s="275"/>
    </row>
    <row r="74" spans="1:9" ht="15" customHeight="1">
      <c r="A74" s="128">
        <f t="shared" si="1"/>
        <v>67</v>
      </c>
      <c r="B74" s="218">
        <v>142</v>
      </c>
      <c r="C74" s="129" t="str">
        <f>IF(VLOOKUP($B74,'Champ Classes'!$A:$D,2,FALSE)="","",VLOOKUP($B74,'Champ Classes'!$A:$D,2,FALSE))</f>
        <v>EMV 5</v>
      </c>
      <c r="D74" s="130" t="str">
        <f>CONCATENATE(VLOOKUP(B74,Startlist!B:H,3,FALSE)," / ",VLOOKUP(B74,Startlist!B:H,4,FALSE))</f>
        <v>Janek Ojala / Marko Heinoja</v>
      </c>
      <c r="E74" s="131" t="str">
        <f>VLOOKUP(B74,Startlist!B:F,5,FALSE)</f>
        <v>EST</v>
      </c>
      <c r="F74" s="130" t="str">
        <f>VLOOKUP(B74,Startlist!B:H,7,FALSE)</f>
        <v>Nissan Sunny</v>
      </c>
      <c r="G74" s="130" t="str">
        <f>VLOOKUP(B74,Startlist!B:H,6,FALSE)</f>
        <v>MURAKAS RACING</v>
      </c>
      <c r="H74" s="132" t="str">
        <f>IF(VLOOKUP(B74,Results!B:R,$J$1,FALSE)="","Retired",VLOOKUP(B74,Results!B:R,$J$1,FALSE))</f>
        <v> 1:22.11,5</v>
      </c>
      <c r="I74" s="275"/>
    </row>
    <row r="75" spans="1:9" ht="15" customHeight="1">
      <c r="A75" s="128">
        <f t="shared" si="1"/>
        <v>68</v>
      </c>
      <c r="B75" s="218">
        <v>136</v>
      </c>
      <c r="C75" s="129" t="str">
        <f>IF(VLOOKUP($B75,'Champ Classes'!$A:$D,2,FALSE)="","",VLOOKUP($B75,'Champ Classes'!$A:$D,2,FALSE))</f>
        <v>EMV 6</v>
      </c>
      <c r="D75" s="130" t="str">
        <f>CONCATENATE(VLOOKUP(B75,Startlist!B:H,3,FALSE)," / ",VLOOKUP(B75,Startlist!B:H,4,FALSE))</f>
        <v>Tiina Ehrbach / Ilmar Pukk</v>
      </c>
      <c r="E75" s="131" t="str">
        <f>VLOOKUP(B75,Startlist!B:F,5,FALSE)</f>
        <v>EST</v>
      </c>
      <c r="F75" s="130" t="str">
        <f>VLOOKUP(B75,Startlist!B:H,7,FALSE)</f>
        <v>Nissan Sunny</v>
      </c>
      <c r="G75" s="130" t="str">
        <f>VLOOKUP(B75,Startlist!B:H,6,FALSE)</f>
        <v>MILREM MOTORSPORT</v>
      </c>
      <c r="H75" s="132" t="str">
        <f>IF(VLOOKUP(B75,Results!B:R,$J$1,FALSE)="","Retired",VLOOKUP(B75,Results!B:R,$J$1,FALSE))</f>
        <v> 1:22.13,8</v>
      </c>
      <c r="I75" s="275"/>
    </row>
    <row r="76" spans="1:9" ht="15" customHeight="1">
      <c r="A76" s="128">
        <f t="shared" si="1"/>
        <v>69</v>
      </c>
      <c r="B76" s="218">
        <v>150</v>
      </c>
      <c r="C76" s="129" t="str">
        <f>IF(VLOOKUP($B76,'Champ Classes'!$A:$D,2,FALSE)="","",VLOOKUP($B76,'Champ Classes'!$A:$D,2,FALSE))</f>
        <v>EMV 8</v>
      </c>
      <c r="D76" s="130" t="str">
        <f>CONCATENATE(VLOOKUP(B76,Startlist!B:H,3,FALSE)," / ",VLOOKUP(B76,Startlist!B:H,4,FALSE))</f>
        <v>Meelis Hirsnik / Kaido Oru</v>
      </c>
      <c r="E76" s="131" t="str">
        <f>VLOOKUP(B76,Startlist!B:F,5,FALSE)</f>
        <v>EST</v>
      </c>
      <c r="F76" s="130" t="str">
        <f>VLOOKUP(B76,Startlist!B:H,7,FALSE)</f>
        <v>GAZ 52</v>
      </c>
      <c r="G76" s="130" t="str">
        <f>VLOOKUP(B76,Startlist!B:H,6,FALSE)</f>
        <v>KUPATAMA MOTORSPORT</v>
      </c>
      <c r="H76" s="132" t="str">
        <f>IF(VLOOKUP(B76,Results!B:R,$J$1,FALSE)="","Retired",VLOOKUP(B76,Results!B:R,$J$1,FALSE))</f>
        <v> 1:22.46,4</v>
      </c>
      <c r="I76" s="275"/>
    </row>
    <row r="77" spans="1:9" ht="15" customHeight="1">
      <c r="A77" s="128">
        <f t="shared" si="1"/>
        <v>70</v>
      </c>
      <c r="B77" s="218">
        <v>78</v>
      </c>
      <c r="C77" s="129" t="str">
        <f>IF(VLOOKUP($B77,'Champ Classes'!$A:$D,2,FALSE)="","",VLOOKUP($B77,'Champ Classes'!$A:$D,2,FALSE))</f>
        <v>EMV 5</v>
      </c>
      <c r="D77" s="130" t="str">
        <f>CONCATENATE(VLOOKUP(B77,Startlist!B:H,3,FALSE)," / ",VLOOKUP(B77,Startlist!B:H,4,FALSE))</f>
        <v>Marek Kärner / Eero Kikerpill</v>
      </c>
      <c r="E77" s="131" t="str">
        <f>VLOOKUP(B77,Startlist!B:F,5,FALSE)</f>
        <v>EST</v>
      </c>
      <c r="F77" s="130" t="str">
        <f>VLOOKUP(B77,Startlist!B:H,7,FALSE)</f>
        <v>BMW 316I</v>
      </c>
      <c r="G77" s="130" t="str">
        <f>VLOOKUP(B77,Startlist!B:H,6,FALSE)</f>
        <v>MS RACING</v>
      </c>
      <c r="H77" s="132" t="str">
        <f>IF(VLOOKUP(B77,Results!B:R,$J$1,FALSE)="","Retired",VLOOKUP(B77,Results!B:R,$J$1,FALSE))</f>
        <v> 1:23.02,3</v>
      </c>
      <c r="I77" s="275"/>
    </row>
    <row r="78" spans="1:9" ht="15" customHeight="1">
      <c r="A78" s="128">
        <f t="shared" si="1"/>
        <v>71</v>
      </c>
      <c r="B78" s="218">
        <v>60</v>
      </c>
      <c r="C78" s="129" t="str">
        <f>IF(VLOOKUP($B78,'Champ Classes'!$A:$D,2,FALSE)="","",VLOOKUP($B78,'Champ Classes'!$A:$D,2,FALSE))</f>
        <v>EMV 6</v>
      </c>
      <c r="D78" s="130" t="str">
        <f>CONCATENATE(VLOOKUP(B78,Startlist!B:H,3,FALSE)," / ",VLOOKUP(B78,Startlist!B:H,4,FALSE))</f>
        <v>Aleksandrs Jakovlevs / Valerijs Maslovs</v>
      </c>
      <c r="E78" s="131" t="str">
        <f>VLOOKUP(B78,Startlist!B:F,5,FALSE)</f>
        <v>LAT</v>
      </c>
      <c r="F78" s="130" t="str">
        <f>VLOOKUP(B78,Startlist!B:H,7,FALSE)</f>
        <v>Honda Civic Type-R</v>
      </c>
      <c r="G78" s="130" t="str">
        <f>VLOOKUP(B78,Startlist!B:H,6,FALSE)</f>
        <v>ALEKSANDRS JAKOVLEVS</v>
      </c>
      <c r="H78" s="132" t="str">
        <f>IF(VLOOKUP(B78,Results!B:R,$J$1,FALSE)="","Retired",VLOOKUP(B78,Results!B:R,$J$1,FALSE))</f>
        <v> 1:23.17,6</v>
      </c>
      <c r="I78" s="275"/>
    </row>
    <row r="79" spans="1:9" ht="15" customHeight="1">
      <c r="A79" s="128">
        <f t="shared" si="1"/>
        <v>72</v>
      </c>
      <c r="B79" s="218">
        <v>115</v>
      </c>
      <c r="C79" s="129" t="str">
        <f>IF(VLOOKUP($B79,'Champ Classes'!$A:$D,2,FALSE)="","",VLOOKUP($B79,'Champ Classes'!$A:$D,2,FALSE))</f>
        <v>EMV 6</v>
      </c>
      <c r="D79" s="130" t="str">
        <f>CONCATENATE(VLOOKUP(B79,Startlist!B:H,3,FALSE)," / ",VLOOKUP(B79,Startlist!B:H,4,FALSE))</f>
        <v>Kim Norrkniivilä / Mika Rantala</v>
      </c>
      <c r="E79" s="131" t="str">
        <f>VLOOKUP(B79,Startlist!B:F,5,FALSE)</f>
        <v>FIN</v>
      </c>
      <c r="F79" s="130" t="str">
        <f>VLOOKUP(B79,Startlist!B:H,7,FALSE)</f>
        <v>Honda Civic Type-R</v>
      </c>
      <c r="G79" s="130" t="str">
        <f>VLOOKUP(B79,Startlist!B:H,6,FALSE)</f>
        <v>KIM NORRKNIIVILÄ</v>
      </c>
      <c r="H79" s="132" t="str">
        <f>IF(VLOOKUP(B79,Results!B:R,$J$1,FALSE)="","Retired",VLOOKUP(B79,Results!B:R,$J$1,FALSE))</f>
        <v> 1:23.48,3</v>
      </c>
      <c r="I79" s="275"/>
    </row>
    <row r="80" spans="1:9" ht="15" customHeight="1">
      <c r="A80" s="128">
        <f t="shared" si="1"/>
        <v>73</v>
      </c>
      <c r="B80" s="218">
        <v>148</v>
      </c>
      <c r="C80" s="129" t="str">
        <f>IF(VLOOKUP($B80,'Champ Classes'!$A:$D,2,FALSE)="","",VLOOKUP($B80,'Champ Classes'!$A:$D,2,FALSE))</f>
        <v>EMV 8</v>
      </c>
      <c r="D80" s="130" t="str">
        <f>CONCATENATE(VLOOKUP(B80,Startlist!B:H,3,FALSE)," / ",VLOOKUP(B80,Startlist!B:H,4,FALSE))</f>
        <v>Kaido Vilu / Ants Uustalu</v>
      </c>
      <c r="E80" s="131" t="str">
        <f>VLOOKUP(B80,Startlist!B:F,5,FALSE)</f>
        <v>EST</v>
      </c>
      <c r="F80" s="130" t="str">
        <f>VLOOKUP(B80,Startlist!B:H,7,FALSE)</f>
        <v>GAZ WRC 51</v>
      </c>
      <c r="G80" s="130" t="str">
        <f>VLOOKUP(B80,Startlist!B:H,6,FALSE)</f>
        <v>GAZ RALLIKLUBI</v>
      </c>
      <c r="H80" s="132" t="str">
        <f>IF(VLOOKUP(B80,Results!B:R,$J$1,FALSE)="","Retired",VLOOKUP(B80,Results!B:R,$J$1,FALSE))</f>
        <v> 1:24.09,6</v>
      </c>
      <c r="I80" s="275"/>
    </row>
    <row r="81" spans="1:9" ht="15" customHeight="1">
      <c r="A81" s="128">
        <f t="shared" si="1"/>
        <v>74</v>
      </c>
      <c r="B81" s="218">
        <v>151</v>
      </c>
      <c r="C81" s="129" t="str">
        <f>IF(VLOOKUP($B81,'Champ Classes'!$A:$D,2,FALSE)="","",VLOOKUP($B81,'Champ Classes'!$A:$D,2,FALSE))</f>
        <v>EMV 8</v>
      </c>
      <c r="D81" s="130" t="str">
        <f>CONCATENATE(VLOOKUP(B81,Startlist!B:H,3,FALSE)," / ",VLOOKUP(B81,Startlist!B:H,4,FALSE))</f>
        <v>Tarmo Bortnik / Rain Kaljura</v>
      </c>
      <c r="E81" s="131" t="str">
        <f>VLOOKUP(B81,Startlist!B:F,5,FALSE)</f>
        <v>EST</v>
      </c>
      <c r="F81" s="130" t="str">
        <f>VLOOKUP(B81,Startlist!B:H,7,FALSE)</f>
        <v>GAZ 51</v>
      </c>
      <c r="G81" s="130" t="str">
        <f>VLOOKUP(B81,Startlist!B:H,6,FALSE)</f>
        <v>JUURU TEHNIKAKLUBI</v>
      </c>
      <c r="H81" s="132" t="str">
        <f>IF(VLOOKUP(B81,Results!B:R,$J$1,FALSE)="","Retired",VLOOKUP(B81,Results!B:R,$J$1,FALSE))</f>
        <v> 1:24.49,8</v>
      </c>
      <c r="I81" s="275"/>
    </row>
    <row r="82" spans="1:9" ht="15" customHeight="1">
      <c r="A82" s="128">
        <f t="shared" si="1"/>
        <v>75</v>
      </c>
      <c r="B82" s="218">
        <v>120</v>
      </c>
      <c r="C82" s="129" t="str">
        <f>IF(VLOOKUP($B82,'Champ Classes'!$A:$D,2,FALSE)="","",VLOOKUP($B82,'Champ Classes'!$A:$D,2,FALSE))</f>
        <v>EMV 5</v>
      </c>
      <c r="D82" s="130" t="str">
        <f>CONCATENATE(VLOOKUP(B82,Startlist!B:H,3,FALSE)," / ",VLOOKUP(B82,Startlist!B:H,4,FALSE))</f>
        <v>Mihkel Vaher / Kristjan Metsis</v>
      </c>
      <c r="E82" s="131" t="str">
        <f>VLOOKUP(B82,Startlist!B:F,5,FALSE)</f>
        <v>EST</v>
      </c>
      <c r="F82" s="130" t="str">
        <f>VLOOKUP(B82,Startlist!B:H,7,FALSE)</f>
        <v>Lada VFTS</v>
      </c>
      <c r="G82" s="130" t="str">
        <f>VLOOKUP(B82,Startlist!B:H,6,FALSE)</f>
        <v>SK VILLU</v>
      </c>
      <c r="H82" s="132" t="str">
        <f>IF(VLOOKUP(B82,Results!B:R,$J$1,FALSE)="","Retired",VLOOKUP(B82,Results!B:R,$J$1,FALSE))</f>
        <v> 1:24.58,0</v>
      </c>
      <c r="I82" s="275"/>
    </row>
    <row r="83" spans="1:9" ht="15" customHeight="1">
      <c r="A83" s="128">
        <f t="shared" si="1"/>
        <v>76</v>
      </c>
      <c r="B83" s="218">
        <v>35</v>
      </c>
      <c r="C83" s="129" t="str">
        <f>IF(VLOOKUP($B83,'Champ Classes'!$A:$D,2,FALSE)="","",VLOOKUP($B83,'Champ Classes'!$A:$D,2,FALSE))</f>
        <v>EMV 3</v>
      </c>
      <c r="D83" s="130" t="str">
        <f>CONCATENATE(VLOOKUP(B83,Startlist!B:H,3,FALSE)," / ",VLOOKUP(B83,Startlist!B:H,4,FALSE))</f>
        <v>Gregor Jeets / Kuldar Sikk</v>
      </c>
      <c r="E83" s="131" t="str">
        <f>VLOOKUP(B83,Startlist!B:F,5,FALSE)</f>
        <v>EST</v>
      </c>
      <c r="F83" s="130" t="str">
        <f>VLOOKUP(B83,Startlist!B:H,7,FALSE)</f>
        <v>Ford Fiesta R2T</v>
      </c>
      <c r="G83" s="130" t="str">
        <f>VLOOKUP(B83,Startlist!B:H,6,FALSE)</f>
        <v>TEHASE AUTO</v>
      </c>
      <c r="H83" s="132" t="str">
        <f>IF(VLOOKUP(B83,Results!B:R,$J$1,FALSE)="","Retired",VLOOKUP(B83,Results!B:R,$J$1,FALSE))</f>
        <v> 1:25.40,9</v>
      </c>
      <c r="I83" s="275"/>
    </row>
    <row r="84" spans="1:9" ht="15" customHeight="1">
      <c r="A84" s="128">
        <f t="shared" si="1"/>
        <v>77</v>
      </c>
      <c r="B84" s="218">
        <v>141</v>
      </c>
      <c r="C84" s="129" t="str">
        <f>IF(VLOOKUP($B84,'Champ Classes'!$A:$D,2,FALSE)="","",VLOOKUP($B84,'Champ Classes'!$A:$D,2,FALSE))</f>
        <v>EMV 7</v>
      </c>
      <c r="D84" s="130" t="str">
        <f>CONCATENATE(VLOOKUP(B84,Startlist!B:H,3,FALSE)," / ",VLOOKUP(B84,Startlist!B:H,4,FALSE))</f>
        <v>Frederik Annus / Mihkel Reinkubjas</v>
      </c>
      <c r="E84" s="131" t="str">
        <f>VLOOKUP(B84,Startlist!B:F,5,FALSE)</f>
        <v>EST</v>
      </c>
      <c r="F84" s="130" t="str">
        <f>VLOOKUP(B84,Startlist!B:H,7,FALSE)</f>
        <v>BMW 328</v>
      </c>
      <c r="G84" s="130" t="str">
        <f>VLOOKUP(B84,Startlist!B:H,6,FALSE)</f>
        <v>SK VILLU</v>
      </c>
      <c r="H84" s="132" t="str">
        <f>IF(VLOOKUP(B84,Results!B:R,$J$1,FALSE)="","Retired",VLOOKUP(B84,Results!B:R,$J$1,FALSE))</f>
        <v> 1:26.01,9</v>
      </c>
      <c r="I84" s="275"/>
    </row>
    <row r="85" spans="1:9" ht="15" customHeight="1">
      <c r="A85" s="128">
        <f t="shared" si="1"/>
        <v>78</v>
      </c>
      <c r="B85" s="218">
        <v>157</v>
      </c>
      <c r="C85" s="129" t="str">
        <f>IF(VLOOKUP($B85,'Champ Classes'!$A:$D,2,FALSE)="","",VLOOKUP($B85,'Champ Classes'!$A:$D,2,FALSE))</f>
        <v>EMV 8</v>
      </c>
      <c r="D85" s="130" t="str">
        <f>CONCATENATE(VLOOKUP(B85,Startlist!B:H,3,FALSE)," / ",VLOOKUP(B85,Startlist!B:H,4,FALSE))</f>
        <v>Martin Leemets / Rivo Hell</v>
      </c>
      <c r="E85" s="131" t="str">
        <f>VLOOKUP(B85,Startlist!B:F,5,FALSE)</f>
        <v>EST</v>
      </c>
      <c r="F85" s="130" t="str">
        <f>VLOOKUP(B85,Startlist!B:H,7,FALSE)</f>
        <v>GAZ 51</v>
      </c>
      <c r="G85" s="130" t="str">
        <f>VLOOKUP(B85,Startlist!B:H,6,FALSE)</f>
        <v>GAZ RALLIKLUBI</v>
      </c>
      <c r="H85" s="132" t="str">
        <f>IF(VLOOKUP(B85,Results!B:R,$J$1,FALSE)="","Retired",VLOOKUP(B85,Results!B:R,$J$1,FALSE))</f>
        <v> 1:26.30,7</v>
      </c>
      <c r="I85" s="275"/>
    </row>
    <row r="86" spans="1:9" ht="15" customHeight="1">
      <c r="A86" s="128">
        <f t="shared" si="1"/>
        <v>79</v>
      </c>
      <c r="B86" s="218">
        <v>50</v>
      </c>
      <c r="C86" s="129" t="str">
        <f>IF(VLOOKUP($B86,'Champ Classes'!$A:$D,2,FALSE)="","",VLOOKUP($B86,'Champ Classes'!$A:$D,2,FALSE))</f>
        <v>EMV 8</v>
      </c>
      <c r="D86" s="130" t="str">
        <f>CONCATENATE(VLOOKUP(B86,Startlist!B:H,3,FALSE)," / ",VLOOKUP(B86,Startlist!B:H,4,FALSE))</f>
        <v>Priit Liblik / Henri Rump</v>
      </c>
      <c r="E86" s="131" t="str">
        <f>VLOOKUP(B86,Startlist!B:F,5,FALSE)</f>
        <v>EST</v>
      </c>
      <c r="F86" s="130" t="str">
        <f>VLOOKUP(B86,Startlist!B:H,7,FALSE)</f>
        <v>GAZ 52</v>
      </c>
      <c r="G86" s="130" t="str">
        <f>VLOOKUP(B86,Startlist!B:H,6,FALSE)</f>
        <v>THULE MOTORSPORT</v>
      </c>
      <c r="H86" s="132" t="str">
        <f>IF(VLOOKUP(B86,Results!B:R,$J$1,FALSE)="","Retired",VLOOKUP(B86,Results!B:R,$J$1,FALSE))</f>
        <v> 1:26.41,3</v>
      </c>
      <c r="I86" s="275"/>
    </row>
    <row r="87" spans="1:9" ht="15" customHeight="1">
      <c r="A87" s="128">
        <f t="shared" si="1"/>
        <v>80</v>
      </c>
      <c r="B87" s="218">
        <v>143</v>
      </c>
      <c r="C87" s="129" t="str">
        <f>IF(VLOOKUP($B87,'Champ Classes'!$A:$D,2,FALSE)="","",VLOOKUP($B87,'Champ Classes'!$A:$D,2,FALSE))</f>
        <v>EMV 7</v>
      </c>
      <c r="D87" s="130" t="str">
        <f>CONCATENATE(VLOOKUP(B87,Startlist!B:H,3,FALSE)," / ",VLOOKUP(B87,Startlist!B:H,4,FALSE))</f>
        <v>Daniel Lüüding / Raigo Väli</v>
      </c>
      <c r="E87" s="131" t="str">
        <f>VLOOKUP(B87,Startlist!B:F,5,FALSE)</f>
        <v>EST</v>
      </c>
      <c r="F87" s="130" t="str">
        <f>VLOOKUP(B87,Startlist!B:H,7,FALSE)</f>
        <v>BMW Compact</v>
      </c>
      <c r="G87" s="130" t="str">
        <f>VLOOKUP(B87,Startlist!B:H,6,FALSE)</f>
        <v>THULE MOTORSPORT</v>
      </c>
      <c r="H87" s="132" t="str">
        <f>IF(VLOOKUP(B87,Results!B:R,$J$1,FALSE)="","Retired",VLOOKUP(B87,Results!B:R,$J$1,FALSE))</f>
        <v> 1:26.52,6</v>
      </c>
      <c r="I87" s="275"/>
    </row>
    <row r="88" spans="1:9" ht="15" customHeight="1">
      <c r="A88" s="128">
        <f t="shared" si="1"/>
        <v>81</v>
      </c>
      <c r="B88" s="218">
        <v>152</v>
      </c>
      <c r="C88" s="129" t="str">
        <f>IF(VLOOKUP($B88,'Champ Classes'!$A:$D,2,FALSE)="","",VLOOKUP($B88,'Champ Classes'!$A:$D,2,FALSE))</f>
        <v>EMV 8</v>
      </c>
      <c r="D88" s="130" t="str">
        <f>CONCATENATE(VLOOKUP(B88,Startlist!B:H,3,FALSE)," / ",VLOOKUP(B88,Startlist!B:H,4,FALSE))</f>
        <v>Ats Nōlvak / Mairo Ojaviir</v>
      </c>
      <c r="E88" s="131" t="str">
        <f>VLOOKUP(B88,Startlist!B:F,5,FALSE)</f>
        <v>EST</v>
      </c>
      <c r="F88" s="130" t="str">
        <f>VLOOKUP(B88,Startlist!B:H,7,FALSE)</f>
        <v>GAZ 53</v>
      </c>
      <c r="G88" s="130" t="str">
        <f>VLOOKUP(B88,Startlist!B:H,6,FALSE)</f>
        <v>MÄRJAMAA RALLYTEAM</v>
      </c>
      <c r="H88" s="132" t="str">
        <f>IF(VLOOKUP(B88,Results!B:R,$J$1,FALSE)="","Retired",VLOOKUP(B88,Results!B:R,$J$1,FALSE))</f>
        <v> 1:27.15,4</v>
      </c>
      <c r="I88" s="275"/>
    </row>
    <row r="89" spans="1:9" ht="15" customHeight="1">
      <c r="A89" s="128">
        <f t="shared" si="1"/>
        <v>82</v>
      </c>
      <c r="B89" s="218">
        <v>155</v>
      </c>
      <c r="C89" s="129" t="str">
        <f>IF(VLOOKUP($B89,'Champ Classes'!$A:$D,2,FALSE)="","",VLOOKUP($B89,'Champ Classes'!$A:$D,2,FALSE))</f>
        <v>EMV 8</v>
      </c>
      <c r="D89" s="130" t="str">
        <f>CONCATENATE(VLOOKUP(B89,Startlist!B:H,3,FALSE)," / ",VLOOKUP(B89,Startlist!B:H,4,FALSE))</f>
        <v>Janno Nuiamäe / Aleksandr Serjodkin</v>
      </c>
      <c r="E89" s="131" t="str">
        <f>VLOOKUP(B89,Startlist!B:F,5,FALSE)</f>
        <v>EST</v>
      </c>
      <c r="F89" s="130" t="str">
        <f>VLOOKUP(B89,Startlist!B:H,7,FALSE)</f>
        <v>GAZ 51</v>
      </c>
      <c r="G89" s="130" t="str">
        <f>VLOOKUP(B89,Startlist!B:H,6,FALSE)</f>
        <v>GAZ RALLIKLUBI</v>
      </c>
      <c r="H89" s="132" t="str">
        <f>IF(VLOOKUP(B89,Results!B:R,$J$1,FALSE)="","Retired",VLOOKUP(B89,Results!B:R,$J$1,FALSE))</f>
        <v> 1:27.43,0</v>
      </c>
      <c r="I89" s="275"/>
    </row>
    <row r="90" spans="1:9" ht="15" customHeight="1">
      <c r="A90" s="128">
        <f t="shared" si="1"/>
        <v>83</v>
      </c>
      <c r="B90" s="218">
        <v>110</v>
      </c>
      <c r="C90" s="129" t="str">
        <f>IF(VLOOKUP($B90,'Champ Classes'!$A:$D,2,FALSE)="","",VLOOKUP($B90,'Champ Classes'!$A:$D,2,FALSE))</f>
        <v>EMV 6</v>
      </c>
      <c r="D90" s="130" t="str">
        <f>CONCATENATE(VLOOKUP(B90,Startlist!B:H,3,FALSE)," / ",VLOOKUP(B90,Startlist!B:H,4,FALSE))</f>
        <v>Ivars Liepins / Janis Sokolovs</v>
      </c>
      <c r="E90" s="131" t="str">
        <f>VLOOKUP(B90,Startlist!B:F,5,FALSE)</f>
        <v>LAT</v>
      </c>
      <c r="F90" s="130" t="str">
        <f>VLOOKUP(B90,Startlist!B:H,7,FALSE)</f>
        <v>Renault Clio</v>
      </c>
      <c r="G90" s="130" t="str">
        <f>VLOOKUP(B90,Startlist!B:H,6,FALSE)</f>
        <v>VRR AUTOSPORTS</v>
      </c>
      <c r="H90" s="132" t="str">
        <f>IF(VLOOKUP(B90,Results!B:R,$J$1,FALSE)="","Retired",VLOOKUP(B90,Results!B:R,$J$1,FALSE))</f>
        <v> 1:28.07,0</v>
      </c>
      <c r="I90" s="275"/>
    </row>
    <row r="91" spans="1:9" ht="15" customHeight="1">
      <c r="A91" s="128">
        <f t="shared" si="1"/>
        <v>84</v>
      </c>
      <c r="B91" s="218">
        <v>91</v>
      </c>
      <c r="C91" s="129" t="str">
        <f>IF(VLOOKUP($B91,'Champ Classes'!$A:$D,2,FALSE)="","",VLOOKUP($B91,'Champ Classes'!$A:$D,2,FALSE))</f>
        <v>EMV 4</v>
      </c>
      <c r="D91" s="130" t="str">
        <f>CONCATENATE(VLOOKUP(B91,Startlist!B:H,3,FALSE)," / ",VLOOKUP(B91,Startlist!B:H,4,FALSE))</f>
        <v>Petteri Salminen / Toni Lukander</v>
      </c>
      <c r="E91" s="131" t="str">
        <f>VLOOKUP(B91,Startlist!B:F,5,FALSE)</f>
        <v>FIN</v>
      </c>
      <c r="F91" s="130" t="str">
        <f>VLOOKUP(B91,Startlist!B:H,7,FALSE)</f>
        <v>Mitsubishi Lancer Evo 9</v>
      </c>
      <c r="G91" s="130" t="str">
        <f>VLOOKUP(B91,Startlist!B:H,6,FALSE)</f>
        <v>PETTERI SALMINEN</v>
      </c>
      <c r="H91" s="132" t="str">
        <f>IF(VLOOKUP(B91,Results!B:R,$J$1,FALSE)="","Retired",VLOOKUP(B91,Results!B:R,$J$1,FALSE))</f>
        <v> 1:28.26,2</v>
      </c>
      <c r="I91" s="275"/>
    </row>
    <row r="92" spans="1:9" ht="15" customHeight="1">
      <c r="A92" s="128">
        <f t="shared" si="1"/>
        <v>85</v>
      </c>
      <c r="B92" s="218">
        <v>158</v>
      </c>
      <c r="C92" s="129" t="str">
        <f>IF(VLOOKUP($B92,'Champ Classes'!$A:$D,2,FALSE)="","",VLOOKUP($B92,'Champ Classes'!$A:$D,2,FALSE))</f>
        <v>EMV 8</v>
      </c>
      <c r="D92" s="130" t="str">
        <f>CONCATENATE(VLOOKUP(B92,Startlist!B:H,3,FALSE)," / ",VLOOKUP(B92,Startlist!B:H,4,FALSE))</f>
        <v>Sigmar Tammemägi / Arno Kuus</v>
      </c>
      <c r="E92" s="131" t="str">
        <f>VLOOKUP(B92,Startlist!B:F,5,FALSE)</f>
        <v>EST</v>
      </c>
      <c r="F92" s="130" t="str">
        <f>VLOOKUP(B92,Startlist!B:H,7,FALSE)</f>
        <v>GAZ 53</v>
      </c>
      <c r="G92" s="130" t="str">
        <f>VLOOKUP(B92,Startlist!B:H,6,FALSE)</f>
        <v>TIKKRI MOTORSPORT</v>
      </c>
      <c r="H92" s="132" t="str">
        <f>IF(VLOOKUP(B92,Results!B:R,$J$1,FALSE)="","Retired",VLOOKUP(B92,Results!B:R,$J$1,FALSE))</f>
        <v> 1:29.33,5</v>
      </c>
      <c r="I92" s="275"/>
    </row>
    <row r="93" spans="1:9" ht="15" customHeight="1">
      <c r="A93" s="128">
        <f t="shared" si="1"/>
        <v>86</v>
      </c>
      <c r="B93" s="218">
        <v>125</v>
      </c>
      <c r="C93" s="129" t="str">
        <f>IF(VLOOKUP($B93,'Champ Classes'!$A:$D,2,FALSE)="","",VLOOKUP($B93,'Champ Classes'!$A:$D,2,FALSE))</f>
        <v>EMV 6</v>
      </c>
      <c r="D93" s="130" t="str">
        <f>CONCATENATE(VLOOKUP(B93,Startlist!B:H,3,FALSE)," / ",VLOOKUP(B93,Startlist!B:H,4,FALSE))</f>
        <v>Raigo Uusjärv / Kristo Parve</v>
      </c>
      <c r="E93" s="131" t="str">
        <f>VLOOKUP(B93,Startlist!B:F,5,FALSE)</f>
        <v>EST</v>
      </c>
      <c r="F93" s="130" t="str">
        <f>VLOOKUP(B93,Startlist!B:H,7,FALSE)</f>
        <v>Honda Civic Type-R</v>
      </c>
      <c r="G93" s="130" t="str">
        <f>VLOOKUP(B93,Startlist!B:H,6,FALSE)</f>
        <v>MURAKAS RACING</v>
      </c>
      <c r="H93" s="132" t="str">
        <f>IF(VLOOKUP(B93,Results!B:R,$J$1,FALSE)="","Retired",VLOOKUP(B93,Results!B:R,$J$1,FALSE))</f>
        <v> 1:30.34,6</v>
      </c>
      <c r="I93" s="275"/>
    </row>
    <row r="94" spans="1:9" ht="15" customHeight="1">
      <c r="A94" s="128">
        <f t="shared" si="1"/>
        <v>87</v>
      </c>
      <c r="B94" s="218">
        <v>147</v>
      </c>
      <c r="C94" s="129" t="str">
        <f>IF(VLOOKUP($B94,'Champ Classes'!$A:$D,2,FALSE)="","",VLOOKUP($B94,'Champ Classes'!$A:$D,2,FALSE))</f>
        <v>EMV 8</v>
      </c>
      <c r="D94" s="130" t="str">
        <f>CONCATENATE(VLOOKUP(B94,Startlist!B:H,3,FALSE)," / ",VLOOKUP(B94,Startlist!B:H,4,FALSE))</f>
        <v>Veiko Liukanen / Toivo Liukanen</v>
      </c>
      <c r="E94" s="131" t="str">
        <f>VLOOKUP(B94,Startlist!B:F,5,FALSE)</f>
        <v>EST</v>
      </c>
      <c r="F94" s="130" t="str">
        <f>VLOOKUP(B94,Startlist!B:H,7,FALSE)</f>
        <v>GAZ 51</v>
      </c>
      <c r="G94" s="130" t="str">
        <f>VLOOKUP(B94,Startlist!B:H,6,FALSE)</f>
        <v>MÄRJAMAA RALLYTEAM</v>
      </c>
      <c r="H94" s="132" t="str">
        <f>IF(VLOOKUP(B94,Results!B:R,$J$1,FALSE)="","Retired",VLOOKUP(B94,Results!B:R,$J$1,FALSE))</f>
        <v> 1:34.08,3</v>
      </c>
      <c r="I94" s="275"/>
    </row>
    <row r="95" spans="1:9" ht="15" customHeight="1">
      <c r="A95" s="128">
        <f t="shared" si="1"/>
        <v>88</v>
      </c>
      <c r="B95" s="218">
        <v>106</v>
      </c>
      <c r="C95" s="129" t="str">
        <f>IF(VLOOKUP($B95,'Champ Classes'!$A:$D,2,FALSE)="","",VLOOKUP($B95,'Champ Classes'!$A:$D,2,FALSE))</f>
        <v>EMV 5</v>
      </c>
      <c r="D95" s="130" t="str">
        <f>CONCATENATE(VLOOKUP(B95,Startlist!B:H,3,FALSE)," / ",VLOOKUP(B95,Startlist!B:H,4,FALSE))</f>
        <v>Raigo Vilbiks / Hellu Smorodin</v>
      </c>
      <c r="E95" s="131" t="str">
        <f>VLOOKUP(B95,Startlist!B:F,5,FALSE)</f>
        <v>EST</v>
      </c>
      <c r="F95" s="130" t="str">
        <f>VLOOKUP(B95,Startlist!B:H,7,FALSE)</f>
        <v>Lada Samara</v>
      </c>
      <c r="G95" s="130" t="str">
        <f>VLOOKUP(B95,Startlist!B:H,6,FALSE)</f>
        <v>KAUR MOTORSPORT</v>
      </c>
      <c r="H95" s="132" t="str">
        <f>IF(VLOOKUP(B95,Results!B:R,$J$1,FALSE)="","Retired",VLOOKUP(B95,Results!B:R,$J$1,FALSE))</f>
        <v> 1:37.55,2</v>
      </c>
      <c r="I95" s="275"/>
    </row>
    <row r="96" spans="1:9" ht="15" customHeight="1">
      <c r="A96" s="128">
        <f t="shared" si="1"/>
        <v>89</v>
      </c>
      <c r="B96" s="218">
        <v>164</v>
      </c>
      <c r="C96" s="129" t="str">
        <f>IF(VLOOKUP($B96,'Champ Classes'!$A:$D,2,FALSE)="","",VLOOKUP($B96,'Champ Classes'!$A:$D,2,FALSE))</f>
        <v>EMV 8</v>
      </c>
      <c r="D96" s="130" t="str">
        <f>CONCATENATE(VLOOKUP(B96,Startlist!B:H,3,FALSE)," / ",VLOOKUP(B96,Startlist!B:H,4,FALSE))</f>
        <v>Mart Mäll / Elmo Valmas</v>
      </c>
      <c r="E96" s="131" t="str">
        <f>VLOOKUP(B96,Startlist!B:F,5,FALSE)</f>
        <v>EST</v>
      </c>
      <c r="F96" s="130" t="str">
        <f>VLOOKUP(B96,Startlist!B:H,7,FALSE)</f>
        <v>GAZ 51</v>
      </c>
      <c r="G96" s="130" t="str">
        <f>VLOOKUP(B96,Startlist!B:H,6,FALSE)</f>
        <v>MÄRJAMAA RALLYTEAM</v>
      </c>
      <c r="H96" s="132" t="str">
        <f>IF(VLOOKUP(B96,Results!B:R,$J$1,FALSE)="","Retired",VLOOKUP(B96,Results!B:R,$J$1,FALSE))</f>
        <v> 1:39.41,6</v>
      </c>
      <c r="I96" s="275"/>
    </row>
    <row r="97" spans="1:9" ht="15" customHeight="1">
      <c r="A97" s="128">
        <f t="shared" si="1"/>
        <v>90</v>
      </c>
      <c r="B97" s="218">
        <v>163</v>
      </c>
      <c r="C97" s="129" t="str">
        <f>IF(VLOOKUP($B97,'Champ Classes'!$A:$D,2,FALSE)="","",VLOOKUP($B97,'Champ Classes'!$A:$D,2,FALSE))</f>
        <v>EMV 8</v>
      </c>
      <c r="D97" s="130" t="str">
        <f>CONCATENATE(VLOOKUP(B97,Startlist!B:H,3,FALSE)," / ",VLOOKUP(B97,Startlist!B:H,4,FALSE))</f>
        <v>Tarmo Lee / Tōnu Nōmmik</v>
      </c>
      <c r="E97" s="131" t="str">
        <f>VLOOKUP(B97,Startlist!B:F,5,FALSE)</f>
        <v>EST</v>
      </c>
      <c r="F97" s="130" t="str">
        <f>VLOOKUP(B97,Startlist!B:H,7,FALSE)</f>
        <v>GAZ 51</v>
      </c>
      <c r="G97" s="130" t="str">
        <f>VLOOKUP(B97,Startlist!B:H,6,FALSE)</f>
        <v>JUURU TEHNIKAKLUBI</v>
      </c>
      <c r="H97" s="132" t="str">
        <f>IF(VLOOKUP(B97,Results!B:R,$J$1,FALSE)="","Retired",VLOOKUP(B97,Results!B:R,$J$1,FALSE))</f>
        <v> 1:39.47,9</v>
      </c>
      <c r="I97" s="275"/>
    </row>
    <row r="98" spans="1:9" ht="15" customHeight="1">
      <c r="A98" s="128">
        <f t="shared" si="1"/>
        <v>91</v>
      </c>
      <c r="B98" s="218">
        <v>149</v>
      </c>
      <c r="C98" s="129" t="str">
        <f>IF(VLOOKUP($B98,'Champ Classes'!$A:$D,2,FALSE)="","",VLOOKUP($B98,'Champ Classes'!$A:$D,2,FALSE))</f>
        <v>EMV 8</v>
      </c>
      <c r="D98" s="130" t="str">
        <f>CONCATENATE(VLOOKUP(B98,Startlist!B:H,3,FALSE)," / ",VLOOKUP(B98,Startlist!B:H,4,FALSE))</f>
        <v>Peeter Tammoja / Janno Tapo</v>
      </c>
      <c r="E98" s="131" t="str">
        <f>VLOOKUP(B98,Startlist!B:F,5,FALSE)</f>
        <v>EST</v>
      </c>
      <c r="F98" s="130" t="str">
        <f>VLOOKUP(B98,Startlist!B:H,7,FALSE)</f>
        <v>GAZ 53</v>
      </c>
      <c r="G98" s="130" t="str">
        <f>VLOOKUP(B98,Startlist!B:H,6,FALSE)</f>
        <v>THULE MOTORSPORT</v>
      </c>
      <c r="H98" s="132" t="str">
        <f>IF(VLOOKUP(B98,Results!B:R,$J$1,FALSE)="","Retired",VLOOKUP(B98,Results!B:R,$J$1,FALSE))</f>
        <v> 1:40.11,7</v>
      </c>
      <c r="I98" s="275"/>
    </row>
    <row r="99" spans="1:9" ht="15" customHeight="1">
      <c r="A99" s="128">
        <f t="shared" si="1"/>
        <v>92</v>
      </c>
      <c r="B99" s="218">
        <v>154</v>
      </c>
      <c r="C99" s="129" t="str">
        <f>IF(VLOOKUP($B99,'Champ Classes'!$A:$D,2,FALSE)="","",VLOOKUP($B99,'Champ Classes'!$A:$D,2,FALSE))</f>
        <v>EMV 8</v>
      </c>
      <c r="D99" s="130" t="str">
        <f>CONCATENATE(VLOOKUP(B99,Startlist!B:H,3,FALSE)," / ",VLOOKUP(B99,Startlist!B:H,4,FALSE))</f>
        <v>Alo Pōder / Tarmo Heidemann</v>
      </c>
      <c r="E99" s="131" t="str">
        <f>VLOOKUP(B99,Startlist!B:F,5,FALSE)</f>
        <v>EST</v>
      </c>
      <c r="F99" s="130" t="str">
        <f>VLOOKUP(B99,Startlist!B:H,7,FALSE)</f>
        <v>GAZ 51</v>
      </c>
      <c r="G99" s="130" t="str">
        <f>VLOOKUP(B99,Startlist!B:H,6,FALSE)</f>
        <v>VÄNDRA TSK</v>
      </c>
      <c r="H99" s="132" t="str">
        <f>IF(VLOOKUP(B99,Results!B:R,$J$1,FALSE)="","Retired",VLOOKUP(B99,Results!B:R,$J$1,FALSE))</f>
        <v> 1:40.18,4</v>
      </c>
      <c r="I99" s="275"/>
    </row>
    <row r="100" spans="1:9" ht="15" customHeight="1">
      <c r="A100" s="128">
        <f t="shared" si="1"/>
        <v>93</v>
      </c>
      <c r="B100" s="218">
        <v>30</v>
      </c>
      <c r="C100" s="129" t="str">
        <f>IF(VLOOKUP($B100,'Champ Classes'!$A:$D,2,FALSE)="","",VLOOKUP($B100,'Champ Classes'!$A:$D,2,FALSE))</f>
        <v>EMV 3</v>
      </c>
      <c r="D100" s="130" t="str">
        <f>CONCATENATE(VLOOKUP(B100,Startlist!B:H,3,FALSE)," / ",VLOOKUP(B100,Startlist!B:H,4,FALSE))</f>
        <v>Tanel Samm / Sander Pärn</v>
      </c>
      <c r="E100" s="131" t="str">
        <f>VLOOKUP(B100,Startlist!B:F,5,FALSE)</f>
        <v>EST</v>
      </c>
      <c r="F100" s="130" t="str">
        <f>VLOOKUP(B100,Startlist!B:H,7,FALSE)</f>
        <v>Ford Fiesta R2T</v>
      </c>
      <c r="G100" s="130" t="str">
        <f>VLOOKUP(B100,Startlist!B:H,6,FALSE)</f>
        <v>G.M.RACING SK</v>
      </c>
      <c r="H100" s="132" t="str">
        <f>IF(VLOOKUP(B100,Results!B:R,$J$1,FALSE)="","Retired",VLOOKUP(B100,Results!B:R,$J$1,FALSE))</f>
        <v> 1:48.14,7</v>
      </c>
      <c r="I100" s="275"/>
    </row>
    <row r="101" spans="1:9" ht="15" customHeight="1">
      <c r="A101" s="128"/>
      <c r="B101" s="218">
        <v>4</v>
      </c>
      <c r="C101" s="129" t="str">
        <f>IF(VLOOKUP($B101,'Champ Classes'!$A:$D,2,FALSE)="","",VLOOKUP($B101,'Champ Classes'!$A:$D,2,FALSE))</f>
        <v>EMV 2</v>
      </c>
      <c r="D101" s="130" t="str">
        <f>CONCATENATE(VLOOKUP(B101,Startlist!B:H,3,FALSE)," / ",VLOOKUP(B101,Startlist!B:H,4,FALSE))</f>
        <v>Ken Torn / Kauri Pannas</v>
      </c>
      <c r="E101" s="131" t="str">
        <f>VLOOKUP(B101,Startlist!B:F,5,FALSE)</f>
        <v>EST</v>
      </c>
      <c r="F101" s="130" t="str">
        <f>VLOOKUP(B101,Startlist!B:H,7,FALSE)</f>
        <v>Ford Fiesta R5</v>
      </c>
      <c r="G101" s="130" t="str">
        <f>VLOOKUP(B101,Startlist!B:H,6,FALSE)</f>
        <v>MM-MOTORSPORT</v>
      </c>
      <c r="H101" s="298" t="str">
        <f>IF(VLOOKUP(B101,Results!B:R,$J$1,FALSE)="","Retired",VLOOKUP(B101,Results!B:R,$J$1,FALSE))</f>
        <v>Retired</v>
      </c>
      <c r="I101" s="275"/>
    </row>
    <row r="102" spans="1:9" ht="15" customHeight="1">
      <c r="A102" s="128"/>
      <c r="B102" s="218">
        <v>6</v>
      </c>
      <c r="C102" s="129" t="str">
        <f>IF(VLOOKUP($B102,'Champ Classes'!$A:$D,2,FALSE)="","",VLOOKUP($B102,'Champ Classes'!$A:$D,2,FALSE))</f>
        <v>EMV 1</v>
      </c>
      <c r="D102" s="130" t="str">
        <f>CONCATENATE(VLOOKUP(B102,Startlist!B:H,3,FALSE)," / ",VLOOKUP(B102,Startlist!B:H,4,FALSE))</f>
        <v>Roland Murakas / Kalle Adler</v>
      </c>
      <c r="E102" s="131" t="str">
        <f>VLOOKUP(B102,Startlist!B:F,5,FALSE)</f>
        <v>EST</v>
      </c>
      <c r="F102" s="130" t="str">
        <f>VLOOKUP(B102,Startlist!B:H,7,FALSE)</f>
        <v>Ford Fiesta</v>
      </c>
      <c r="G102" s="130" t="str">
        <f>VLOOKUP(B102,Startlist!B:H,6,FALSE)</f>
        <v>MURAKAS RACING</v>
      </c>
      <c r="H102" s="298" t="str">
        <f>IF(VLOOKUP(B102,Results!B:R,$J$1,FALSE)="","Retired",VLOOKUP(B102,Results!B:R,$J$1,FALSE))</f>
        <v>Retired</v>
      </c>
      <c r="I102" s="275"/>
    </row>
    <row r="103" spans="1:9" ht="15" customHeight="1">
      <c r="A103" s="128"/>
      <c r="B103" s="218">
        <v>8</v>
      </c>
      <c r="C103" s="129" t="str">
        <f>IF(VLOOKUP($B103,'Champ Classes'!$A:$D,2,FALSE)="","",VLOOKUP($B103,'Champ Classes'!$A:$D,2,FALSE))</f>
        <v>EMV 1</v>
      </c>
      <c r="D103" s="130" t="str">
        <f>CONCATENATE(VLOOKUP(B103,Startlist!B:H,3,FALSE)," / ",VLOOKUP(B103,Startlist!B:H,4,FALSE))</f>
        <v>Martynas Samsonas / Ervinas Snitkas</v>
      </c>
      <c r="E103" s="131" t="str">
        <f>VLOOKUP(B103,Startlist!B:F,5,FALSE)</f>
        <v>LIT</v>
      </c>
      <c r="F103" s="130" t="str">
        <f>VLOOKUP(B103,Startlist!B:H,7,FALSE)</f>
        <v>Ford Fiesta</v>
      </c>
      <c r="G103" s="130" t="str">
        <f>VLOOKUP(B103,Startlist!B:H,6,FALSE)</f>
        <v>SAMSONAS MOTORSPORT</v>
      </c>
      <c r="H103" s="298" t="str">
        <f>IF(VLOOKUP(B103,Results!B:R,$J$1,FALSE)="","Retired",VLOOKUP(B103,Results!B:R,$J$1,FALSE))</f>
        <v>Retired</v>
      </c>
      <c r="I103" s="275"/>
    </row>
    <row r="104" spans="1:9" ht="15" customHeight="1">
      <c r="A104" s="128"/>
      <c r="B104" s="218">
        <v>9</v>
      </c>
      <c r="C104" s="129" t="str">
        <f>IF(VLOOKUP($B104,'Champ Classes'!$A:$D,2,FALSE)="","",VLOOKUP($B104,'Champ Classes'!$A:$D,2,FALSE))</f>
        <v>EMV 1</v>
      </c>
      <c r="D104" s="130" t="str">
        <f>CONCATENATE(VLOOKUP(B104,Startlist!B:H,3,FALSE)," / ",VLOOKUP(B104,Startlist!B:H,4,FALSE))</f>
        <v>Alexandr Osipov / Kirill Chapaev</v>
      </c>
      <c r="E104" s="131" t="str">
        <f>VLOOKUP(B104,Startlist!B:F,5,FALSE)</f>
        <v>RUS</v>
      </c>
      <c r="F104" s="130" t="str">
        <f>VLOOKUP(B104,Startlist!B:H,7,FALSE)</f>
        <v>Ford Fiesta</v>
      </c>
      <c r="G104" s="130" t="str">
        <f>VLOOKUP(B104,Startlist!B:H,6,FALSE)</f>
        <v>R8</v>
      </c>
      <c r="H104" s="298" t="str">
        <f>IF(VLOOKUP(B104,Results!B:R,$J$1,FALSE)="","Retired",VLOOKUP(B104,Results!B:R,$J$1,FALSE))</f>
        <v>Retired</v>
      </c>
      <c r="I104" s="275"/>
    </row>
    <row r="105" spans="1:9" ht="15" customHeight="1">
      <c r="A105" s="128"/>
      <c r="B105" s="218">
        <v>10</v>
      </c>
      <c r="C105" s="129" t="str">
        <f>IF(VLOOKUP($B105,'Champ Classes'!$A:$D,2,FALSE)="","",VLOOKUP($B105,'Champ Classes'!$A:$D,2,FALSE))</f>
        <v>EMV 2</v>
      </c>
      <c r="D105" s="130" t="str">
        <f>CONCATENATE(VLOOKUP(B105,Startlist!B:H,3,FALSE)," / ",VLOOKUP(B105,Startlist!B:H,4,FALSE))</f>
        <v>Arto Soininen / Sami Ryynänen</v>
      </c>
      <c r="E105" s="131" t="str">
        <f>VLOOKUP(B105,Startlist!B:F,5,FALSE)</f>
        <v>FIN</v>
      </c>
      <c r="F105" s="130" t="str">
        <f>VLOOKUP(B105,Startlist!B:H,7,FALSE)</f>
        <v>Ford Fiesta R5</v>
      </c>
      <c r="G105" s="130" t="str">
        <f>VLOOKUP(B105,Startlist!B:H,6,FALSE)</f>
        <v>ARTO SOININEN</v>
      </c>
      <c r="H105" s="298" t="str">
        <f>IF(VLOOKUP(B105,Results!B:R,$J$1,FALSE)="","Retired",VLOOKUP(B105,Results!B:R,$J$1,FALSE))</f>
        <v>Retired</v>
      </c>
      <c r="I105" s="275"/>
    </row>
    <row r="106" spans="1:9" ht="15" customHeight="1">
      <c r="A106" s="128"/>
      <c r="B106" s="218">
        <v>16</v>
      </c>
      <c r="C106" s="129" t="str">
        <f>IF(VLOOKUP($B106,'Champ Classes'!$A:$D,2,FALSE)="","",VLOOKUP($B106,'Champ Classes'!$A:$D,2,FALSE))</f>
        <v>EMV 2</v>
      </c>
      <c r="D106" s="130" t="str">
        <f>CONCATENATE(VLOOKUP(B106,Startlist!B:H,3,FALSE)," / ",VLOOKUP(B106,Startlist!B:H,4,FALSE))</f>
        <v>Hendrik Kers / Jakko Viilo</v>
      </c>
      <c r="E106" s="131" t="str">
        <f>VLOOKUP(B106,Startlist!B:F,5,FALSE)</f>
        <v>EST</v>
      </c>
      <c r="F106" s="130" t="str">
        <f>VLOOKUP(B106,Startlist!B:H,7,FALSE)</f>
        <v>Mitsubishi Lancer Evo 10</v>
      </c>
      <c r="G106" s="130" t="str">
        <f>VLOOKUP(B106,Startlist!B:H,6,FALSE)</f>
        <v>ALM MOTORSPORT</v>
      </c>
      <c r="H106" s="298" t="str">
        <f>IF(VLOOKUP(B106,Results!B:R,$J$1,FALSE)="","Retired",VLOOKUP(B106,Results!B:R,$J$1,FALSE))</f>
        <v>Retired</v>
      </c>
      <c r="I106" s="275"/>
    </row>
    <row r="107" spans="1:9" ht="15" customHeight="1">
      <c r="A107" s="128"/>
      <c r="B107" s="218">
        <v>19</v>
      </c>
      <c r="C107" s="129" t="str">
        <f>IF(VLOOKUP($B107,'Champ Classes'!$A:$D,2,FALSE)="","",VLOOKUP($B107,'Champ Classes'!$A:$D,2,FALSE))</f>
        <v>EMV 2</v>
      </c>
      <c r="D107" s="130" t="str">
        <f>CONCATENATE(VLOOKUP(B107,Startlist!B:H,3,FALSE)," / ",VLOOKUP(B107,Startlist!B:H,4,FALSE))</f>
        <v>Ilya Lotvinov / Pavel Shevtsov</v>
      </c>
      <c r="E107" s="131" t="str">
        <f>VLOOKUP(B107,Startlist!B:F,5,FALSE)</f>
        <v>RUS</v>
      </c>
      <c r="F107" s="130" t="str">
        <f>VLOOKUP(B107,Startlist!B:H,7,FALSE)</f>
        <v>Skoda Fabia R5</v>
      </c>
      <c r="G107" s="130" t="str">
        <f>VLOOKUP(B107,Startlist!B:H,6,FALSE)</f>
        <v>MR-MOTORSPORT</v>
      </c>
      <c r="H107" s="298" t="str">
        <f>IF(VLOOKUP(B107,Results!B:R,$J$1,FALSE)="","Retired",VLOOKUP(B107,Results!B:R,$J$1,FALSE))</f>
        <v>Retired</v>
      </c>
      <c r="I107" s="275"/>
    </row>
    <row r="108" spans="1:9" ht="15" customHeight="1">
      <c r="A108" s="128"/>
      <c r="B108" s="218">
        <v>25</v>
      </c>
      <c r="C108" s="129" t="str">
        <f>IF(VLOOKUP($B108,'Champ Classes'!$A:$D,2,FALSE)="","",VLOOKUP($B108,'Champ Classes'!$A:$D,2,FALSE))</f>
        <v>EMV 1</v>
      </c>
      <c r="D108" s="130" t="str">
        <f>CONCATENATE(VLOOKUP(B108,Startlist!B:H,3,FALSE)," / ",VLOOKUP(B108,Startlist!B:H,4,FALSE))</f>
        <v>Margus Murakas / Rainis Nagel</v>
      </c>
      <c r="E108" s="131" t="str">
        <f>VLOOKUP(B108,Startlist!B:F,5,FALSE)</f>
        <v>EST</v>
      </c>
      <c r="F108" s="130" t="str">
        <f>VLOOKUP(B108,Startlist!B:H,7,FALSE)</f>
        <v>Audi S1</v>
      </c>
      <c r="G108" s="130" t="str">
        <f>VLOOKUP(B108,Startlist!B:H,6,FALSE)</f>
        <v>MURAKAS RACING</v>
      </c>
      <c r="H108" s="298" t="str">
        <f>IF(VLOOKUP(B108,Results!B:R,$J$1,FALSE)="","Retired",VLOOKUP(B108,Results!B:R,$J$1,FALSE))</f>
        <v>Retired</v>
      </c>
      <c r="I108" s="275"/>
    </row>
    <row r="109" spans="1:9" ht="15" customHeight="1">
      <c r="A109" s="128"/>
      <c r="B109" s="218">
        <v>28</v>
      </c>
      <c r="C109" s="129" t="str">
        <f>IF(VLOOKUP($B109,'Champ Classes'!$A:$D,2,FALSE)="","",VLOOKUP($B109,'Champ Classes'!$A:$D,2,FALSE))</f>
        <v>EMV 2</v>
      </c>
      <c r="D109" s="130" t="str">
        <f>CONCATENATE(VLOOKUP(B109,Startlist!B:H,3,FALSE)," / ",VLOOKUP(B109,Startlist!B:H,4,FALSE))</f>
        <v>Alexander Rzhevkin / Maxim Shubkin</v>
      </c>
      <c r="E109" s="131" t="str">
        <f>VLOOKUP(B109,Startlist!B:F,5,FALSE)</f>
        <v>RUS</v>
      </c>
      <c r="F109" s="130" t="str">
        <f>VLOOKUP(B109,Startlist!B:H,7,FALSE)</f>
        <v>Skoda Fabia R5</v>
      </c>
      <c r="G109" s="130" t="str">
        <f>VLOOKUP(B109,Startlist!B:H,6,FALSE)</f>
        <v>ALEXANDER RZHEVKIN</v>
      </c>
      <c r="H109" s="132" t="str">
        <f>IF(VLOOKUP(B109,Results!B:R,$J$1,FALSE)="","Retired",VLOOKUP(B109,Results!B:R,$J$1,FALSE))</f>
        <v>Retired</v>
      </c>
      <c r="I109" s="275"/>
    </row>
    <row r="110" spans="1:9" ht="15" customHeight="1">
      <c r="A110" s="128"/>
      <c r="B110" s="218">
        <v>32</v>
      </c>
      <c r="C110" s="129" t="str">
        <f>IF(VLOOKUP($B110,'Champ Classes'!$A:$D,2,FALSE)="","",VLOOKUP($B110,'Champ Classes'!$A:$D,2,FALSE))</f>
        <v>EMV 3</v>
      </c>
      <c r="D110" s="130" t="str">
        <f>CONCATENATE(VLOOKUP(B110,Startlist!B:H,3,FALSE)," / ",VLOOKUP(B110,Startlist!B:H,4,FALSE))</f>
        <v>Markus Manninen / Teemu Sillanpää</v>
      </c>
      <c r="E110" s="131" t="str">
        <f>VLOOKUP(B110,Startlist!B:F,5,FALSE)</f>
        <v>FIN</v>
      </c>
      <c r="F110" s="130" t="str">
        <f>VLOOKUP(B110,Startlist!B:H,7,FALSE)</f>
        <v>Ford Fiesta R2T</v>
      </c>
      <c r="G110" s="130" t="str">
        <f>VLOOKUP(B110,Startlist!B:H,6,FALSE)</f>
        <v>MARKUS MANNINEN</v>
      </c>
      <c r="H110" s="132" t="str">
        <f>IF(VLOOKUP(B110,Results!B:R,$J$1,FALSE)="","Retired",VLOOKUP(B110,Results!B:R,$J$1,FALSE))</f>
        <v>Retired</v>
      </c>
      <c r="I110" s="275"/>
    </row>
    <row r="111" spans="1:9" ht="15" customHeight="1">
      <c r="A111" s="128"/>
      <c r="B111" s="218">
        <v>33</v>
      </c>
      <c r="C111" s="129" t="str">
        <f>IF(VLOOKUP($B111,'Champ Classes'!$A:$D,2,FALSE)="","",VLOOKUP($B111,'Champ Classes'!$A:$D,2,FALSE))</f>
        <v>EMV 3</v>
      </c>
      <c r="D111" s="130" t="str">
        <f>CONCATENATE(VLOOKUP(B111,Startlist!B:H,3,FALSE)," / ",VLOOKUP(B111,Startlist!B:H,4,FALSE))</f>
        <v>Benjamin Korhola / Pekka Kelander</v>
      </c>
      <c r="E111" s="131" t="str">
        <f>VLOOKUP(B111,Startlist!B:F,5,FALSE)</f>
        <v>FIN</v>
      </c>
      <c r="F111" s="130" t="str">
        <f>VLOOKUP(B111,Startlist!B:H,7,FALSE)</f>
        <v>Ford Fiesta R2T</v>
      </c>
      <c r="G111" s="130" t="str">
        <f>VLOOKUP(B111,Startlist!B:H,6,FALSE)</f>
        <v>PEKKA KELANDER</v>
      </c>
      <c r="H111" s="298" t="str">
        <f>IF(VLOOKUP(B111,Results!B:R,$J$1,FALSE)="","Retired",VLOOKUP(B111,Results!B:R,$J$1,FALSE))</f>
        <v>Retired</v>
      </c>
      <c r="I111" s="275"/>
    </row>
    <row r="112" spans="1:9" ht="15" customHeight="1">
      <c r="A112" s="128"/>
      <c r="B112" s="218">
        <v>40</v>
      </c>
      <c r="C112" s="129" t="str">
        <f>IF(VLOOKUP($B112,'Champ Classes'!$A:$D,2,FALSE)="","",VLOOKUP($B112,'Champ Classes'!$A:$D,2,FALSE))</f>
        <v>EMV 7</v>
      </c>
      <c r="D112" s="130" t="str">
        <f>CONCATENATE(VLOOKUP(B112,Startlist!B:H,3,FALSE)," / ",VLOOKUP(B112,Startlist!B:H,4,FALSE))</f>
        <v>Madis Vanaselja / Jarmo Liivak</v>
      </c>
      <c r="E112" s="131" t="str">
        <f>VLOOKUP(B112,Startlist!B:F,5,FALSE)</f>
        <v>EST</v>
      </c>
      <c r="F112" s="130" t="str">
        <f>VLOOKUP(B112,Startlist!B:H,7,FALSE)</f>
        <v>BMW M3</v>
      </c>
      <c r="G112" s="130" t="str">
        <f>VLOOKUP(B112,Startlist!B:H,6,FALSE)</f>
        <v>MS RACING</v>
      </c>
      <c r="H112" s="298" t="str">
        <f>IF(VLOOKUP(B112,Results!B:R,$J$1,FALSE)="","Retired",VLOOKUP(B112,Results!B:R,$J$1,FALSE))</f>
        <v>Retired</v>
      </c>
      <c r="I112" s="275"/>
    </row>
    <row r="113" spans="1:9" ht="15" customHeight="1">
      <c r="A113" s="128"/>
      <c r="B113" s="218">
        <v>41</v>
      </c>
      <c r="C113" s="129" t="str">
        <f>IF(VLOOKUP($B113,'Champ Classes'!$A:$D,2,FALSE)="","",VLOOKUP($B113,'Champ Classes'!$A:$D,2,FALSE))</f>
        <v>EMV 6</v>
      </c>
      <c r="D113" s="130" t="str">
        <f>CONCATENATE(VLOOKUP(B113,Startlist!B:H,3,FALSE)," / ",VLOOKUP(B113,Startlist!B:H,4,FALSE))</f>
        <v>Mikko Varneslahti / Kimmo Siekkinen</v>
      </c>
      <c r="E113" s="131" t="str">
        <f>VLOOKUP(B113,Startlist!B:F,5,FALSE)</f>
        <v>FIN</v>
      </c>
      <c r="F113" s="130" t="str">
        <f>VLOOKUP(B113,Startlist!B:H,7,FALSE)</f>
        <v>Ford Escort RS2000</v>
      </c>
      <c r="G113" s="130" t="str">
        <f>VLOOKUP(B113,Startlist!B:H,6,FALSE)</f>
        <v>PRINTSPORT</v>
      </c>
      <c r="H113" s="298" t="str">
        <f>IF(VLOOKUP(B113,Results!B:R,$J$1,FALSE)="","Retired",VLOOKUP(B113,Results!B:R,$J$1,FALSE))</f>
        <v>Retired</v>
      </c>
      <c r="I113" s="275"/>
    </row>
    <row r="114" spans="1:9" ht="15" customHeight="1">
      <c r="A114" s="128"/>
      <c r="B114" s="218">
        <v>42</v>
      </c>
      <c r="C114" s="129" t="str">
        <f>IF(VLOOKUP($B114,'Champ Classes'!$A:$D,2,FALSE)="","",VLOOKUP($B114,'Champ Classes'!$A:$D,2,FALSE))</f>
        <v>EMV 7</v>
      </c>
      <c r="D114" s="130" t="str">
        <f>CONCATENATE(VLOOKUP(B114,Startlist!B:H,3,FALSE)," / ",VLOOKUP(B114,Startlist!B:H,4,FALSE))</f>
        <v>Giedrius Firantas / Matas Valiulis</v>
      </c>
      <c r="E114" s="131" t="str">
        <f>VLOOKUP(B114,Startlist!B:F,5,FALSE)</f>
        <v>LIT</v>
      </c>
      <c r="F114" s="130" t="str">
        <f>VLOOKUP(B114,Startlist!B:H,7,FALSE)</f>
        <v>BMW M3</v>
      </c>
      <c r="G114" s="130" t="str">
        <f>VLOOKUP(B114,Startlist!B:H,6,FALSE)</f>
        <v>M RALLY TEAM</v>
      </c>
      <c r="H114" s="132" t="str">
        <f>IF(VLOOKUP(B114,Results!B:R,$J$1,FALSE)="","Retired",VLOOKUP(B114,Results!B:R,$J$1,FALSE))</f>
        <v>Retired</v>
      </c>
      <c r="I114" s="275"/>
    </row>
    <row r="115" spans="1:9" ht="15" customHeight="1">
      <c r="A115" s="128"/>
      <c r="B115" s="218">
        <v>43</v>
      </c>
      <c r="C115" s="129" t="str">
        <f>IF(VLOOKUP($B115,'Champ Classes'!$A:$D,2,FALSE)="","",VLOOKUP($B115,'Champ Classes'!$A:$D,2,FALSE))</f>
        <v>EMV 7</v>
      </c>
      <c r="D115" s="130" t="str">
        <f>CONCATENATE(VLOOKUP(B115,Startlist!B:H,3,FALSE)," / ",VLOOKUP(B115,Startlist!B:H,4,FALSE))</f>
        <v>Justas Tamasauskas / Vaidas Smigelskas</v>
      </c>
      <c r="E115" s="131" t="str">
        <f>VLOOKUP(B115,Startlist!B:F,5,FALSE)</f>
        <v>LIT</v>
      </c>
      <c r="F115" s="130" t="str">
        <f>VLOOKUP(B115,Startlist!B:H,7,FALSE)</f>
        <v>BMW M3</v>
      </c>
      <c r="G115" s="130" t="str">
        <f>VLOOKUP(B115,Startlist!B:H,6,FALSE)</f>
        <v>AG RACING</v>
      </c>
      <c r="H115" s="298" t="str">
        <f>IF(VLOOKUP(B115,Results!B:R,$J$1,FALSE)="","Retired",VLOOKUP(B115,Results!B:R,$J$1,FALSE))</f>
        <v>Retired</v>
      </c>
      <c r="I115" s="275"/>
    </row>
    <row r="116" spans="1:9" ht="15" customHeight="1">
      <c r="A116" s="128"/>
      <c r="B116" s="218">
        <v>46</v>
      </c>
      <c r="C116" s="129" t="str">
        <f>IF(VLOOKUP($B116,'Champ Classes'!$A:$D,2,FALSE)="","",VLOOKUP($B116,'Champ Classes'!$A:$D,2,FALSE))</f>
        <v>EMV 4</v>
      </c>
      <c r="D116" s="130" t="str">
        <f>CONCATENATE(VLOOKUP(B116,Startlist!B:H,3,FALSE)," / ",VLOOKUP(B116,Startlist!B:H,4,FALSE))</f>
        <v>Edgars Balodis / Lasma Tole</v>
      </c>
      <c r="E116" s="131" t="str">
        <f>VLOOKUP(B116,Startlist!B:F,5,FALSE)</f>
        <v>LAT</v>
      </c>
      <c r="F116" s="130" t="str">
        <f>VLOOKUP(B116,Startlist!B:H,7,FALSE)</f>
        <v>Mitsubishi Lancer Evo 8</v>
      </c>
      <c r="G116" s="130" t="str">
        <f>VLOOKUP(B116,Startlist!B:H,6,FALSE)</f>
        <v>RALLYWORKSHOP ERST FINANCE</v>
      </c>
      <c r="H116" s="298" t="str">
        <f>IF(VLOOKUP(B116,Results!B:R,$J$1,FALSE)="","Retired",VLOOKUP(B116,Results!B:R,$J$1,FALSE))</f>
        <v>Retired</v>
      </c>
      <c r="I116" s="275"/>
    </row>
    <row r="117" spans="1:9" ht="15" customHeight="1">
      <c r="A117" s="128"/>
      <c r="B117" s="218">
        <v>47</v>
      </c>
      <c r="C117" s="129" t="str">
        <f>IF(VLOOKUP($B117,'Champ Classes'!$A:$D,2,FALSE)="","",VLOOKUP($B117,'Champ Classes'!$A:$D,2,FALSE))</f>
        <v>EMV 4</v>
      </c>
      <c r="D117" s="130" t="str">
        <f>CONCATENATE(VLOOKUP(B117,Startlist!B:H,3,FALSE)," / ",VLOOKUP(B117,Startlist!B:H,4,FALSE))</f>
        <v>Mika Rampanen / Kari Kallio</v>
      </c>
      <c r="E117" s="131" t="str">
        <f>VLOOKUP(B117,Startlist!B:F,5,FALSE)</f>
        <v>FIN</v>
      </c>
      <c r="F117" s="130" t="str">
        <f>VLOOKUP(B117,Startlist!B:H,7,FALSE)</f>
        <v>Subaru Impreza WRX STI</v>
      </c>
      <c r="G117" s="130" t="str">
        <f>VLOOKUP(B117,Startlist!B:H,6,FALSE)</f>
        <v>MIKA RAMPANEN</v>
      </c>
      <c r="H117" s="298" t="str">
        <f>IF(VLOOKUP(B117,Results!B:R,$J$1,FALSE)="","Retired",VLOOKUP(B117,Results!B:R,$J$1,FALSE))</f>
        <v>Retired</v>
      </c>
      <c r="I117" s="275"/>
    </row>
    <row r="118" spans="1:9" ht="15" customHeight="1">
      <c r="A118" s="128"/>
      <c r="B118" s="218">
        <v>48</v>
      </c>
      <c r="C118" s="129" t="str">
        <f>IF(VLOOKUP($B118,'Champ Classes'!$A:$D,2,FALSE)="","",VLOOKUP($B118,'Champ Classes'!$A:$D,2,FALSE))</f>
        <v>EMV 2</v>
      </c>
      <c r="D118" s="130" t="str">
        <f>CONCATENATE(VLOOKUP(B118,Startlist!B:H,3,FALSE)," / ",VLOOKUP(B118,Startlist!B:H,4,FALSE))</f>
        <v>Artur Muradian / Pavel Chelebaev</v>
      </c>
      <c r="E118" s="131" t="str">
        <f>VLOOKUP(B118,Startlist!B:F,5,FALSE)</f>
        <v>RUS</v>
      </c>
      <c r="F118" s="130" t="str">
        <f>VLOOKUP(B118,Startlist!B:H,7,FALSE)</f>
        <v>Ford Fiesta R5</v>
      </c>
      <c r="G118" s="130" t="str">
        <f>VLOOKUP(B118,Startlist!B:H,6,FALSE)</f>
        <v>ARTUR MURADIAN</v>
      </c>
      <c r="H118" s="298" t="str">
        <f>IF(VLOOKUP(B118,Results!B:R,$J$1,FALSE)="","Retired",VLOOKUP(B118,Results!B:R,$J$1,FALSE))</f>
        <v>Retired</v>
      </c>
      <c r="I118" s="275"/>
    </row>
    <row r="119" spans="1:9" ht="15" customHeight="1">
      <c r="A119" s="128"/>
      <c r="B119" s="218">
        <v>54</v>
      </c>
      <c r="C119" s="129" t="str">
        <f>IF(VLOOKUP($B119,'Champ Classes'!$A:$D,2,FALSE)="","",VLOOKUP($B119,'Champ Classes'!$A:$D,2,FALSE))</f>
        <v>EMV 6</v>
      </c>
      <c r="D119" s="130" t="str">
        <f>CONCATENATE(VLOOKUP(B119,Startlist!B:H,3,FALSE)," / ",VLOOKUP(B119,Startlist!B:H,4,FALSE))</f>
        <v>Harri Rodendau / Lauri ōlli</v>
      </c>
      <c r="E119" s="131" t="str">
        <f>VLOOKUP(B119,Startlist!B:F,5,FALSE)</f>
        <v>EST</v>
      </c>
      <c r="F119" s="130" t="str">
        <f>VLOOKUP(B119,Startlist!B:H,7,FALSE)</f>
        <v>Ford Escort MK2</v>
      </c>
      <c r="G119" s="130" t="str">
        <f>VLOOKUP(B119,Startlist!B:H,6,FALSE)</f>
        <v>MS RACING</v>
      </c>
      <c r="H119" s="298" t="str">
        <f>IF(VLOOKUP(B119,Results!B:R,$J$1,FALSE)="","Retired",VLOOKUP(B119,Results!B:R,$J$1,FALSE))</f>
        <v>Retired</v>
      </c>
      <c r="I119" s="275"/>
    </row>
    <row r="120" spans="1:9" ht="15" customHeight="1">
      <c r="A120" s="128"/>
      <c r="B120" s="218">
        <v>56</v>
      </c>
      <c r="C120" s="129" t="str">
        <f>IF(VLOOKUP($B120,'Champ Classes'!$A:$D,2,FALSE)="","",VLOOKUP($B120,'Champ Classes'!$A:$D,2,FALSE))</f>
        <v>EMV 7</v>
      </c>
      <c r="D120" s="130" t="str">
        <f>CONCATENATE(VLOOKUP(B120,Startlist!B:H,3,FALSE)," / ",VLOOKUP(B120,Startlist!B:H,4,FALSE))</f>
        <v>Einar Laipaik / Priit Piir</v>
      </c>
      <c r="E120" s="131" t="str">
        <f>VLOOKUP(B120,Startlist!B:F,5,FALSE)</f>
        <v>EST</v>
      </c>
      <c r="F120" s="130" t="str">
        <f>VLOOKUP(B120,Startlist!B:H,7,FALSE)</f>
        <v>BMW M3</v>
      </c>
      <c r="G120" s="130" t="str">
        <f>VLOOKUP(B120,Startlist!B:H,6,FALSE)</f>
        <v>MS RACING</v>
      </c>
      <c r="H120" s="298" t="str">
        <f>IF(VLOOKUP(B120,Results!B:R,$J$1,FALSE)="","Retired",VLOOKUP(B120,Results!B:R,$J$1,FALSE))</f>
        <v>Retired</v>
      </c>
      <c r="I120" s="275"/>
    </row>
    <row r="121" spans="1:9" ht="15" customHeight="1">
      <c r="A121" s="128"/>
      <c r="B121" s="218">
        <v>61</v>
      </c>
      <c r="C121" s="129" t="str">
        <f>IF(VLOOKUP($B121,'Champ Classes'!$A:$D,2,FALSE)="","",VLOOKUP($B121,'Champ Classes'!$A:$D,2,FALSE))</f>
        <v>EMV 6</v>
      </c>
      <c r="D121" s="130" t="str">
        <f>CONCATENATE(VLOOKUP(B121,Startlist!B:H,3,FALSE)," / ",VLOOKUP(B121,Startlist!B:H,4,FALSE))</f>
        <v>Silver Kütt / Urmas Roosimaa</v>
      </c>
      <c r="E121" s="131" t="str">
        <f>VLOOKUP(B121,Startlist!B:F,5,FALSE)</f>
        <v>EST</v>
      </c>
      <c r="F121" s="130" t="str">
        <f>VLOOKUP(B121,Startlist!B:H,7,FALSE)</f>
        <v>Honda Civic Type-R</v>
      </c>
      <c r="G121" s="130" t="str">
        <f>VLOOKUP(B121,Startlist!B:H,6,FALSE)</f>
        <v>RALLY ESTONIA</v>
      </c>
      <c r="H121" s="298" t="str">
        <f>IF(VLOOKUP(B121,Results!B:R,$J$1,FALSE)="","Retired",VLOOKUP(B121,Results!B:R,$J$1,FALSE))</f>
        <v>Retired</v>
      </c>
      <c r="I121" s="275"/>
    </row>
    <row r="122" spans="1:9" ht="15" customHeight="1">
      <c r="A122" s="128"/>
      <c r="B122" s="218">
        <v>64</v>
      </c>
      <c r="C122" s="129" t="str">
        <f>IF(VLOOKUP($B122,'Champ Classes'!$A:$D,2,FALSE)="","",VLOOKUP($B122,'Champ Classes'!$A:$D,2,FALSE))</f>
        <v>EMV 1</v>
      </c>
      <c r="D122" s="130" t="str">
        <f>CONCATENATE(VLOOKUP(B122,Startlist!B:H,3,FALSE)," / ",VLOOKUP(B122,Startlist!B:H,4,FALSE))</f>
        <v>Allar Goldberg / Kaarel Lääne</v>
      </c>
      <c r="E122" s="131" t="str">
        <f>VLOOKUP(B122,Startlist!B:F,5,FALSE)</f>
        <v>EST</v>
      </c>
      <c r="F122" s="130" t="str">
        <f>VLOOKUP(B122,Startlist!B:H,7,FALSE)</f>
        <v>Subaru Impreza Proto</v>
      </c>
      <c r="G122" s="130" t="str">
        <f>VLOOKUP(B122,Startlist!B:H,6,FALSE)</f>
        <v>LGT</v>
      </c>
      <c r="H122" s="298" t="str">
        <f>IF(VLOOKUP(B122,Results!B:R,$J$1,FALSE)="","Retired",VLOOKUP(B122,Results!B:R,$J$1,FALSE))</f>
        <v>Retired</v>
      </c>
      <c r="I122" s="275"/>
    </row>
    <row r="123" spans="1:9" ht="15" customHeight="1">
      <c r="A123" s="128"/>
      <c r="B123" s="218">
        <v>65</v>
      </c>
      <c r="C123" s="129" t="str">
        <f>IF(VLOOKUP($B123,'Champ Classes'!$A:$D,2,FALSE)="","",VLOOKUP($B123,'Champ Classes'!$A:$D,2,FALSE))</f>
        <v>EMV 7</v>
      </c>
      <c r="D123" s="130" t="str">
        <f>CONCATENATE(VLOOKUP(B123,Startlist!B:H,3,FALSE)," / ",VLOOKUP(B123,Startlist!B:H,4,FALSE))</f>
        <v>Ott Mesikäpp / Raiko Lille</v>
      </c>
      <c r="E123" s="131" t="str">
        <f>VLOOKUP(B123,Startlist!B:F,5,FALSE)</f>
        <v>EST</v>
      </c>
      <c r="F123" s="130" t="str">
        <f>VLOOKUP(B123,Startlist!B:H,7,FALSE)</f>
        <v>BMW M3</v>
      </c>
      <c r="G123" s="130" t="str">
        <f>VLOOKUP(B123,Startlist!B:H,6,FALSE)</f>
        <v>BTR RACING</v>
      </c>
      <c r="H123" s="298" t="str">
        <f>IF(VLOOKUP(B123,Results!B:R,$J$1,FALSE)="","Retired",VLOOKUP(B123,Results!B:R,$J$1,FALSE))</f>
        <v>Retired</v>
      </c>
      <c r="I123" s="275"/>
    </row>
    <row r="124" spans="1:9" ht="15" customHeight="1">
      <c r="A124" s="128"/>
      <c r="B124" s="218">
        <v>66</v>
      </c>
      <c r="C124" s="129" t="str">
        <f>IF(VLOOKUP($B124,'Champ Classes'!$A:$D,2,FALSE)="","",VLOOKUP($B124,'Champ Classes'!$A:$D,2,FALSE))</f>
        <v>EMV 7</v>
      </c>
      <c r="D124" s="130" t="str">
        <f>CONCATENATE(VLOOKUP(B124,Startlist!B:H,3,FALSE)," / ",VLOOKUP(B124,Startlist!B:H,4,FALSE))</f>
        <v>Justas Simaska / Aurimas Kropas</v>
      </c>
      <c r="E124" s="131" t="str">
        <f>VLOOKUP(B124,Startlist!B:F,5,FALSE)</f>
        <v>LIT</v>
      </c>
      <c r="F124" s="130" t="str">
        <f>VLOOKUP(B124,Startlist!B:H,7,FALSE)</f>
        <v>BMW 328</v>
      </c>
      <c r="G124" s="130" t="str">
        <f>VLOOKUP(B124,Startlist!B:H,6,FALSE)</f>
        <v>MAZEIKIU ASK</v>
      </c>
      <c r="H124" s="298" t="str">
        <f>IF(VLOOKUP(B124,Results!B:R,$J$1,FALSE)="","Retired",VLOOKUP(B124,Results!B:R,$J$1,FALSE))</f>
        <v>Retired</v>
      </c>
      <c r="I124" s="275"/>
    </row>
    <row r="125" spans="1:9" ht="15" customHeight="1">
      <c r="A125" s="128"/>
      <c r="B125" s="218">
        <v>71</v>
      </c>
      <c r="C125" s="129" t="str">
        <f>IF(VLOOKUP($B125,'Champ Classes'!$A:$D,2,FALSE)="","",VLOOKUP($B125,'Champ Classes'!$A:$D,2,FALSE))</f>
        <v>EMV 4</v>
      </c>
      <c r="D125" s="130" t="str">
        <f>CONCATENATE(VLOOKUP(B125,Startlist!B:H,3,FALSE)," / ",VLOOKUP(B125,Startlist!B:H,4,FALSE))</f>
        <v>Vallo Nuuter / Alar Tatrik</v>
      </c>
      <c r="E125" s="131" t="str">
        <f>VLOOKUP(B125,Startlist!B:F,5,FALSE)</f>
        <v>EST</v>
      </c>
      <c r="F125" s="130" t="str">
        <f>VLOOKUP(B125,Startlist!B:H,7,FALSE)</f>
        <v>Subaru Impreza WRX STI</v>
      </c>
      <c r="G125" s="130" t="str">
        <f>VLOOKUP(B125,Startlist!B:H,6,FALSE)</f>
        <v>MS RACING</v>
      </c>
      <c r="H125" s="298" t="str">
        <f>IF(VLOOKUP(B125,Results!B:R,$J$1,FALSE)="","Retired",VLOOKUP(B125,Results!B:R,$J$1,FALSE))</f>
        <v>Retired</v>
      </c>
      <c r="I125" s="275"/>
    </row>
    <row r="126" spans="1:9" ht="15" customHeight="1">
      <c r="A126" s="128"/>
      <c r="B126" s="218">
        <v>75</v>
      </c>
      <c r="C126" s="129" t="str">
        <f>IF(VLOOKUP($B126,'Champ Classes'!$A:$D,2,FALSE)="","",VLOOKUP($B126,'Champ Classes'!$A:$D,2,FALSE))</f>
        <v>EMV 6</v>
      </c>
      <c r="D126" s="130" t="str">
        <f>CONCATENATE(VLOOKUP(B126,Startlist!B:H,3,FALSE)," / ",VLOOKUP(B126,Startlist!B:H,4,FALSE))</f>
        <v>Janar Lehtniit / Magnus Lepp</v>
      </c>
      <c r="E126" s="131" t="str">
        <f>VLOOKUP(B126,Startlist!B:F,5,FALSE)</f>
        <v>EST</v>
      </c>
      <c r="F126" s="130" t="str">
        <f>VLOOKUP(B126,Startlist!B:H,7,FALSE)</f>
        <v>Ford Escort RS2000</v>
      </c>
      <c r="G126" s="130" t="str">
        <f>VLOOKUP(B126,Startlist!B:H,6,FALSE)</f>
        <v>ERKI SPORT</v>
      </c>
      <c r="H126" s="298" t="str">
        <f>IF(VLOOKUP(B126,Results!B:R,$J$1,FALSE)="","Retired",VLOOKUP(B126,Results!B:R,$J$1,FALSE))</f>
        <v>Retired</v>
      </c>
      <c r="I126" s="275"/>
    </row>
    <row r="127" spans="1:9" ht="15" customHeight="1">
      <c r="A127" s="128"/>
      <c r="B127" s="218">
        <v>76</v>
      </c>
      <c r="C127" s="129" t="str">
        <f>IF(VLOOKUP($B127,'Champ Classes'!$A:$D,2,FALSE)="","",VLOOKUP($B127,'Champ Classes'!$A:$D,2,FALSE))</f>
        <v>EMV 7</v>
      </c>
      <c r="D127" s="130" t="str">
        <f>CONCATENATE(VLOOKUP(B127,Startlist!B:H,3,FALSE)," / ",VLOOKUP(B127,Startlist!B:H,4,FALSE))</f>
        <v>Lembit Soe / Kalle Ahu</v>
      </c>
      <c r="E127" s="131" t="str">
        <f>VLOOKUP(B127,Startlist!B:F,5,FALSE)</f>
        <v>EST</v>
      </c>
      <c r="F127" s="130" t="str">
        <f>VLOOKUP(B127,Startlist!B:H,7,FALSE)</f>
        <v>Toyota Starlet</v>
      </c>
      <c r="G127" s="130" t="str">
        <f>VLOOKUP(B127,Startlist!B:H,6,FALSE)</f>
        <v>SAR-TECH MOTORSPORT</v>
      </c>
      <c r="H127" s="298" t="str">
        <f>IF(VLOOKUP(B127,Results!B:R,$J$1,FALSE)="","Retired",VLOOKUP(B127,Results!B:R,$J$1,FALSE))</f>
        <v>Retired</v>
      </c>
      <c r="I127" s="275"/>
    </row>
    <row r="128" spans="1:9" ht="15" customHeight="1">
      <c r="A128" s="128"/>
      <c r="B128" s="218">
        <v>79</v>
      </c>
      <c r="C128" s="129" t="str">
        <f>IF(VLOOKUP($B128,'Champ Classes'!$A:$D,2,FALSE)="","",VLOOKUP($B128,'Champ Classes'!$A:$D,2,FALSE))</f>
        <v>EMV 1</v>
      </c>
      <c r="D128" s="130" t="str">
        <f>CONCATENATE(VLOOKUP(B128,Startlist!B:H,3,FALSE)," / ",VLOOKUP(B128,Startlist!B:H,4,FALSE))</f>
        <v>Gleb Zavolokin / Mikhail Soskin</v>
      </c>
      <c r="E128" s="131" t="str">
        <f>VLOOKUP(B128,Startlist!B:F,5,FALSE)</f>
        <v>RUS</v>
      </c>
      <c r="F128" s="130" t="str">
        <f>VLOOKUP(B128,Startlist!B:H,7,FALSE)</f>
        <v>Ford Fiesta</v>
      </c>
      <c r="G128" s="130" t="str">
        <f>VLOOKUP(B128,Startlist!B:H,6,FALSE)</f>
        <v>F-MOTORS RALLY TEAM</v>
      </c>
      <c r="H128" s="132" t="str">
        <f>IF(VLOOKUP(B128,Results!B:R,$J$1,FALSE)="","Retired",VLOOKUP(B128,Results!B:R,$J$1,FALSE))</f>
        <v>Retired</v>
      </c>
      <c r="I128" s="275"/>
    </row>
    <row r="129" spans="1:9" ht="15" customHeight="1">
      <c r="A129" s="128"/>
      <c r="B129" s="218">
        <v>81</v>
      </c>
      <c r="C129" s="129" t="str">
        <f>IF(VLOOKUP($B129,'Champ Classes'!$A:$D,2,FALSE)="","",VLOOKUP($B129,'Champ Classes'!$A:$D,2,FALSE))</f>
        <v>EMV 4</v>
      </c>
      <c r="D129" s="130" t="str">
        <f>CONCATENATE(VLOOKUP(B129,Startlist!B:H,3,FALSE)," / ",VLOOKUP(B129,Startlist!B:H,4,FALSE))</f>
        <v>Henry Ots / Margus Laasik</v>
      </c>
      <c r="E129" s="131" t="str">
        <f>VLOOKUP(B129,Startlist!B:F,5,FALSE)</f>
        <v>EST</v>
      </c>
      <c r="F129" s="130" t="str">
        <f>VLOOKUP(B129,Startlist!B:H,7,FALSE)</f>
        <v>Mitsubishi Lancer Evo</v>
      </c>
      <c r="G129" s="130" t="str">
        <f>VLOOKUP(B129,Startlist!B:H,6,FALSE)</f>
        <v>TIKKRI MOTORSPORT</v>
      </c>
      <c r="H129" s="298" t="str">
        <f>IF(VLOOKUP(B129,Results!B:R,$J$1,FALSE)="","Retired",VLOOKUP(B129,Results!B:R,$J$1,FALSE))</f>
        <v>Retired</v>
      </c>
      <c r="I129" s="275"/>
    </row>
    <row r="130" spans="1:9" ht="15" customHeight="1">
      <c r="A130" s="128"/>
      <c r="B130" s="218">
        <v>83</v>
      </c>
      <c r="C130" s="129" t="str">
        <f>IF(VLOOKUP($B130,'Champ Classes'!$A:$D,2,FALSE)="","",VLOOKUP($B130,'Champ Classes'!$A:$D,2,FALSE))</f>
        <v>EMV 6</v>
      </c>
      <c r="D130" s="130" t="str">
        <f>CONCATENATE(VLOOKUP(B130,Startlist!B:H,3,FALSE)," / ",VLOOKUP(B130,Startlist!B:H,4,FALSE))</f>
        <v>Dmitri Gorchakov / Viktor Pozern</v>
      </c>
      <c r="E130" s="131" t="str">
        <f>VLOOKUP(B130,Startlist!B:F,5,FALSE)</f>
        <v>RUS</v>
      </c>
      <c r="F130" s="130" t="str">
        <f>VLOOKUP(B130,Startlist!B:H,7,FALSE)</f>
        <v>Renault Clio</v>
      </c>
      <c r="G130" s="130" t="str">
        <f>VLOOKUP(B130,Startlist!B:H,6,FALSE)</f>
        <v>VRC-TEAM</v>
      </c>
      <c r="H130" s="298" t="str">
        <f>IF(VLOOKUP(B130,Results!B:R,$J$1,FALSE)="","Retired",VLOOKUP(B130,Results!B:R,$J$1,FALSE))</f>
        <v>Retired</v>
      </c>
      <c r="I130" s="275"/>
    </row>
    <row r="131" spans="1:9" ht="15" customHeight="1">
      <c r="A131" s="128"/>
      <c r="B131" s="218">
        <v>84</v>
      </c>
      <c r="C131" s="129" t="str">
        <f>IF(VLOOKUP($B131,'Champ Classes'!$A:$D,2,FALSE)="","",VLOOKUP($B131,'Champ Classes'!$A:$D,2,FALSE))</f>
        <v>EMV 7</v>
      </c>
      <c r="D131" s="130" t="str">
        <f>CONCATENATE(VLOOKUP(B131,Startlist!B:H,3,FALSE)," / ",VLOOKUP(B131,Startlist!B:H,4,FALSE))</f>
        <v>Daniel Ling / Madis Kümmel</v>
      </c>
      <c r="E131" s="131" t="str">
        <f>VLOOKUP(B131,Startlist!B:F,5,FALSE)</f>
        <v>EST</v>
      </c>
      <c r="F131" s="130" t="str">
        <f>VLOOKUP(B131,Startlist!B:H,7,FALSE)</f>
        <v>BMW 320I</v>
      </c>
      <c r="G131" s="130" t="str">
        <f>VLOOKUP(B131,Startlist!B:H,6,FALSE)</f>
        <v>PIHTLA RT</v>
      </c>
      <c r="H131" s="298" t="str">
        <f>IF(VLOOKUP(B131,Results!B:R,$J$1,FALSE)="","Retired",VLOOKUP(B131,Results!B:R,$J$1,FALSE))</f>
        <v>Retired</v>
      </c>
      <c r="I131" s="275"/>
    </row>
    <row r="132" spans="1:9" ht="15" customHeight="1">
      <c r="A132" s="128"/>
      <c r="B132" s="218">
        <v>86</v>
      </c>
      <c r="C132" s="129" t="str">
        <f>IF(VLOOKUP($B132,'Champ Classes'!$A:$D,2,FALSE)="","",VLOOKUP($B132,'Champ Classes'!$A:$D,2,FALSE))</f>
        <v>EMV 7</v>
      </c>
      <c r="D132" s="130" t="str">
        <f>CONCATENATE(VLOOKUP(B132,Startlist!B:H,3,FALSE)," / ",VLOOKUP(B132,Startlist!B:H,4,FALSE))</f>
        <v>Timo Markkanen / Tommi-Samuli Suihkonen</v>
      </c>
      <c r="E132" s="131" t="str">
        <f>VLOOKUP(B132,Startlist!B:F,5,FALSE)</f>
        <v>FIN</v>
      </c>
      <c r="F132" s="130" t="str">
        <f>VLOOKUP(B132,Startlist!B:H,7,FALSE)</f>
        <v>BMW Compact E36</v>
      </c>
      <c r="G132" s="130" t="str">
        <f>VLOOKUP(B132,Startlist!B:H,6,FALSE)</f>
        <v>TIMO MARKKANEN</v>
      </c>
      <c r="H132" s="298" t="str">
        <f>IF(VLOOKUP(B132,Results!B:R,$J$1,FALSE)="","Retired",VLOOKUP(B132,Results!B:R,$J$1,FALSE))</f>
        <v>Retired</v>
      </c>
      <c r="I132" s="275"/>
    </row>
    <row r="133" spans="1:9" ht="15" customHeight="1">
      <c r="A133" s="128"/>
      <c r="B133" s="218">
        <v>87</v>
      </c>
      <c r="C133" s="129" t="str">
        <f>IF(VLOOKUP($B133,'Champ Classes'!$A:$D,2,FALSE)="","",VLOOKUP($B133,'Champ Classes'!$A:$D,2,FALSE))</f>
        <v>EMV 6</v>
      </c>
      <c r="D133" s="130" t="str">
        <f>CONCATENATE(VLOOKUP(B133,Startlist!B:H,3,FALSE)," / ",VLOOKUP(B133,Startlist!B:H,4,FALSE))</f>
        <v>Marten Madissoo / Margus Ainsalu</v>
      </c>
      <c r="E133" s="131" t="str">
        <f>VLOOKUP(B133,Startlist!B:F,5,FALSE)</f>
        <v>EST</v>
      </c>
      <c r="F133" s="130" t="str">
        <f>VLOOKUP(B133,Startlist!B:H,7,FALSE)</f>
        <v>Ford Focus</v>
      </c>
      <c r="G133" s="130" t="str">
        <f>VLOOKUP(B133,Startlist!B:H,6,FALSE)</f>
        <v>MS RACING</v>
      </c>
      <c r="H133" s="298" t="str">
        <f>IF(VLOOKUP(B133,Results!B:R,$J$1,FALSE)="","Retired",VLOOKUP(B133,Results!B:R,$J$1,FALSE))</f>
        <v>Retired</v>
      </c>
      <c r="I133" s="275"/>
    </row>
    <row r="134" spans="1:9" ht="15" customHeight="1">
      <c r="A134" s="128"/>
      <c r="B134" s="218">
        <v>88</v>
      </c>
      <c r="C134" s="129" t="str">
        <f>IF(VLOOKUP($B134,'Champ Classes'!$A:$D,2,FALSE)="","",VLOOKUP($B134,'Champ Classes'!$A:$D,2,FALSE))</f>
        <v>EMV 5</v>
      </c>
      <c r="D134" s="130" t="str">
        <f>CONCATENATE(VLOOKUP(B134,Startlist!B:H,3,FALSE)," / ",VLOOKUP(B134,Startlist!B:H,4,FALSE))</f>
        <v>Kristo Laadre / Andres Lichtfeldt</v>
      </c>
      <c r="E134" s="131" t="str">
        <f>VLOOKUP(B134,Startlist!B:F,5,FALSE)</f>
        <v>EST</v>
      </c>
      <c r="F134" s="130" t="str">
        <f>VLOOKUP(B134,Startlist!B:H,7,FALSE)</f>
        <v>Toyota Starlet</v>
      </c>
      <c r="G134" s="130" t="str">
        <f>VLOOKUP(B134,Startlist!B:H,6,FALSE)</f>
        <v>THULE MOTORSPORT</v>
      </c>
      <c r="H134" s="132" t="str">
        <f>IF(VLOOKUP(B134,Results!B:R,$J$1,FALSE)="","Retired",VLOOKUP(B134,Results!B:R,$J$1,FALSE))</f>
        <v>Retired</v>
      </c>
      <c r="I134" s="275"/>
    </row>
    <row r="135" spans="1:9" ht="15" customHeight="1">
      <c r="A135" s="128"/>
      <c r="B135" s="218">
        <v>97</v>
      </c>
      <c r="C135" s="129" t="str">
        <f>IF(VLOOKUP($B135,'Champ Classes'!$A:$D,2,FALSE)="","",VLOOKUP($B135,'Champ Classes'!$A:$D,2,FALSE))</f>
        <v>EMV 5</v>
      </c>
      <c r="D135" s="130" t="str">
        <f>CONCATENATE(VLOOKUP(B135,Startlist!B:H,3,FALSE)," / ",VLOOKUP(B135,Startlist!B:H,4,FALSE))</f>
        <v>Patrick Juhe / Rainis Raidma</v>
      </c>
      <c r="E135" s="131" t="str">
        <f>VLOOKUP(B135,Startlist!B:F,5,FALSE)</f>
        <v>EST</v>
      </c>
      <c r="F135" s="130" t="str">
        <f>VLOOKUP(B135,Startlist!B:H,7,FALSE)</f>
        <v>Honda Civic</v>
      </c>
      <c r="G135" s="130" t="str">
        <f>VLOOKUP(B135,Startlist!B:H,6,FALSE)</f>
        <v>BTR RACING</v>
      </c>
      <c r="H135" s="298" t="str">
        <f>IF(VLOOKUP(B135,Results!B:R,$J$1,FALSE)="","Retired",VLOOKUP(B135,Results!B:R,$J$1,FALSE))</f>
        <v>Retired</v>
      </c>
      <c r="I135" s="275"/>
    </row>
    <row r="136" spans="1:9" ht="15" customHeight="1">
      <c r="A136" s="128"/>
      <c r="B136" s="218">
        <v>98</v>
      </c>
      <c r="C136" s="129" t="str">
        <f>IF(VLOOKUP($B136,'Champ Classes'!$A:$D,2,FALSE)="","",VLOOKUP($B136,'Champ Classes'!$A:$D,2,FALSE))</f>
        <v>EMV 6</v>
      </c>
      <c r="D136" s="130" t="str">
        <f>CONCATENATE(VLOOKUP(B136,Startlist!B:H,3,FALSE)," / ",VLOOKUP(B136,Startlist!B:H,4,FALSE))</f>
        <v>Koit Repnau / Oliver Peebo</v>
      </c>
      <c r="E136" s="131" t="str">
        <f>VLOOKUP(B136,Startlist!B:F,5,FALSE)</f>
        <v>EST</v>
      </c>
      <c r="F136" s="130" t="str">
        <f>VLOOKUP(B136,Startlist!B:H,7,FALSE)</f>
        <v>Seat Ibiza GTI</v>
      </c>
      <c r="G136" s="130" t="str">
        <f>VLOOKUP(B136,Startlist!B:H,6,FALSE)</f>
        <v>SAR-TECH MOTORSPORT</v>
      </c>
      <c r="H136" s="298" t="str">
        <f>IF(VLOOKUP(B136,Results!B:R,$J$1,FALSE)="","Retired",VLOOKUP(B136,Results!B:R,$J$1,FALSE))</f>
        <v>Retired</v>
      </c>
      <c r="I136" s="275"/>
    </row>
    <row r="137" spans="1:9" ht="15" customHeight="1">
      <c r="A137" s="128"/>
      <c r="B137" s="218">
        <v>99</v>
      </c>
      <c r="C137" s="129" t="str">
        <f>IF(VLOOKUP($B137,'Champ Classes'!$A:$D,2,FALSE)="","",VLOOKUP($B137,'Champ Classes'!$A:$D,2,FALSE))</f>
        <v>EMV 6</v>
      </c>
      <c r="D137" s="130" t="str">
        <f>CONCATENATE(VLOOKUP(B137,Startlist!B:H,3,FALSE)," / ",VLOOKUP(B137,Startlist!B:H,4,FALSE))</f>
        <v>Tomi Kunttu / Tommi Harju</v>
      </c>
      <c r="E137" s="131" t="str">
        <f>VLOOKUP(B137,Startlist!B:F,5,FALSE)</f>
        <v>FIN</v>
      </c>
      <c r="F137" s="130" t="str">
        <f>VLOOKUP(B137,Startlist!B:H,7,FALSE)</f>
        <v>Volkswagen Golf</v>
      </c>
      <c r="G137" s="130" t="str">
        <f>VLOOKUP(B137,Startlist!B:H,6,FALSE)</f>
        <v>TOMI KUNTTU</v>
      </c>
      <c r="H137" s="298" t="str">
        <f>IF(VLOOKUP(B137,Results!B:R,$J$1,FALSE)="","Retired",VLOOKUP(B137,Results!B:R,$J$1,FALSE))</f>
        <v>Retired</v>
      </c>
      <c r="I137" s="275"/>
    </row>
    <row r="138" spans="1:9" ht="15" customHeight="1">
      <c r="A138" s="128"/>
      <c r="B138" s="218">
        <v>100</v>
      </c>
      <c r="C138" s="129" t="str">
        <f>IF(VLOOKUP($B138,'Champ Classes'!$A:$D,2,FALSE)="","",VLOOKUP($B138,'Champ Classes'!$A:$D,2,FALSE))</f>
        <v>EMV 6</v>
      </c>
      <c r="D138" s="130" t="str">
        <f>CONCATENATE(VLOOKUP(B138,Startlist!B:H,3,FALSE)," / ",VLOOKUP(B138,Startlist!B:H,4,FALSE))</f>
        <v>Olavi Paju / Ott Kiil</v>
      </c>
      <c r="E138" s="131" t="str">
        <f>VLOOKUP(B138,Startlist!B:F,5,FALSE)</f>
        <v>EST</v>
      </c>
      <c r="F138" s="130" t="str">
        <f>VLOOKUP(B138,Startlist!B:H,7,FALSE)</f>
        <v>Renault Clio</v>
      </c>
      <c r="G138" s="130" t="str">
        <f>VLOOKUP(B138,Startlist!B:H,6,FALSE)</f>
        <v>SAR-TECH MOTORSPORT</v>
      </c>
      <c r="H138" s="298" t="str">
        <f>IF(VLOOKUP(B138,Results!B:R,$J$1,FALSE)="","Retired",VLOOKUP(B138,Results!B:R,$J$1,FALSE))</f>
        <v>Retired</v>
      </c>
      <c r="I138" s="275"/>
    </row>
    <row r="139" spans="1:9" ht="15" customHeight="1">
      <c r="A139" s="128"/>
      <c r="B139" s="218">
        <v>101</v>
      </c>
      <c r="C139" s="129" t="str">
        <f>IF(VLOOKUP($B139,'Champ Classes'!$A:$D,2,FALSE)="","",VLOOKUP($B139,'Champ Classes'!$A:$D,2,FALSE))</f>
        <v>EMV 5</v>
      </c>
      <c r="D139" s="130" t="str">
        <f>CONCATENATE(VLOOKUP(B139,Startlist!B:H,3,FALSE)," / ",VLOOKUP(B139,Startlist!B:H,4,FALSE))</f>
        <v>Miko Niinemäe / Martin Valter</v>
      </c>
      <c r="E139" s="131" t="str">
        <f>VLOOKUP(B139,Startlist!B:F,5,FALSE)</f>
        <v>EST</v>
      </c>
      <c r="F139" s="130" t="str">
        <f>VLOOKUP(B139,Startlist!B:H,7,FALSE)</f>
        <v>Lada Samara</v>
      </c>
      <c r="G139" s="130" t="str">
        <f>VLOOKUP(B139,Startlist!B:H,6,FALSE)</f>
        <v>CUEKS RACING</v>
      </c>
      <c r="H139" s="298" t="str">
        <f>IF(VLOOKUP(B139,Results!B:R,$J$1,FALSE)="","Retired",VLOOKUP(B139,Results!B:R,$J$1,FALSE))</f>
        <v>Retired</v>
      </c>
      <c r="I139" s="275"/>
    </row>
    <row r="140" spans="1:9" ht="15" customHeight="1">
      <c r="A140" s="128"/>
      <c r="B140" s="218">
        <v>102</v>
      </c>
      <c r="C140" s="129" t="str">
        <f>IF(VLOOKUP($B140,'Champ Classes'!$A:$D,2,FALSE)="","",VLOOKUP($B140,'Champ Classes'!$A:$D,2,FALSE))</f>
        <v>EMV 5</v>
      </c>
      <c r="D140" s="130" t="str">
        <f>CONCATENATE(VLOOKUP(B140,Startlist!B:H,3,FALSE)," / ",VLOOKUP(B140,Startlist!B:H,4,FALSE))</f>
        <v>Kenneth Sepp / Timo Kasesalu</v>
      </c>
      <c r="E140" s="131" t="str">
        <f>VLOOKUP(B140,Startlist!B:F,5,FALSE)</f>
        <v>EST</v>
      </c>
      <c r="F140" s="130" t="str">
        <f>VLOOKUP(B140,Startlist!B:H,7,FALSE)</f>
        <v>Lada VFTS</v>
      </c>
      <c r="G140" s="130" t="str">
        <f>VLOOKUP(B140,Startlist!B:H,6,FALSE)</f>
        <v>SAR-TECH MOTORSPORT</v>
      </c>
      <c r="H140" s="298" t="str">
        <f>IF(VLOOKUP(B140,Results!B:R,$J$1,FALSE)="","Retired",VLOOKUP(B140,Results!B:R,$J$1,FALSE))</f>
        <v>Retired</v>
      </c>
      <c r="I140" s="275"/>
    </row>
    <row r="141" spans="1:9" ht="15" customHeight="1">
      <c r="A141" s="128"/>
      <c r="B141" s="218">
        <v>103</v>
      </c>
      <c r="C141" s="129" t="str">
        <f>IF(VLOOKUP($B141,'Champ Classes'!$A:$D,2,FALSE)="","",VLOOKUP($B141,'Champ Classes'!$A:$D,2,FALSE))</f>
        <v>EMV 5</v>
      </c>
      <c r="D141" s="130" t="str">
        <f>CONCATENATE(VLOOKUP(B141,Startlist!B:H,3,FALSE)," / ",VLOOKUP(B141,Startlist!B:H,4,FALSE))</f>
        <v>Marko Kasepōld / Sven Raid</v>
      </c>
      <c r="E141" s="131" t="str">
        <f>VLOOKUP(B141,Startlist!B:F,5,FALSE)</f>
        <v>EST</v>
      </c>
      <c r="F141" s="130" t="str">
        <f>VLOOKUP(B141,Startlist!B:H,7,FALSE)</f>
        <v>Lada Samara</v>
      </c>
      <c r="G141" s="130" t="str">
        <f>VLOOKUP(B141,Startlist!B:H,6,FALSE)</f>
        <v>CUEKS RACING</v>
      </c>
      <c r="H141" s="298" t="str">
        <f>IF(VLOOKUP(B141,Results!B:R,$J$1,FALSE)="","Retired",VLOOKUP(B141,Results!B:R,$J$1,FALSE))</f>
        <v>Retired</v>
      </c>
      <c r="I141" s="275"/>
    </row>
    <row r="142" spans="1:9" ht="15" customHeight="1">
      <c r="A142" s="128"/>
      <c r="B142" s="218">
        <v>104</v>
      </c>
      <c r="C142" s="129" t="str">
        <f>IF(VLOOKUP($B142,'Champ Classes'!$A:$D,2,FALSE)="","",VLOOKUP($B142,'Champ Classes'!$A:$D,2,FALSE))</f>
        <v>EMV 7</v>
      </c>
      <c r="D142" s="130" t="str">
        <f>CONCATENATE(VLOOKUP(B142,Startlist!B:H,3,FALSE)," / ",VLOOKUP(B142,Startlist!B:H,4,FALSE))</f>
        <v>Esa Uski / Jouni Jäkkilä</v>
      </c>
      <c r="E142" s="131" t="str">
        <f>VLOOKUP(B142,Startlist!B:F,5,FALSE)</f>
        <v>FIN</v>
      </c>
      <c r="F142" s="130" t="str">
        <f>VLOOKUP(B142,Startlist!B:H,7,FALSE)</f>
        <v>BMW 325I</v>
      </c>
      <c r="G142" s="130" t="str">
        <f>VLOOKUP(B142,Startlist!B:H,6,FALSE)</f>
        <v>ESA USKI</v>
      </c>
      <c r="H142" s="298" t="str">
        <f>IF(VLOOKUP(B142,Results!B:R,$J$1,FALSE)="","Retired",VLOOKUP(B142,Results!B:R,$J$1,FALSE))</f>
        <v>Retired</v>
      </c>
      <c r="I142" s="275"/>
    </row>
    <row r="143" spans="1:9" ht="15" customHeight="1">
      <c r="A143" s="128"/>
      <c r="B143" s="218">
        <v>109</v>
      </c>
      <c r="C143" s="129" t="str">
        <f>IF(VLOOKUP($B143,'Champ Classes'!$A:$D,2,FALSE)="","",VLOOKUP($B143,'Champ Classes'!$A:$D,2,FALSE))</f>
        <v>EMV 6</v>
      </c>
      <c r="D143" s="130" t="str">
        <f>CONCATENATE(VLOOKUP(B143,Startlist!B:H,3,FALSE)," / ",VLOOKUP(B143,Startlist!B:H,4,FALSE))</f>
        <v>Erkko East / Margus Brant</v>
      </c>
      <c r="E143" s="131" t="str">
        <f>VLOOKUP(B143,Startlist!B:F,5,FALSE)</f>
        <v>EST</v>
      </c>
      <c r="F143" s="130" t="str">
        <f>VLOOKUP(B143,Startlist!B:H,7,FALSE)</f>
        <v>Honda Civic Type-R</v>
      </c>
      <c r="G143" s="130" t="str">
        <f>VLOOKUP(B143,Startlist!B:H,6,FALSE)</f>
        <v>OT RACING</v>
      </c>
      <c r="H143" s="298" t="str">
        <f>IF(VLOOKUP(B143,Results!B:R,$J$1,FALSE)="","Retired",VLOOKUP(B143,Results!B:R,$J$1,FALSE))</f>
        <v>Retired</v>
      </c>
      <c r="I143" s="275"/>
    </row>
    <row r="144" spans="1:9" ht="15" customHeight="1">
      <c r="A144" s="128"/>
      <c r="B144" s="218">
        <v>111</v>
      </c>
      <c r="C144" s="129" t="str">
        <f>IF(VLOOKUP($B144,'Champ Classes'!$A:$D,2,FALSE)="","",VLOOKUP($B144,'Champ Classes'!$A:$D,2,FALSE))</f>
        <v>EMV 7</v>
      </c>
      <c r="D144" s="130" t="str">
        <f>CONCATENATE(VLOOKUP(B144,Startlist!B:H,3,FALSE)," / ",VLOOKUP(B144,Startlist!B:H,4,FALSE))</f>
        <v>Petteri Salminen / Antti Linnaketo</v>
      </c>
      <c r="E144" s="131" t="str">
        <f>VLOOKUP(B144,Startlist!B:F,5,FALSE)</f>
        <v>FIN</v>
      </c>
      <c r="F144" s="130" t="str">
        <f>VLOOKUP(B144,Startlist!B:H,7,FALSE)</f>
        <v>Volvo 242</v>
      </c>
      <c r="G144" s="130" t="str">
        <f>VLOOKUP(B144,Startlist!B:H,6,FALSE)</f>
        <v>PETTERI SALMINEN</v>
      </c>
      <c r="H144" s="132" t="str">
        <f>IF(VLOOKUP(B144,Results!B:R,$J$1,FALSE)="","Retired",VLOOKUP(B144,Results!B:R,$J$1,FALSE))</f>
        <v>Retired</v>
      </c>
      <c r="I144" s="275"/>
    </row>
    <row r="145" spans="1:9" ht="15" customHeight="1">
      <c r="A145" s="128"/>
      <c r="B145" s="218">
        <v>113</v>
      </c>
      <c r="C145" s="129" t="str">
        <f>IF(VLOOKUP($B145,'Champ Classes'!$A:$D,2,FALSE)="","",VLOOKUP($B145,'Champ Classes'!$A:$D,2,FALSE))</f>
        <v>EMV 7</v>
      </c>
      <c r="D145" s="130" t="str">
        <f>CONCATENATE(VLOOKUP(B145,Startlist!B:H,3,FALSE)," / ",VLOOKUP(B145,Startlist!B:H,4,FALSE))</f>
        <v>Ari Sorsa / Janina Sorsa</v>
      </c>
      <c r="E145" s="131" t="str">
        <f>VLOOKUP(B145,Startlist!B:F,5,FALSE)</f>
        <v>FIN</v>
      </c>
      <c r="F145" s="130" t="str">
        <f>VLOOKUP(B145,Startlist!B:H,7,FALSE)</f>
        <v>BMW 325</v>
      </c>
      <c r="G145" s="130" t="str">
        <f>VLOOKUP(B145,Startlist!B:H,6,FALSE)</f>
        <v>ARI SORSA</v>
      </c>
      <c r="H145" s="298" t="str">
        <f>IF(VLOOKUP(B145,Results!B:R,$J$1,FALSE)="","Retired",VLOOKUP(B145,Results!B:R,$J$1,FALSE))</f>
        <v>Retired</v>
      </c>
      <c r="I145" s="275"/>
    </row>
    <row r="146" spans="1:9" ht="15" customHeight="1">
      <c r="A146" s="128"/>
      <c r="B146" s="218">
        <v>117</v>
      </c>
      <c r="C146" s="129" t="str">
        <f>IF(VLOOKUP($B146,'Champ Classes'!$A:$D,2,FALSE)="","",VLOOKUP($B146,'Champ Classes'!$A:$D,2,FALSE))</f>
        <v>EMV 7</v>
      </c>
      <c r="D146" s="130" t="str">
        <f>CONCATENATE(VLOOKUP(B146,Startlist!B:H,3,FALSE)," / ",VLOOKUP(B146,Startlist!B:H,4,FALSE))</f>
        <v>Ilkka Saarikoski / Juhani Koski</v>
      </c>
      <c r="E146" s="131" t="str">
        <f>VLOOKUP(B146,Startlist!B:F,5,FALSE)</f>
        <v>FIN</v>
      </c>
      <c r="F146" s="130" t="str">
        <f>VLOOKUP(B146,Startlist!B:H,7,FALSE)</f>
        <v>BMW M3</v>
      </c>
      <c r="G146" s="130" t="str">
        <f>VLOOKUP(B146,Startlist!B:H,6,FALSE)</f>
        <v>ILKKA SAARIKOSKI</v>
      </c>
      <c r="H146" s="298" t="str">
        <f>IF(VLOOKUP(B146,Results!B:R,$J$1,FALSE)="","Retired",VLOOKUP(B146,Results!B:R,$J$1,FALSE))</f>
        <v>Retired</v>
      </c>
      <c r="I146" s="275"/>
    </row>
    <row r="147" spans="1:9" ht="15" customHeight="1">
      <c r="A147" s="128"/>
      <c r="B147" s="218">
        <v>118</v>
      </c>
      <c r="C147" s="129" t="str">
        <f>IF(VLOOKUP($B147,'Champ Classes'!$A:$D,2,FALSE)="","",VLOOKUP($B147,'Champ Classes'!$A:$D,2,FALSE))</f>
        <v>EMV 6</v>
      </c>
      <c r="D147" s="130" t="str">
        <f>CONCATENATE(VLOOKUP(B147,Startlist!B:H,3,FALSE)," / ",VLOOKUP(B147,Startlist!B:H,4,FALSE))</f>
        <v>Kristjan Lepind / Mirko Kaunis</v>
      </c>
      <c r="E147" s="131" t="str">
        <f>VLOOKUP(B147,Startlist!B:F,5,FALSE)</f>
        <v>EST</v>
      </c>
      <c r="F147" s="130" t="str">
        <f>VLOOKUP(B147,Startlist!B:H,7,FALSE)</f>
        <v>Ford Focus</v>
      </c>
      <c r="G147" s="130" t="str">
        <f>VLOOKUP(B147,Startlist!B:H,6,FALSE)</f>
        <v>ALM MOTORSPORT</v>
      </c>
      <c r="H147" s="298" t="str">
        <f>IF(VLOOKUP(B147,Results!B:R,$J$1,FALSE)="","Retired",VLOOKUP(B147,Results!B:R,$J$1,FALSE))</f>
        <v>Retired</v>
      </c>
      <c r="I147" s="275"/>
    </row>
    <row r="148" spans="1:9" ht="15" customHeight="1">
      <c r="A148" s="128"/>
      <c r="B148" s="218">
        <v>121</v>
      </c>
      <c r="C148" s="129" t="str">
        <f>IF(VLOOKUP($B148,'Champ Classes'!$A:$D,2,FALSE)="","",VLOOKUP($B148,'Champ Classes'!$A:$D,2,FALSE))</f>
        <v>EMV 4</v>
      </c>
      <c r="D148" s="130" t="str">
        <f>CONCATENATE(VLOOKUP(B148,Startlist!B:H,3,FALSE)," / ",VLOOKUP(B148,Startlist!B:H,4,FALSE))</f>
        <v>Mika Siiropää / Jaana Lilja</v>
      </c>
      <c r="E148" s="131" t="str">
        <f>VLOOKUP(B148,Startlist!B:F,5,FALSE)</f>
        <v>FIN</v>
      </c>
      <c r="F148" s="130" t="str">
        <f>VLOOKUP(B148,Startlist!B:H,7,FALSE)</f>
        <v>Mitsubishi Lancer Evo</v>
      </c>
      <c r="G148" s="130" t="str">
        <f>VLOOKUP(B148,Startlist!B:H,6,FALSE)</f>
        <v>MIKA SIIROPÄÄ</v>
      </c>
      <c r="H148" s="298" t="str">
        <f>IF(VLOOKUP(B148,Results!B:R,$J$1,FALSE)="","Retired",VLOOKUP(B148,Results!B:R,$J$1,FALSE))</f>
        <v>Retired</v>
      </c>
      <c r="I148" s="275"/>
    </row>
    <row r="149" spans="1:9" ht="15" customHeight="1">
      <c r="A149" s="128"/>
      <c r="B149" s="218">
        <v>122</v>
      </c>
      <c r="C149" s="129" t="str">
        <f>IF(VLOOKUP($B149,'Champ Classes'!$A:$D,2,FALSE)="","",VLOOKUP($B149,'Champ Classes'!$A:$D,2,FALSE))</f>
        <v>EMV 6</v>
      </c>
      <c r="D149" s="130" t="str">
        <f>CONCATENATE(VLOOKUP(B149,Startlist!B:H,3,FALSE)," / ",VLOOKUP(B149,Startlist!B:H,4,FALSE))</f>
        <v>Hannu Leinonen / Tomi Minkkinen</v>
      </c>
      <c r="E149" s="131" t="str">
        <f>VLOOKUP(B149,Startlist!B:F,5,FALSE)</f>
        <v>FIN</v>
      </c>
      <c r="F149" s="130" t="str">
        <f>VLOOKUP(B149,Startlist!B:H,7,FALSE)</f>
        <v>Toyota Altezza RS200</v>
      </c>
      <c r="G149" s="130" t="str">
        <f>VLOOKUP(B149,Startlist!B:H,6,FALSE)</f>
        <v>HANNU LEINONEN</v>
      </c>
      <c r="H149" s="298" t="str">
        <f>IF(VLOOKUP(B149,Results!B:R,$J$1,FALSE)="","Retired",VLOOKUP(B149,Results!B:R,$J$1,FALSE))</f>
        <v>Retired</v>
      </c>
      <c r="I149" s="275"/>
    </row>
    <row r="150" spans="1:9" ht="15" customHeight="1">
      <c r="A150" s="128"/>
      <c r="B150" s="218">
        <v>127</v>
      </c>
      <c r="C150" s="129" t="str">
        <f>IF(VLOOKUP($B150,'Champ Classes'!$A:$D,2,FALSE)="","",VLOOKUP($B150,'Champ Classes'!$A:$D,2,FALSE))</f>
        <v>EMV 6</v>
      </c>
      <c r="D150" s="130" t="str">
        <f>CONCATENATE(VLOOKUP(B150,Startlist!B:H,3,FALSE)," / ",VLOOKUP(B150,Startlist!B:H,4,FALSE))</f>
        <v>Imre Randmäe / Indro Mäe</v>
      </c>
      <c r="E150" s="131" t="str">
        <f>VLOOKUP(B150,Startlist!B:F,5,FALSE)</f>
        <v>EST</v>
      </c>
      <c r="F150" s="130" t="str">
        <f>VLOOKUP(B150,Startlist!B:H,7,FALSE)</f>
        <v>Volkswagen Golf 2</v>
      </c>
      <c r="G150" s="130" t="str">
        <f>VLOOKUP(B150,Startlist!B:H,6,FALSE)</f>
        <v>BTR RACING</v>
      </c>
      <c r="H150" s="298" t="str">
        <f>IF(VLOOKUP(B150,Results!B:R,$J$1,FALSE)="","Retired",VLOOKUP(B150,Results!B:R,$J$1,FALSE))</f>
        <v>Retired</v>
      </c>
      <c r="I150" s="275"/>
    </row>
    <row r="151" spans="1:9" ht="15" customHeight="1">
      <c r="A151" s="128"/>
      <c r="B151" s="218">
        <v>130</v>
      </c>
      <c r="C151" s="129" t="str">
        <f>IF(VLOOKUP($B151,'Champ Classes'!$A:$D,2,FALSE)="","",VLOOKUP($B151,'Champ Classes'!$A:$D,2,FALSE))</f>
        <v>EMV 6</v>
      </c>
      <c r="D151" s="130" t="str">
        <f>CONCATENATE(VLOOKUP(B151,Startlist!B:H,3,FALSE)," / ",VLOOKUP(B151,Startlist!B:H,4,FALSE))</f>
        <v>Arvis Vecvagars / Gints Gaikis</v>
      </c>
      <c r="E151" s="131" t="str">
        <f>VLOOKUP(B151,Startlist!B:F,5,FALSE)</f>
        <v>LAT</v>
      </c>
      <c r="F151" s="130" t="str">
        <f>VLOOKUP(B151,Startlist!B:H,7,FALSE)</f>
        <v>Renault Clio</v>
      </c>
      <c r="G151" s="130" t="str">
        <f>VLOOKUP(B151,Startlist!B:H,6,FALSE)</f>
        <v>VRR AUTOSPORTS</v>
      </c>
      <c r="H151" s="298" t="str">
        <f>IF(VLOOKUP(B151,Results!B:R,$J$1,FALSE)="","Retired",VLOOKUP(B151,Results!B:R,$J$1,FALSE))</f>
        <v>Retired</v>
      </c>
      <c r="I151" s="275"/>
    </row>
    <row r="152" spans="1:9" ht="15" customHeight="1">
      <c r="A152" s="128"/>
      <c r="B152" s="218">
        <v>131</v>
      </c>
      <c r="C152" s="129" t="str">
        <f>IF(VLOOKUP($B152,'Champ Classes'!$A:$D,2,FALSE)="","",VLOOKUP($B152,'Champ Classes'!$A:$D,2,FALSE))</f>
        <v>EMV 6</v>
      </c>
      <c r="D152" s="130" t="str">
        <f>CONCATENATE(VLOOKUP(B152,Startlist!B:H,3,FALSE)," / ",VLOOKUP(B152,Startlist!B:H,4,FALSE))</f>
        <v>Sander Ilves / Lauri Veso</v>
      </c>
      <c r="E152" s="131" t="str">
        <f>VLOOKUP(B152,Startlist!B:F,5,FALSE)</f>
        <v>EST</v>
      </c>
      <c r="F152" s="130" t="str">
        <f>VLOOKUP(B152,Startlist!B:H,7,FALSE)</f>
        <v>Lada VFTS</v>
      </c>
      <c r="G152" s="130" t="str">
        <f>VLOOKUP(B152,Startlist!B:H,6,FALSE)</f>
        <v>MILREM MOTORSPORT</v>
      </c>
      <c r="H152" s="132" t="str">
        <f>IF(VLOOKUP(B152,Results!B:R,$J$1,FALSE)="","Retired",VLOOKUP(B152,Results!B:R,$J$1,FALSE))</f>
        <v>Retired</v>
      </c>
      <c r="I152" s="275"/>
    </row>
    <row r="153" spans="1:9" ht="15" customHeight="1">
      <c r="A153" s="128"/>
      <c r="B153" s="218">
        <v>137</v>
      </c>
      <c r="C153" s="129" t="str">
        <f>IF(VLOOKUP($B153,'Champ Classes'!$A:$D,2,FALSE)="","",VLOOKUP($B153,'Champ Classes'!$A:$D,2,FALSE))</f>
        <v>EMV 6</v>
      </c>
      <c r="D153" s="130" t="str">
        <f>CONCATENATE(VLOOKUP(B153,Startlist!B:H,3,FALSE)," / ",VLOOKUP(B153,Startlist!B:H,4,FALSE))</f>
        <v>Hannu Ruusiala / Minna Ruusiala</v>
      </c>
      <c r="E153" s="131" t="str">
        <f>VLOOKUP(B153,Startlist!B:F,5,FALSE)</f>
        <v>FIN</v>
      </c>
      <c r="F153" s="130" t="str">
        <f>VLOOKUP(B153,Startlist!B:H,7,FALSE)</f>
        <v>Citroen ZX 16 V</v>
      </c>
      <c r="G153" s="130" t="str">
        <f>VLOOKUP(B153,Startlist!B:H,6,FALSE)</f>
        <v>HANNU RUUSIALA</v>
      </c>
      <c r="H153" s="298" t="str">
        <f>IF(VLOOKUP(B153,Results!B:R,$J$1,FALSE)="","Retired",VLOOKUP(B153,Results!B:R,$J$1,FALSE))</f>
        <v>Retired</v>
      </c>
      <c r="I153" s="275"/>
    </row>
    <row r="154" spans="1:9" ht="15" customHeight="1">
      <c r="A154" s="128"/>
      <c r="B154" s="218">
        <v>138</v>
      </c>
      <c r="C154" s="129" t="str">
        <f>IF(VLOOKUP($B154,'Champ Classes'!$A:$D,2,FALSE)="","",VLOOKUP($B154,'Champ Classes'!$A:$D,2,FALSE))</f>
        <v>EMV 6</v>
      </c>
      <c r="D154" s="130" t="str">
        <f>CONCATENATE(VLOOKUP(B154,Startlist!B:H,3,FALSE)," / ",VLOOKUP(B154,Startlist!B:H,4,FALSE))</f>
        <v>Priit Guljajev / Gerdi Guljajev</v>
      </c>
      <c r="E154" s="131" t="str">
        <f>VLOOKUP(B154,Startlist!B:F,5,FALSE)</f>
        <v>EST</v>
      </c>
      <c r="F154" s="130" t="str">
        <f>VLOOKUP(B154,Startlist!B:H,7,FALSE)</f>
        <v>Nissan Sunny</v>
      </c>
      <c r="G154" s="130" t="str">
        <f>VLOOKUP(B154,Startlist!B:H,6,FALSE)</f>
        <v>VÄNDRA TSK</v>
      </c>
      <c r="H154" s="132" t="str">
        <f>IF(VLOOKUP(B154,Results!B:R,$J$1,FALSE)="","Retired",VLOOKUP(B154,Results!B:R,$J$1,FALSE))</f>
        <v>Retired</v>
      </c>
      <c r="I154" s="275"/>
    </row>
    <row r="155" spans="1:9" ht="15" customHeight="1">
      <c r="A155" s="128"/>
      <c r="B155" s="218">
        <v>139</v>
      </c>
      <c r="C155" s="129" t="str">
        <f>IF(VLOOKUP($B155,'Champ Classes'!$A:$D,2,FALSE)="","",VLOOKUP($B155,'Champ Classes'!$A:$D,2,FALSE))</f>
        <v>EMV 5</v>
      </c>
      <c r="D155" s="130" t="str">
        <f>CONCATENATE(VLOOKUP(B155,Startlist!B:H,3,FALSE)," / ",VLOOKUP(B155,Startlist!B:H,4,FALSE))</f>
        <v>Erko Sibul / Kevin Keerov</v>
      </c>
      <c r="E155" s="131" t="str">
        <f>VLOOKUP(B155,Startlist!B:F,5,FALSE)</f>
        <v>EST</v>
      </c>
      <c r="F155" s="130" t="str">
        <f>VLOOKUP(B155,Startlist!B:H,7,FALSE)</f>
        <v>Lada VFTS</v>
      </c>
      <c r="G155" s="130" t="str">
        <f>VLOOKUP(B155,Startlist!B:H,6,FALSE)</f>
        <v>A1M MOTORSPORT</v>
      </c>
      <c r="H155" s="298" t="str">
        <f>IF(VLOOKUP(B155,Results!B:R,$J$1,FALSE)="","Retired",VLOOKUP(B155,Results!B:R,$J$1,FALSE))</f>
        <v>Retired</v>
      </c>
      <c r="I155" s="275"/>
    </row>
    <row r="156" spans="1:9" ht="15" customHeight="1">
      <c r="A156" s="128"/>
      <c r="B156" s="218">
        <v>140</v>
      </c>
      <c r="C156" s="129" t="str">
        <f>IF(VLOOKUP($B156,'Champ Classes'!$A:$D,2,FALSE)="","",VLOOKUP($B156,'Champ Classes'!$A:$D,2,FALSE))</f>
        <v>EMV 6</v>
      </c>
      <c r="D156" s="130" t="str">
        <f>CONCATENATE(VLOOKUP(B156,Startlist!B:H,3,FALSE)," / ",VLOOKUP(B156,Startlist!B:H,4,FALSE))</f>
        <v>Pranko Kōrgesaar / Priit Kōrgesaar</v>
      </c>
      <c r="E156" s="131" t="str">
        <f>VLOOKUP(B156,Startlist!B:F,5,FALSE)</f>
        <v>EST</v>
      </c>
      <c r="F156" s="130" t="str">
        <f>VLOOKUP(B156,Startlist!B:H,7,FALSE)</f>
        <v>BMW Compact E36</v>
      </c>
      <c r="G156" s="130" t="str">
        <f>VLOOKUP(B156,Startlist!B:H,6,FALSE)</f>
        <v>BTR RACING</v>
      </c>
      <c r="H156" s="132" t="str">
        <f>IF(VLOOKUP(B156,Results!B:R,$J$1,FALSE)="","Retired",VLOOKUP(B156,Results!B:R,$J$1,FALSE))</f>
        <v>Retired</v>
      </c>
      <c r="I156" s="275"/>
    </row>
    <row r="157" spans="1:9" ht="15" customHeight="1">
      <c r="A157" s="128"/>
      <c r="B157" s="218">
        <v>145</v>
      </c>
      <c r="C157" s="129" t="str">
        <f>IF(VLOOKUP($B157,'Champ Classes'!$A:$D,2,FALSE)="","",VLOOKUP($B157,'Champ Classes'!$A:$D,2,FALSE))</f>
        <v>EMV 8</v>
      </c>
      <c r="D157" s="130" t="str">
        <f>CONCATENATE(VLOOKUP(B157,Startlist!B:H,3,FALSE)," / ",VLOOKUP(B157,Startlist!B:H,4,FALSE))</f>
        <v>Tarmo Silt / Raido Loel</v>
      </c>
      <c r="E157" s="131" t="str">
        <f>VLOOKUP(B157,Startlist!B:F,5,FALSE)</f>
        <v>EST</v>
      </c>
      <c r="F157" s="130" t="str">
        <f>VLOOKUP(B157,Startlist!B:H,7,FALSE)</f>
        <v>GAZ 51</v>
      </c>
      <c r="G157" s="130" t="str">
        <f>VLOOKUP(B157,Startlist!B:H,6,FALSE)</f>
        <v>MÄRJAMAA RALLYTEAM</v>
      </c>
      <c r="H157" s="298" t="str">
        <f>IF(VLOOKUP(B157,Results!B:R,$J$1,FALSE)="","Retired",VLOOKUP(B157,Results!B:R,$J$1,FALSE))</f>
        <v>Retired</v>
      </c>
      <c r="I157" s="275"/>
    </row>
    <row r="158" spans="1:9" ht="15" customHeight="1">
      <c r="A158" s="128"/>
      <c r="B158" s="218">
        <v>146</v>
      </c>
      <c r="C158" s="129" t="str">
        <f>IF(VLOOKUP($B158,'Champ Classes'!$A:$D,2,FALSE)="","",VLOOKUP($B158,'Champ Classes'!$A:$D,2,FALSE))</f>
        <v>EMV 8</v>
      </c>
      <c r="D158" s="130" t="str">
        <f>CONCATENATE(VLOOKUP(B158,Startlist!B:H,3,FALSE)," / ",VLOOKUP(B158,Startlist!B:H,4,FALSE))</f>
        <v>Rainer Tuberik / Raido Vetesina</v>
      </c>
      <c r="E158" s="131" t="str">
        <f>VLOOKUP(B158,Startlist!B:F,5,FALSE)</f>
        <v>EST</v>
      </c>
      <c r="F158" s="130" t="str">
        <f>VLOOKUP(B158,Startlist!B:H,7,FALSE)</f>
        <v>GAZ 51</v>
      </c>
      <c r="G158" s="130" t="str">
        <f>VLOOKUP(B158,Startlist!B:H,6,FALSE)</f>
        <v>JUURU TEHNIKAKLUBI</v>
      </c>
      <c r="H158" s="298" t="str">
        <f>IF(VLOOKUP(B158,Results!B:R,$J$1,FALSE)="","Retired",VLOOKUP(B158,Results!B:R,$J$1,FALSE))</f>
        <v>Retired</v>
      </c>
      <c r="I158" s="275"/>
    </row>
    <row r="159" spans="1:9" ht="15" customHeight="1">
      <c r="A159" s="128"/>
      <c r="B159" s="218">
        <v>153</v>
      </c>
      <c r="C159" s="129" t="str">
        <f>IF(VLOOKUP($B159,'Champ Classes'!$A:$D,2,FALSE)="","",VLOOKUP($B159,'Champ Classes'!$A:$D,2,FALSE))</f>
        <v>EMV 8</v>
      </c>
      <c r="D159" s="130" t="str">
        <f>CONCATENATE(VLOOKUP(B159,Startlist!B:H,3,FALSE)," / ",VLOOKUP(B159,Startlist!B:H,4,FALSE))</f>
        <v>Jüri Lindmets / Nele Helü</v>
      </c>
      <c r="E159" s="131" t="str">
        <f>VLOOKUP(B159,Startlist!B:F,5,FALSE)</f>
        <v>EST</v>
      </c>
      <c r="F159" s="130" t="str">
        <f>VLOOKUP(B159,Startlist!B:H,7,FALSE)</f>
        <v>GAZ 51WRC</v>
      </c>
      <c r="G159" s="130" t="str">
        <f>VLOOKUP(B159,Startlist!B:H,6,FALSE)</f>
        <v>LIGUR RACING</v>
      </c>
      <c r="H159" s="132" t="str">
        <f>IF(VLOOKUP(B159,Results!B:R,$J$1,FALSE)="","Retired",VLOOKUP(B159,Results!B:R,$J$1,FALSE))</f>
        <v>Retired</v>
      </c>
      <c r="I159" s="275"/>
    </row>
    <row r="160" spans="1:9" ht="15" customHeight="1">
      <c r="A160" s="128"/>
      <c r="B160" s="218">
        <v>156</v>
      </c>
      <c r="C160" s="129" t="str">
        <f>IF(VLOOKUP($B160,'Champ Classes'!$A:$D,2,FALSE)="","",VLOOKUP($B160,'Champ Classes'!$A:$D,2,FALSE))</f>
        <v>EMV 8</v>
      </c>
      <c r="D160" s="130" t="str">
        <f>CONCATENATE(VLOOKUP(B160,Startlist!B:H,3,FALSE)," / ",VLOOKUP(B160,Startlist!B:H,4,FALSE))</f>
        <v>Martin Kio / Jüri Lohk</v>
      </c>
      <c r="E160" s="131" t="str">
        <f>VLOOKUP(B160,Startlist!B:F,5,FALSE)</f>
        <v>EST</v>
      </c>
      <c r="F160" s="130" t="str">
        <f>VLOOKUP(B160,Startlist!B:H,7,FALSE)</f>
        <v>GAZ XSARA</v>
      </c>
      <c r="G160" s="130" t="str">
        <f>VLOOKUP(B160,Startlist!B:H,6,FALSE)</f>
        <v>SK VILLU</v>
      </c>
      <c r="H160" s="298" t="str">
        <f>IF(VLOOKUP(B160,Results!B:R,$J$1,FALSE)="","Retired",VLOOKUP(B160,Results!B:R,$J$1,FALSE))</f>
        <v>Retired</v>
      </c>
      <c r="I160" s="275"/>
    </row>
    <row r="161" spans="1:9" ht="15" customHeight="1">
      <c r="A161" s="128"/>
      <c r="B161" s="218">
        <v>159</v>
      </c>
      <c r="C161" s="129" t="str">
        <f>IF(VLOOKUP($B161,'Champ Classes'!$A:$D,2,FALSE)="","",VLOOKUP($B161,'Champ Classes'!$A:$D,2,FALSE))</f>
        <v>EMV 8</v>
      </c>
      <c r="D161" s="130" t="str">
        <f>CONCATENATE(VLOOKUP(B161,Startlist!B:H,3,FALSE)," / ",VLOOKUP(B161,Startlist!B:H,4,FALSE))</f>
        <v>Aare Müil / Tiit Vanamölder</v>
      </c>
      <c r="E161" s="131" t="str">
        <f>VLOOKUP(B161,Startlist!B:F,5,FALSE)</f>
        <v>EST</v>
      </c>
      <c r="F161" s="130" t="str">
        <f>VLOOKUP(B161,Startlist!B:H,7,FALSE)</f>
        <v>GAZ 51</v>
      </c>
      <c r="G161" s="130" t="str">
        <f>VLOOKUP(B161,Startlist!B:H,6,FALSE)</f>
        <v>MÄRJAMAA RALLYTEAM</v>
      </c>
      <c r="H161" s="132" t="str">
        <f>IF(VLOOKUP(B161,Results!B:R,$J$1,FALSE)="","Retired",VLOOKUP(B161,Results!B:R,$J$1,FALSE))</f>
        <v>Retired</v>
      </c>
      <c r="I161" s="275"/>
    </row>
    <row r="162" spans="1:9" ht="15" customHeight="1">
      <c r="A162" s="128"/>
      <c r="B162" s="218">
        <v>161</v>
      </c>
      <c r="C162" s="129" t="str">
        <f>IF(VLOOKUP($B162,'Champ Classes'!$A:$D,2,FALSE)="","",VLOOKUP($B162,'Champ Classes'!$A:$D,2,FALSE))</f>
        <v>EMV 8</v>
      </c>
      <c r="D162" s="130" t="str">
        <f>CONCATENATE(VLOOKUP(B162,Startlist!B:H,3,FALSE)," / ",VLOOKUP(B162,Startlist!B:H,4,FALSE))</f>
        <v>Rünno Niitsalu / Aaro Tiiroja</v>
      </c>
      <c r="E162" s="131" t="str">
        <f>VLOOKUP(B162,Startlist!B:F,5,FALSE)</f>
        <v>EST</v>
      </c>
      <c r="F162" s="130" t="str">
        <f>VLOOKUP(B162,Startlist!B:H,7,FALSE)</f>
        <v>GAZ 53</v>
      </c>
      <c r="G162" s="130" t="str">
        <f>VLOOKUP(B162,Startlist!B:H,6,FALSE)</f>
        <v>GAZ RALLIKLUBI</v>
      </c>
      <c r="H162" s="298" t="str">
        <f>IF(VLOOKUP(B162,Results!B:R,$J$1,FALSE)="","Retired",VLOOKUP(B162,Results!B:R,$J$1,FALSE))</f>
        <v>Retired</v>
      </c>
      <c r="I162" s="275"/>
    </row>
    <row r="163" spans="1:9" ht="15" customHeight="1">
      <c r="A163" s="128"/>
      <c r="B163" s="218">
        <v>165</v>
      </c>
      <c r="C163" s="129" t="str">
        <f>IF(VLOOKUP($B163,'Champ Classes'!$A:$D,2,FALSE)="","",VLOOKUP($B163,'Champ Classes'!$A:$D,2,FALSE))</f>
        <v>EMV 8</v>
      </c>
      <c r="D163" s="130" t="str">
        <f>CONCATENATE(VLOOKUP(B163,Startlist!B:H,3,FALSE)," / ",VLOOKUP(B163,Startlist!B:H,4,FALSE))</f>
        <v>Neimo Nurmet / Indrek Sepp</v>
      </c>
      <c r="E163" s="131" t="str">
        <f>VLOOKUP(B163,Startlist!B:F,5,FALSE)</f>
        <v>EST</v>
      </c>
      <c r="F163" s="130" t="str">
        <f>VLOOKUP(B163,Startlist!B:H,7,FALSE)</f>
        <v>GAZ 51</v>
      </c>
      <c r="G163" s="130" t="str">
        <f>VLOOKUP(B163,Startlist!B:H,6,FALSE)</f>
        <v>MÄRJAMAA RALLYTEAM</v>
      </c>
      <c r="H163" s="298" t="str">
        <f>IF(VLOOKUP(B163,Results!B:R,$J$1,FALSE)="","Retired",VLOOKUP(B163,Results!B:R,$J$1,FALSE))</f>
        <v>Retired</v>
      </c>
      <c r="I163" s="275"/>
    </row>
  </sheetData>
  <sheetProtection/>
  <autoFilter ref="A7:H137"/>
  <mergeCells count="3"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J10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22" customWidth="1"/>
    <col min="2" max="2" width="6.00390625" style="0" customWidth="1"/>
    <col min="3" max="3" width="9.421875" style="2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53" customWidth="1"/>
  </cols>
  <sheetData>
    <row r="1" spans="5:10" ht="15.75">
      <c r="E1" s="1"/>
      <c r="H1" s="57"/>
      <c r="J1" s="283">
        <v>15</v>
      </c>
    </row>
    <row r="2" spans="1:8" ht="15" customHeight="1">
      <c r="A2" s="312" t="str">
        <f>Startlist!$A1</f>
        <v>52. Saaremaa Rally 2019</v>
      </c>
      <c r="B2" s="312"/>
      <c r="C2" s="312"/>
      <c r="D2" s="312"/>
      <c r="E2" s="312"/>
      <c r="F2" s="312"/>
      <c r="G2" s="312"/>
      <c r="H2" s="312"/>
    </row>
    <row r="3" spans="1:8" ht="15">
      <c r="A3" s="311" t="str">
        <f>Startlist!$F2</f>
        <v>October 11-12, 2019</v>
      </c>
      <c r="B3" s="311"/>
      <c r="C3" s="311"/>
      <c r="D3" s="311"/>
      <c r="E3" s="311"/>
      <c r="F3" s="311"/>
      <c r="G3" s="311"/>
      <c r="H3" s="311"/>
    </row>
    <row r="4" spans="1:8" ht="15">
      <c r="A4" s="311" t="str">
        <f>Startlist!$F3</f>
        <v>Saaremaa</v>
      </c>
      <c r="B4" s="311"/>
      <c r="C4" s="311"/>
      <c r="D4" s="311"/>
      <c r="E4" s="311"/>
      <c r="F4" s="311"/>
      <c r="G4" s="311"/>
      <c r="H4" s="311"/>
    </row>
    <row r="5" ht="15" customHeight="1">
      <c r="H5" s="58"/>
    </row>
    <row r="6" spans="1:8" ht="15.75" customHeight="1">
      <c r="A6" s="106" t="s">
        <v>3096</v>
      </c>
      <c r="B6" s="151" t="s">
        <v>2844</v>
      </c>
      <c r="C6" s="108"/>
      <c r="D6" s="106"/>
      <c r="E6" s="106"/>
      <c r="F6" s="106"/>
      <c r="G6" s="106"/>
      <c r="H6" s="107"/>
    </row>
    <row r="7" spans="1:8" ht="12.75">
      <c r="A7" s="133"/>
      <c r="B7" s="146" t="s">
        <v>3071</v>
      </c>
      <c r="C7" s="125" t="s">
        <v>3175</v>
      </c>
      <c r="D7" s="148" t="s">
        <v>3059</v>
      </c>
      <c r="E7" s="147"/>
      <c r="F7" s="149" t="s">
        <v>3068</v>
      </c>
      <c r="G7" s="150" t="s">
        <v>3067</v>
      </c>
      <c r="H7" s="124" t="s">
        <v>3061</v>
      </c>
    </row>
    <row r="8" spans="1:8" ht="15" customHeight="1">
      <c r="A8" s="128">
        <v>1</v>
      </c>
      <c r="B8" s="152">
        <v>2</v>
      </c>
      <c r="C8" s="129" t="str">
        <f>IF(VLOOKUP($B8,'Champ Classes'!$A:$D,2,FALSE)="","",VLOOKUP($B8,'Champ Classes'!$A:$D,2,FALSE))</f>
        <v>EMV 1</v>
      </c>
      <c r="D8" s="130" t="str">
        <f>CONCATENATE(VLOOKUP(B8,Startlist!B:H,3,FALSE)," / ",VLOOKUP(B8,Startlist!B:H,4,FALSE))</f>
        <v>Georg Gross / Raigo Mōlder</v>
      </c>
      <c r="E8" s="131" t="str">
        <f>VLOOKUP(B8,Startlist!B:F,5,FALSE)</f>
        <v>EST</v>
      </c>
      <c r="F8" s="130" t="str">
        <f>VLOOKUP(B8,Startlist!B:H,7,FALSE)</f>
        <v>Ford Fiesta WRC</v>
      </c>
      <c r="G8" s="130" t="str">
        <f>VLOOKUP(B8,Startlist!B:H,6,FALSE)</f>
        <v>OT RACING</v>
      </c>
      <c r="H8" s="132" t="str">
        <f>IF(VLOOKUP(B8,Results!B:R,$J$1,FALSE)="","No result",VLOOKUP(B8,Results!B:R,$J$1,FALSE))</f>
        <v> 3.04,2</v>
      </c>
    </row>
    <row r="9" spans="1:8" ht="15" customHeight="1">
      <c r="A9" s="128">
        <f>A8+1</f>
        <v>2</v>
      </c>
      <c r="B9" s="152">
        <v>15</v>
      </c>
      <c r="C9" s="129" t="str">
        <f>IF(VLOOKUP($B9,'Champ Classes'!$A:$D,2,FALSE)="","",VLOOKUP($B9,'Champ Classes'!$A:$D,2,FALSE))</f>
        <v>EMV 2</v>
      </c>
      <c r="D9" s="130" t="str">
        <f>CONCATENATE(VLOOKUP(B9,Startlist!B:H,3,FALSE)," / ",VLOOKUP(B9,Startlist!B:H,4,FALSE))</f>
        <v>Roland Poom / Ken Järveoja</v>
      </c>
      <c r="E9" s="131" t="str">
        <f>VLOOKUP(B9,Startlist!B:F,5,FALSE)</f>
        <v>EST</v>
      </c>
      <c r="F9" s="130" t="str">
        <f>VLOOKUP(B9,Startlist!B:H,7,FALSE)</f>
        <v>Ford Fiesta R5</v>
      </c>
      <c r="G9" s="130" t="str">
        <f>VLOOKUP(B9,Startlist!B:H,6,FALSE)</f>
        <v>ROLAND POOM</v>
      </c>
      <c r="H9" s="132" t="str">
        <f>IF(VLOOKUP(B9,Results!B:R,$J$1,FALSE)="","No result",VLOOKUP(B9,Results!B:R,$J$1,FALSE))</f>
        <v> 3.05,0</v>
      </c>
    </row>
    <row r="10" spans="1:8" ht="15" customHeight="1">
      <c r="A10" s="128">
        <f aca="true" t="shared" si="0" ref="A10:A60">A9+1</f>
        <v>3</v>
      </c>
      <c r="B10" s="152">
        <v>7</v>
      </c>
      <c r="C10" s="129" t="str">
        <f>IF(VLOOKUP($B10,'Champ Classes'!$A:$D,2,FALSE)="","",VLOOKUP($B10,'Champ Classes'!$A:$D,2,FALSE))</f>
        <v>EMV 2</v>
      </c>
      <c r="D10" s="130" t="str">
        <f>CONCATENATE(VLOOKUP(B10,Startlist!B:H,3,FALSE)," / ",VLOOKUP(B10,Startlist!B:H,4,FALSE))</f>
        <v>Raul Jeets / Andrus Toom</v>
      </c>
      <c r="E10" s="131" t="str">
        <f>VLOOKUP(B10,Startlist!B:F,5,FALSE)</f>
        <v>EST</v>
      </c>
      <c r="F10" s="130" t="str">
        <f>VLOOKUP(B10,Startlist!B:H,7,FALSE)</f>
        <v>Skoda Fabia R5</v>
      </c>
      <c r="G10" s="130" t="str">
        <f>VLOOKUP(B10,Startlist!B:H,6,FALSE)</f>
        <v>TEHASE AUTO</v>
      </c>
      <c r="H10" s="132" t="str">
        <f>IF(VLOOKUP(B10,Results!B:R,$J$1,FALSE)="","No result",VLOOKUP(B10,Results!B:R,$J$1,FALSE))</f>
        <v> 3.07,0</v>
      </c>
    </row>
    <row r="11" spans="1:8" ht="15" customHeight="1">
      <c r="A11" s="128">
        <f t="shared" si="0"/>
        <v>4</v>
      </c>
      <c r="B11" s="152">
        <v>5</v>
      </c>
      <c r="C11" s="129" t="str">
        <f>IF(VLOOKUP($B11,'Champ Classes'!$A:$D,2,FALSE)="","",VLOOKUP($B11,'Champ Classes'!$A:$D,2,FALSE))</f>
        <v>EMV 2</v>
      </c>
      <c r="D11" s="130" t="str">
        <f>CONCATENATE(VLOOKUP(B11,Startlist!B:H,3,FALSE)," / ",VLOOKUP(B11,Startlist!B:H,4,FALSE))</f>
        <v>Priit Koik / Alari-Uku Heldna</v>
      </c>
      <c r="E11" s="131" t="str">
        <f>VLOOKUP(B11,Startlist!B:F,5,FALSE)</f>
        <v>EST</v>
      </c>
      <c r="F11" s="130" t="str">
        <f>VLOOKUP(B11,Startlist!B:H,7,FALSE)</f>
        <v>Ford Fiesta R5</v>
      </c>
      <c r="G11" s="130" t="str">
        <f>VLOOKUP(B11,Startlist!B:H,6,FALSE)</f>
        <v>OT RACING</v>
      </c>
      <c r="H11" s="132" t="str">
        <f>IF(VLOOKUP(B11,Results!B:R,$J$1,FALSE)="","No result",VLOOKUP(B11,Results!B:R,$J$1,FALSE))</f>
        <v> 3.08,8</v>
      </c>
    </row>
    <row r="12" spans="1:8" ht="15" customHeight="1">
      <c r="A12" s="128">
        <f t="shared" si="0"/>
        <v>5</v>
      </c>
      <c r="B12" s="152">
        <v>14</v>
      </c>
      <c r="C12" s="129" t="str">
        <f>IF(VLOOKUP($B12,'Champ Classes'!$A:$D,2,FALSE)="","",VLOOKUP($B12,'Champ Classes'!$A:$D,2,FALSE))</f>
        <v>EMV 1</v>
      </c>
      <c r="D12" s="130" t="str">
        <f>CONCATENATE(VLOOKUP(B12,Startlist!B:H,3,FALSE)," / ",VLOOKUP(B12,Startlist!B:H,4,FALSE))</f>
        <v>Evgeny Sukhovenko / Evgeny Sapunov</v>
      </c>
      <c r="E12" s="131" t="str">
        <f>VLOOKUP(B12,Startlist!B:F,5,FALSE)</f>
        <v>RUS</v>
      </c>
      <c r="F12" s="130" t="str">
        <f>VLOOKUP(B12,Startlist!B:H,7,FALSE)</f>
        <v>Ford Fiesta</v>
      </c>
      <c r="G12" s="130" t="str">
        <f>VLOOKUP(B12,Startlist!B:H,6,FALSE)</f>
        <v>R8</v>
      </c>
      <c r="H12" s="132" t="str">
        <f>IF(VLOOKUP(B12,Results!B:R,$J$1,FALSE)="","No result",VLOOKUP(B12,Results!B:R,$J$1,FALSE))</f>
        <v> 3.12,1</v>
      </c>
    </row>
    <row r="13" spans="1:8" ht="15" customHeight="1">
      <c r="A13" s="128">
        <f t="shared" si="0"/>
        <v>6</v>
      </c>
      <c r="B13" s="152">
        <v>26</v>
      </c>
      <c r="C13" s="129" t="str">
        <f>IF(VLOOKUP($B13,'Champ Classes'!$A:$D,2,FALSE)="","",VLOOKUP($B13,'Champ Classes'!$A:$D,2,FALSE))</f>
        <v>EMV 2</v>
      </c>
      <c r="D13" s="130" t="str">
        <f>CONCATENATE(VLOOKUP(B13,Startlist!B:H,3,FALSE)," / ",VLOOKUP(B13,Startlist!B:H,4,FALSE))</f>
        <v>Denis Rostilov / Georgy Troshkin</v>
      </c>
      <c r="E13" s="131" t="str">
        <f>VLOOKUP(B13,Startlist!B:F,5,FALSE)</f>
        <v>RUS</v>
      </c>
      <c r="F13" s="130" t="str">
        <f>VLOOKUP(B13,Startlist!B:H,7,FALSE)</f>
        <v>Mitsubishi Lancer Evo 9</v>
      </c>
      <c r="G13" s="130" t="str">
        <f>VLOOKUP(B13,Startlist!B:H,6,FALSE)</f>
        <v>DENIS ROSTILOV</v>
      </c>
      <c r="H13" s="132" t="str">
        <f>IF(VLOOKUP(B13,Results!B:R,$J$1,FALSE)="","No result",VLOOKUP(B13,Results!B:R,$J$1,FALSE))</f>
        <v> 3.12,4</v>
      </c>
    </row>
    <row r="14" spans="1:8" ht="15" customHeight="1">
      <c r="A14" s="128">
        <f t="shared" si="0"/>
        <v>7</v>
      </c>
      <c r="B14" s="152">
        <v>21</v>
      </c>
      <c r="C14" s="129" t="str">
        <f>IF(VLOOKUP($B14,'Champ Classes'!$A:$D,2,FALSE)="","",VLOOKUP($B14,'Champ Classes'!$A:$D,2,FALSE))</f>
        <v>EMV 4</v>
      </c>
      <c r="D14" s="130" t="str">
        <f>CONCATENATE(VLOOKUP(B14,Startlist!B:H,3,FALSE)," / ",VLOOKUP(B14,Startlist!B:H,4,FALSE))</f>
        <v>Giedrius Notkus / Dalius Strizanas</v>
      </c>
      <c r="E14" s="131" t="str">
        <f>VLOOKUP(B14,Startlist!B:F,5,FALSE)</f>
        <v>LIT</v>
      </c>
      <c r="F14" s="130" t="str">
        <f>VLOOKUP(B14,Startlist!B:H,7,FALSE)</f>
        <v>Mitsubishi Lancer Evo 9</v>
      </c>
      <c r="G14" s="130" t="str">
        <f>VLOOKUP(B14,Startlist!B:H,6,FALSE)</f>
        <v>ASK AUTORIKONA</v>
      </c>
      <c r="H14" s="132" t="str">
        <f>IF(VLOOKUP(B14,Results!B:R,$J$1,FALSE)="","No result",VLOOKUP(B14,Results!B:R,$J$1,FALSE))</f>
        <v> 3.14,3</v>
      </c>
    </row>
    <row r="15" spans="1:8" ht="15" customHeight="1">
      <c r="A15" s="128">
        <f t="shared" si="0"/>
        <v>8</v>
      </c>
      <c r="B15" s="152">
        <v>11</v>
      </c>
      <c r="C15" s="129" t="str">
        <f>IF(VLOOKUP($B15,'Champ Classes'!$A:$D,2,FALSE)="","",VLOOKUP($B15,'Champ Classes'!$A:$D,2,FALSE))</f>
        <v>EMV 2</v>
      </c>
      <c r="D15" s="130" t="str">
        <f>CONCATENATE(VLOOKUP(B15,Startlist!B:H,3,FALSE)," / ",VLOOKUP(B15,Startlist!B:H,4,FALSE))</f>
        <v>Radik Shaymiev / Maxim Tsvetkov</v>
      </c>
      <c r="E15" s="131" t="str">
        <f>VLOOKUP(B15,Startlist!B:F,5,FALSE)</f>
        <v>RUS</v>
      </c>
      <c r="F15" s="130" t="str">
        <f>VLOOKUP(B15,Startlist!B:H,7,FALSE)</f>
        <v>Ford Fiesta R5</v>
      </c>
      <c r="G15" s="130" t="str">
        <f>VLOOKUP(B15,Startlist!B:H,6,FALSE)</f>
        <v>TAIF MOTORSPORT</v>
      </c>
      <c r="H15" s="132" t="str">
        <f>IF(VLOOKUP(B15,Results!B:R,$J$1,FALSE)="","No result",VLOOKUP(B15,Results!B:R,$J$1,FALSE))</f>
        <v> 3.15,6</v>
      </c>
    </row>
    <row r="16" spans="1:8" ht="15" customHeight="1">
      <c r="A16" s="128">
        <f t="shared" si="0"/>
        <v>9</v>
      </c>
      <c r="B16" s="152">
        <v>17</v>
      </c>
      <c r="C16" s="129" t="str">
        <f>IF(VLOOKUP($B16,'Champ Classes'!$A:$D,2,FALSE)="","",VLOOKUP($B16,'Champ Classes'!$A:$D,2,FALSE))</f>
        <v>EMV 2</v>
      </c>
      <c r="D16" s="130" t="str">
        <f>CONCATENATE(VLOOKUP(B16,Startlist!B:H,3,FALSE)," / ",VLOOKUP(B16,Startlist!B:H,4,FALSE))</f>
        <v>Stig Andervang / Robin Eriksson</v>
      </c>
      <c r="E16" s="131" t="str">
        <f>VLOOKUP(B16,Startlist!B:F,5,FALSE)</f>
        <v>SWE</v>
      </c>
      <c r="F16" s="130" t="str">
        <f>VLOOKUP(B16,Startlist!B:H,7,FALSE)</f>
        <v>Skoda Fabia R5</v>
      </c>
      <c r="G16" s="130" t="str">
        <f>VLOOKUP(B16,Startlist!B:H,6,FALSE)</f>
        <v>SAR-TECH MOTORSPORT</v>
      </c>
      <c r="H16" s="132" t="str">
        <f>IF(VLOOKUP(B16,Results!B:R,$J$1,FALSE)="","No result",VLOOKUP(B16,Results!B:R,$J$1,FALSE))</f>
        <v> 3.16,7</v>
      </c>
    </row>
    <row r="17" spans="1:8" ht="15" customHeight="1">
      <c r="A17" s="128">
        <f t="shared" si="0"/>
        <v>10</v>
      </c>
      <c r="B17" s="152">
        <v>29</v>
      </c>
      <c r="C17" s="129" t="str">
        <f>IF(VLOOKUP($B17,'Champ Classes'!$A:$D,2,FALSE)="","",VLOOKUP($B17,'Champ Classes'!$A:$D,2,FALSE))</f>
        <v>EMV 2</v>
      </c>
      <c r="D17" s="130" t="str">
        <f>CONCATENATE(VLOOKUP(B17,Startlist!B:H,3,FALSE)," / ",VLOOKUP(B17,Startlist!B:H,4,FALSE))</f>
        <v>Timo Pulkkinen / Lasse Miettinen</v>
      </c>
      <c r="E17" s="131" t="str">
        <f>VLOOKUP(B17,Startlist!B:F,5,FALSE)</f>
        <v>FIN</v>
      </c>
      <c r="F17" s="130" t="str">
        <f>VLOOKUP(B17,Startlist!B:H,7,FALSE)</f>
        <v>Ford Fiesta R5</v>
      </c>
      <c r="G17" s="130" t="str">
        <f>VLOOKUP(B17,Startlist!B:H,6,FALSE)</f>
        <v>TIMO PULKKINEN</v>
      </c>
      <c r="H17" s="132" t="str">
        <f>IF(VLOOKUP(B17,Results!B:R,$J$1,FALSE)="","No result",VLOOKUP(B17,Results!B:R,$J$1,FALSE))</f>
        <v> 3.20,5</v>
      </c>
    </row>
    <row r="18" spans="1:8" ht="15" customHeight="1">
      <c r="A18" s="128">
        <f t="shared" si="0"/>
        <v>11</v>
      </c>
      <c r="B18" s="152">
        <v>39</v>
      </c>
      <c r="C18" s="129" t="str">
        <f>IF(VLOOKUP($B18,'Champ Classes'!$A:$D,2,FALSE)="","",VLOOKUP($B18,'Champ Classes'!$A:$D,2,FALSE))</f>
        <v>EMV 7</v>
      </c>
      <c r="D18" s="130" t="str">
        <f>CONCATENATE(VLOOKUP(B18,Startlist!B:H,3,FALSE)," / ",VLOOKUP(B18,Startlist!B:H,4,FALSE))</f>
        <v>Marko Ringenberg / Allar Heina</v>
      </c>
      <c r="E18" s="131" t="str">
        <f>VLOOKUP(B18,Startlist!B:F,5,FALSE)</f>
        <v>EST</v>
      </c>
      <c r="F18" s="130" t="str">
        <f>VLOOKUP(B18,Startlist!B:H,7,FALSE)</f>
        <v>BMW M3</v>
      </c>
      <c r="G18" s="130" t="str">
        <f>VLOOKUP(B18,Startlist!B:H,6,FALSE)</f>
        <v>CUEKS RACING</v>
      </c>
      <c r="H18" s="132" t="str">
        <f>IF(VLOOKUP(B18,Results!B:R,$J$1,FALSE)="","No result",VLOOKUP(B18,Results!B:R,$J$1,FALSE))</f>
        <v> 3.23,3</v>
      </c>
    </row>
    <row r="19" spans="1:8" ht="15" customHeight="1">
      <c r="A19" s="128">
        <f t="shared" si="0"/>
        <v>12</v>
      </c>
      <c r="B19" s="152">
        <v>20</v>
      </c>
      <c r="C19" s="129" t="str">
        <f>IF(VLOOKUP($B19,'Champ Classes'!$A:$D,2,FALSE)="","",VLOOKUP($B19,'Champ Classes'!$A:$D,2,FALSE))</f>
        <v>EMV 4</v>
      </c>
      <c r="D19" s="130" t="str">
        <f>CONCATENATE(VLOOKUP(B19,Startlist!B:H,3,FALSE)," / ",VLOOKUP(B19,Startlist!B:H,4,FALSE))</f>
        <v>Edijs Bergmanis / Edgars Grins</v>
      </c>
      <c r="E19" s="131" t="str">
        <f>VLOOKUP(B19,Startlist!B:F,5,FALSE)</f>
        <v>LAT</v>
      </c>
      <c r="F19" s="130" t="str">
        <f>VLOOKUP(B19,Startlist!B:H,7,FALSE)</f>
        <v>Mitsubishi Lancer Evo 9</v>
      </c>
      <c r="G19" s="130" t="str">
        <f>VLOOKUP(B19,Startlist!B:H,6,FALSE)</f>
        <v>RALLYWORKSHOP ERST FINANCE</v>
      </c>
      <c r="H19" s="132" t="str">
        <f>IF(VLOOKUP(B19,Results!B:R,$J$1,FALSE)="","No result",VLOOKUP(B19,Results!B:R,$J$1,FALSE))</f>
        <v> 3.23,6</v>
      </c>
    </row>
    <row r="20" spans="1:8" ht="15" customHeight="1">
      <c r="A20" s="128">
        <f t="shared" si="0"/>
        <v>13</v>
      </c>
      <c r="B20" s="152">
        <v>38</v>
      </c>
      <c r="C20" s="129" t="str">
        <f>IF(VLOOKUP($B20,'Champ Classes'!$A:$D,2,FALSE)="","",VLOOKUP($B20,'Champ Classes'!$A:$D,2,FALSE))</f>
        <v>EMV 3</v>
      </c>
      <c r="D20" s="130" t="str">
        <f>CONCATENATE(VLOOKUP(B20,Startlist!B:H,3,FALSE)," / ",VLOOKUP(B20,Startlist!B:H,4,FALSE))</f>
        <v>Robert Virves / Sander Pruul</v>
      </c>
      <c r="E20" s="131" t="str">
        <f>VLOOKUP(B20,Startlist!B:F,5,FALSE)</f>
        <v>EST</v>
      </c>
      <c r="F20" s="130" t="str">
        <f>VLOOKUP(B20,Startlist!B:H,7,FALSE)</f>
        <v>Ford Fiesta R2T</v>
      </c>
      <c r="G20" s="130" t="str">
        <f>VLOOKUP(B20,Startlist!B:H,6,FALSE)</f>
        <v>OT RACING</v>
      </c>
      <c r="H20" s="132" t="str">
        <f>IF(VLOOKUP(B20,Results!B:R,$J$1,FALSE)="","No result",VLOOKUP(B20,Results!B:R,$J$1,FALSE))</f>
        <v> 3.24,9</v>
      </c>
    </row>
    <row r="21" spans="1:8" ht="15" customHeight="1">
      <c r="A21" s="128">
        <f t="shared" si="0"/>
        <v>14</v>
      </c>
      <c r="B21" s="152">
        <v>68</v>
      </c>
      <c r="C21" s="129" t="str">
        <f>IF(VLOOKUP($B21,'Champ Classes'!$A:$D,2,FALSE)="","",VLOOKUP($B21,'Champ Classes'!$A:$D,2,FALSE))</f>
        <v>EMV 4</v>
      </c>
      <c r="D21" s="130" t="str">
        <f>CONCATENATE(VLOOKUP(B21,Startlist!B:H,3,FALSE)," / ",VLOOKUP(B21,Startlist!B:H,4,FALSE))</f>
        <v>Jurgis Meisters / Kalvis Blums</v>
      </c>
      <c r="E21" s="131" t="str">
        <f>VLOOKUP(B21,Startlist!B:F,5,FALSE)</f>
        <v>LAT</v>
      </c>
      <c r="F21" s="130" t="str">
        <f>VLOOKUP(B21,Startlist!B:H,7,FALSE)</f>
        <v>MItsubishi Lancer Evo</v>
      </c>
      <c r="G21" s="130" t="str">
        <f>VLOOKUP(B21,Startlist!B:H,6,FALSE)</f>
        <v>RALLYWORKSHOP ERST FINANCE</v>
      </c>
      <c r="H21" s="132" t="str">
        <f>IF(VLOOKUP(B21,Results!B:R,$J$1,FALSE)="","No result",VLOOKUP(B21,Results!B:R,$J$1,FALSE))</f>
        <v> 3.26,9</v>
      </c>
    </row>
    <row r="22" spans="1:8" ht="15" customHeight="1">
      <c r="A22" s="128">
        <f t="shared" si="0"/>
        <v>15</v>
      </c>
      <c r="B22" s="152">
        <v>95</v>
      </c>
      <c r="C22" s="129" t="str">
        <f>IF(VLOOKUP($B22,'Champ Classes'!$A:$D,2,FALSE)="","",VLOOKUP($B22,'Champ Classes'!$A:$D,2,FALSE))</f>
        <v>EMV 2</v>
      </c>
      <c r="D22" s="130" t="str">
        <f>CONCATENATE(VLOOKUP(B22,Startlist!B:H,3,FALSE)," / ",VLOOKUP(B22,Startlist!B:H,4,FALSE))</f>
        <v>Tomi Rönnemaa / Tero Rönnemaa</v>
      </c>
      <c r="E22" s="131" t="str">
        <f>VLOOKUP(B22,Startlist!B:F,5,FALSE)</f>
        <v>FIN</v>
      </c>
      <c r="F22" s="130" t="str">
        <f>VLOOKUP(B22,Startlist!B:H,7,FALSE)</f>
        <v>Skoda Fabia R5</v>
      </c>
      <c r="G22" s="130" t="str">
        <f>VLOOKUP(B22,Startlist!B:H,6,FALSE)</f>
        <v>TOMI RÖNNEMAA</v>
      </c>
      <c r="H22" s="132" t="str">
        <f>IF(VLOOKUP(B22,Results!B:R,$J$1,FALSE)="","No result",VLOOKUP(B22,Results!B:R,$J$1,FALSE))</f>
        <v> 3.26,9</v>
      </c>
    </row>
    <row r="23" spans="1:8" ht="15" customHeight="1">
      <c r="A23" s="128">
        <f t="shared" si="0"/>
        <v>16</v>
      </c>
      <c r="B23" s="152">
        <v>36</v>
      </c>
      <c r="C23" s="129" t="str">
        <f>IF(VLOOKUP($B23,'Champ Classes'!$A:$D,2,FALSE)="","",VLOOKUP($B23,'Champ Classes'!$A:$D,2,FALSE))</f>
        <v>EMV 3</v>
      </c>
      <c r="D23" s="130" t="str">
        <f>CONCATENATE(VLOOKUP(B23,Startlist!B:H,3,FALSE)," / ",VLOOKUP(B23,Startlist!B:H,4,FALSE))</f>
        <v>Vladas Jurkevicius / Aisvydas Paliukenas</v>
      </c>
      <c r="E23" s="131" t="str">
        <f>VLOOKUP(B23,Startlist!B:F,5,FALSE)</f>
        <v>LIT</v>
      </c>
      <c r="F23" s="130" t="str">
        <f>VLOOKUP(B23,Startlist!B:H,7,FALSE)</f>
        <v>Peugeot 208 R2</v>
      </c>
      <c r="G23" s="130" t="str">
        <f>VLOOKUP(B23,Startlist!B:H,6,FALSE)</f>
        <v>SPORTINIO VAIRAVIMO CENTRAS</v>
      </c>
      <c r="H23" s="132" t="str">
        <f>IF(VLOOKUP(B23,Results!B:R,$J$1,FALSE)="","No result",VLOOKUP(B23,Results!B:R,$J$1,FALSE))</f>
        <v> 3.27,4</v>
      </c>
    </row>
    <row r="24" spans="1:8" ht="15" customHeight="1">
      <c r="A24" s="128">
        <f t="shared" si="0"/>
        <v>17</v>
      </c>
      <c r="B24" s="152">
        <v>94</v>
      </c>
      <c r="C24" s="129" t="str">
        <f>IF(VLOOKUP($B24,'Champ Classes'!$A:$D,2,FALSE)="","",VLOOKUP($B24,'Champ Classes'!$A:$D,2,FALSE))</f>
        <v>EMV 4</v>
      </c>
      <c r="D24" s="130" t="str">
        <f>CONCATENATE(VLOOKUP(B24,Startlist!B:H,3,FALSE)," / ",VLOOKUP(B24,Startlist!B:H,4,FALSE))</f>
        <v>Pavel Shcherbakov / Alexey Goryunov</v>
      </c>
      <c r="E24" s="131" t="str">
        <f>VLOOKUP(B24,Startlist!B:F,5,FALSE)</f>
        <v>RUS</v>
      </c>
      <c r="F24" s="130" t="str">
        <f>VLOOKUP(B24,Startlist!B:H,7,FALSE)</f>
        <v>Mitsubishi Lancer Evo 9</v>
      </c>
      <c r="G24" s="130" t="str">
        <f>VLOOKUP(B24,Startlist!B:H,6,FALSE)</f>
        <v>MR-MOTORSPORT</v>
      </c>
      <c r="H24" s="132" t="str">
        <f>IF(VLOOKUP(B24,Results!B:R,$J$1,FALSE)="","No result",VLOOKUP(B24,Results!B:R,$J$1,FALSE))</f>
        <v> 3.27,9</v>
      </c>
    </row>
    <row r="25" spans="1:8" ht="15" customHeight="1">
      <c r="A25" s="128">
        <f t="shared" si="0"/>
        <v>18</v>
      </c>
      <c r="B25" s="152">
        <v>49</v>
      </c>
      <c r="C25" s="129" t="str">
        <f>IF(VLOOKUP($B25,'Champ Classes'!$A:$D,2,FALSE)="","",VLOOKUP($B25,'Champ Classes'!$A:$D,2,FALSE))</f>
        <v>EMV 4</v>
      </c>
      <c r="D25" s="130" t="str">
        <f>CONCATENATE(VLOOKUP(B25,Startlist!B:H,3,FALSE)," / ",VLOOKUP(B25,Startlist!B:H,4,FALSE))</f>
        <v>Mikolaj Kempa / Marcin Szeja</v>
      </c>
      <c r="E25" s="131" t="str">
        <f>VLOOKUP(B25,Startlist!B:F,5,FALSE)</f>
        <v>POL</v>
      </c>
      <c r="F25" s="130" t="str">
        <f>VLOOKUP(B25,Startlist!B:H,7,FALSE)</f>
        <v>Mitsubishi Lancer Evo 9</v>
      </c>
      <c r="G25" s="130" t="str">
        <f>VLOOKUP(B25,Startlist!B:H,6,FALSE)</f>
        <v>KAUR MOTORSPORT</v>
      </c>
      <c r="H25" s="132" t="str">
        <f>IF(VLOOKUP(B25,Results!B:R,$J$1,FALSE)="","No result",VLOOKUP(B25,Results!B:R,$J$1,FALSE))</f>
        <v> 3.28,3</v>
      </c>
    </row>
    <row r="26" spans="1:8" ht="15" customHeight="1">
      <c r="A26" s="128">
        <f t="shared" si="0"/>
        <v>19</v>
      </c>
      <c r="B26" s="152">
        <v>27</v>
      </c>
      <c r="C26" s="129" t="str">
        <f>IF(VLOOKUP($B26,'Champ Classes'!$A:$D,2,FALSE)="","",VLOOKUP($B26,'Champ Classes'!$A:$D,2,FALSE))</f>
        <v>EMV 4</v>
      </c>
      <c r="D26" s="130" t="str">
        <f>CONCATENATE(VLOOKUP(B26,Startlist!B:H,3,FALSE)," / ",VLOOKUP(B26,Startlist!B:H,4,FALSE))</f>
        <v>Aiko Aigro / Kermo Kärtmann</v>
      </c>
      <c r="E26" s="131" t="str">
        <f>VLOOKUP(B26,Startlist!B:F,5,FALSE)</f>
        <v>EST</v>
      </c>
      <c r="F26" s="130" t="str">
        <f>VLOOKUP(B26,Startlist!B:H,7,FALSE)</f>
        <v>Mitsubishi Lancer Evo 8</v>
      </c>
      <c r="G26" s="130" t="str">
        <f>VLOOKUP(B26,Startlist!B:H,6,FALSE)</f>
        <v>TIKKRI MOTORSPORT</v>
      </c>
      <c r="H26" s="132" t="str">
        <f>IF(VLOOKUP(B26,Results!B:R,$J$1,FALSE)="","No result",VLOOKUP(B26,Results!B:R,$J$1,FALSE))</f>
        <v> 3.29,4</v>
      </c>
    </row>
    <row r="27" spans="1:8" ht="15" customHeight="1">
      <c r="A27" s="128">
        <f t="shared" si="0"/>
        <v>20</v>
      </c>
      <c r="B27" s="152">
        <v>55</v>
      </c>
      <c r="C27" s="129" t="str">
        <f>IF(VLOOKUP($B27,'Champ Classes'!$A:$D,2,FALSE)="","",VLOOKUP($B27,'Champ Classes'!$A:$D,2,FALSE))</f>
        <v>EMV 7</v>
      </c>
      <c r="D27" s="130" t="str">
        <f>CONCATENATE(VLOOKUP(B27,Startlist!B:H,3,FALSE)," / ",VLOOKUP(B27,Startlist!B:H,4,FALSE))</f>
        <v>Jarno Kinnunen / Marko Sallinen</v>
      </c>
      <c r="E27" s="131" t="str">
        <f>VLOOKUP(B27,Startlist!B:F,5,FALSE)</f>
        <v>FIN</v>
      </c>
      <c r="F27" s="130" t="str">
        <f>VLOOKUP(B27,Startlist!B:H,7,FALSE)</f>
        <v>BMW M3</v>
      </c>
      <c r="G27" s="130" t="str">
        <f>VLOOKUP(B27,Startlist!B:H,6,FALSE)</f>
        <v>JARNO KINNUNEN</v>
      </c>
      <c r="H27" s="132" t="str">
        <f>IF(VLOOKUP(B27,Results!B:R,$J$1,FALSE)="","No result",VLOOKUP(B27,Results!B:R,$J$1,FALSE))</f>
        <v> 3.30,9</v>
      </c>
    </row>
    <row r="28" spans="1:8" ht="15" customHeight="1">
      <c r="A28" s="128">
        <f t="shared" si="0"/>
        <v>21</v>
      </c>
      <c r="B28" s="152">
        <v>37</v>
      </c>
      <c r="C28" s="129" t="str">
        <f>IF(VLOOKUP($B28,'Champ Classes'!$A:$D,2,FALSE)="","",VLOOKUP($B28,'Champ Classes'!$A:$D,2,FALSE))</f>
        <v>EMV 3</v>
      </c>
      <c r="D28" s="130" t="str">
        <f>CONCATENATE(VLOOKUP(B28,Startlist!B:H,3,FALSE)," / ",VLOOKUP(B28,Startlist!B:H,4,FALSE))</f>
        <v>Lauri Joona / Markus Määttänen</v>
      </c>
      <c r="E28" s="131" t="str">
        <f>VLOOKUP(B28,Startlist!B:F,5,FALSE)</f>
        <v>FIN</v>
      </c>
      <c r="F28" s="130" t="str">
        <f>VLOOKUP(B28,Startlist!B:H,7,FALSE)</f>
        <v>Ford Fiesta R2T</v>
      </c>
      <c r="G28" s="130" t="str">
        <f>VLOOKUP(B28,Startlist!B:H,6,FALSE)</f>
        <v>LAURI JOONA</v>
      </c>
      <c r="H28" s="132" t="str">
        <f>IF(VLOOKUP(B28,Results!B:R,$J$1,FALSE)="","No result",VLOOKUP(B28,Results!B:R,$J$1,FALSE))</f>
        <v> 3.31,0</v>
      </c>
    </row>
    <row r="29" spans="1:8" ht="15" customHeight="1">
      <c r="A29" s="128">
        <f t="shared" si="0"/>
        <v>22</v>
      </c>
      <c r="B29" s="152">
        <v>35</v>
      </c>
      <c r="C29" s="129" t="str">
        <f>IF(VLOOKUP($B29,'Champ Classes'!$A:$D,2,FALSE)="","",VLOOKUP($B29,'Champ Classes'!$A:$D,2,FALSE))</f>
        <v>EMV 3</v>
      </c>
      <c r="D29" s="130" t="str">
        <f>CONCATENATE(VLOOKUP(B29,Startlist!B:H,3,FALSE)," / ",VLOOKUP(B29,Startlist!B:H,4,FALSE))</f>
        <v>Gregor Jeets / Kuldar Sikk</v>
      </c>
      <c r="E29" s="131" t="str">
        <f>VLOOKUP(B29,Startlist!B:F,5,FALSE)</f>
        <v>EST</v>
      </c>
      <c r="F29" s="130" t="str">
        <f>VLOOKUP(B29,Startlist!B:H,7,FALSE)</f>
        <v>Ford Fiesta R2T</v>
      </c>
      <c r="G29" s="130" t="str">
        <f>VLOOKUP(B29,Startlist!B:H,6,FALSE)</f>
        <v>TEHASE AUTO</v>
      </c>
      <c r="H29" s="132" t="str">
        <f>IF(VLOOKUP(B29,Results!B:R,$J$1,FALSE)="","No result",VLOOKUP(B29,Results!B:R,$J$1,FALSE))</f>
        <v> 3.31,7</v>
      </c>
    </row>
    <row r="30" spans="1:8" ht="15" customHeight="1">
      <c r="A30" s="128">
        <f t="shared" si="0"/>
        <v>23</v>
      </c>
      <c r="B30" s="152">
        <v>23</v>
      </c>
      <c r="C30" s="129" t="str">
        <f>IF(VLOOKUP($B30,'Champ Classes'!$A:$D,2,FALSE)="","",VLOOKUP($B30,'Champ Classes'!$A:$D,2,FALSE))</f>
        <v>EMV 3</v>
      </c>
      <c r="D30" s="130" t="str">
        <f>CONCATENATE(VLOOKUP(B30,Startlist!B:H,3,FALSE)," / ",VLOOKUP(B30,Startlist!B:H,4,FALSE))</f>
        <v>Alexander Kudryavtsev / Yuri Kulikov</v>
      </c>
      <c r="E30" s="131" t="str">
        <f>VLOOKUP(B30,Startlist!B:F,5,FALSE)</f>
        <v>RUS</v>
      </c>
      <c r="F30" s="130" t="str">
        <f>VLOOKUP(B30,Startlist!B:H,7,FALSE)</f>
        <v>Peugeot 208 R2</v>
      </c>
      <c r="G30" s="130" t="str">
        <f>VLOOKUP(B30,Startlist!B:H,6,FALSE)</f>
        <v>ALM MOTORSPORT</v>
      </c>
      <c r="H30" s="132" t="str">
        <f>IF(VLOOKUP(B30,Results!B:R,$J$1,FALSE)="","No result",VLOOKUP(B30,Results!B:R,$J$1,FALSE))</f>
        <v> 3.32,7</v>
      </c>
    </row>
    <row r="31" spans="1:8" ht="15" customHeight="1">
      <c r="A31" s="128">
        <f t="shared" si="0"/>
        <v>24</v>
      </c>
      <c r="B31" s="152">
        <v>51</v>
      </c>
      <c r="C31" s="129" t="str">
        <f>IF(VLOOKUP($B31,'Champ Classes'!$A:$D,2,FALSE)="","",VLOOKUP($B31,'Champ Classes'!$A:$D,2,FALSE))</f>
        <v>EMV 2</v>
      </c>
      <c r="D31" s="130" t="str">
        <f>CONCATENATE(VLOOKUP(B31,Startlist!B:H,3,FALSE)," / ",VLOOKUP(B31,Startlist!B:H,4,FALSE))</f>
        <v>Tommi Hatakka / Ville Mannisenmäki</v>
      </c>
      <c r="E31" s="131" t="str">
        <f>VLOOKUP(B31,Startlist!B:F,5,FALSE)</f>
        <v>FIN</v>
      </c>
      <c r="F31" s="130" t="str">
        <f>VLOOKUP(B31,Startlist!B:H,7,FALSE)</f>
        <v>Mitsubishi Lancer Evo 9</v>
      </c>
      <c r="G31" s="130" t="str">
        <f>VLOOKUP(B31,Startlist!B:H,6,FALSE)</f>
        <v>TOMMI HATAKKA</v>
      </c>
      <c r="H31" s="132" t="str">
        <f>IF(VLOOKUP(B31,Results!B:R,$J$1,FALSE)="","No result",VLOOKUP(B31,Results!B:R,$J$1,FALSE))</f>
        <v> 3.33,1</v>
      </c>
    </row>
    <row r="32" spans="1:8" ht="15" customHeight="1">
      <c r="A32" s="128">
        <f t="shared" si="0"/>
        <v>25</v>
      </c>
      <c r="B32" s="152">
        <v>67</v>
      </c>
      <c r="C32" s="129" t="str">
        <f>IF(VLOOKUP($B32,'Champ Classes'!$A:$D,2,FALSE)="","",VLOOKUP($B32,'Champ Classes'!$A:$D,2,FALSE))</f>
        <v>EMV 7</v>
      </c>
      <c r="D32" s="130" t="str">
        <f>CONCATENATE(VLOOKUP(B32,Startlist!B:H,3,FALSE)," / ",VLOOKUP(B32,Startlist!B:H,4,FALSE))</f>
        <v>Rene Uukareda / Jan Nōlvak</v>
      </c>
      <c r="E32" s="131" t="str">
        <f>VLOOKUP(B32,Startlist!B:F,5,FALSE)</f>
        <v>EST</v>
      </c>
      <c r="F32" s="130" t="str">
        <f>VLOOKUP(B32,Startlist!B:H,7,FALSE)</f>
        <v>BMW M3</v>
      </c>
      <c r="G32" s="130" t="str">
        <f>VLOOKUP(B32,Startlist!B:H,6,FALSE)</f>
        <v>BTR RACING</v>
      </c>
      <c r="H32" s="132" t="str">
        <f>IF(VLOOKUP(B32,Results!B:R,$J$1,FALSE)="","No result",VLOOKUP(B32,Results!B:R,$J$1,FALSE))</f>
        <v> 3.33,5</v>
      </c>
    </row>
    <row r="33" spans="1:8" ht="15" customHeight="1">
      <c r="A33" s="128">
        <f t="shared" si="0"/>
        <v>26</v>
      </c>
      <c r="B33" s="152">
        <v>53</v>
      </c>
      <c r="C33" s="129" t="str">
        <f>IF(VLOOKUP($B33,'Champ Classes'!$A:$D,2,FALSE)="","",VLOOKUP($B33,'Champ Classes'!$A:$D,2,FALSE))</f>
        <v>EMV 4</v>
      </c>
      <c r="D33" s="130" t="str">
        <f>CONCATENATE(VLOOKUP(B33,Startlist!B:H,3,FALSE)," / ",VLOOKUP(B33,Startlist!B:H,4,FALSE))</f>
        <v>Siim Liivamägi / Edvin Parisalu</v>
      </c>
      <c r="E33" s="131" t="str">
        <f>VLOOKUP(B33,Startlist!B:F,5,FALSE)</f>
        <v>EST</v>
      </c>
      <c r="F33" s="130" t="str">
        <f>VLOOKUP(B33,Startlist!B:H,7,FALSE)</f>
        <v>Mitsubishi Lancer Evo 9</v>
      </c>
      <c r="G33" s="130" t="str">
        <f>VLOOKUP(B33,Startlist!B:H,6,FALSE)</f>
        <v>KUPATAMA MOTORSPORT</v>
      </c>
      <c r="H33" s="132" t="str">
        <f>IF(VLOOKUP(B33,Results!B:R,$J$1,FALSE)="","No result",VLOOKUP(B33,Results!B:R,$J$1,FALSE))</f>
        <v> 3.33,9</v>
      </c>
    </row>
    <row r="34" spans="1:8" ht="15" customHeight="1">
      <c r="A34" s="128">
        <f t="shared" si="0"/>
        <v>27</v>
      </c>
      <c r="B34" s="152">
        <v>24</v>
      </c>
      <c r="C34" s="129" t="str">
        <f>IF(VLOOKUP($B34,'Champ Classes'!$A:$D,2,FALSE)="","",VLOOKUP($B34,'Champ Classes'!$A:$D,2,FALSE))</f>
        <v>EMV 2</v>
      </c>
      <c r="D34" s="130" t="str">
        <f>CONCATENATE(VLOOKUP(B34,Startlist!B:H,3,FALSE)," / ",VLOOKUP(B34,Startlist!B:H,4,FALSE))</f>
        <v>Dmitry Feofanov / Andris Malnieks</v>
      </c>
      <c r="E34" s="131" t="str">
        <f>VLOOKUP(B34,Startlist!B:F,5,FALSE)</f>
        <v>RUS / LAT</v>
      </c>
      <c r="F34" s="130" t="str">
        <f>VLOOKUP(B34,Startlist!B:H,7,FALSE)</f>
        <v>Mitsubishi Lancer Evo 10</v>
      </c>
      <c r="G34" s="130" t="str">
        <f>VLOOKUP(B34,Startlist!B:H,6,FALSE)</f>
        <v>SPORTA KLUBS AUTOSTILS RALLYTEAM</v>
      </c>
      <c r="H34" s="132" t="str">
        <f>IF(VLOOKUP(B34,Results!B:R,$J$1,FALSE)="","No result",VLOOKUP(B34,Results!B:R,$J$1,FALSE))</f>
        <v> 3.34,2</v>
      </c>
    </row>
    <row r="35" spans="1:8" ht="15" customHeight="1">
      <c r="A35" s="128">
        <f t="shared" si="0"/>
        <v>28</v>
      </c>
      <c r="B35" s="152">
        <v>45</v>
      </c>
      <c r="C35" s="129" t="str">
        <f>IF(VLOOKUP($B35,'Champ Classes'!$A:$D,2,FALSE)="","",VLOOKUP($B35,'Champ Classes'!$A:$D,2,FALSE))</f>
        <v>EMV 2</v>
      </c>
      <c r="D35" s="130" t="str">
        <f>CONCATENATE(VLOOKUP(B35,Startlist!B:H,3,FALSE)," / ",VLOOKUP(B35,Startlist!B:H,4,FALSE))</f>
        <v>Aleksei Semenov / Igor Marov</v>
      </c>
      <c r="E35" s="131" t="str">
        <f>VLOOKUP(B35,Startlist!B:F,5,FALSE)</f>
        <v>RUS</v>
      </c>
      <c r="F35" s="130" t="str">
        <f>VLOOKUP(B35,Startlist!B:H,7,FALSE)</f>
        <v>Mitsubishi Lancer Evo 10</v>
      </c>
      <c r="G35" s="130" t="str">
        <f>VLOOKUP(B35,Startlist!B:H,6,FALSE)</f>
        <v>ALEKSEI SEMENOV</v>
      </c>
      <c r="H35" s="132" t="str">
        <f>IF(VLOOKUP(B35,Results!B:R,$J$1,FALSE)="","No result",VLOOKUP(B35,Results!B:R,$J$1,FALSE))</f>
        <v> 3.37,3</v>
      </c>
    </row>
    <row r="36" spans="1:8" ht="15" customHeight="1">
      <c r="A36" s="128">
        <f t="shared" si="0"/>
        <v>29</v>
      </c>
      <c r="B36" s="152">
        <v>44</v>
      </c>
      <c r="C36" s="129" t="str">
        <f>IF(VLOOKUP($B36,'Champ Classes'!$A:$D,2,FALSE)="","",VLOOKUP($B36,'Champ Classes'!$A:$D,2,FALSE))</f>
        <v>EMV 7</v>
      </c>
      <c r="D36" s="130" t="str">
        <f>CONCATENATE(VLOOKUP(B36,Startlist!B:H,3,FALSE)," / ",VLOOKUP(B36,Startlist!B:H,4,FALSE))</f>
        <v>Raiko Aru / Veiko Kullamäe</v>
      </c>
      <c r="E36" s="131" t="str">
        <f>VLOOKUP(B36,Startlist!B:F,5,FALSE)</f>
        <v>EST</v>
      </c>
      <c r="F36" s="130" t="str">
        <f>VLOOKUP(B36,Startlist!B:H,7,FALSE)</f>
        <v>BMW M3</v>
      </c>
      <c r="G36" s="130" t="str">
        <f>VLOOKUP(B36,Startlist!B:H,6,FALSE)</f>
        <v>MRF MOTORSPORT</v>
      </c>
      <c r="H36" s="132" t="str">
        <f>IF(VLOOKUP(B36,Results!B:R,$J$1,FALSE)="","No result",VLOOKUP(B36,Results!B:R,$J$1,FALSE))</f>
        <v> 3.37,7</v>
      </c>
    </row>
    <row r="37" spans="1:8" ht="15" customHeight="1">
      <c r="A37" s="128">
        <f t="shared" si="0"/>
        <v>30</v>
      </c>
      <c r="B37" s="152">
        <v>34</v>
      </c>
      <c r="C37" s="129" t="str">
        <f>IF(VLOOKUP($B37,'Champ Classes'!$A:$D,2,FALSE)="","",VLOOKUP($B37,'Champ Classes'!$A:$D,2,FALSE))</f>
        <v>EMV 3</v>
      </c>
      <c r="D37" s="130" t="str">
        <f>CONCATENATE(VLOOKUP(B37,Startlist!B:H,3,FALSE)," / ",VLOOKUP(B37,Startlist!B:H,4,FALSE))</f>
        <v>Kaspar Kasari / Hannes Kuusmaa</v>
      </c>
      <c r="E37" s="131" t="str">
        <f>VLOOKUP(B37,Startlist!B:F,5,FALSE)</f>
        <v>EST</v>
      </c>
      <c r="F37" s="130" t="str">
        <f>VLOOKUP(B37,Startlist!B:H,7,FALSE)</f>
        <v>Ford Fiesta R2T</v>
      </c>
      <c r="G37" s="130" t="str">
        <f>VLOOKUP(B37,Startlist!B:H,6,FALSE)</f>
        <v>OT RACING</v>
      </c>
      <c r="H37" s="132" t="str">
        <f>IF(VLOOKUP(B37,Results!B:R,$J$1,FALSE)="","No result",VLOOKUP(B37,Results!B:R,$J$1,FALSE))</f>
        <v> 3.38,0</v>
      </c>
    </row>
    <row r="38" spans="1:8" ht="15" customHeight="1">
      <c r="A38" s="128">
        <f t="shared" si="0"/>
        <v>31</v>
      </c>
      <c r="B38" s="152">
        <v>82</v>
      </c>
      <c r="C38" s="129" t="str">
        <f>IF(VLOOKUP($B38,'Champ Classes'!$A:$D,2,FALSE)="","",VLOOKUP($B38,'Champ Classes'!$A:$D,2,FALSE))</f>
        <v>EMV 4</v>
      </c>
      <c r="D38" s="130" t="str">
        <f>CONCATENATE(VLOOKUP(B38,Startlist!B:H,3,FALSE)," / ",VLOOKUP(B38,Startlist!B:H,4,FALSE))</f>
        <v>Ronald Jürgenson / Marko Kaasik</v>
      </c>
      <c r="E38" s="131" t="str">
        <f>VLOOKUP(B38,Startlist!B:F,5,FALSE)</f>
        <v>EST</v>
      </c>
      <c r="F38" s="130" t="str">
        <f>VLOOKUP(B38,Startlist!B:H,7,FALSE)</f>
        <v>Mitsubishi Lancer Evo</v>
      </c>
      <c r="G38" s="130" t="str">
        <f>VLOOKUP(B38,Startlist!B:H,6,FALSE)</f>
        <v>TIKKRI MOTORSPORT</v>
      </c>
      <c r="H38" s="132" t="str">
        <f>IF(VLOOKUP(B38,Results!B:R,$J$1,FALSE)="","No result",VLOOKUP(B38,Results!B:R,$J$1,FALSE))</f>
        <v> 3.38,2</v>
      </c>
    </row>
    <row r="39" spans="1:8" ht="15" customHeight="1">
      <c r="A39" s="128">
        <f t="shared" si="0"/>
        <v>32</v>
      </c>
      <c r="B39" s="152">
        <v>59</v>
      </c>
      <c r="C39" s="129" t="str">
        <f>IF(VLOOKUP($B39,'Champ Classes'!$A:$D,2,FALSE)="","",VLOOKUP($B39,'Champ Classes'!$A:$D,2,FALSE))</f>
        <v>EMV 6</v>
      </c>
      <c r="D39" s="130" t="str">
        <f>CONCATENATE(VLOOKUP(B39,Startlist!B:H,3,FALSE)," / ",VLOOKUP(B39,Startlist!B:H,4,FALSE))</f>
        <v>David Sultanjants / Siim Oja</v>
      </c>
      <c r="E39" s="131" t="str">
        <f>VLOOKUP(B39,Startlist!B:F,5,FALSE)</f>
        <v>EST</v>
      </c>
      <c r="F39" s="130" t="str">
        <f>VLOOKUP(B39,Startlist!B:H,7,FALSE)</f>
        <v>Citroen DS3</v>
      </c>
      <c r="G39" s="130" t="str">
        <f>VLOOKUP(B39,Startlist!B:H,6,FALSE)</f>
        <v>MS RACING</v>
      </c>
      <c r="H39" s="132" t="str">
        <f>IF(VLOOKUP(B39,Results!B:R,$J$1,FALSE)="","No result",VLOOKUP(B39,Results!B:R,$J$1,FALSE))</f>
        <v> 3.39,7</v>
      </c>
    </row>
    <row r="40" spans="1:8" ht="15" customHeight="1">
      <c r="A40" s="128">
        <f t="shared" si="0"/>
        <v>33</v>
      </c>
      <c r="B40" s="152">
        <v>58</v>
      </c>
      <c r="C40" s="129" t="str">
        <f>IF(VLOOKUP($B40,'Champ Classes'!$A:$D,2,FALSE)="","",VLOOKUP($B40,'Champ Classes'!$A:$D,2,FALSE))</f>
        <v>EMV 6</v>
      </c>
      <c r="D40" s="130" t="str">
        <f>CONCATENATE(VLOOKUP(B40,Startlist!B:H,3,FALSE)," / ",VLOOKUP(B40,Startlist!B:H,4,FALSE))</f>
        <v>Kristo Subi / Raido Subi</v>
      </c>
      <c r="E40" s="131" t="str">
        <f>VLOOKUP(B40,Startlist!B:F,5,FALSE)</f>
        <v>EST</v>
      </c>
      <c r="F40" s="130" t="str">
        <f>VLOOKUP(B40,Startlist!B:H,7,FALSE)</f>
        <v>Honda Civic Type-R</v>
      </c>
      <c r="G40" s="130" t="str">
        <f>VLOOKUP(B40,Startlist!B:H,6,FALSE)</f>
        <v>A1M MOTORSPORT</v>
      </c>
      <c r="H40" s="132" t="str">
        <f>IF(VLOOKUP(B40,Results!B:R,$J$1,FALSE)="","No result",VLOOKUP(B40,Results!B:R,$J$1,FALSE))</f>
        <v> 3.41,6</v>
      </c>
    </row>
    <row r="41" spans="1:8" ht="15" customHeight="1">
      <c r="A41" s="128">
        <f t="shared" si="0"/>
        <v>34</v>
      </c>
      <c r="B41" s="152">
        <v>134</v>
      </c>
      <c r="C41" s="129" t="str">
        <f>IF(VLOOKUP($B41,'Champ Classes'!$A:$D,2,FALSE)="","",VLOOKUP($B41,'Champ Classes'!$A:$D,2,FALSE))</f>
        <v>EMV 4</v>
      </c>
      <c r="D41" s="130" t="str">
        <f>CONCATENATE(VLOOKUP(B41,Startlist!B:H,3,FALSE)," / ",VLOOKUP(B41,Startlist!B:H,4,FALSE))</f>
        <v>Petri Reinikainen / Timo Hallia</v>
      </c>
      <c r="E41" s="131" t="str">
        <f>VLOOKUP(B41,Startlist!B:F,5,FALSE)</f>
        <v>FIN</v>
      </c>
      <c r="F41" s="130" t="str">
        <f>VLOOKUP(B41,Startlist!B:H,7,FALSE)</f>
        <v>Mitsubishi Lancer Evo 9</v>
      </c>
      <c r="G41" s="130" t="str">
        <f>VLOOKUP(B41,Startlist!B:H,6,FALSE)</f>
        <v>PETRI REINIKAINEN</v>
      </c>
      <c r="H41" s="132" t="str">
        <f>IF(VLOOKUP(B41,Results!B:R,$J$1,FALSE)="","No result",VLOOKUP(B41,Results!B:R,$J$1,FALSE))</f>
        <v> 3.41,7</v>
      </c>
    </row>
    <row r="42" spans="1:8" ht="15" customHeight="1">
      <c r="A42" s="128">
        <f t="shared" si="0"/>
        <v>35</v>
      </c>
      <c r="B42" s="152">
        <v>85</v>
      </c>
      <c r="C42" s="129" t="str">
        <f>IF(VLOOKUP($B42,'Champ Classes'!$A:$D,2,FALSE)="","",VLOOKUP($B42,'Champ Classes'!$A:$D,2,FALSE))</f>
        <v>EMV 2</v>
      </c>
      <c r="D42" s="130" t="str">
        <f>CONCATENATE(VLOOKUP(B42,Startlist!B:H,3,FALSE)," / ",VLOOKUP(B42,Startlist!B:H,4,FALSE))</f>
        <v>Denis Gromov / Yuliya Shatokhina</v>
      </c>
      <c r="E42" s="131" t="str">
        <f>VLOOKUP(B42,Startlist!B:F,5,FALSE)</f>
        <v>RUS</v>
      </c>
      <c r="F42" s="130" t="str">
        <f>VLOOKUP(B42,Startlist!B:H,7,FALSE)</f>
        <v>Mitsubishi Lancer Evo 9</v>
      </c>
      <c r="G42" s="130" t="str">
        <f>VLOOKUP(B42,Startlist!B:H,6,FALSE)</f>
        <v>F-MOTORS RALLY TEAM</v>
      </c>
      <c r="H42" s="132" t="str">
        <f>IF(VLOOKUP(B42,Results!B:R,$J$1,FALSE)="","No result",VLOOKUP(B42,Results!B:R,$J$1,FALSE))</f>
        <v> 3.42,0</v>
      </c>
    </row>
    <row r="43" spans="1:8" ht="15" customHeight="1">
      <c r="A43" s="128">
        <f t="shared" si="0"/>
        <v>36</v>
      </c>
      <c r="B43" s="152">
        <v>69</v>
      </c>
      <c r="C43" s="129" t="str">
        <f>IF(VLOOKUP($B43,'Champ Classes'!$A:$D,2,FALSE)="","",VLOOKUP($B43,'Champ Classes'!$A:$D,2,FALSE))</f>
        <v>EMV 5</v>
      </c>
      <c r="D43" s="130" t="str">
        <f>CONCATENATE(VLOOKUP(B43,Startlist!B:H,3,FALSE)," / ",VLOOKUP(B43,Startlist!B:H,4,FALSE))</f>
        <v>Kristen Kelement / Tanel Kasesalu</v>
      </c>
      <c r="E43" s="131" t="str">
        <f>VLOOKUP(B43,Startlist!B:F,5,FALSE)</f>
        <v>EST</v>
      </c>
      <c r="F43" s="130" t="str">
        <f>VLOOKUP(B43,Startlist!B:H,7,FALSE)</f>
        <v>Citroen C2</v>
      </c>
      <c r="G43" s="130" t="str">
        <f>VLOOKUP(B43,Startlist!B:H,6,FALSE)</f>
        <v>SAR-TECH MOTORSPORT</v>
      </c>
      <c r="H43" s="132" t="str">
        <f>IF(VLOOKUP(B43,Results!B:R,$J$1,FALSE)="","No result",VLOOKUP(B43,Results!B:R,$J$1,FALSE))</f>
        <v> 3.43,3</v>
      </c>
    </row>
    <row r="44" spans="1:8" ht="15" customHeight="1">
      <c r="A44" s="128">
        <f t="shared" si="0"/>
        <v>37</v>
      </c>
      <c r="B44" s="152">
        <v>91</v>
      </c>
      <c r="C44" s="129" t="str">
        <f>IF(VLOOKUP($B44,'Champ Classes'!$A:$D,2,FALSE)="","",VLOOKUP($B44,'Champ Classes'!$A:$D,2,FALSE))</f>
        <v>EMV 4</v>
      </c>
      <c r="D44" s="130" t="str">
        <f>CONCATENATE(VLOOKUP(B44,Startlist!B:H,3,FALSE)," / ",VLOOKUP(B44,Startlist!B:H,4,FALSE))</f>
        <v>Petteri Salminen / Toni Lukander</v>
      </c>
      <c r="E44" s="131" t="str">
        <f>VLOOKUP(B44,Startlist!B:F,5,FALSE)</f>
        <v>FIN</v>
      </c>
      <c r="F44" s="130" t="str">
        <f>VLOOKUP(B44,Startlist!B:H,7,FALSE)</f>
        <v>Mitsubishi Lancer Evo 9</v>
      </c>
      <c r="G44" s="130" t="str">
        <f>VLOOKUP(B44,Startlist!B:H,6,FALSE)</f>
        <v>PETTERI SALMINEN</v>
      </c>
      <c r="H44" s="132" t="str">
        <f>IF(VLOOKUP(B44,Results!B:R,$J$1,FALSE)="","No result",VLOOKUP(B44,Results!B:R,$J$1,FALSE))</f>
        <v> 3.45,0</v>
      </c>
    </row>
    <row r="45" spans="1:8" ht="15" customHeight="1">
      <c r="A45" s="128">
        <f t="shared" si="0"/>
        <v>38</v>
      </c>
      <c r="B45" s="152">
        <v>18</v>
      </c>
      <c r="C45" s="129" t="str">
        <f>IF(VLOOKUP($B45,'Champ Classes'!$A:$D,2,FALSE)="","",VLOOKUP($B45,'Champ Classes'!$A:$D,2,FALSE))</f>
        <v>EMV 1</v>
      </c>
      <c r="D45" s="130" t="str">
        <f>CONCATENATE(VLOOKUP(B45,Startlist!B:H,3,FALSE)," / ",VLOOKUP(B45,Startlist!B:H,4,FALSE))</f>
        <v>Alexander Mikhaylov / Normunds Kokins</v>
      </c>
      <c r="E45" s="131" t="str">
        <f>VLOOKUP(B45,Startlist!B:F,5,FALSE)</f>
        <v>EST / LAT</v>
      </c>
      <c r="F45" s="130" t="str">
        <f>VLOOKUP(B45,Startlist!B:H,7,FALSE)</f>
        <v>Ford Fiesta</v>
      </c>
      <c r="G45" s="130" t="str">
        <f>VLOOKUP(B45,Startlist!B:H,6,FALSE)</f>
        <v>NEIKSANS RALLYSPORT</v>
      </c>
      <c r="H45" s="132" t="str">
        <f>IF(VLOOKUP(B45,Results!B:R,$J$1,FALSE)="","No result",VLOOKUP(B45,Results!B:R,$J$1,FALSE))</f>
        <v> 3.45,3</v>
      </c>
    </row>
    <row r="46" spans="1:8" ht="15" customHeight="1">
      <c r="A46" s="128">
        <f t="shared" si="0"/>
        <v>39</v>
      </c>
      <c r="B46" s="152">
        <v>57</v>
      </c>
      <c r="C46" s="129" t="str">
        <f>IF(VLOOKUP($B46,'Champ Classes'!$A:$D,2,FALSE)="","",VLOOKUP($B46,'Champ Classes'!$A:$D,2,FALSE))</f>
        <v>EMV 6</v>
      </c>
      <c r="D46" s="130" t="str">
        <f>CONCATENATE(VLOOKUP(B46,Startlist!B:H,3,FALSE)," / ",VLOOKUP(B46,Startlist!B:H,4,FALSE))</f>
        <v>Tomi Tukiainen / Mikko Pohjanharju</v>
      </c>
      <c r="E46" s="131" t="str">
        <f>VLOOKUP(B46,Startlist!B:F,5,FALSE)</f>
        <v>FIN</v>
      </c>
      <c r="F46" s="130" t="str">
        <f>VLOOKUP(B46,Startlist!B:H,7,FALSE)</f>
        <v>Volkswagen Golf</v>
      </c>
      <c r="G46" s="130" t="str">
        <f>VLOOKUP(B46,Startlist!B:H,6,FALSE)</f>
        <v>TOMI TUKIAINEN</v>
      </c>
      <c r="H46" s="132" t="str">
        <f>IF(VLOOKUP(B46,Results!B:R,$J$1,FALSE)="","No result",VLOOKUP(B46,Results!B:R,$J$1,FALSE))</f>
        <v> 3.45,6</v>
      </c>
    </row>
    <row r="47" spans="1:8" ht="15" customHeight="1">
      <c r="A47" s="128">
        <f t="shared" si="0"/>
        <v>40</v>
      </c>
      <c r="B47" s="152">
        <v>63</v>
      </c>
      <c r="C47" s="129" t="str">
        <f>IF(VLOOKUP($B47,'Champ Classes'!$A:$D,2,FALSE)="","",VLOOKUP($B47,'Champ Classes'!$A:$D,2,FALSE))</f>
        <v>EMV 4</v>
      </c>
      <c r="D47" s="130" t="str">
        <f>CONCATENATE(VLOOKUP(B47,Startlist!B:H,3,FALSE)," / ",VLOOKUP(B47,Startlist!B:H,4,FALSE))</f>
        <v>Henri Franke / Arvo Liimann</v>
      </c>
      <c r="E47" s="131" t="str">
        <f>VLOOKUP(B47,Startlist!B:F,5,FALSE)</f>
        <v>EST</v>
      </c>
      <c r="F47" s="130" t="str">
        <f>VLOOKUP(B47,Startlist!B:H,7,FALSE)</f>
        <v>Subaru Impreza</v>
      </c>
      <c r="G47" s="130" t="str">
        <f>VLOOKUP(B47,Startlist!B:H,6,FALSE)</f>
        <v>CUEKS RACING</v>
      </c>
      <c r="H47" s="132" t="str">
        <f>IF(VLOOKUP(B47,Results!B:R,$J$1,FALSE)="","No result",VLOOKUP(B47,Results!B:R,$J$1,FALSE))</f>
        <v> 3.47,4</v>
      </c>
    </row>
    <row r="48" spans="1:8" ht="15" customHeight="1">
      <c r="A48" s="128">
        <f t="shared" si="0"/>
        <v>41</v>
      </c>
      <c r="B48" s="152">
        <v>112</v>
      </c>
      <c r="C48" s="129" t="str">
        <f>IF(VLOOKUP($B48,'Champ Classes'!$A:$D,2,FALSE)="","",VLOOKUP($B48,'Champ Classes'!$A:$D,2,FALSE))</f>
        <v>EMV 6</v>
      </c>
      <c r="D48" s="130" t="str">
        <f>CONCATENATE(VLOOKUP(B48,Startlist!B:H,3,FALSE)," / ",VLOOKUP(B48,Startlist!B:H,4,FALSE))</f>
        <v>Henri Tuomisto / Jukka Rasi</v>
      </c>
      <c r="E48" s="131" t="str">
        <f>VLOOKUP(B48,Startlist!B:F,5,FALSE)</f>
        <v>FIN</v>
      </c>
      <c r="F48" s="130" t="str">
        <f>VLOOKUP(B48,Startlist!B:H,7,FALSE)</f>
        <v>Opel Astra</v>
      </c>
      <c r="G48" s="130" t="str">
        <f>VLOOKUP(B48,Startlist!B:H,6,FALSE)</f>
        <v>HENRI TUOMISTO</v>
      </c>
      <c r="H48" s="132" t="str">
        <f>IF(VLOOKUP(B48,Results!B:R,$J$1,FALSE)="","No result",VLOOKUP(B48,Results!B:R,$J$1,FALSE))</f>
        <v> 3.49,1</v>
      </c>
    </row>
    <row r="49" spans="1:8" ht="15" customHeight="1">
      <c r="A49" s="128">
        <f t="shared" si="0"/>
        <v>42</v>
      </c>
      <c r="B49" s="152">
        <v>90</v>
      </c>
      <c r="C49" s="129" t="str">
        <f>IF(VLOOKUP($B49,'Champ Classes'!$A:$D,2,FALSE)="","",VLOOKUP($B49,'Champ Classes'!$A:$D,2,FALSE))</f>
        <v>EMV 5</v>
      </c>
      <c r="D49" s="130" t="str">
        <f>CONCATENATE(VLOOKUP(B49,Startlist!B:H,3,FALSE)," / ",VLOOKUP(B49,Startlist!B:H,4,FALSE))</f>
        <v>Klim Baikov / Andrey Kleshchev</v>
      </c>
      <c r="E49" s="131" t="str">
        <f>VLOOKUP(B49,Startlist!B:F,5,FALSE)</f>
        <v>RUS</v>
      </c>
      <c r="F49" s="130" t="str">
        <f>VLOOKUP(B49,Startlist!B:H,7,FALSE)</f>
        <v>Lada VFTS</v>
      </c>
      <c r="G49" s="130" t="str">
        <f>VLOOKUP(B49,Startlist!B:H,6,FALSE)</f>
        <v>KLIM BAIKOV</v>
      </c>
      <c r="H49" s="132" t="str">
        <f>IF(VLOOKUP(B49,Results!B:R,$J$1,FALSE)="","No result",VLOOKUP(B49,Results!B:R,$J$1,FALSE))</f>
        <v> 3.50,3</v>
      </c>
    </row>
    <row r="50" spans="1:8" ht="15" customHeight="1">
      <c r="A50" s="128">
        <f t="shared" si="0"/>
        <v>43</v>
      </c>
      <c r="B50" s="152">
        <v>73</v>
      </c>
      <c r="C50" s="129" t="str">
        <f>IF(VLOOKUP($B50,'Champ Classes'!$A:$D,2,FALSE)="","",VLOOKUP($B50,'Champ Classes'!$A:$D,2,FALSE))</f>
        <v>EMV 7</v>
      </c>
      <c r="D50" s="130" t="str">
        <f>CONCATENATE(VLOOKUP(B50,Startlist!B:H,3,FALSE)," / ",VLOOKUP(B50,Startlist!B:H,4,FALSE))</f>
        <v>Taavi Niinemets / Esko Allika</v>
      </c>
      <c r="E50" s="131" t="str">
        <f>VLOOKUP(B50,Startlist!B:F,5,FALSE)</f>
        <v>EST</v>
      </c>
      <c r="F50" s="130" t="str">
        <f>VLOOKUP(B50,Startlist!B:H,7,FALSE)</f>
        <v>BMW M3</v>
      </c>
      <c r="G50" s="130" t="str">
        <f>VLOOKUP(B50,Startlist!B:H,6,FALSE)</f>
        <v>JUURU TEHNIKAKLUBI</v>
      </c>
      <c r="H50" s="132" t="str">
        <f>IF(VLOOKUP(B50,Results!B:R,$J$1,FALSE)="","No result",VLOOKUP(B50,Results!B:R,$J$1,FALSE))</f>
        <v> 3.50,6</v>
      </c>
    </row>
    <row r="51" spans="1:8" ht="15" customHeight="1">
      <c r="A51" s="128">
        <f t="shared" si="0"/>
        <v>44</v>
      </c>
      <c r="B51" s="152">
        <v>77</v>
      </c>
      <c r="C51" s="129" t="str">
        <f>IF(VLOOKUP($B51,'Champ Classes'!$A:$D,2,FALSE)="","",VLOOKUP($B51,'Champ Classes'!$A:$D,2,FALSE))</f>
        <v>EMV 7</v>
      </c>
      <c r="D51" s="130" t="str">
        <f>CONCATENATE(VLOOKUP(B51,Startlist!B:H,3,FALSE)," / ",VLOOKUP(B51,Startlist!B:H,4,FALSE))</f>
        <v>Juha Hautala / Jonne Luotonen</v>
      </c>
      <c r="E51" s="131" t="str">
        <f>VLOOKUP(B51,Startlist!B:F,5,FALSE)</f>
        <v>FIN</v>
      </c>
      <c r="F51" s="130" t="str">
        <f>VLOOKUP(B51,Startlist!B:H,7,FALSE)</f>
        <v>MB 190 2.5-16V</v>
      </c>
      <c r="G51" s="130" t="str">
        <f>VLOOKUP(B51,Startlist!B:H,6,FALSE)</f>
        <v>RTE MOTORSPORT</v>
      </c>
      <c r="H51" s="132" t="str">
        <f>IF(VLOOKUP(B51,Results!B:R,$J$1,FALSE)="","No result",VLOOKUP(B51,Results!B:R,$J$1,FALSE))</f>
        <v> 3.51,3</v>
      </c>
    </row>
    <row r="52" spans="1:8" ht="15" customHeight="1">
      <c r="A52" s="128">
        <f t="shared" si="0"/>
        <v>45</v>
      </c>
      <c r="B52" s="152">
        <v>92</v>
      </c>
      <c r="C52" s="129" t="str">
        <f>IF(VLOOKUP($B52,'Champ Classes'!$A:$D,2,FALSE)="","",VLOOKUP($B52,'Champ Classes'!$A:$D,2,FALSE))</f>
        <v>EMV 6</v>
      </c>
      <c r="D52" s="130" t="str">
        <f>CONCATENATE(VLOOKUP(B52,Startlist!B:H,3,FALSE)," / ",VLOOKUP(B52,Startlist!B:H,4,FALSE))</f>
        <v>Tommi Huhtala / Sami Sulonen</v>
      </c>
      <c r="E52" s="131" t="str">
        <f>VLOOKUP(B52,Startlist!B:F,5,FALSE)</f>
        <v>FIN</v>
      </c>
      <c r="F52" s="130" t="str">
        <f>VLOOKUP(B52,Startlist!B:H,7,FALSE)</f>
        <v>Ford Escort RS2000</v>
      </c>
      <c r="G52" s="130" t="str">
        <f>VLOOKUP(B52,Startlist!B:H,6,FALSE)</f>
        <v>TOMMI HUHTALA</v>
      </c>
      <c r="H52" s="132" t="str">
        <f>IF(VLOOKUP(B52,Results!B:R,$J$1,FALSE)="","No result",VLOOKUP(B52,Results!B:R,$J$1,FALSE))</f>
        <v> 3.51,3</v>
      </c>
    </row>
    <row r="53" spans="1:8" ht="15" customHeight="1">
      <c r="A53" s="128">
        <f t="shared" si="0"/>
        <v>46</v>
      </c>
      <c r="B53" s="152">
        <v>30</v>
      </c>
      <c r="C53" s="129" t="str">
        <f>IF(VLOOKUP($B53,'Champ Classes'!$A:$D,2,FALSE)="","",VLOOKUP($B53,'Champ Classes'!$A:$D,2,FALSE))</f>
        <v>EMV 3</v>
      </c>
      <c r="D53" s="130" t="str">
        <f>CONCATENATE(VLOOKUP(B53,Startlist!B:H,3,FALSE)," / ",VLOOKUP(B53,Startlist!B:H,4,FALSE))</f>
        <v>Tanel Samm / Sander Pärn</v>
      </c>
      <c r="E53" s="131" t="str">
        <f>VLOOKUP(B53,Startlist!B:F,5,FALSE)</f>
        <v>EST</v>
      </c>
      <c r="F53" s="130" t="str">
        <f>VLOOKUP(B53,Startlist!B:H,7,FALSE)</f>
        <v>Ford Fiesta R2T</v>
      </c>
      <c r="G53" s="130" t="str">
        <f>VLOOKUP(B53,Startlist!B:H,6,FALSE)</f>
        <v>G.M.RACING SK</v>
      </c>
      <c r="H53" s="132" t="str">
        <f>IF(VLOOKUP(B53,Results!B:R,$J$1,FALSE)="","No result",VLOOKUP(B53,Results!B:R,$J$1,FALSE))</f>
        <v> 3.52,0</v>
      </c>
    </row>
    <row r="54" spans="1:8" ht="15" customHeight="1">
      <c r="A54" s="128">
        <f t="shared" si="0"/>
        <v>47</v>
      </c>
      <c r="B54" s="152">
        <v>31</v>
      </c>
      <c r="C54" s="129" t="str">
        <f>IF(VLOOKUP($B54,'Champ Classes'!$A:$D,2,FALSE)="","",VLOOKUP($B54,'Champ Classes'!$A:$D,2,FALSE))</f>
        <v>EMV 3</v>
      </c>
      <c r="D54" s="130" t="str">
        <f>CONCATENATE(VLOOKUP(B54,Startlist!B:H,3,FALSE)," / ",VLOOKUP(B54,Startlist!B:H,4,FALSE))</f>
        <v>Henrikas Matijosaitis / Mindaugas Cepulis</v>
      </c>
      <c r="E54" s="131" t="str">
        <f>VLOOKUP(B54,Startlist!B:F,5,FALSE)</f>
        <v>LIT</v>
      </c>
      <c r="F54" s="130" t="str">
        <f>VLOOKUP(B54,Startlist!B:H,7,FALSE)</f>
        <v>Ford Fiesta</v>
      </c>
      <c r="G54" s="130" t="str">
        <f>VLOOKUP(B54,Startlist!B:H,6,FALSE)</f>
        <v>G.M.RACING SK</v>
      </c>
      <c r="H54" s="132" t="str">
        <f>IF(VLOOKUP(B54,Results!B:R,$J$1,FALSE)="","No result",VLOOKUP(B54,Results!B:R,$J$1,FALSE))</f>
        <v> 3.53,0</v>
      </c>
    </row>
    <row r="55" spans="1:8" ht="15" customHeight="1">
      <c r="A55" s="128">
        <f t="shared" si="0"/>
        <v>48</v>
      </c>
      <c r="B55" s="152">
        <v>116</v>
      </c>
      <c r="C55" s="129" t="str">
        <f>IF(VLOOKUP($B55,'Champ Classes'!$A:$D,2,FALSE)="","",VLOOKUP($B55,'Champ Classes'!$A:$D,2,FALSE))</f>
        <v>EMV 5</v>
      </c>
      <c r="D55" s="130" t="str">
        <f>CONCATENATE(VLOOKUP(B55,Startlist!B:H,3,FALSE)," / ",VLOOKUP(B55,Startlist!B:H,4,FALSE))</f>
        <v>Teemu Kiiski / Sami Jokioinen</v>
      </c>
      <c r="E55" s="131" t="str">
        <f>VLOOKUP(B55,Startlist!B:F,5,FALSE)</f>
        <v>FIN</v>
      </c>
      <c r="F55" s="130" t="str">
        <f>VLOOKUP(B55,Startlist!B:H,7,FALSE)</f>
        <v>Ford Fiesta</v>
      </c>
      <c r="G55" s="130" t="str">
        <f>VLOOKUP(B55,Startlist!B:H,6,FALSE)</f>
        <v>TEEMU KIISKI</v>
      </c>
      <c r="H55" s="132" t="str">
        <f>IF(VLOOKUP(B55,Results!B:R,$J$1,FALSE)="","No result",VLOOKUP(B55,Results!B:R,$J$1,FALSE))</f>
        <v> 3.54,6</v>
      </c>
    </row>
    <row r="56" spans="1:8" ht="15" customHeight="1">
      <c r="A56" s="128">
        <f t="shared" si="0"/>
        <v>49</v>
      </c>
      <c r="B56" s="152">
        <v>74</v>
      </c>
      <c r="C56" s="129" t="str">
        <f>IF(VLOOKUP($B56,'Champ Classes'!$A:$D,2,FALSE)="","",VLOOKUP($B56,'Champ Classes'!$A:$D,2,FALSE))</f>
        <v>EMV 5</v>
      </c>
      <c r="D56" s="130" t="str">
        <f>CONCATENATE(VLOOKUP(B56,Startlist!B:H,3,FALSE)," / ",VLOOKUP(B56,Startlist!B:H,4,FALSE))</f>
        <v>Kermo Laus / Alain Sivous</v>
      </c>
      <c r="E56" s="131" t="str">
        <f>VLOOKUP(B56,Startlist!B:F,5,FALSE)</f>
        <v>EST</v>
      </c>
      <c r="F56" s="130" t="str">
        <f>VLOOKUP(B56,Startlist!B:H,7,FALSE)</f>
        <v>Nissan Sunny</v>
      </c>
      <c r="G56" s="130" t="str">
        <f>VLOOKUP(B56,Startlist!B:H,6,FALSE)</f>
        <v>PIHTLA RT</v>
      </c>
      <c r="H56" s="132" t="str">
        <f>IF(VLOOKUP(B56,Results!B:R,$J$1,FALSE)="","No result",VLOOKUP(B56,Results!B:R,$J$1,FALSE))</f>
        <v> 3.54,8</v>
      </c>
    </row>
    <row r="57" spans="1:8" ht="15" customHeight="1">
      <c r="A57" s="128">
        <f t="shared" si="0"/>
        <v>50</v>
      </c>
      <c r="B57" s="152">
        <v>108</v>
      </c>
      <c r="C57" s="129" t="str">
        <f>IF(VLOOKUP($B57,'Champ Classes'!$A:$D,2,FALSE)="","",VLOOKUP($B57,'Champ Classes'!$A:$D,2,FALSE))</f>
        <v>EMV 7</v>
      </c>
      <c r="D57" s="130" t="str">
        <f>CONCATENATE(VLOOKUP(B57,Startlist!B:H,3,FALSE)," / ",VLOOKUP(B57,Startlist!B:H,4,FALSE))</f>
        <v>Kasper Koosa / Tarvi Trees</v>
      </c>
      <c r="E57" s="131" t="str">
        <f>VLOOKUP(B57,Startlist!B:F,5,FALSE)</f>
        <v>EST</v>
      </c>
      <c r="F57" s="130" t="str">
        <f>VLOOKUP(B57,Startlist!B:H,7,FALSE)</f>
        <v>BMW Compact</v>
      </c>
      <c r="G57" s="130" t="str">
        <f>VLOOKUP(B57,Startlist!B:H,6,FALSE)</f>
        <v>A1M MOTORSPORT</v>
      </c>
      <c r="H57" s="132" t="str">
        <f>IF(VLOOKUP(B57,Results!B:R,$J$1,FALSE)="","No result",VLOOKUP(B57,Results!B:R,$J$1,FALSE))</f>
        <v> 3.55,9</v>
      </c>
    </row>
    <row r="58" spans="1:8" ht="15" customHeight="1">
      <c r="A58" s="128">
        <f t="shared" si="0"/>
        <v>51</v>
      </c>
      <c r="B58" s="152">
        <v>162</v>
      </c>
      <c r="C58" s="129" t="str">
        <f>IF(VLOOKUP($B58,'Champ Classes'!$A:$D,2,FALSE)="","",VLOOKUP($B58,'Champ Classes'!$A:$D,2,FALSE))</f>
        <v>EMV 8</v>
      </c>
      <c r="D58" s="130" t="str">
        <f>CONCATENATE(VLOOKUP(B58,Startlist!B:H,3,FALSE)," / ",VLOOKUP(B58,Startlist!B:H,4,FALSE))</f>
        <v>Raik-Karl Aarma / Alo Vahtmäe</v>
      </c>
      <c r="E58" s="131" t="str">
        <f>VLOOKUP(B58,Startlist!B:F,5,FALSE)</f>
        <v>EST</v>
      </c>
      <c r="F58" s="130" t="str">
        <f>VLOOKUP(B58,Startlist!B:H,7,FALSE)</f>
        <v>GAZ 51</v>
      </c>
      <c r="G58" s="130" t="str">
        <f>VLOOKUP(B58,Startlist!B:H,6,FALSE)</f>
        <v>JUURU TEHNIKAKLUBI</v>
      </c>
      <c r="H58" s="132" t="str">
        <f>IF(VLOOKUP(B58,Results!B:R,$J$1,FALSE)="","No result",VLOOKUP(B58,Results!B:R,$J$1,FALSE))</f>
        <v> 3.56,8</v>
      </c>
    </row>
    <row r="59" spans="1:8" ht="15" customHeight="1">
      <c r="A59" s="128">
        <f t="shared" si="0"/>
        <v>52</v>
      </c>
      <c r="B59" s="152">
        <v>89</v>
      </c>
      <c r="C59" s="129" t="str">
        <f>IF(VLOOKUP($B59,'Champ Classes'!$A:$D,2,FALSE)="","",VLOOKUP($B59,'Champ Classes'!$A:$D,2,FALSE))</f>
        <v>EMV 5</v>
      </c>
      <c r="D59" s="130" t="str">
        <f>CONCATENATE(VLOOKUP(B59,Startlist!B:H,3,FALSE)," / ",VLOOKUP(B59,Startlist!B:H,4,FALSE))</f>
        <v>Raido Laulik / Gunnar Heina</v>
      </c>
      <c r="E59" s="131" t="str">
        <f>VLOOKUP(B59,Startlist!B:F,5,FALSE)</f>
        <v>EST</v>
      </c>
      <c r="F59" s="130" t="str">
        <f>VLOOKUP(B59,Startlist!B:H,7,FALSE)</f>
        <v>Nissan Sunny</v>
      </c>
      <c r="G59" s="130" t="str">
        <f>VLOOKUP(B59,Startlist!B:H,6,FALSE)</f>
        <v>MILREM MOTORSPORT</v>
      </c>
      <c r="H59" s="132" t="str">
        <f>IF(VLOOKUP(B59,Results!B:R,$J$1,FALSE)="","No result",VLOOKUP(B59,Results!B:R,$J$1,FALSE))</f>
        <v> 3.58,5</v>
      </c>
    </row>
    <row r="60" spans="1:8" ht="15" customHeight="1">
      <c r="A60" s="128">
        <f t="shared" si="0"/>
        <v>53</v>
      </c>
      <c r="B60" s="152">
        <v>96</v>
      </c>
      <c r="C60" s="129" t="str">
        <f>IF(VLOOKUP($B60,'Champ Classes'!$A:$D,2,FALSE)="","",VLOOKUP($B60,'Champ Classes'!$A:$D,2,FALSE))</f>
        <v>EMV 6</v>
      </c>
      <c r="D60" s="130" t="str">
        <f>CONCATENATE(VLOOKUP(B60,Startlist!B:H,3,FALSE)," / ",VLOOKUP(B60,Startlist!B:H,4,FALSE))</f>
        <v>Karmo Karelson / Karol Pert</v>
      </c>
      <c r="E60" s="131" t="str">
        <f>VLOOKUP(B60,Startlist!B:F,5,FALSE)</f>
        <v>EST</v>
      </c>
      <c r="F60" s="130" t="str">
        <f>VLOOKUP(B60,Startlist!B:H,7,FALSE)</f>
        <v>Honda Civic Type-R</v>
      </c>
      <c r="G60" s="130" t="str">
        <f>VLOOKUP(B60,Startlist!B:H,6,FALSE)</f>
        <v>KAUR MOTORSPORT</v>
      </c>
      <c r="H60" s="132" t="str">
        <f>IF(VLOOKUP(B60,Results!B:R,$J$1,FALSE)="","No result",VLOOKUP(B60,Results!B:R,$J$1,FALSE))</f>
        <v> 3.58,5</v>
      </c>
    </row>
    <row r="61" spans="1:8" ht="15" customHeight="1">
      <c r="A61" s="128">
        <f aca="true" t="shared" si="1" ref="A61:A80">A60+1</f>
        <v>54</v>
      </c>
      <c r="B61" s="152">
        <v>72</v>
      </c>
      <c r="C61" s="129" t="str">
        <f>IF(VLOOKUP($B61,'Champ Classes'!$A:$D,2,FALSE)="","",VLOOKUP($B61,'Champ Classes'!$A:$D,2,FALSE))</f>
        <v>EMV 4</v>
      </c>
      <c r="D61" s="130" t="str">
        <f>CONCATENATE(VLOOKUP(B61,Startlist!B:H,3,FALSE)," / ",VLOOKUP(B61,Startlist!B:H,4,FALSE))</f>
        <v>Krisjanis-Zintis Putnins / Martins Purins</v>
      </c>
      <c r="E61" s="131" t="str">
        <f>VLOOKUP(B61,Startlist!B:F,5,FALSE)</f>
        <v>LAT</v>
      </c>
      <c r="F61" s="130" t="str">
        <f>VLOOKUP(B61,Startlist!B:H,7,FALSE)</f>
        <v>Mitsubishi Lancer Evo 8</v>
      </c>
      <c r="G61" s="130" t="str">
        <f>VLOOKUP(B61,Startlist!B:H,6,FALSE)</f>
        <v>RALLYWORKSHOP ERST FINANCE</v>
      </c>
      <c r="H61" s="132" t="str">
        <f>IF(VLOOKUP(B61,Results!B:R,$J$1,FALSE)="","No result",VLOOKUP(B61,Results!B:R,$J$1,FALSE))</f>
        <v> 3.59,2</v>
      </c>
    </row>
    <row r="62" spans="1:8" ht="15" customHeight="1">
      <c r="A62" s="128">
        <f t="shared" si="1"/>
        <v>55</v>
      </c>
      <c r="B62" s="152">
        <v>52</v>
      </c>
      <c r="C62" s="129" t="str">
        <f>IF(VLOOKUP($B62,'Champ Classes'!$A:$D,2,FALSE)="","",VLOOKUP($B62,'Champ Classes'!$A:$D,2,FALSE))</f>
        <v>EMV 2</v>
      </c>
      <c r="D62" s="130" t="str">
        <f>CONCATENATE(VLOOKUP(B62,Startlist!B:H,3,FALSE)," / ",VLOOKUP(B62,Startlist!B:H,4,FALSE))</f>
        <v>Igor Widlak / Lukasz Wloch</v>
      </c>
      <c r="E62" s="131" t="str">
        <f>VLOOKUP(B62,Startlist!B:F,5,FALSE)</f>
        <v>POL</v>
      </c>
      <c r="F62" s="130" t="str">
        <f>VLOOKUP(B62,Startlist!B:H,7,FALSE)</f>
        <v>Mitsubishi Lancer Evo 10</v>
      </c>
      <c r="G62" s="130" t="str">
        <f>VLOOKUP(B62,Startlist!B:H,6,FALSE)</f>
        <v>NEIKSANS RALLYSPORT</v>
      </c>
      <c r="H62" s="132" t="str">
        <f>IF(VLOOKUP(B62,Results!B:R,$J$1,FALSE)="","No result",VLOOKUP(B62,Results!B:R,$J$1,FALSE))</f>
        <v> 4.01,4</v>
      </c>
    </row>
    <row r="63" spans="1:8" ht="15" customHeight="1">
      <c r="A63" s="128">
        <f t="shared" si="1"/>
        <v>56</v>
      </c>
      <c r="B63" s="152">
        <v>144</v>
      </c>
      <c r="C63" s="129" t="str">
        <f>IF(VLOOKUP($B63,'Champ Classes'!$A:$D,2,FALSE)="","",VLOOKUP($B63,'Champ Classes'!$A:$D,2,FALSE))</f>
        <v>EMV 5</v>
      </c>
      <c r="D63" s="130" t="str">
        <f>CONCATENATE(VLOOKUP(B63,Startlist!B:H,3,FALSE)," / ",VLOOKUP(B63,Startlist!B:H,4,FALSE))</f>
        <v>Anton Grishenkov / Dmitriy Koksharov</v>
      </c>
      <c r="E63" s="131" t="str">
        <f>VLOOKUP(B63,Startlist!B:F,5,FALSE)</f>
        <v>RUS</v>
      </c>
      <c r="F63" s="130" t="str">
        <f>VLOOKUP(B63,Startlist!B:H,7,FALSE)</f>
        <v>Lada Kalina</v>
      </c>
      <c r="G63" s="130" t="str">
        <f>VLOOKUP(B63,Startlist!B:H,6,FALSE)</f>
        <v>ANTON GRISHENKOV</v>
      </c>
      <c r="H63" s="132" t="str">
        <f>IF(VLOOKUP(B63,Results!B:R,$J$1,FALSE)="","No result",VLOOKUP(B63,Results!B:R,$J$1,FALSE))</f>
        <v> 4.02,3</v>
      </c>
    </row>
    <row r="64" spans="1:8" ht="15" customHeight="1">
      <c r="A64" s="128">
        <f t="shared" si="1"/>
        <v>57</v>
      </c>
      <c r="B64" s="152">
        <v>129</v>
      </c>
      <c r="C64" s="129" t="str">
        <f>IF(VLOOKUP($B64,'Champ Classes'!$A:$D,2,FALSE)="","",VLOOKUP($B64,'Champ Classes'!$A:$D,2,FALSE))</f>
        <v>EMV 7</v>
      </c>
      <c r="D64" s="130" t="str">
        <f>CONCATENATE(VLOOKUP(B64,Startlist!B:H,3,FALSE)," / ",VLOOKUP(B64,Startlist!B:H,4,FALSE))</f>
        <v>Siim Järveots / Priit Järveots</v>
      </c>
      <c r="E64" s="131" t="str">
        <f>VLOOKUP(B64,Startlist!B:F,5,FALSE)</f>
        <v>EST</v>
      </c>
      <c r="F64" s="130" t="str">
        <f>VLOOKUP(B64,Startlist!B:H,7,FALSE)</f>
        <v>BMW 323I</v>
      </c>
      <c r="G64" s="130" t="str">
        <f>VLOOKUP(B64,Startlist!B:H,6,FALSE)</f>
        <v>PIHTLA RT</v>
      </c>
      <c r="H64" s="132" t="str">
        <f>IF(VLOOKUP(B64,Results!B:R,$J$1,FALSE)="","No result",VLOOKUP(B64,Results!B:R,$J$1,FALSE))</f>
        <v> 4.04,6</v>
      </c>
    </row>
    <row r="65" spans="1:8" ht="15" customHeight="1">
      <c r="A65" s="128">
        <f t="shared" si="1"/>
        <v>58</v>
      </c>
      <c r="B65" s="152">
        <v>107</v>
      </c>
      <c r="C65" s="129" t="str">
        <f>IF(VLOOKUP($B65,'Champ Classes'!$A:$D,2,FALSE)="","",VLOOKUP($B65,'Champ Classes'!$A:$D,2,FALSE))</f>
        <v>EMV 6</v>
      </c>
      <c r="D65" s="130" t="str">
        <f>CONCATENATE(VLOOKUP(B65,Startlist!B:H,3,FALSE)," / ",VLOOKUP(B65,Startlist!B:H,4,FALSE))</f>
        <v>Raino Friedemann / Kristjan Must</v>
      </c>
      <c r="E65" s="131" t="str">
        <f>VLOOKUP(B65,Startlist!B:F,5,FALSE)</f>
        <v>EST</v>
      </c>
      <c r="F65" s="130" t="str">
        <f>VLOOKUP(B65,Startlist!B:H,7,FALSE)</f>
        <v>Honda Civic Type-R</v>
      </c>
      <c r="G65" s="130" t="str">
        <f>VLOOKUP(B65,Startlist!B:H,6,FALSE)</f>
        <v>CUEKS RACING</v>
      </c>
      <c r="H65" s="132" t="str">
        <f>IF(VLOOKUP(B65,Results!B:R,$J$1,FALSE)="","No result",VLOOKUP(B65,Results!B:R,$J$1,FALSE))</f>
        <v> 4.05,0</v>
      </c>
    </row>
    <row r="66" spans="1:8" ht="15" customHeight="1">
      <c r="A66" s="128">
        <f t="shared" si="1"/>
        <v>59</v>
      </c>
      <c r="B66" s="152">
        <v>119</v>
      </c>
      <c r="C66" s="129" t="str">
        <f>IF(VLOOKUP($B66,'Champ Classes'!$A:$D,2,FALSE)="","",VLOOKUP($B66,'Champ Classes'!$A:$D,2,FALSE))</f>
        <v>EMV 7</v>
      </c>
      <c r="D66" s="130" t="str">
        <f>CONCATENATE(VLOOKUP(B66,Startlist!B:H,3,FALSE)," / ",VLOOKUP(B66,Startlist!B:H,4,FALSE))</f>
        <v>Bogdan Shemet / Sven Andevei</v>
      </c>
      <c r="E66" s="131" t="str">
        <f>VLOOKUP(B66,Startlist!B:F,5,FALSE)</f>
        <v>EST</v>
      </c>
      <c r="F66" s="130" t="str">
        <f>VLOOKUP(B66,Startlist!B:H,7,FALSE)</f>
        <v>BMW 320I</v>
      </c>
      <c r="G66" s="130" t="str">
        <f>VLOOKUP(B66,Startlist!B:H,6,FALSE)</f>
        <v>MRF MOTORSPORT</v>
      </c>
      <c r="H66" s="132" t="str">
        <f>IF(VLOOKUP(B66,Results!B:R,$J$1,FALSE)="","No result",VLOOKUP(B66,Results!B:R,$J$1,FALSE))</f>
        <v> 4.06,5</v>
      </c>
    </row>
    <row r="67" spans="1:8" ht="15" customHeight="1">
      <c r="A67" s="128">
        <f t="shared" si="1"/>
        <v>60</v>
      </c>
      <c r="B67" s="152">
        <v>93</v>
      </c>
      <c r="C67" s="129" t="str">
        <f>IF(VLOOKUP($B67,'Champ Classes'!$A:$D,2,FALSE)="","",VLOOKUP($B67,'Champ Classes'!$A:$D,2,FALSE))</f>
        <v>EMV 6</v>
      </c>
      <c r="D67" s="130" t="str">
        <f>CONCATENATE(VLOOKUP(B67,Startlist!B:H,3,FALSE)," / ",VLOOKUP(B67,Startlist!B:H,4,FALSE))</f>
        <v>Gert Virves / Tiit Pōlluäär</v>
      </c>
      <c r="E67" s="131" t="str">
        <f>VLOOKUP(B67,Startlist!B:F,5,FALSE)</f>
        <v>EST</v>
      </c>
      <c r="F67" s="130" t="str">
        <f>VLOOKUP(B67,Startlist!B:H,7,FALSE)</f>
        <v>Opel Astra</v>
      </c>
      <c r="G67" s="130" t="str">
        <f>VLOOKUP(B67,Startlist!B:H,6,FALSE)</f>
        <v>PIHTLA RT</v>
      </c>
      <c r="H67" s="132" t="str">
        <f>IF(VLOOKUP(B67,Results!B:R,$J$1,FALSE)="","No result",VLOOKUP(B67,Results!B:R,$J$1,FALSE))</f>
        <v> 4.08,0</v>
      </c>
    </row>
    <row r="68" spans="1:8" ht="15" customHeight="1">
      <c r="A68" s="128">
        <f t="shared" si="1"/>
        <v>61</v>
      </c>
      <c r="B68" s="152">
        <v>135</v>
      </c>
      <c r="C68" s="129" t="str">
        <f>IF(VLOOKUP($B68,'Champ Classes'!$A:$D,2,FALSE)="","",VLOOKUP($B68,'Champ Classes'!$A:$D,2,FALSE))</f>
        <v>EMV 7</v>
      </c>
      <c r="D68" s="130" t="str">
        <f>CONCATENATE(VLOOKUP(B68,Startlist!B:H,3,FALSE)," / ",VLOOKUP(B68,Startlist!B:H,4,FALSE))</f>
        <v>Raul Mölder / Enri Tiitson</v>
      </c>
      <c r="E68" s="131" t="str">
        <f>VLOOKUP(B68,Startlist!B:F,5,FALSE)</f>
        <v>EST</v>
      </c>
      <c r="F68" s="130" t="str">
        <f>VLOOKUP(B68,Startlist!B:H,7,FALSE)</f>
        <v>BMW 328</v>
      </c>
      <c r="G68" s="130" t="str">
        <f>VLOOKUP(B68,Startlist!B:H,6,FALSE)</f>
        <v>PIHTLA RT</v>
      </c>
      <c r="H68" s="132" t="str">
        <f>IF(VLOOKUP(B68,Results!B:R,$J$1,FALSE)="","No result",VLOOKUP(B68,Results!B:R,$J$1,FALSE))</f>
        <v> 4.09,4</v>
      </c>
    </row>
    <row r="69" spans="1:8" ht="15" customHeight="1">
      <c r="A69" s="128">
        <f t="shared" si="1"/>
        <v>62</v>
      </c>
      <c r="B69" s="152">
        <v>132</v>
      </c>
      <c r="C69" s="129" t="str">
        <f>IF(VLOOKUP($B69,'Champ Classes'!$A:$D,2,FALSE)="","",VLOOKUP($B69,'Champ Classes'!$A:$D,2,FALSE))</f>
        <v>EMV 7</v>
      </c>
      <c r="D69" s="130" t="str">
        <f>CONCATENATE(VLOOKUP(B69,Startlist!B:H,3,FALSE)," / ",VLOOKUP(B69,Startlist!B:H,4,FALSE))</f>
        <v>Kristjan Purje / Timo Taniel</v>
      </c>
      <c r="E69" s="131" t="str">
        <f>VLOOKUP(B69,Startlist!B:F,5,FALSE)</f>
        <v>EST</v>
      </c>
      <c r="F69" s="130" t="str">
        <f>VLOOKUP(B69,Startlist!B:H,7,FALSE)</f>
        <v>BMW Compact</v>
      </c>
      <c r="G69" s="130" t="str">
        <f>VLOOKUP(B69,Startlist!B:H,6,FALSE)</f>
        <v>KAUR MOTORSPORT</v>
      </c>
      <c r="H69" s="132" t="str">
        <f>IF(VLOOKUP(B69,Results!B:R,$J$1,FALSE)="","No result",VLOOKUP(B69,Results!B:R,$J$1,FALSE))</f>
        <v> 4.10,2</v>
      </c>
    </row>
    <row r="70" spans="1:8" ht="15" customHeight="1">
      <c r="A70" s="128">
        <f t="shared" si="1"/>
        <v>63</v>
      </c>
      <c r="B70" s="152">
        <v>151</v>
      </c>
      <c r="C70" s="129" t="str">
        <f>IF(VLOOKUP($B70,'Champ Classes'!$A:$D,2,FALSE)="","",VLOOKUP($B70,'Champ Classes'!$A:$D,2,FALSE))</f>
        <v>EMV 8</v>
      </c>
      <c r="D70" s="130" t="str">
        <f>CONCATENATE(VLOOKUP(B70,Startlist!B:H,3,FALSE)," / ",VLOOKUP(B70,Startlist!B:H,4,FALSE))</f>
        <v>Tarmo Bortnik / Rain Kaljura</v>
      </c>
      <c r="E70" s="131" t="str">
        <f>VLOOKUP(B70,Startlist!B:F,5,FALSE)</f>
        <v>EST</v>
      </c>
      <c r="F70" s="130" t="str">
        <f>VLOOKUP(B70,Startlist!B:H,7,FALSE)</f>
        <v>GAZ 51</v>
      </c>
      <c r="G70" s="130" t="str">
        <f>VLOOKUP(B70,Startlist!B:H,6,FALSE)</f>
        <v>JUURU TEHNIKAKLUBI</v>
      </c>
      <c r="H70" s="132" t="str">
        <f>IF(VLOOKUP(B70,Results!B:R,$J$1,FALSE)="","No result",VLOOKUP(B70,Results!B:R,$J$1,FALSE))</f>
        <v> 4.10,3</v>
      </c>
    </row>
    <row r="71" spans="1:8" ht="15" customHeight="1">
      <c r="A71" s="128">
        <f t="shared" si="1"/>
        <v>64</v>
      </c>
      <c r="B71" s="152">
        <v>142</v>
      </c>
      <c r="C71" s="129" t="str">
        <f>IF(VLOOKUP($B71,'Champ Classes'!$A:$D,2,FALSE)="","",VLOOKUP($B71,'Champ Classes'!$A:$D,2,FALSE))</f>
        <v>EMV 5</v>
      </c>
      <c r="D71" s="130" t="str">
        <f>CONCATENATE(VLOOKUP(B71,Startlist!B:H,3,FALSE)," / ",VLOOKUP(B71,Startlist!B:H,4,FALSE))</f>
        <v>Janek Ojala / Marko Heinoja</v>
      </c>
      <c r="E71" s="131" t="str">
        <f>VLOOKUP(B71,Startlist!B:F,5,FALSE)</f>
        <v>EST</v>
      </c>
      <c r="F71" s="130" t="str">
        <f>VLOOKUP(B71,Startlist!B:H,7,FALSE)</f>
        <v>Nissan Sunny</v>
      </c>
      <c r="G71" s="130" t="str">
        <f>VLOOKUP(B71,Startlist!B:H,6,FALSE)</f>
        <v>MURAKAS RACING</v>
      </c>
      <c r="H71" s="132" t="str">
        <f>IF(VLOOKUP(B71,Results!B:R,$J$1,FALSE)="","No result",VLOOKUP(B71,Results!B:R,$J$1,FALSE))</f>
        <v> 4.11,5</v>
      </c>
    </row>
    <row r="72" spans="1:8" ht="15" customHeight="1">
      <c r="A72" s="128">
        <f t="shared" si="1"/>
        <v>65</v>
      </c>
      <c r="B72" s="152">
        <v>150</v>
      </c>
      <c r="C72" s="129" t="str">
        <f>IF(VLOOKUP($B72,'Champ Classes'!$A:$D,2,FALSE)="","",VLOOKUP($B72,'Champ Classes'!$A:$D,2,FALSE))</f>
        <v>EMV 8</v>
      </c>
      <c r="D72" s="130" t="str">
        <f>CONCATENATE(VLOOKUP(B72,Startlist!B:H,3,FALSE)," / ",VLOOKUP(B72,Startlist!B:H,4,FALSE))</f>
        <v>Meelis Hirsnik / Kaido Oru</v>
      </c>
      <c r="E72" s="131" t="str">
        <f>VLOOKUP(B72,Startlist!B:F,5,FALSE)</f>
        <v>EST</v>
      </c>
      <c r="F72" s="130" t="str">
        <f>VLOOKUP(B72,Startlist!B:H,7,FALSE)</f>
        <v>GAZ 52</v>
      </c>
      <c r="G72" s="130" t="str">
        <f>VLOOKUP(B72,Startlist!B:H,6,FALSE)</f>
        <v>KUPATAMA MOTORSPORT</v>
      </c>
      <c r="H72" s="132" t="str">
        <f>IF(VLOOKUP(B72,Results!B:R,$J$1,FALSE)="","No result",VLOOKUP(B72,Results!B:R,$J$1,FALSE))</f>
        <v> 4.11,6</v>
      </c>
    </row>
    <row r="73" spans="1:8" ht="15" customHeight="1">
      <c r="A73" s="128">
        <f t="shared" si="1"/>
        <v>66</v>
      </c>
      <c r="B73" s="152">
        <v>105</v>
      </c>
      <c r="C73" s="129" t="str">
        <f>IF(VLOOKUP($B73,'Champ Classes'!$A:$D,2,FALSE)="","",VLOOKUP($B73,'Champ Classes'!$A:$D,2,FALSE))</f>
        <v>EMV 5</v>
      </c>
      <c r="D73" s="130" t="str">
        <f>CONCATENATE(VLOOKUP(B73,Startlist!B:H,3,FALSE)," / ",VLOOKUP(B73,Startlist!B:H,4,FALSE))</f>
        <v>Vaido Tali / Taavi Udevald</v>
      </c>
      <c r="E73" s="131" t="str">
        <f>VLOOKUP(B73,Startlist!B:F,5,FALSE)</f>
        <v>EST</v>
      </c>
      <c r="F73" s="130" t="str">
        <f>VLOOKUP(B73,Startlist!B:H,7,FALSE)</f>
        <v>Lada VFTS</v>
      </c>
      <c r="G73" s="130" t="str">
        <f>VLOOKUP(B73,Startlist!B:H,6,FALSE)</f>
        <v>KAUR MOTORSPORT</v>
      </c>
      <c r="H73" s="132" t="str">
        <f>IF(VLOOKUP(B73,Results!B:R,$J$1,FALSE)="","No result",VLOOKUP(B73,Results!B:R,$J$1,FALSE))</f>
        <v> 4.11,8</v>
      </c>
    </row>
    <row r="74" spans="1:8" ht="15" customHeight="1">
      <c r="A74" s="128">
        <f t="shared" si="1"/>
        <v>67</v>
      </c>
      <c r="B74" s="152">
        <v>163</v>
      </c>
      <c r="C74" s="129" t="str">
        <f>IF(VLOOKUP($B74,'Champ Classes'!$A:$D,2,FALSE)="","",VLOOKUP($B74,'Champ Classes'!$A:$D,2,FALSE))</f>
        <v>EMV 8</v>
      </c>
      <c r="D74" s="130" t="str">
        <f>CONCATENATE(VLOOKUP(B74,Startlist!B:H,3,FALSE)," / ",VLOOKUP(B74,Startlist!B:H,4,FALSE))</f>
        <v>Tarmo Lee / Tōnu Nōmmik</v>
      </c>
      <c r="E74" s="131" t="str">
        <f>VLOOKUP(B74,Startlist!B:F,5,FALSE)</f>
        <v>EST</v>
      </c>
      <c r="F74" s="130" t="str">
        <f>VLOOKUP(B74,Startlist!B:H,7,FALSE)</f>
        <v>GAZ 51</v>
      </c>
      <c r="G74" s="130" t="str">
        <f>VLOOKUP(B74,Startlist!B:H,6,FALSE)</f>
        <v>JUURU TEHNIKAKLUBI</v>
      </c>
      <c r="H74" s="132" t="str">
        <f>IF(VLOOKUP(B74,Results!B:R,$J$1,FALSE)="","No result",VLOOKUP(B74,Results!B:R,$J$1,FALSE))</f>
        <v> 4.11,8</v>
      </c>
    </row>
    <row r="75" spans="1:8" ht="15" customHeight="1">
      <c r="A75" s="128">
        <f t="shared" si="1"/>
        <v>68</v>
      </c>
      <c r="B75" s="152">
        <v>114</v>
      </c>
      <c r="C75" s="129" t="str">
        <f>IF(VLOOKUP($B75,'Champ Classes'!$A:$D,2,FALSE)="","",VLOOKUP($B75,'Champ Classes'!$A:$D,2,FALSE))</f>
        <v>EMV 6</v>
      </c>
      <c r="D75" s="130" t="str">
        <f>CONCATENATE(VLOOKUP(B75,Startlist!B:H,3,FALSE)," / ",VLOOKUP(B75,Startlist!B:H,4,FALSE))</f>
        <v>Kristen Volkov / Erki Eksin</v>
      </c>
      <c r="E75" s="131" t="str">
        <f>VLOOKUP(B75,Startlist!B:F,5,FALSE)</f>
        <v>EST</v>
      </c>
      <c r="F75" s="130" t="str">
        <f>VLOOKUP(B75,Startlist!B:H,7,FALSE)</f>
        <v>BMW 316</v>
      </c>
      <c r="G75" s="130" t="str">
        <f>VLOOKUP(B75,Startlist!B:H,6,FALSE)</f>
        <v>G.M.RACING SK</v>
      </c>
      <c r="H75" s="132" t="str">
        <f>IF(VLOOKUP(B75,Results!B:R,$J$1,FALSE)="","No result",VLOOKUP(B75,Results!B:R,$J$1,FALSE))</f>
        <v> 4.12,5</v>
      </c>
    </row>
    <row r="76" spans="1:8" ht="15" customHeight="1">
      <c r="A76" s="128">
        <f t="shared" si="1"/>
        <v>69</v>
      </c>
      <c r="B76" s="152">
        <v>110</v>
      </c>
      <c r="C76" s="129" t="str">
        <f>IF(VLOOKUP($B76,'Champ Classes'!$A:$D,2,FALSE)="","",VLOOKUP($B76,'Champ Classes'!$A:$D,2,FALSE))</f>
        <v>EMV 6</v>
      </c>
      <c r="D76" s="130" t="str">
        <f>CONCATENATE(VLOOKUP(B76,Startlist!B:H,3,FALSE)," / ",VLOOKUP(B76,Startlist!B:H,4,FALSE))</f>
        <v>Ivars Liepins / Janis Sokolovs</v>
      </c>
      <c r="E76" s="131" t="str">
        <f>VLOOKUP(B76,Startlist!B:F,5,FALSE)</f>
        <v>LAT</v>
      </c>
      <c r="F76" s="130" t="str">
        <f>VLOOKUP(B76,Startlist!B:H,7,FALSE)</f>
        <v>Renault Clio</v>
      </c>
      <c r="G76" s="130" t="str">
        <f>VLOOKUP(B76,Startlist!B:H,6,FALSE)</f>
        <v>VRR AUTOSPORTS</v>
      </c>
      <c r="H76" s="132" t="str">
        <f>IF(VLOOKUP(B76,Results!B:R,$J$1,FALSE)="","No result",VLOOKUP(B76,Results!B:R,$J$1,FALSE))</f>
        <v> 4.16,1</v>
      </c>
    </row>
    <row r="77" spans="1:8" ht="15" customHeight="1">
      <c r="A77" s="128">
        <f t="shared" si="1"/>
        <v>70</v>
      </c>
      <c r="B77" s="152">
        <v>158</v>
      </c>
      <c r="C77" s="129" t="str">
        <f>IF(VLOOKUP($B77,'Champ Classes'!$A:$D,2,FALSE)="","",VLOOKUP($B77,'Champ Classes'!$A:$D,2,FALSE))</f>
        <v>EMV 8</v>
      </c>
      <c r="D77" s="130" t="str">
        <f>CONCATENATE(VLOOKUP(B77,Startlist!B:H,3,FALSE)," / ",VLOOKUP(B77,Startlist!B:H,4,FALSE))</f>
        <v>Sigmar Tammemägi / Arno Kuus</v>
      </c>
      <c r="E77" s="131" t="str">
        <f>VLOOKUP(B77,Startlist!B:F,5,FALSE)</f>
        <v>EST</v>
      </c>
      <c r="F77" s="130" t="str">
        <f>VLOOKUP(B77,Startlist!B:H,7,FALSE)</f>
        <v>GAZ 53</v>
      </c>
      <c r="G77" s="130" t="str">
        <f>VLOOKUP(B77,Startlist!B:H,6,FALSE)</f>
        <v>TIKKRI MOTORSPORT</v>
      </c>
      <c r="H77" s="132" t="str">
        <f>IF(VLOOKUP(B77,Results!B:R,$J$1,FALSE)="","No result",VLOOKUP(B77,Results!B:R,$J$1,FALSE))</f>
        <v> 4.16,2</v>
      </c>
    </row>
    <row r="78" spans="1:8" ht="15" customHeight="1">
      <c r="A78" s="128">
        <f t="shared" si="1"/>
        <v>71</v>
      </c>
      <c r="B78" s="152">
        <v>147</v>
      </c>
      <c r="C78" s="129" t="str">
        <f>IF(VLOOKUP($B78,'Champ Classes'!$A:$D,2,FALSE)="","",VLOOKUP($B78,'Champ Classes'!$A:$D,2,FALSE))</f>
        <v>EMV 8</v>
      </c>
      <c r="D78" s="130" t="str">
        <f>CONCATENATE(VLOOKUP(B78,Startlist!B:H,3,FALSE)," / ",VLOOKUP(B78,Startlist!B:H,4,FALSE))</f>
        <v>Veiko Liukanen / Toivo Liukanen</v>
      </c>
      <c r="E78" s="131" t="str">
        <f>VLOOKUP(B78,Startlist!B:F,5,FALSE)</f>
        <v>EST</v>
      </c>
      <c r="F78" s="130" t="str">
        <f>VLOOKUP(B78,Startlist!B:H,7,FALSE)</f>
        <v>GAZ 51</v>
      </c>
      <c r="G78" s="130" t="str">
        <f>VLOOKUP(B78,Startlist!B:H,6,FALSE)</f>
        <v>MÄRJAMAA RALLYTEAM</v>
      </c>
      <c r="H78" s="132" t="str">
        <f>IF(VLOOKUP(B78,Results!B:R,$J$1,FALSE)="","No result",VLOOKUP(B78,Results!B:R,$J$1,FALSE))</f>
        <v> 4.16,3</v>
      </c>
    </row>
    <row r="79" spans="1:8" ht="15" customHeight="1">
      <c r="A79" s="128">
        <f t="shared" si="1"/>
        <v>72</v>
      </c>
      <c r="B79" s="152">
        <v>148</v>
      </c>
      <c r="C79" s="129" t="str">
        <f>IF(VLOOKUP($B79,'Champ Classes'!$A:$D,2,FALSE)="","",VLOOKUP($B79,'Champ Classes'!$A:$D,2,FALSE))</f>
        <v>EMV 8</v>
      </c>
      <c r="D79" s="130" t="str">
        <f>CONCATENATE(VLOOKUP(B79,Startlist!B:H,3,FALSE)," / ",VLOOKUP(B79,Startlist!B:H,4,FALSE))</f>
        <v>Kaido Vilu / Ants Uustalu</v>
      </c>
      <c r="E79" s="131" t="str">
        <f>VLOOKUP(B79,Startlist!B:F,5,FALSE)</f>
        <v>EST</v>
      </c>
      <c r="F79" s="130" t="str">
        <f>VLOOKUP(B79,Startlist!B:H,7,FALSE)</f>
        <v>GAZ WRC 51</v>
      </c>
      <c r="G79" s="130" t="str">
        <f>VLOOKUP(B79,Startlist!B:H,6,FALSE)</f>
        <v>GAZ RALLIKLUBI</v>
      </c>
      <c r="H79" s="132" t="str">
        <f>IF(VLOOKUP(B79,Results!B:R,$J$1,FALSE)="","No result",VLOOKUP(B79,Results!B:R,$J$1,FALSE))</f>
        <v> 4.17,4</v>
      </c>
    </row>
    <row r="80" spans="1:8" ht="15" customHeight="1">
      <c r="A80" s="128">
        <f t="shared" si="1"/>
        <v>73</v>
      </c>
      <c r="B80" s="152">
        <v>106</v>
      </c>
      <c r="C80" s="129" t="str">
        <f>IF(VLOOKUP($B80,'Champ Classes'!$A:$D,2,FALSE)="","",VLOOKUP($B80,'Champ Classes'!$A:$D,2,FALSE))</f>
        <v>EMV 5</v>
      </c>
      <c r="D80" s="130" t="str">
        <f>CONCATENATE(VLOOKUP(B80,Startlist!B:H,3,FALSE)," / ",VLOOKUP(B80,Startlist!B:H,4,FALSE))</f>
        <v>Raigo Vilbiks / Hellu Smorodin</v>
      </c>
      <c r="E80" s="131" t="str">
        <f>VLOOKUP(B80,Startlist!B:F,5,FALSE)</f>
        <v>EST</v>
      </c>
      <c r="F80" s="130" t="str">
        <f>VLOOKUP(B80,Startlist!B:H,7,FALSE)</f>
        <v>Lada Samara</v>
      </c>
      <c r="G80" s="130" t="str">
        <f>VLOOKUP(B80,Startlist!B:H,6,FALSE)</f>
        <v>KAUR MOTORSPORT</v>
      </c>
      <c r="H80" s="132" t="str">
        <f>IF(VLOOKUP(B80,Results!B:R,$J$1,FALSE)="","No result",VLOOKUP(B80,Results!B:R,$J$1,FALSE))</f>
        <v> 4.18,0</v>
      </c>
    </row>
    <row r="81" spans="1:8" ht="15" customHeight="1">
      <c r="A81" s="128">
        <f aca="true" t="shared" si="2" ref="A81:A101">A80+1</f>
        <v>74</v>
      </c>
      <c r="B81" s="152">
        <v>133</v>
      </c>
      <c r="C81" s="129" t="str">
        <f>IF(VLOOKUP($B81,'Champ Classes'!$A:$D,2,FALSE)="","",VLOOKUP($B81,'Champ Classes'!$A:$D,2,FALSE))</f>
        <v>EMV 6</v>
      </c>
      <c r="D81" s="130" t="str">
        <f>CONCATENATE(VLOOKUP(B81,Startlist!B:H,3,FALSE)," / ",VLOOKUP(B81,Startlist!B:H,4,FALSE))</f>
        <v>Stefan Helin / Annie Seel</v>
      </c>
      <c r="E81" s="131" t="str">
        <f>VLOOKUP(B81,Startlist!B:F,5,FALSE)</f>
        <v>SWE</v>
      </c>
      <c r="F81" s="130" t="str">
        <f>VLOOKUP(B81,Startlist!B:H,7,FALSE)</f>
        <v>Opel Ascona A</v>
      </c>
      <c r="G81" s="130" t="str">
        <f>VLOOKUP(B81,Startlist!B:H,6,FALSE)</f>
        <v>HELINS MOTORSPORT</v>
      </c>
      <c r="H81" s="132" t="str">
        <f>IF(VLOOKUP(B81,Results!B:R,$J$1,FALSE)="","No result",VLOOKUP(B81,Results!B:R,$J$1,FALSE))</f>
        <v> 4.18,5</v>
      </c>
    </row>
    <row r="82" spans="1:8" ht="15" customHeight="1">
      <c r="A82" s="128">
        <f t="shared" si="2"/>
        <v>75</v>
      </c>
      <c r="B82" s="152">
        <v>157</v>
      </c>
      <c r="C82" s="129" t="str">
        <f>IF(VLOOKUP($B82,'Champ Classes'!$A:$D,2,FALSE)="","",VLOOKUP($B82,'Champ Classes'!$A:$D,2,FALSE))</f>
        <v>EMV 8</v>
      </c>
      <c r="D82" s="130" t="str">
        <f>CONCATENATE(VLOOKUP(B82,Startlist!B:H,3,FALSE)," / ",VLOOKUP(B82,Startlist!B:H,4,FALSE))</f>
        <v>Martin Leemets / Rivo Hell</v>
      </c>
      <c r="E82" s="131" t="str">
        <f>VLOOKUP(B82,Startlist!B:F,5,FALSE)</f>
        <v>EST</v>
      </c>
      <c r="F82" s="130" t="str">
        <f>VLOOKUP(B82,Startlist!B:H,7,FALSE)</f>
        <v>GAZ 51</v>
      </c>
      <c r="G82" s="130" t="str">
        <f>VLOOKUP(B82,Startlist!B:H,6,FALSE)</f>
        <v>GAZ RALLIKLUBI</v>
      </c>
      <c r="H82" s="132" t="str">
        <f>IF(VLOOKUP(B82,Results!B:R,$J$1,FALSE)="","No result",VLOOKUP(B82,Results!B:R,$J$1,FALSE))</f>
        <v> 4.20,7</v>
      </c>
    </row>
    <row r="83" spans="1:8" ht="15" customHeight="1">
      <c r="A83" s="128">
        <f t="shared" si="2"/>
        <v>76</v>
      </c>
      <c r="B83" s="152">
        <v>78</v>
      </c>
      <c r="C83" s="129" t="str">
        <f>IF(VLOOKUP($B83,'Champ Classes'!$A:$D,2,FALSE)="","",VLOOKUP($B83,'Champ Classes'!$A:$D,2,FALSE))</f>
        <v>EMV 5</v>
      </c>
      <c r="D83" s="130" t="str">
        <f>CONCATENATE(VLOOKUP(B83,Startlist!B:H,3,FALSE)," / ",VLOOKUP(B83,Startlist!B:H,4,FALSE))</f>
        <v>Marek Kärner / Eero Kikerpill</v>
      </c>
      <c r="E83" s="131" t="str">
        <f>VLOOKUP(B83,Startlist!B:F,5,FALSE)</f>
        <v>EST</v>
      </c>
      <c r="F83" s="130" t="str">
        <f>VLOOKUP(B83,Startlist!B:H,7,FALSE)</f>
        <v>BMW 316I</v>
      </c>
      <c r="G83" s="130" t="str">
        <f>VLOOKUP(B83,Startlist!B:H,6,FALSE)</f>
        <v>MS RACING</v>
      </c>
      <c r="H83" s="132" t="str">
        <f>IF(VLOOKUP(B83,Results!B:R,$J$1,FALSE)="","No result",VLOOKUP(B83,Results!B:R,$J$1,FALSE))</f>
        <v> 4.21,2</v>
      </c>
    </row>
    <row r="84" spans="1:8" ht="15" customHeight="1">
      <c r="A84" s="128">
        <f t="shared" si="2"/>
        <v>77</v>
      </c>
      <c r="B84" s="152">
        <v>152</v>
      </c>
      <c r="C84" s="129" t="str">
        <f>IF(VLOOKUP($B84,'Champ Classes'!$A:$D,2,FALSE)="","",VLOOKUP($B84,'Champ Classes'!$A:$D,2,FALSE))</f>
        <v>EMV 8</v>
      </c>
      <c r="D84" s="130" t="str">
        <f>CONCATENATE(VLOOKUP(B84,Startlist!B:H,3,FALSE)," / ",VLOOKUP(B84,Startlist!B:H,4,FALSE))</f>
        <v>Ats Nōlvak / Mairo Ojaviir</v>
      </c>
      <c r="E84" s="131" t="str">
        <f>VLOOKUP(B84,Startlist!B:F,5,FALSE)</f>
        <v>EST</v>
      </c>
      <c r="F84" s="130" t="str">
        <f>VLOOKUP(B84,Startlist!B:H,7,FALSE)</f>
        <v>GAZ 53</v>
      </c>
      <c r="G84" s="130" t="str">
        <f>VLOOKUP(B84,Startlist!B:H,6,FALSE)</f>
        <v>MÄRJAMAA RALLYTEAM</v>
      </c>
      <c r="H84" s="132" t="str">
        <f>IF(VLOOKUP(B84,Results!B:R,$J$1,FALSE)="","No result",VLOOKUP(B84,Results!B:R,$J$1,FALSE))</f>
        <v> 4.21,6</v>
      </c>
    </row>
    <row r="85" spans="1:8" ht="15" customHeight="1">
      <c r="A85" s="128">
        <f t="shared" si="2"/>
        <v>78</v>
      </c>
      <c r="B85" s="152">
        <v>50</v>
      </c>
      <c r="C85" s="129" t="str">
        <f>IF(VLOOKUP($B85,'Champ Classes'!$A:$D,2,FALSE)="","",VLOOKUP($B85,'Champ Classes'!$A:$D,2,FALSE))</f>
        <v>EMV 8</v>
      </c>
      <c r="D85" s="130" t="str">
        <f>CONCATENATE(VLOOKUP(B85,Startlist!B:H,3,FALSE)," / ",VLOOKUP(B85,Startlist!B:H,4,FALSE))</f>
        <v>Priit Liblik / Henri Rump</v>
      </c>
      <c r="E85" s="131" t="str">
        <f>VLOOKUP(B85,Startlist!B:F,5,FALSE)</f>
        <v>EST</v>
      </c>
      <c r="F85" s="130" t="str">
        <f>VLOOKUP(B85,Startlist!B:H,7,FALSE)</f>
        <v>GAZ 52</v>
      </c>
      <c r="G85" s="130" t="str">
        <f>VLOOKUP(B85,Startlist!B:H,6,FALSE)</f>
        <v>THULE MOTORSPORT</v>
      </c>
      <c r="H85" s="132" t="str">
        <f>IF(VLOOKUP(B85,Results!B:R,$J$1,FALSE)="","No result",VLOOKUP(B85,Results!B:R,$J$1,FALSE))</f>
        <v> 4.22,1</v>
      </c>
    </row>
    <row r="86" spans="1:8" ht="15" customHeight="1">
      <c r="A86" s="128">
        <f t="shared" si="2"/>
        <v>79</v>
      </c>
      <c r="B86" s="152">
        <v>128</v>
      </c>
      <c r="C86" s="129" t="str">
        <f>IF(VLOOKUP($B86,'Champ Classes'!$A:$D,2,FALSE)="","",VLOOKUP($B86,'Champ Classes'!$A:$D,2,FALSE))</f>
        <v>EMV 5</v>
      </c>
      <c r="D86" s="130" t="str">
        <f>CONCATENATE(VLOOKUP(B86,Startlist!B:H,3,FALSE)," / ",VLOOKUP(B86,Startlist!B:H,4,FALSE))</f>
        <v>Lauri Peegel / Anti Eelmets</v>
      </c>
      <c r="E86" s="131" t="str">
        <f>VLOOKUP(B86,Startlist!B:F,5,FALSE)</f>
        <v>EST</v>
      </c>
      <c r="F86" s="130" t="str">
        <f>VLOOKUP(B86,Startlist!B:H,7,FALSE)</f>
        <v>Honda Civic</v>
      </c>
      <c r="G86" s="130" t="str">
        <f>VLOOKUP(B86,Startlist!B:H,6,FALSE)</f>
        <v>PIHTLA RT</v>
      </c>
      <c r="H86" s="132" t="str">
        <f>IF(VLOOKUP(B86,Results!B:R,$J$1,FALSE)="","No result",VLOOKUP(B86,Results!B:R,$J$1,FALSE))</f>
        <v> 4.23,3</v>
      </c>
    </row>
    <row r="87" spans="1:8" ht="15" customHeight="1">
      <c r="A87" s="128">
        <f t="shared" si="2"/>
        <v>80</v>
      </c>
      <c r="B87" s="152">
        <v>125</v>
      </c>
      <c r="C87" s="129" t="str">
        <f>IF(VLOOKUP($B87,'Champ Classes'!$A:$D,2,FALSE)="","",VLOOKUP($B87,'Champ Classes'!$A:$D,2,FALSE))</f>
        <v>EMV 6</v>
      </c>
      <c r="D87" s="130" t="str">
        <f>CONCATENATE(VLOOKUP(B87,Startlist!B:H,3,FALSE)," / ",VLOOKUP(B87,Startlist!B:H,4,FALSE))</f>
        <v>Raigo Uusjärv / Kristo Parve</v>
      </c>
      <c r="E87" s="131" t="str">
        <f>VLOOKUP(B87,Startlist!B:F,5,FALSE)</f>
        <v>EST</v>
      </c>
      <c r="F87" s="130" t="str">
        <f>VLOOKUP(B87,Startlist!B:H,7,FALSE)</f>
        <v>Honda Civic Type-R</v>
      </c>
      <c r="G87" s="130" t="str">
        <f>VLOOKUP(B87,Startlist!B:H,6,FALSE)</f>
        <v>MURAKAS RACING</v>
      </c>
      <c r="H87" s="132" t="str">
        <f>IF(VLOOKUP(B87,Results!B:R,$J$1,FALSE)="","No result",VLOOKUP(B87,Results!B:R,$J$1,FALSE))</f>
        <v> 4.25,0</v>
      </c>
    </row>
    <row r="88" spans="1:8" ht="15" customHeight="1">
      <c r="A88" s="128">
        <f t="shared" si="2"/>
        <v>81</v>
      </c>
      <c r="B88" s="152">
        <v>155</v>
      </c>
      <c r="C88" s="129" t="str">
        <f>IF(VLOOKUP($B88,'Champ Classes'!$A:$D,2,FALSE)="","",VLOOKUP($B88,'Champ Classes'!$A:$D,2,FALSE))</f>
        <v>EMV 8</v>
      </c>
      <c r="D88" s="130" t="str">
        <f>CONCATENATE(VLOOKUP(B88,Startlist!B:H,3,FALSE)," / ",VLOOKUP(B88,Startlist!B:H,4,FALSE))</f>
        <v>Janno Nuiamäe / Aleksandr Serjodkin</v>
      </c>
      <c r="E88" s="131" t="str">
        <f>VLOOKUP(B88,Startlist!B:F,5,FALSE)</f>
        <v>EST</v>
      </c>
      <c r="F88" s="130" t="str">
        <f>VLOOKUP(B88,Startlist!B:H,7,FALSE)</f>
        <v>GAZ 51</v>
      </c>
      <c r="G88" s="130" t="str">
        <f>VLOOKUP(B88,Startlist!B:H,6,FALSE)</f>
        <v>GAZ RALLIKLUBI</v>
      </c>
      <c r="H88" s="132" t="str">
        <f>IF(VLOOKUP(B88,Results!B:R,$J$1,FALSE)="","No result",VLOOKUP(B88,Results!B:R,$J$1,FALSE))</f>
        <v> 4.25,2</v>
      </c>
    </row>
    <row r="89" spans="1:8" ht="15" customHeight="1">
      <c r="A89" s="128">
        <f t="shared" si="2"/>
        <v>82</v>
      </c>
      <c r="B89" s="152">
        <v>70</v>
      </c>
      <c r="C89" s="129" t="str">
        <f>IF(VLOOKUP($B89,'Champ Classes'!$A:$D,2,FALSE)="","",VLOOKUP($B89,'Champ Classes'!$A:$D,2,FALSE))</f>
        <v>EMV 7</v>
      </c>
      <c r="D89" s="130" t="str">
        <f>CONCATENATE(VLOOKUP(B89,Startlist!B:H,3,FALSE)," / ",VLOOKUP(B89,Startlist!B:H,4,FALSE))</f>
        <v>Karl Jalakas / Rando Tark</v>
      </c>
      <c r="E89" s="131" t="str">
        <f>VLOOKUP(B89,Startlist!B:F,5,FALSE)</f>
        <v>EST</v>
      </c>
      <c r="F89" s="130" t="str">
        <f>VLOOKUP(B89,Startlist!B:H,7,FALSE)</f>
        <v>BMW M3</v>
      </c>
      <c r="G89" s="130" t="str">
        <f>VLOOKUP(B89,Startlist!B:H,6,FALSE)</f>
        <v>PIHTLA RT</v>
      </c>
      <c r="H89" s="132" t="str">
        <f>IF(VLOOKUP(B89,Results!B:R,$J$1,FALSE)="","No result",VLOOKUP(B89,Results!B:R,$J$1,FALSE))</f>
        <v> 4.27,6</v>
      </c>
    </row>
    <row r="90" spans="1:8" ht="15" customHeight="1">
      <c r="A90" s="128">
        <f t="shared" si="2"/>
        <v>83</v>
      </c>
      <c r="B90" s="152">
        <v>115</v>
      </c>
      <c r="C90" s="129" t="str">
        <f>IF(VLOOKUP($B90,'Champ Classes'!$A:$D,2,FALSE)="","",VLOOKUP($B90,'Champ Classes'!$A:$D,2,FALSE))</f>
        <v>EMV 6</v>
      </c>
      <c r="D90" s="130" t="str">
        <f>CONCATENATE(VLOOKUP(B90,Startlist!B:H,3,FALSE)," / ",VLOOKUP(B90,Startlist!B:H,4,FALSE))</f>
        <v>Kim Norrkniivilä / Mika Rantala</v>
      </c>
      <c r="E90" s="131" t="str">
        <f>VLOOKUP(B90,Startlist!B:F,5,FALSE)</f>
        <v>FIN</v>
      </c>
      <c r="F90" s="130" t="str">
        <f>VLOOKUP(B90,Startlist!B:H,7,FALSE)</f>
        <v>Honda Civic Type-R</v>
      </c>
      <c r="G90" s="130" t="str">
        <f>VLOOKUP(B90,Startlist!B:H,6,FALSE)</f>
        <v>KIM NORRKNIIVILÄ</v>
      </c>
      <c r="H90" s="132" t="str">
        <f>IF(VLOOKUP(B90,Results!B:R,$J$1,FALSE)="","No result",VLOOKUP(B90,Results!B:R,$J$1,FALSE))</f>
        <v> 4.29,5</v>
      </c>
    </row>
    <row r="91" spans="1:8" ht="15" customHeight="1">
      <c r="A91" s="128">
        <f t="shared" si="2"/>
        <v>84</v>
      </c>
      <c r="B91" s="152">
        <v>136</v>
      </c>
      <c r="C91" s="129" t="str">
        <f>IF(VLOOKUP($B91,'Champ Classes'!$A:$D,2,FALSE)="","",VLOOKUP($B91,'Champ Classes'!$A:$D,2,FALSE))</f>
        <v>EMV 6</v>
      </c>
      <c r="D91" s="130" t="str">
        <f>CONCATENATE(VLOOKUP(B91,Startlist!B:H,3,FALSE)," / ",VLOOKUP(B91,Startlist!B:H,4,FALSE))</f>
        <v>Tiina Ehrbach / Ilmar Pukk</v>
      </c>
      <c r="E91" s="131" t="str">
        <f>VLOOKUP(B91,Startlist!B:F,5,FALSE)</f>
        <v>EST</v>
      </c>
      <c r="F91" s="130" t="str">
        <f>VLOOKUP(B91,Startlist!B:H,7,FALSE)</f>
        <v>Nissan Sunny</v>
      </c>
      <c r="G91" s="130" t="str">
        <f>VLOOKUP(B91,Startlist!B:H,6,FALSE)</f>
        <v>MILREM MOTORSPORT</v>
      </c>
      <c r="H91" s="132" t="str">
        <f>IF(VLOOKUP(B91,Results!B:R,$J$1,FALSE)="","No result",VLOOKUP(B91,Results!B:R,$J$1,FALSE))</f>
        <v> 4.33,9</v>
      </c>
    </row>
    <row r="92" spans="1:8" ht="15" customHeight="1">
      <c r="A92" s="128">
        <f t="shared" si="2"/>
        <v>85</v>
      </c>
      <c r="B92" s="152">
        <v>120</v>
      </c>
      <c r="C92" s="129" t="str">
        <f>IF(VLOOKUP($B92,'Champ Classes'!$A:$D,2,FALSE)="","",VLOOKUP($B92,'Champ Classes'!$A:$D,2,FALSE))</f>
        <v>EMV 5</v>
      </c>
      <c r="D92" s="130" t="str">
        <f>CONCATENATE(VLOOKUP(B92,Startlist!B:H,3,FALSE)," / ",VLOOKUP(B92,Startlist!B:H,4,FALSE))</f>
        <v>Mihkel Vaher / Kristjan Metsis</v>
      </c>
      <c r="E92" s="131" t="str">
        <f>VLOOKUP(B92,Startlist!B:F,5,FALSE)</f>
        <v>EST</v>
      </c>
      <c r="F92" s="130" t="str">
        <f>VLOOKUP(B92,Startlist!B:H,7,FALSE)</f>
        <v>Lada VFTS</v>
      </c>
      <c r="G92" s="130" t="str">
        <f>VLOOKUP(B92,Startlist!B:H,6,FALSE)</f>
        <v>SK VILLU</v>
      </c>
      <c r="H92" s="132" t="str">
        <f>IF(VLOOKUP(B92,Results!B:R,$J$1,FALSE)="","No result",VLOOKUP(B92,Results!B:R,$J$1,FALSE))</f>
        <v> 4.36,7</v>
      </c>
    </row>
    <row r="93" spans="1:8" ht="15" customHeight="1">
      <c r="A93" s="128">
        <f t="shared" si="2"/>
        <v>86</v>
      </c>
      <c r="B93" s="152">
        <v>143</v>
      </c>
      <c r="C93" s="129" t="str">
        <f>IF(VLOOKUP($B93,'Champ Classes'!$A:$D,2,FALSE)="","",VLOOKUP($B93,'Champ Classes'!$A:$D,2,FALSE))</f>
        <v>EMV 7</v>
      </c>
      <c r="D93" s="130" t="str">
        <f>CONCATENATE(VLOOKUP(B93,Startlist!B:H,3,FALSE)," / ",VLOOKUP(B93,Startlist!B:H,4,FALSE))</f>
        <v>Daniel Lüüding / Raigo Väli</v>
      </c>
      <c r="E93" s="131" t="str">
        <f>VLOOKUP(B93,Startlist!B:F,5,FALSE)</f>
        <v>EST</v>
      </c>
      <c r="F93" s="130" t="str">
        <f>VLOOKUP(B93,Startlist!B:H,7,FALSE)</f>
        <v>BMW Compact</v>
      </c>
      <c r="G93" s="130" t="str">
        <f>VLOOKUP(B93,Startlist!B:H,6,FALSE)</f>
        <v>THULE MOTORSPORT</v>
      </c>
      <c r="H93" s="132" t="str">
        <f>IF(VLOOKUP(B93,Results!B:R,$J$1,FALSE)="","No result",VLOOKUP(B93,Results!B:R,$J$1,FALSE))</f>
        <v> 4.37,8</v>
      </c>
    </row>
    <row r="94" spans="1:8" ht="15" customHeight="1">
      <c r="A94" s="128">
        <f t="shared" si="2"/>
        <v>87</v>
      </c>
      <c r="B94" s="152">
        <v>80</v>
      </c>
      <c r="C94" s="129" t="str">
        <f>IF(VLOOKUP($B94,'Champ Classes'!$A:$D,2,FALSE)="","",VLOOKUP($B94,'Champ Classes'!$A:$D,2,FALSE))</f>
        <v>EMV 4</v>
      </c>
      <c r="D94" s="130" t="str">
        <f>CONCATENATE(VLOOKUP(B94,Startlist!B:H,3,FALSE)," / ",VLOOKUP(B94,Startlist!B:H,4,FALSE))</f>
        <v>Teemu Vesala / Petri Kivioja</v>
      </c>
      <c r="E94" s="131" t="str">
        <f>VLOOKUP(B94,Startlist!B:F,5,FALSE)</f>
        <v>FIN</v>
      </c>
      <c r="F94" s="130" t="str">
        <f>VLOOKUP(B94,Startlist!B:H,7,FALSE)</f>
        <v>Mitsubishi Lancer Evo 9</v>
      </c>
      <c r="G94" s="130" t="str">
        <f>VLOOKUP(B94,Startlist!B:H,6,FALSE)</f>
        <v>TEEMU VESALA</v>
      </c>
      <c r="H94" s="132" t="str">
        <f>IF(VLOOKUP(B94,Results!B:R,$J$1,FALSE)="","No result",VLOOKUP(B94,Results!B:R,$J$1,FALSE))</f>
        <v> 4.38,9</v>
      </c>
    </row>
    <row r="95" spans="1:8" ht="15" customHeight="1">
      <c r="A95" s="128">
        <f t="shared" si="2"/>
        <v>88</v>
      </c>
      <c r="B95" s="152">
        <v>154</v>
      </c>
      <c r="C95" s="129" t="str">
        <f>IF(VLOOKUP($B95,'Champ Classes'!$A:$D,2,FALSE)="","",VLOOKUP($B95,'Champ Classes'!$A:$D,2,FALSE))</f>
        <v>EMV 8</v>
      </c>
      <c r="D95" s="130" t="str">
        <f>CONCATENATE(VLOOKUP(B95,Startlist!B:H,3,FALSE)," / ",VLOOKUP(B95,Startlist!B:H,4,FALSE))</f>
        <v>Alo Pōder / Tarmo Heidemann</v>
      </c>
      <c r="E95" s="131" t="str">
        <f>VLOOKUP(B95,Startlist!B:F,5,FALSE)</f>
        <v>EST</v>
      </c>
      <c r="F95" s="130" t="str">
        <f>VLOOKUP(B95,Startlist!B:H,7,FALSE)</f>
        <v>GAZ 51</v>
      </c>
      <c r="G95" s="130" t="str">
        <f>VLOOKUP(B95,Startlist!B:H,6,FALSE)</f>
        <v>VÄNDRA TSK</v>
      </c>
      <c r="H95" s="132" t="str">
        <f>IF(VLOOKUP(B95,Results!B:R,$J$1,FALSE)="","No result",VLOOKUP(B95,Results!B:R,$J$1,FALSE))</f>
        <v> 4.44,9</v>
      </c>
    </row>
    <row r="96" spans="1:8" ht="15" customHeight="1">
      <c r="A96" s="128">
        <f t="shared" si="2"/>
        <v>89</v>
      </c>
      <c r="B96" s="152">
        <v>126</v>
      </c>
      <c r="C96" s="129" t="str">
        <f>IF(VLOOKUP($B96,'Champ Classes'!$A:$D,2,FALSE)="","",VLOOKUP($B96,'Champ Classes'!$A:$D,2,FALSE))</f>
        <v>EMV 6</v>
      </c>
      <c r="D96" s="130" t="str">
        <f>CONCATENATE(VLOOKUP(B96,Startlist!B:H,3,FALSE)," / ",VLOOKUP(B96,Startlist!B:H,4,FALSE))</f>
        <v>Peep Trave / Indrek Jōeäär</v>
      </c>
      <c r="E96" s="131" t="str">
        <f>VLOOKUP(B96,Startlist!B:F,5,FALSE)</f>
        <v>EST</v>
      </c>
      <c r="F96" s="130" t="str">
        <f>VLOOKUP(B96,Startlist!B:H,7,FALSE)</f>
        <v>Honda Civic Type-R</v>
      </c>
      <c r="G96" s="130" t="str">
        <f>VLOOKUP(B96,Startlist!B:H,6,FALSE)</f>
        <v>PIHTLA RT</v>
      </c>
      <c r="H96" s="132" t="str">
        <f>IF(VLOOKUP(B96,Results!B:R,$J$1,FALSE)="","No result",VLOOKUP(B96,Results!B:R,$J$1,FALSE))</f>
        <v> 4.47,6</v>
      </c>
    </row>
    <row r="97" spans="1:8" ht="15" customHeight="1">
      <c r="A97" s="128">
        <f t="shared" si="2"/>
        <v>90</v>
      </c>
      <c r="B97" s="152">
        <v>60</v>
      </c>
      <c r="C97" s="129" t="str">
        <f>IF(VLOOKUP($B97,'Champ Classes'!$A:$D,2,FALSE)="","",VLOOKUP($B97,'Champ Classes'!$A:$D,2,FALSE))</f>
        <v>EMV 6</v>
      </c>
      <c r="D97" s="130" t="str">
        <f>CONCATENATE(VLOOKUP(B97,Startlist!B:H,3,FALSE)," / ",VLOOKUP(B97,Startlist!B:H,4,FALSE))</f>
        <v>Aleksandrs Jakovlevs / Valerijs Maslovs</v>
      </c>
      <c r="E97" s="131" t="str">
        <f>VLOOKUP(B97,Startlist!B:F,5,FALSE)</f>
        <v>LAT</v>
      </c>
      <c r="F97" s="130" t="str">
        <f>VLOOKUP(B97,Startlist!B:H,7,FALSE)</f>
        <v>Honda Civic Type-R</v>
      </c>
      <c r="G97" s="130" t="str">
        <f>VLOOKUP(B97,Startlist!B:H,6,FALSE)</f>
        <v>ALEKSANDRS JAKOVLEVS</v>
      </c>
      <c r="H97" s="132" t="str">
        <f>IF(VLOOKUP(B97,Results!B:R,$J$1,FALSE)="","No result",VLOOKUP(B97,Results!B:R,$J$1,FALSE))</f>
        <v> 4.52,3</v>
      </c>
    </row>
    <row r="98" spans="1:8" ht="15" customHeight="1">
      <c r="A98" s="128">
        <f t="shared" si="2"/>
        <v>91</v>
      </c>
      <c r="B98" s="152">
        <v>149</v>
      </c>
      <c r="C98" s="129" t="str">
        <f>IF(VLOOKUP($B98,'Champ Classes'!$A:$D,2,FALSE)="","",VLOOKUP($B98,'Champ Classes'!$A:$D,2,FALSE))</f>
        <v>EMV 8</v>
      </c>
      <c r="D98" s="130" t="str">
        <f>CONCATENATE(VLOOKUP(B98,Startlist!B:H,3,FALSE)," / ",VLOOKUP(B98,Startlist!B:H,4,FALSE))</f>
        <v>Peeter Tammoja / Janno Tapo</v>
      </c>
      <c r="E98" s="131" t="str">
        <f>VLOOKUP(B98,Startlist!B:F,5,FALSE)</f>
        <v>EST</v>
      </c>
      <c r="F98" s="130" t="str">
        <f>VLOOKUP(B98,Startlist!B:H,7,FALSE)</f>
        <v>GAZ 53</v>
      </c>
      <c r="G98" s="130" t="str">
        <f>VLOOKUP(B98,Startlist!B:H,6,FALSE)</f>
        <v>THULE MOTORSPORT</v>
      </c>
      <c r="H98" s="132" t="str">
        <f>IF(VLOOKUP(B98,Results!B:R,$J$1,FALSE)="","No result",VLOOKUP(B98,Results!B:R,$J$1,FALSE))</f>
        <v> 4.52,6</v>
      </c>
    </row>
    <row r="99" spans="1:8" ht="15" customHeight="1">
      <c r="A99" s="128">
        <f t="shared" si="2"/>
        <v>92</v>
      </c>
      <c r="B99" s="152">
        <v>141</v>
      </c>
      <c r="C99" s="129" t="str">
        <f>IF(VLOOKUP($B99,'Champ Classes'!$A:$D,2,FALSE)="","",VLOOKUP($B99,'Champ Classes'!$A:$D,2,FALSE))</f>
        <v>EMV 7</v>
      </c>
      <c r="D99" s="130" t="str">
        <f>CONCATENATE(VLOOKUP(B99,Startlist!B:H,3,FALSE)," / ",VLOOKUP(B99,Startlist!B:H,4,FALSE))</f>
        <v>Frederik Annus / Mihkel Reinkubjas</v>
      </c>
      <c r="E99" s="131" t="str">
        <f>VLOOKUP(B99,Startlist!B:F,5,FALSE)</f>
        <v>EST</v>
      </c>
      <c r="F99" s="130" t="str">
        <f>VLOOKUP(B99,Startlist!B:H,7,FALSE)</f>
        <v>BMW 328</v>
      </c>
      <c r="G99" s="130" t="str">
        <f>VLOOKUP(B99,Startlist!B:H,6,FALSE)</f>
        <v>SK VILLU</v>
      </c>
      <c r="H99" s="132" t="str">
        <f>IF(VLOOKUP(B99,Results!B:R,$J$1,FALSE)="","No result",VLOOKUP(B99,Results!B:R,$J$1,FALSE))</f>
        <v> 4.56,4</v>
      </c>
    </row>
    <row r="100" spans="1:8" ht="15" customHeight="1">
      <c r="A100" s="128">
        <f t="shared" si="2"/>
        <v>93</v>
      </c>
      <c r="B100" s="152">
        <v>164</v>
      </c>
      <c r="C100" s="129" t="str">
        <f>IF(VLOOKUP($B100,'Champ Classes'!$A:$D,2,FALSE)="","",VLOOKUP($B100,'Champ Classes'!$A:$D,2,FALSE))</f>
        <v>EMV 8</v>
      </c>
      <c r="D100" s="130" t="str">
        <f>CONCATENATE(VLOOKUP(B100,Startlist!B:H,3,FALSE)," / ",VLOOKUP(B100,Startlist!B:H,4,FALSE))</f>
        <v>Mart Mäll / Elmo Valmas</v>
      </c>
      <c r="E100" s="131" t="str">
        <f>VLOOKUP(B100,Startlist!B:F,5,FALSE)</f>
        <v>EST</v>
      </c>
      <c r="F100" s="130" t="str">
        <f>VLOOKUP(B100,Startlist!B:H,7,FALSE)</f>
        <v>GAZ 51</v>
      </c>
      <c r="G100" s="130" t="str">
        <f>VLOOKUP(B100,Startlist!B:H,6,FALSE)</f>
        <v>MÄRJAMAA RALLYTEAM</v>
      </c>
      <c r="H100" s="132" t="str">
        <f>IF(VLOOKUP(B100,Results!B:R,$J$1,FALSE)="","No result",VLOOKUP(B100,Results!B:R,$J$1,FALSE))</f>
        <v> 5.10,7</v>
      </c>
    </row>
    <row r="101" spans="1:8" ht="15" customHeight="1">
      <c r="A101" s="128">
        <f t="shared" si="2"/>
        <v>94</v>
      </c>
      <c r="B101" s="152">
        <v>79</v>
      </c>
      <c r="C101" s="129" t="str">
        <f>IF(VLOOKUP($B101,'Champ Classes'!$A:$D,2,FALSE)="","",VLOOKUP($B101,'Champ Classes'!$A:$D,2,FALSE))</f>
        <v>EMV 1</v>
      </c>
      <c r="D101" s="130" t="str">
        <f>CONCATENATE(VLOOKUP(B101,Startlist!B:H,3,FALSE)," / ",VLOOKUP(B101,Startlist!B:H,4,FALSE))</f>
        <v>Gleb Zavolokin / Mikhail Soskin</v>
      </c>
      <c r="E101" s="131" t="str">
        <f>VLOOKUP(B101,Startlist!B:F,5,FALSE)</f>
        <v>RUS</v>
      </c>
      <c r="F101" s="130" t="str">
        <f>VLOOKUP(B101,Startlist!B:H,7,FALSE)</f>
        <v>Ford Fiesta</v>
      </c>
      <c r="G101" s="130" t="str">
        <f>VLOOKUP(B101,Startlist!B:H,6,FALSE)</f>
        <v>F-MOTORS RALLY TEAM</v>
      </c>
      <c r="H101" s="132" t="str">
        <f>IF(VLOOKUP(B101,Results!B:R,$J$1,FALSE)="","No result",VLOOKUP(B101,Results!B:R,$J$1,FALSE))</f>
        <v> 5.13,8</v>
      </c>
    </row>
  </sheetData>
  <sheetProtection/>
  <autoFilter ref="A7:H39"/>
  <mergeCells count="3"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00390625" style="253" customWidth="1"/>
    <col min="2" max="2" width="11.00390625" style="253" customWidth="1"/>
    <col min="3" max="3" width="11.28125" style="253" customWidth="1"/>
    <col min="4" max="4" width="27.00390625" style="253" customWidth="1"/>
    <col min="5" max="16384" width="9.140625" style="253" customWidth="1"/>
  </cols>
  <sheetData>
    <row r="1" spans="1:4" ht="15">
      <c r="A1" s="256" t="s">
        <v>3014</v>
      </c>
      <c r="B1" s="256" t="s">
        <v>3175</v>
      </c>
      <c r="C1" s="256" t="s">
        <v>3173</v>
      </c>
      <c r="D1" s="256" t="s">
        <v>3174</v>
      </c>
    </row>
    <row r="2" spans="1:6" ht="15">
      <c r="A2" s="254">
        <v>2</v>
      </c>
      <c r="B2" s="252" t="s">
        <v>3165</v>
      </c>
      <c r="C2" s="254" t="s">
        <v>3105</v>
      </c>
      <c r="D2" s="255" t="s">
        <v>3053</v>
      </c>
      <c r="E2" s="253">
        <f>IF(VLOOKUP(A2,Startlist!B:C,2,FALSE)=C2,"","ERINEV")</f>
      </c>
      <c r="F2" s="253">
        <f>IF(RIGHT(B2,1)&lt;&gt;RIGHT(C2,1),"erinev","")</f>
      </c>
    </row>
    <row r="3" spans="1:6" ht="15">
      <c r="A3" s="254">
        <v>4</v>
      </c>
      <c r="B3" s="252" t="s">
        <v>3168</v>
      </c>
      <c r="C3" s="254" t="s">
        <v>3158</v>
      </c>
      <c r="D3" s="255" t="s">
        <v>3149</v>
      </c>
      <c r="E3" s="253">
        <f>IF(VLOOKUP(A3,Startlist!B:C,2,FALSE)=C3,"","ERINEV")</f>
      </c>
      <c r="F3" s="253">
        <f aca="true" t="shared" si="0" ref="F3:F66">IF(RIGHT(B3,1)&lt;&gt;RIGHT(C3,1),"erinev","")</f>
      </c>
    </row>
    <row r="4" spans="1:6" ht="15">
      <c r="A4" s="254">
        <v>5</v>
      </c>
      <c r="B4" s="252" t="s">
        <v>3168</v>
      </c>
      <c r="C4" s="254" t="s">
        <v>3158</v>
      </c>
      <c r="D4" s="255" t="s">
        <v>3161</v>
      </c>
      <c r="E4" s="253">
        <f>IF(VLOOKUP(A4,Startlist!B:C,2,FALSE)=C4,"","ERINEV")</f>
      </c>
      <c r="F4" s="253">
        <f t="shared" si="0"/>
      </c>
    </row>
    <row r="5" spans="1:6" ht="15">
      <c r="A5" s="254">
        <v>6</v>
      </c>
      <c r="B5" s="252" t="s">
        <v>3165</v>
      </c>
      <c r="C5" s="254" t="s">
        <v>3105</v>
      </c>
      <c r="D5" s="255" t="s">
        <v>3016</v>
      </c>
      <c r="E5" s="253">
        <f>IF(VLOOKUP(A5,Startlist!B:C,2,FALSE)=C5,"","ERINEV")</f>
      </c>
      <c r="F5" s="253">
        <f t="shared" si="0"/>
      </c>
    </row>
    <row r="6" spans="1:6" ht="15">
      <c r="A6" s="254">
        <v>7</v>
      </c>
      <c r="B6" s="252" t="s">
        <v>3168</v>
      </c>
      <c r="C6" s="254" t="s">
        <v>3158</v>
      </c>
      <c r="D6" s="255" t="s">
        <v>3179</v>
      </c>
      <c r="E6" s="253">
        <f>IF(VLOOKUP(A6,Startlist!B:C,2,FALSE)=C6,"","ERINEV")</f>
      </c>
      <c r="F6" s="253">
        <f t="shared" si="0"/>
      </c>
    </row>
    <row r="7" spans="1:6" ht="15">
      <c r="A7" s="254">
        <v>8</v>
      </c>
      <c r="B7" s="252" t="s">
        <v>3165</v>
      </c>
      <c r="C7" s="254" t="s">
        <v>3105</v>
      </c>
      <c r="D7" s="255" t="s">
        <v>2602</v>
      </c>
      <c r="E7" s="253">
        <f>IF(VLOOKUP(A7,Startlist!B:C,2,FALSE)=C7,"","ERINEV")</f>
      </c>
      <c r="F7" s="253">
        <f t="shared" si="0"/>
      </c>
    </row>
    <row r="8" spans="1:6" ht="15">
      <c r="A8" s="254">
        <v>9</v>
      </c>
      <c r="B8" s="252" t="s">
        <v>3165</v>
      </c>
      <c r="C8" s="254" t="s">
        <v>3105</v>
      </c>
      <c r="D8" s="255" t="s">
        <v>2605</v>
      </c>
      <c r="E8" s="253">
        <f>IF(VLOOKUP(A8,Startlist!B:C,2,FALSE)=C8,"","ERINEV")</f>
      </c>
      <c r="F8" s="253">
        <f t="shared" si="0"/>
      </c>
    </row>
    <row r="9" spans="1:6" ht="15">
      <c r="A9" s="254">
        <v>10</v>
      </c>
      <c r="B9" s="252" t="s">
        <v>3168</v>
      </c>
      <c r="C9" s="254" t="s">
        <v>3158</v>
      </c>
      <c r="D9" s="255" t="s">
        <v>2608</v>
      </c>
      <c r="E9" s="253">
        <f>IF(VLOOKUP(A9,Startlist!B:C,2,FALSE)=C9,"","ERINEV")</f>
      </c>
      <c r="F9" s="253">
        <f t="shared" si="0"/>
      </c>
    </row>
    <row r="10" spans="1:6" ht="15">
      <c r="A10" s="254">
        <v>11</v>
      </c>
      <c r="B10" s="252" t="s">
        <v>3168</v>
      </c>
      <c r="C10" s="254" t="s">
        <v>3158</v>
      </c>
      <c r="D10" s="255" t="s">
        <v>2611</v>
      </c>
      <c r="E10" s="253">
        <f>IF(VLOOKUP(A10,Startlist!B:C,2,FALSE)=C10,"","ERINEV")</f>
      </c>
      <c r="F10" s="253">
        <f t="shared" si="0"/>
      </c>
    </row>
    <row r="11" spans="1:6" ht="15">
      <c r="A11" s="254">
        <v>14</v>
      </c>
      <c r="B11" s="252" t="s">
        <v>3165</v>
      </c>
      <c r="C11" s="254" t="s">
        <v>3105</v>
      </c>
      <c r="D11" s="255" t="s">
        <v>2612</v>
      </c>
      <c r="E11" s="253">
        <f>IF(VLOOKUP(A11,Startlist!B:C,2,FALSE)=C11,"","ERINEV")</f>
      </c>
      <c r="F11" s="253">
        <f t="shared" si="0"/>
      </c>
    </row>
    <row r="12" spans="1:6" ht="15">
      <c r="A12" s="254">
        <v>15</v>
      </c>
      <c r="B12" s="252" t="s">
        <v>3168</v>
      </c>
      <c r="C12" s="254" t="s">
        <v>3158</v>
      </c>
      <c r="D12" s="255" t="s">
        <v>3147</v>
      </c>
      <c r="E12" s="253">
        <f>IF(VLOOKUP(A12,Startlist!B:C,2,FALSE)=C12,"","ERINEV")</f>
      </c>
      <c r="F12" s="253">
        <f t="shared" si="0"/>
      </c>
    </row>
    <row r="13" spans="1:6" ht="15">
      <c r="A13" s="254">
        <v>16</v>
      </c>
      <c r="B13" s="252" t="s">
        <v>3168</v>
      </c>
      <c r="C13" s="254" t="s">
        <v>3158</v>
      </c>
      <c r="D13" s="255" t="s">
        <v>3021</v>
      </c>
      <c r="E13" s="253">
        <f>IF(VLOOKUP(A13,Startlist!B:C,2,FALSE)=C13,"","ERINEV")</f>
      </c>
      <c r="F13" s="253">
        <f t="shared" si="0"/>
      </c>
    </row>
    <row r="14" spans="1:6" ht="15">
      <c r="A14" s="254">
        <v>17</v>
      </c>
      <c r="B14" s="252" t="s">
        <v>3168</v>
      </c>
      <c r="C14" s="254" t="s">
        <v>3158</v>
      </c>
      <c r="D14" s="255" t="s">
        <v>3199</v>
      </c>
      <c r="E14" s="253">
        <f>IF(VLOOKUP(A14,Startlist!B:C,2,FALSE)=C14,"","ERINEV")</f>
      </c>
      <c r="F14" s="253">
        <f t="shared" si="0"/>
      </c>
    </row>
    <row r="15" spans="1:6" ht="15">
      <c r="A15" s="254">
        <v>18</v>
      </c>
      <c r="B15" s="252" t="s">
        <v>3165</v>
      </c>
      <c r="C15" s="254" t="s">
        <v>3105</v>
      </c>
      <c r="D15" s="255" t="s">
        <v>2617</v>
      </c>
      <c r="E15" s="253">
        <f>IF(VLOOKUP(A15,Startlist!B:C,2,FALSE)=C15,"","ERINEV")</f>
      </c>
      <c r="F15" s="253">
        <f t="shared" si="0"/>
      </c>
    </row>
    <row r="16" spans="1:6" ht="15">
      <c r="A16" s="254">
        <v>19</v>
      </c>
      <c r="B16" s="252" t="s">
        <v>3168</v>
      </c>
      <c r="C16" s="254" t="s">
        <v>3158</v>
      </c>
      <c r="D16" s="255" t="s">
        <v>2621</v>
      </c>
      <c r="E16" s="253">
        <f>IF(VLOOKUP(A16,Startlist!B:C,2,FALSE)=C16,"","ERINEV")</f>
      </c>
      <c r="F16" s="253">
        <f t="shared" si="0"/>
      </c>
    </row>
    <row r="17" spans="1:6" ht="15">
      <c r="A17" s="254">
        <v>20</v>
      </c>
      <c r="B17" s="252" t="s">
        <v>3166</v>
      </c>
      <c r="C17" s="254" t="s">
        <v>3099</v>
      </c>
      <c r="D17" s="255" t="s">
        <v>2624</v>
      </c>
      <c r="E17" s="253">
        <f>IF(VLOOKUP(A17,Startlist!B:C,2,FALSE)=C17,"","ERINEV")</f>
      </c>
      <c r="F17" s="253">
        <f t="shared" si="0"/>
      </c>
    </row>
    <row r="18" spans="1:6" ht="15">
      <c r="A18" s="254">
        <v>21</v>
      </c>
      <c r="B18" s="252" t="s">
        <v>3166</v>
      </c>
      <c r="C18" s="254" t="s">
        <v>3099</v>
      </c>
      <c r="D18" s="255" t="s">
        <v>2627</v>
      </c>
      <c r="E18" s="253">
        <f>IF(VLOOKUP(A18,Startlist!B:C,2,FALSE)=C18,"","ERINEV")</f>
      </c>
      <c r="F18" s="253">
        <f t="shared" si="0"/>
      </c>
    </row>
    <row r="19" spans="1:6" ht="15">
      <c r="A19" s="254">
        <v>23</v>
      </c>
      <c r="B19" s="252" t="s">
        <v>3167</v>
      </c>
      <c r="C19" s="254" t="s">
        <v>3102</v>
      </c>
      <c r="D19" s="255" t="s">
        <v>2630</v>
      </c>
      <c r="E19" s="253">
        <f>IF(VLOOKUP(A19,Startlist!B:C,2,FALSE)=C19,"","ERINEV")</f>
      </c>
      <c r="F19" s="253">
        <f t="shared" si="0"/>
      </c>
    </row>
    <row r="20" spans="1:6" ht="15">
      <c r="A20" s="254">
        <v>24</v>
      </c>
      <c r="B20" s="252" t="s">
        <v>3168</v>
      </c>
      <c r="C20" s="254" t="s">
        <v>3158</v>
      </c>
      <c r="D20" s="255" t="s">
        <v>2632</v>
      </c>
      <c r="E20" s="253">
        <f>IF(VLOOKUP(A20,Startlist!B:C,2,FALSE)=C20,"","ERINEV")</f>
      </c>
      <c r="F20" s="253">
        <f t="shared" si="0"/>
      </c>
    </row>
    <row r="21" spans="1:6" ht="15">
      <c r="A21" s="254">
        <v>25</v>
      </c>
      <c r="B21" s="252" t="s">
        <v>3165</v>
      </c>
      <c r="C21" s="254" t="s">
        <v>3105</v>
      </c>
      <c r="D21" s="255" t="s">
        <v>3026</v>
      </c>
      <c r="E21" s="253">
        <f>IF(VLOOKUP(A21,Startlist!B:C,2,FALSE)=C21,"","ERINEV")</f>
      </c>
      <c r="F21" s="253">
        <f t="shared" si="0"/>
      </c>
    </row>
    <row r="22" spans="1:6" ht="15">
      <c r="A22" s="254">
        <v>26</v>
      </c>
      <c r="B22" s="252" t="s">
        <v>3168</v>
      </c>
      <c r="C22" s="254" t="s">
        <v>3158</v>
      </c>
      <c r="D22" s="255" t="s">
        <v>2635</v>
      </c>
      <c r="E22" s="253">
        <f>IF(VLOOKUP(A22,Startlist!B:C,2,FALSE)=C22,"","ERINEV")</f>
      </c>
      <c r="F22" s="253">
        <f t="shared" si="0"/>
      </c>
    </row>
    <row r="23" spans="1:6" ht="15">
      <c r="A23" s="254">
        <v>27</v>
      </c>
      <c r="B23" s="252" t="s">
        <v>3166</v>
      </c>
      <c r="C23" s="254" t="s">
        <v>3099</v>
      </c>
      <c r="D23" s="255" t="s">
        <v>2542</v>
      </c>
      <c r="E23" s="253">
        <f>IF(VLOOKUP(A23,Startlist!B:C,2,FALSE)=C23,"","ERINEV")</f>
      </c>
      <c r="F23" s="253">
        <f t="shared" si="0"/>
      </c>
    </row>
    <row r="24" spans="1:6" ht="15">
      <c r="A24" s="254">
        <v>28</v>
      </c>
      <c r="B24" s="252" t="s">
        <v>3168</v>
      </c>
      <c r="C24" s="254" t="s">
        <v>3158</v>
      </c>
      <c r="D24" s="255" t="s">
        <v>2639</v>
      </c>
      <c r="E24" s="253">
        <f>IF(VLOOKUP(A24,Startlist!B:C,2,FALSE)=C24,"","ERINEV")</f>
      </c>
      <c r="F24" s="253">
        <f t="shared" si="0"/>
      </c>
    </row>
    <row r="25" spans="1:6" ht="15">
      <c r="A25" s="254">
        <v>29</v>
      </c>
      <c r="B25" s="252" t="s">
        <v>3168</v>
      </c>
      <c r="C25" s="254" t="s">
        <v>3158</v>
      </c>
      <c r="D25" s="255" t="s">
        <v>2552</v>
      </c>
      <c r="E25" s="253">
        <f>IF(VLOOKUP(A25,Startlist!B:C,2,FALSE)=C25,"","ERINEV")</f>
      </c>
      <c r="F25" s="253">
        <f t="shared" si="0"/>
      </c>
    </row>
    <row r="26" spans="1:6" ht="15">
      <c r="A26" s="254">
        <v>30</v>
      </c>
      <c r="B26" s="252" t="s">
        <v>3167</v>
      </c>
      <c r="C26" s="254" t="s">
        <v>3102</v>
      </c>
      <c r="D26" s="255" t="s">
        <v>2642</v>
      </c>
      <c r="E26" s="253">
        <f>IF(VLOOKUP(A26,Startlist!B:C,2,FALSE)=C26,"","ERINEV")</f>
      </c>
      <c r="F26" s="253">
        <f t="shared" si="0"/>
      </c>
    </row>
    <row r="27" spans="1:6" ht="15">
      <c r="A27" s="254">
        <v>31</v>
      </c>
      <c r="B27" s="252" t="s">
        <v>3167</v>
      </c>
      <c r="C27" s="254" t="s">
        <v>3102</v>
      </c>
      <c r="D27" s="255" t="s">
        <v>2645</v>
      </c>
      <c r="E27" s="253">
        <f>IF(VLOOKUP(A27,Startlist!B:C,2,FALSE)=C27,"","ERINEV")</f>
      </c>
      <c r="F27" s="253">
        <f t="shared" si="0"/>
      </c>
    </row>
    <row r="28" spans="1:6" ht="15">
      <c r="A28" s="254">
        <v>32</v>
      </c>
      <c r="B28" s="252" t="s">
        <v>3167</v>
      </c>
      <c r="C28" s="254" t="s">
        <v>3102</v>
      </c>
      <c r="D28" s="255" t="s">
        <v>2647</v>
      </c>
      <c r="E28" s="253">
        <f>IF(VLOOKUP(A28,Startlist!B:C,2,FALSE)=C28,"","ERINEV")</f>
      </c>
      <c r="F28" s="253">
        <f t="shared" si="0"/>
      </c>
    </row>
    <row r="29" spans="1:6" ht="15">
      <c r="A29" s="254">
        <v>33</v>
      </c>
      <c r="B29" s="252" t="s">
        <v>3167</v>
      </c>
      <c r="C29" s="254" t="s">
        <v>3102</v>
      </c>
      <c r="D29" s="255" t="s">
        <v>2650</v>
      </c>
      <c r="E29" s="253">
        <f>IF(VLOOKUP(A29,Startlist!B:C,2,FALSE)=C29,"","ERINEV")</f>
      </c>
      <c r="F29" s="253">
        <f t="shared" si="0"/>
      </c>
    </row>
    <row r="30" spans="1:6" ht="15">
      <c r="A30" s="254">
        <v>34</v>
      </c>
      <c r="B30" s="252" t="s">
        <v>3167</v>
      </c>
      <c r="C30" s="254" t="s">
        <v>3102</v>
      </c>
      <c r="D30" s="255" t="s">
        <v>3125</v>
      </c>
      <c r="E30" s="253">
        <f>IF(VLOOKUP(A30,Startlist!B:C,2,FALSE)=C30,"","ERINEV")</f>
      </c>
      <c r="F30" s="253">
        <f t="shared" si="0"/>
      </c>
    </row>
    <row r="31" spans="1:6" ht="15">
      <c r="A31" s="254">
        <v>35</v>
      </c>
      <c r="B31" s="252" t="s">
        <v>3167</v>
      </c>
      <c r="C31" s="254" t="s">
        <v>3102</v>
      </c>
      <c r="D31" s="255" t="s">
        <v>3022</v>
      </c>
      <c r="E31" s="253">
        <f>IF(VLOOKUP(A31,Startlist!B:C,2,FALSE)=C31,"","ERINEV")</f>
      </c>
      <c r="F31" s="253">
        <f t="shared" si="0"/>
      </c>
    </row>
    <row r="32" spans="1:6" ht="15">
      <c r="A32" s="254">
        <v>36</v>
      </c>
      <c r="B32" s="252" t="s">
        <v>3167</v>
      </c>
      <c r="C32" s="254" t="s">
        <v>3102</v>
      </c>
      <c r="D32" s="255" t="s">
        <v>2653</v>
      </c>
      <c r="E32" s="253">
        <f>IF(VLOOKUP(A32,Startlist!B:C,2,FALSE)=C32,"","ERINEV")</f>
      </c>
      <c r="F32" s="253">
        <f t="shared" si="0"/>
      </c>
    </row>
    <row r="33" spans="1:6" ht="15">
      <c r="A33" s="254">
        <v>37</v>
      </c>
      <c r="B33" s="252" t="s">
        <v>3167</v>
      </c>
      <c r="C33" s="254" t="s">
        <v>3102</v>
      </c>
      <c r="D33" s="255" t="s">
        <v>2656</v>
      </c>
      <c r="E33" s="253">
        <f>IF(VLOOKUP(A33,Startlist!B:C,2,FALSE)=C33,"","ERINEV")</f>
      </c>
      <c r="F33" s="253">
        <f t="shared" si="0"/>
      </c>
    </row>
    <row r="34" spans="1:6" ht="15">
      <c r="A34" s="254">
        <v>38</v>
      </c>
      <c r="B34" s="252" t="s">
        <v>3167</v>
      </c>
      <c r="C34" s="254" t="s">
        <v>3102</v>
      </c>
      <c r="D34" s="255" t="s">
        <v>3031</v>
      </c>
      <c r="E34" s="253">
        <f>IF(VLOOKUP(A34,Startlist!B:C,2,FALSE)=C34,"","ERINEV")</f>
      </c>
      <c r="F34" s="253">
        <f t="shared" si="0"/>
      </c>
    </row>
    <row r="35" spans="1:6" ht="15">
      <c r="A35" s="254">
        <v>39</v>
      </c>
      <c r="B35" s="252" t="s">
        <v>3170</v>
      </c>
      <c r="C35" s="254" t="s">
        <v>3100</v>
      </c>
      <c r="D35" s="255" t="s">
        <v>3119</v>
      </c>
      <c r="E35" s="253">
        <f>IF(VLOOKUP(A35,Startlist!B:C,2,FALSE)=C35,"","ERINEV")</f>
      </c>
      <c r="F35" s="253">
        <f t="shared" si="0"/>
      </c>
    </row>
    <row r="36" spans="1:6" ht="15">
      <c r="A36" s="254">
        <v>40</v>
      </c>
      <c r="B36" s="252" t="s">
        <v>3170</v>
      </c>
      <c r="C36" s="254" t="s">
        <v>3100</v>
      </c>
      <c r="D36" s="255" t="s">
        <v>3030</v>
      </c>
      <c r="E36" s="253">
        <f>IF(VLOOKUP(A36,Startlist!B:C,2,FALSE)=C36,"","ERINEV")</f>
      </c>
      <c r="F36" s="253">
        <f t="shared" si="0"/>
      </c>
    </row>
    <row r="37" spans="1:6" ht="15">
      <c r="A37" s="254">
        <v>41</v>
      </c>
      <c r="B37" s="252" t="s">
        <v>3169</v>
      </c>
      <c r="C37" s="254" t="s">
        <v>3098</v>
      </c>
      <c r="D37" s="255" t="s">
        <v>2659</v>
      </c>
      <c r="E37" s="253">
        <f>IF(VLOOKUP(A37,Startlist!B:C,2,FALSE)=C37,"","ERINEV")</f>
      </c>
      <c r="F37" s="253">
        <f t="shared" si="0"/>
      </c>
    </row>
    <row r="38" spans="1:6" ht="15">
      <c r="A38" s="254">
        <v>42</v>
      </c>
      <c r="B38" s="252" t="s">
        <v>3170</v>
      </c>
      <c r="C38" s="254" t="s">
        <v>3100</v>
      </c>
      <c r="D38" s="255" t="s">
        <v>2661</v>
      </c>
      <c r="E38" s="253">
        <f>IF(VLOOKUP(A38,Startlist!B:C,2,FALSE)=C38,"","ERINEV")</f>
      </c>
      <c r="F38" s="253">
        <f t="shared" si="0"/>
      </c>
    </row>
    <row r="39" spans="1:6" ht="15">
      <c r="A39" s="254">
        <v>43</v>
      </c>
      <c r="B39" s="252" t="s">
        <v>3170</v>
      </c>
      <c r="C39" s="254" t="s">
        <v>3100</v>
      </c>
      <c r="D39" s="255" t="s">
        <v>2920</v>
      </c>
      <c r="E39" s="253">
        <f>IF(VLOOKUP(A39,Startlist!B:C,2,FALSE)=C39,"","ERINEV")</f>
      </c>
      <c r="F39" s="253">
        <f t="shared" si="0"/>
      </c>
    </row>
    <row r="40" spans="1:6" ht="15">
      <c r="A40" s="254">
        <v>44</v>
      </c>
      <c r="B40" s="252" t="s">
        <v>3170</v>
      </c>
      <c r="C40" s="254" t="s">
        <v>3100</v>
      </c>
      <c r="D40" s="255" t="s">
        <v>3133</v>
      </c>
      <c r="E40" s="253">
        <f>IF(VLOOKUP(A40,Startlist!B:C,2,FALSE)=C40,"","ERINEV")</f>
      </c>
      <c r="F40" s="253">
        <f t="shared" si="0"/>
      </c>
    </row>
    <row r="41" spans="1:6" ht="15">
      <c r="A41" s="254">
        <v>45</v>
      </c>
      <c r="B41" s="252" t="s">
        <v>3168</v>
      </c>
      <c r="C41" s="254" t="s">
        <v>3158</v>
      </c>
      <c r="D41" s="255" t="s">
        <v>3029</v>
      </c>
      <c r="E41" s="253">
        <f>IF(VLOOKUP(A41,Startlist!B:C,2,FALSE)=C41,"","ERINEV")</f>
      </c>
      <c r="F41" s="253">
        <f t="shared" si="0"/>
      </c>
    </row>
    <row r="42" spans="1:6" ht="15">
      <c r="A42" s="273">
        <v>46</v>
      </c>
      <c r="B42" s="252" t="s">
        <v>3166</v>
      </c>
      <c r="C42" s="254" t="s">
        <v>3099</v>
      </c>
      <c r="D42" s="255" t="s">
        <v>3008</v>
      </c>
      <c r="E42" s="253">
        <f>IF(VLOOKUP(A42,Startlist!B:C,2,FALSE)=C42,"","ERINEV")</f>
      </c>
      <c r="F42" s="253">
        <f t="shared" si="0"/>
      </c>
    </row>
    <row r="43" spans="1:6" ht="15">
      <c r="A43" s="254">
        <v>47</v>
      </c>
      <c r="B43" s="252" t="s">
        <v>3166</v>
      </c>
      <c r="C43" s="254" t="s">
        <v>3099</v>
      </c>
      <c r="D43" s="255" t="s">
        <v>2667</v>
      </c>
      <c r="E43" s="253">
        <f>IF(VLOOKUP(A43,Startlist!B:C,2,FALSE)=C43,"","ERINEV")</f>
      </c>
      <c r="F43" s="253">
        <f t="shared" si="0"/>
      </c>
    </row>
    <row r="44" spans="1:6" ht="15">
      <c r="A44" s="254">
        <v>48</v>
      </c>
      <c r="B44" s="252" t="s">
        <v>3168</v>
      </c>
      <c r="C44" s="254" t="s">
        <v>3158</v>
      </c>
      <c r="D44" s="255" t="s">
        <v>2670</v>
      </c>
      <c r="E44" s="253">
        <f>IF(VLOOKUP(A44,Startlist!B:C,2,FALSE)=C44,"","ERINEV")</f>
      </c>
      <c r="F44" s="253">
        <f t="shared" si="0"/>
      </c>
    </row>
    <row r="45" spans="1:6" ht="15">
      <c r="A45" s="254">
        <v>49</v>
      </c>
      <c r="B45" s="252" t="s">
        <v>3166</v>
      </c>
      <c r="C45" s="254" t="s">
        <v>3099</v>
      </c>
      <c r="D45" s="255" t="s">
        <v>2673</v>
      </c>
      <c r="E45" s="253">
        <f>IF(VLOOKUP(A45,Startlist!B:C,2,FALSE)=C45,"","ERINEV")</f>
      </c>
      <c r="F45" s="253">
        <f t="shared" si="0"/>
      </c>
    </row>
    <row r="46" spans="1:6" ht="15">
      <c r="A46" s="254">
        <v>50</v>
      </c>
      <c r="B46" s="252" t="s">
        <v>3172</v>
      </c>
      <c r="C46" s="254" t="s">
        <v>3108</v>
      </c>
      <c r="D46" s="255" t="s">
        <v>2676</v>
      </c>
      <c r="E46" s="253">
        <f>IF(VLOOKUP(A46,Startlist!B:C,2,FALSE)=C46,"","ERINEV")</f>
      </c>
      <c r="F46" s="253">
        <f t="shared" si="0"/>
      </c>
    </row>
    <row r="47" spans="1:6" ht="15">
      <c r="A47" s="254">
        <v>51</v>
      </c>
      <c r="B47" s="252" t="s">
        <v>3168</v>
      </c>
      <c r="C47" s="254" t="s">
        <v>3158</v>
      </c>
      <c r="D47" s="255" t="s">
        <v>2548</v>
      </c>
      <c r="E47" s="253">
        <f>IF(VLOOKUP(A47,Startlist!B:C,2,FALSE)=C47,"","ERINEV")</f>
      </c>
      <c r="F47" s="253">
        <f t="shared" si="0"/>
      </c>
    </row>
    <row r="48" spans="1:6" ht="15">
      <c r="A48" s="254">
        <v>52</v>
      </c>
      <c r="B48" s="252" t="s">
        <v>3168</v>
      </c>
      <c r="C48" s="254" t="s">
        <v>3158</v>
      </c>
      <c r="D48" s="255" t="s">
        <v>2680</v>
      </c>
      <c r="E48" s="253">
        <f>IF(VLOOKUP(A48,Startlist!B:C,2,FALSE)=C48,"","ERINEV")</f>
      </c>
      <c r="F48" s="253">
        <f t="shared" si="0"/>
      </c>
    </row>
    <row r="49" spans="1:6" ht="15">
      <c r="A49" s="254">
        <v>53</v>
      </c>
      <c r="B49" s="252" t="s">
        <v>3166</v>
      </c>
      <c r="C49" s="254" t="s">
        <v>3099</v>
      </c>
      <c r="D49" s="255" t="s">
        <v>2575</v>
      </c>
      <c r="E49" s="253">
        <f>IF(VLOOKUP(A49,Startlist!B:C,2,FALSE)=C49,"","ERINEV")</f>
      </c>
      <c r="F49" s="253">
        <f t="shared" si="0"/>
      </c>
    </row>
    <row r="50" spans="1:6" ht="15">
      <c r="A50" s="254">
        <v>54</v>
      </c>
      <c r="B50" s="252" t="s">
        <v>3169</v>
      </c>
      <c r="C50" s="254" t="s">
        <v>3098</v>
      </c>
      <c r="D50" s="255" t="s">
        <v>2683</v>
      </c>
      <c r="E50" s="253">
        <f>IF(VLOOKUP(A50,Startlist!B:C,2,FALSE)=C50,"","ERINEV")</f>
      </c>
      <c r="F50" s="253">
        <f t="shared" si="0"/>
      </c>
    </row>
    <row r="51" spans="1:6" ht="15">
      <c r="A51" s="254">
        <v>55</v>
      </c>
      <c r="B51" s="252" t="s">
        <v>3170</v>
      </c>
      <c r="C51" s="254" t="s">
        <v>3100</v>
      </c>
      <c r="D51" s="255" t="s">
        <v>2566</v>
      </c>
      <c r="E51" s="253">
        <f>IF(VLOOKUP(A51,Startlist!B:C,2,FALSE)=C51,"","ERINEV")</f>
      </c>
      <c r="F51" s="253">
        <f t="shared" si="0"/>
      </c>
    </row>
    <row r="52" spans="1:6" ht="15">
      <c r="A52" s="254">
        <v>56</v>
      </c>
      <c r="B52" s="252" t="s">
        <v>3170</v>
      </c>
      <c r="C52" s="254" t="s">
        <v>3100</v>
      </c>
      <c r="D52" s="255" t="s">
        <v>2687</v>
      </c>
      <c r="E52" s="253">
        <f>IF(VLOOKUP(A52,Startlist!B:C,2,FALSE)=C52,"","ERINEV")</f>
      </c>
      <c r="F52" s="253">
        <f t="shared" si="0"/>
      </c>
    </row>
    <row r="53" spans="1:6" ht="15">
      <c r="A53" s="254">
        <v>57</v>
      </c>
      <c r="B53" s="252" t="s">
        <v>3169</v>
      </c>
      <c r="C53" s="254" t="s">
        <v>3098</v>
      </c>
      <c r="D53" s="255" t="s">
        <v>3184</v>
      </c>
      <c r="E53" s="253">
        <f>IF(VLOOKUP(A53,Startlist!B:C,2,FALSE)=C53,"","ERINEV")</f>
      </c>
      <c r="F53" s="253">
        <f t="shared" si="0"/>
      </c>
    </row>
    <row r="54" spans="1:6" ht="15">
      <c r="A54" s="254">
        <v>58</v>
      </c>
      <c r="B54" s="252" t="s">
        <v>3169</v>
      </c>
      <c r="C54" s="254" t="s">
        <v>3098</v>
      </c>
      <c r="D54" s="255" t="s">
        <v>3122</v>
      </c>
      <c r="E54" s="253">
        <f>IF(VLOOKUP(A54,Startlist!B:C,2,FALSE)=C54,"","ERINEV")</f>
      </c>
      <c r="F54" s="253">
        <f t="shared" si="0"/>
      </c>
    </row>
    <row r="55" spans="1:6" ht="15">
      <c r="A55" s="254">
        <v>59</v>
      </c>
      <c r="B55" s="252" t="s">
        <v>3169</v>
      </c>
      <c r="C55" s="254" t="s">
        <v>3098</v>
      </c>
      <c r="D55" s="255" t="s">
        <v>2690</v>
      </c>
      <c r="E55" s="253">
        <f>IF(VLOOKUP(A55,Startlist!B:C,2,FALSE)=C55,"","ERINEV")</f>
      </c>
      <c r="F55" s="253">
        <f t="shared" si="0"/>
      </c>
    </row>
    <row r="56" spans="1:6" ht="15">
      <c r="A56" s="254">
        <v>60</v>
      </c>
      <c r="B56" s="252" t="s">
        <v>3169</v>
      </c>
      <c r="C56" s="254" t="s">
        <v>3098</v>
      </c>
      <c r="D56" s="255" t="s">
        <v>3042</v>
      </c>
      <c r="E56" s="253">
        <f>IF(VLOOKUP(A56,Startlist!B:C,2,FALSE)=C56,"","ERINEV")</f>
      </c>
      <c r="F56" s="253">
        <f t="shared" si="0"/>
      </c>
    </row>
    <row r="57" spans="1:6" ht="15">
      <c r="A57" s="254">
        <v>61</v>
      </c>
      <c r="B57" s="252" t="s">
        <v>3169</v>
      </c>
      <c r="C57" s="254" t="s">
        <v>3098</v>
      </c>
      <c r="D57" s="255" t="s">
        <v>2693</v>
      </c>
      <c r="E57" s="253">
        <f>IF(VLOOKUP(A57,Startlist!B:C,2,FALSE)=C57,"","ERINEV")</f>
      </c>
      <c r="F57" s="253">
        <f t="shared" si="0"/>
      </c>
    </row>
    <row r="58" spans="1:6" ht="15">
      <c r="A58" s="254">
        <v>63</v>
      </c>
      <c r="B58" s="252" t="s">
        <v>3166</v>
      </c>
      <c r="C58" s="254" t="s">
        <v>3099</v>
      </c>
      <c r="D58" s="255" t="s">
        <v>3131</v>
      </c>
      <c r="E58" s="253">
        <f>IF(VLOOKUP(A58,Startlist!B:C,2,FALSE)=C58,"","ERINEV")</f>
      </c>
      <c r="F58" s="253">
        <f t="shared" si="0"/>
      </c>
    </row>
    <row r="59" spans="1:6" ht="15">
      <c r="A59" s="254">
        <v>64</v>
      </c>
      <c r="B59" s="252" t="s">
        <v>3165</v>
      </c>
      <c r="C59" s="254" t="s">
        <v>3105</v>
      </c>
      <c r="D59" s="255" t="s">
        <v>3033</v>
      </c>
      <c r="E59" s="253">
        <f>IF(VLOOKUP(A59,Startlist!B:C,2,FALSE)=C59,"","ERINEV")</f>
      </c>
      <c r="F59" s="253">
        <f t="shared" si="0"/>
      </c>
    </row>
    <row r="60" spans="1:6" ht="15">
      <c r="A60" s="254">
        <v>65</v>
      </c>
      <c r="B60" s="252" t="s">
        <v>3170</v>
      </c>
      <c r="C60" s="254" t="s">
        <v>3100</v>
      </c>
      <c r="D60" s="255" t="s">
        <v>2593</v>
      </c>
      <c r="E60" s="253">
        <f>IF(VLOOKUP(A60,Startlist!B:C,2,FALSE)=C60,"","ERINEV")</f>
      </c>
      <c r="F60" s="253">
        <f t="shared" si="0"/>
      </c>
    </row>
    <row r="61" spans="1:6" ht="15">
      <c r="A61" s="254">
        <v>66</v>
      </c>
      <c r="B61" s="252" t="s">
        <v>3170</v>
      </c>
      <c r="C61" s="254" t="s">
        <v>3100</v>
      </c>
      <c r="D61" s="255" t="s">
        <v>2915</v>
      </c>
      <c r="E61" s="253">
        <f>IF(VLOOKUP(A61,Startlist!B:C,2,FALSE)=C61,"","ERINEV")</f>
      </c>
      <c r="F61" s="253">
        <f t="shared" si="0"/>
      </c>
    </row>
    <row r="62" spans="1:6" ht="15">
      <c r="A62" s="254">
        <v>67</v>
      </c>
      <c r="B62" s="252" t="s">
        <v>3170</v>
      </c>
      <c r="C62" s="254" t="s">
        <v>3100</v>
      </c>
      <c r="D62" s="255" t="s">
        <v>3035</v>
      </c>
      <c r="E62" s="253">
        <f>IF(VLOOKUP(A62,Startlist!B:C,2,FALSE)=C62,"","ERINEV")</f>
      </c>
      <c r="F62" s="253">
        <f t="shared" si="0"/>
      </c>
    </row>
    <row r="63" spans="1:6" ht="15">
      <c r="A63" s="254">
        <v>68</v>
      </c>
      <c r="B63" s="252" t="s">
        <v>3166</v>
      </c>
      <c r="C63" s="254" t="s">
        <v>3099</v>
      </c>
      <c r="D63" s="255" t="s">
        <v>2698</v>
      </c>
      <c r="E63" s="253">
        <f>IF(VLOOKUP(A63,Startlist!B:C,2,FALSE)=C63,"","ERINEV")</f>
      </c>
      <c r="F63" s="253">
        <f t="shared" si="0"/>
      </c>
    </row>
    <row r="64" spans="1:6" ht="15">
      <c r="A64" s="254">
        <v>69</v>
      </c>
      <c r="B64" s="252" t="s">
        <v>3171</v>
      </c>
      <c r="C64" s="254" t="s">
        <v>3101</v>
      </c>
      <c r="D64" s="255" t="s">
        <v>2701</v>
      </c>
      <c r="E64" s="253">
        <f>IF(VLOOKUP(A64,Startlist!B:C,2,FALSE)=C64,"","ERINEV")</f>
      </c>
      <c r="F64" s="253">
        <f t="shared" si="0"/>
      </c>
    </row>
    <row r="65" spans="1:6" ht="15">
      <c r="A65" s="254">
        <v>70</v>
      </c>
      <c r="B65" s="252" t="s">
        <v>3170</v>
      </c>
      <c r="C65" s="254" t="s">
        <v>3100</v>
      </c>
      <c r="D65" s="255" t="s">
        <v>2909</v>
      </c>
      <c r="E65" s="253">
        <f>IF(VLOOKUP(A65,Startlist!B:C,2,FALSE)=C65,"","ERINEV")</f>
      </c>
      <c r="F65" s="253">
        <f t="shared" si="0"/>
      </c>
    </row>
    <row r="66" spans="1:6" ht="15">
      <c r="A66" s="254">
        <v>71</v>
      </c>
      <c r="B66" s="252" t="s">
        <v>3166</v>
      </c>
      <c r="C66" s="254" t="s">
        <v>3099</v>
      </c>
      <c r="D66" s="255" t="s">
        <v>2704</v>
      </c>
      <c r="E66" s="253">
        <f>IF(VLOOKUP(A66,Startlist!B:C,2,FALSE)=C66,"","ERINEV")</f>
      </c>
      <c r="F66" s="253">
        <f t="shared" si="0"/>
      </c>
    </row>
    <row r="67" spans="1:6" ht="15">
      <c r="A67" s="254">
        <v>72</v>
      </c>
      <c r="B67" s="252" t="s">
        <v>3166</v>
      </c>
      <c r="C67" s="254" t="s">
        <v>3099</v>
      </c>
      <c r="D67" s="255" t="s">
        <v>2706</v>
      </c>
      <c r="E67" s="253">
        <f>IF(VLOOKUP(A67,Startlist!B:C,2,FALSE)=C67,"","ERINEV")</f>
      </c>
      <c r="F67" s="253">
        <f aca="true" t="shared" si="1" ref="F67:F130">IF(RIGHT(B67,1)&lt;&gt;RIGHT(C67,1),"erinev","")</f>
      </c>
    </row>
    <row r="68" spans="1:6" ht="15">
      <c r="A68" s="254">
        <v>73</v>
      </c>
      <c r="B68" s="252" t="s">
        <v>3170</v>
      </c>
      <c r="C68" s="254" t="s">
        <v>3100</v>
      </c>
      <c r="D68" s="255" t="s">
        <v>3142</v>
      </c>
      <c r="E68" s="253">
        <f>IF(VLOOKUP(A68,Startlist!B:C,2,FALSE)=C68,"","ERINEV")</f>
      </c>
      <c r="F68" s="253">
        <f t="shared" si="1"/>
      </c>
    </row>
    <row r="69" spans="1:6" ht="15">
      <c r="A69" s="254">
        <v>74</v>
      </c>
      <c r="B69" s="252" t="s">
        <v>3171</v>
      </c>
      <c r="C69" s="254" t="s">
        <v>3101</v>
      </c>
      <c r="D69" s="255" t="s">
        <v>2890</v>
      </c>
      <c r="E69" s="253">
        <f>IF(VLOOKUP(A69,Startlist!B:C,2,FALSE)=C69,"","ERINEV")</f>
      </c>
      <c r="F69" s="253">
        <f t="shared" si="1"/>
      </c>
    </row>
    <row r="70" spans="1:6" ht="15">
      <c r="A70" s="254">
        <v>75</v>
      </c>
      <c r="B70" s="252" t="s">
        <v>3169</v>
      </c>
      <c r="C70" s="254" t="s">
        <v>3098</v>
      </c>
      <c r="D70" s="255" t="s">
        <v>2959</v>
      </c>
      <c r="E70" s="253">
        <f>IF(VLOOKUP(A70,Startlist!B:C,2,FALSE)=C70,"","ERINEV")</f>
      </c>
      <c r="F70" s="253">
        <f t="shared" si="1"/>
      </c>
    </row>
    <row r="71" spans="1:6" ht="15">
      <c r="A71" s="254">
        <v>76</v>
      </c>
      <c r="B71" s="252" t="s">
        <v>3170</v>
      </c>
      <c r="C71" s="254" t="s">
        <v>3100</v>
      </c>
      <c r="D71" s="255" t="s">
        <v>2562</v>
      </c>
      <c r="E71" s="253">
        <f>IF(VLOOKUP(A71,Startlist!B:C,2,FALSE)=C71,"","ERINEV")</f>
      </c>
      <c r="F71" s="253">
        <f t="shared" si="1"/>
      </c>
    </row>
    <row r="72" spans="1:6" ht="15">
      <c r="A72" s="254">
        <v>77</v>
      </c>
      <c r="B72" s="252" t="s">
        <v>3170</v>
      </c>
      <c r="C72" s="254" t="s">
        <v>3100</v>
      </c>
      <c r="D72" s="255" t="s">
        <v>2569</v>
      </c>
      <c r="E72" s="253">
        <f>IF(VLOOKUP(A72,Startlist!B:C,2,FALSE)=C72,"","ERINEV")</f>
      </c>
      <c r="F72" s="253">
        <f t="shared" si="1"/>
      </c>
    </row>
    <row r="73" spans="1:6" ht="15">
      <c r="A73" s="254">
        <v>78</v>
      </c>
      <c r="B73" s="252" t="s">
        <v>3171</v>
      </c>
      <c r="C73" s="254" t="s">
        <v>3101</v>
      </c>
      <c r="D73" s="255" t="s">
        <v>2709</v>
      </c>
      <c r="E73" s="253">
        <f>IF(VLOOKUP(A73,Startlist!B:C,2,FALSE)=C73,"","ERINEV")</f>
      </c>
      <c r="F73" s="253">
        <f t="shared" si="1"/>
      </c>
    </row>
    <row r="74" spans="1:6" ht="15">
      <c r="A74" s="254">
        <v>79</v>
      </c>
      <c r="B74" s="252" t="s">
        <v>3165</v>
      </c>
      <c r="C74" s="254" t="s">
        <v>3105</v>
      </c>
      <c r="D74" s="255" t="s">
        <v>2712</v>
      </c>
      <c r="E74" s="253">
        <f>IF(VLOOKUP(A74,Startlist!B:C,2,FALSE)=C74,"","ERINEV")</f>
      </c>
      <c r="F74" s="253">
        <f t="shared" si="1"/>
      </c>
    </row>
    <row r="75" spans="1:6" ht="15">
      <c r="A75" s="254">
        <v>80</v>
      </c>
      <c r="B75" s="252" t="s">
        <v>3166</v>
      </c>
      <c r="C75" s="254" t="s">
        <v>3099</v>
      </c>
      <c r="D75" s="255" t="s">
        <v>2547</v>
      </c>
      <c r="E75" s="253">
        <f>IF(VLOOKUP(A75,Startlist!B:C,2,FALSE)=C75,"","ERINEV")</f>
      </c>
      <c r="F75" s="253">
        <f t="shared" si="1"/>
      </c>
    </row>
    <row r="76" spans="1:6" ht="15">
      <c r="A76" s="254">
        <v>81</v>
      </c>
      <c r="B76" s="252" t="s">
        <v>3166</v>
      </c>
      <c r="C76" s="254" t="s">
        <v>3099</v>
      </c>
      <c r="D76" s="255" t="s">
        <v>2557</v>
      </c>
      <c r="E76" s="253">
        <f>IF(VLOOKUP(A76,Startlist!B:C,2,FALSE)=C76,"","ERINEV")</f>
      </c>
      <c r="F76" s="253">
        <f t="shared" si="1"/>
      </c>
    </row>
    <row r="77" spans="1:6" ht="15">
      <c r="A77" s="254">
        <v>82</v>
      </c>
      <c r="B77" s="252" t="s">
        <v>3166</v>
      </c>
      <c r="C77" s="254" t="s">
        <v>3099</v>
      </c>
      <c r="D77" s="255" t="s">
        <v>2717</v>
      </c>
      <c r="E77" s="253">
        <f>IF(VLOOKUP(A77,Startlist!B:C,2,FALSE)=C77,"","ERINEV")</f>
      </c>
      <c r="F77" s="253">
        <f t="shared" si="1"/>
      </c>
    </row>
    <row r="78" spans="1:6" ht="15">
      <c r="A78" s="254">
        <v>83</v>
      </c>
      <c r="B78" s="252" t="s">
        <v>3169</v>
      </c>
      <c r="C78" s="254" t="s">
        <v>3098</v>
      </c>
      <c r="D78" s="255" t="s">
        <v>2719</v>
      </c>
      <c r="E78" s="253">
        <f>IF(VLOOKUP(A78,Startlist!B:C,2,FALSE)=C78,"","ERINEV")</f>
      </c>
      <c r="F78" s="253">
        <f t="shared" si="1"/>
      </c>
    </row>
    <row r="79" spans="1:6" ht="15">
      <c r="A79" s="254">
        <v>84</v>
      </c>
      <c r="B79" s="252" t="s">
        <v>3170</v>
      </c>
      <c r="C79" s="254" t="s">
        <v>3100</v>
      </c>
      <c r="D79" s="255" t="s">
        <v>2880</v>
      </c>
      <c r="E79" s="253">
        <f>IF(VLOOKUP(A79,Startlist!B:C,2,FALSE)=C79,"","ERINEV")</f>
      </c>
      <c r="F79" s="253">
        <f t="shared" si="1"/>
      </c>
    </row>
    <row r="80" spans="1:6" ht="15">
      <c r="A80" s="254">
        <v>85</v>
      </c>
      <c r="B80" s="252" t="s">
        <v>3168</v>
      </c>
      <c r="C80" s="254" t="s">
        <v>3158</v>
      </c>
      <c r="D80" s="255" t="s">
        <v>2722</v>
      </c>
      <c r="E80" s="253">
        <f>IF(VLOOKUP(A80,Startlist!B:C,2,FALSE)=C80,"","ERINEV")</f>
      </c>
      <c r="F80" s="253">
        <f t="shared" si="1"/>
      </c>
    </row>
    <row r="81" spans="1:6" ht="15">
      <c r="A81" s="254">
        <v>86</v>
      </c>
      <c r="B81" s="252" t="s">
        <v>3170</v>
      </c>
      <c r="C81" s="254" t="s">
        <v>3100</v>
      </c>
      <c r="D81" s="255" t="s">
        <v>2968</v>
      </c>
      <c r="E81" s="253">
        <f>IF(VLOOKUP(A81,Startlist!B:C,2,FALSE)=C81,"","ERINEV")</f>
      </c>
      <c r="F81" s="253">
        <f t="shared" si="1"/>
      </c>
    </row>
    <row r="82" spans="1:6" ht="15">
      <c r="A82" s="254">
        <v>87</v>
      </c>
      <c r="B82" s="252" t="s">
        <v>3169</v>
      </c>
      <c r="C82" s="254" t="s">
        <v>3098</v>
      </c>
      <c r="D82" s="255" t="s">
        <v>2724</v>
      </c>
      <c r="E82" s="253">
        <f>IF(VLOOKUP(A82,Startlist!B:C,2,FALSE)=C82,"","ERINEV")</f>
      </c>
      <c r="F82" s="253">
        <f t="shared" si="1"/>
      </c>
    </row>
    <row r="83" spans="1:6" ht="15">
      <c r="A83" s="254">
        <v>88</v>
      </c>
      <c r="B83" s="252" t="s">
        <v>3171</v>
      </c>
      <c r="C83" s="254" t="s">
        <v>3101</v>
      </c>
      <c r="D83" s="255" t="s">
        <v>2964</v>
      </c>
      <c r="E83" s="253">
        <f>IF(VLOOKUP(A83,Startlist!B:C,2,FALSE)=C83,"","ERINEV")</f>
      </c>
      <c r="F83" s="253">
        <f t="shared" si="1"/>
      </c>
    </row>
    <row r="84" spans="1:6" ht="15">
      <c r="A84" s="254">
        <v>89</v>
      </c>
      <c r="B84" s="252" t="s">
        <v>3171</v>
      </c>
      <c r="C84" s="254" t="s">
        <v>3101</v>
      </c>
      <c r="D84" s="255" t="s">
        <v>2846</v>
      </c>
      <c r="E84" s="253">
        <f>IF(VLOOKUP(A84,Startlist!B:C,2,FALSE)=C84,"","ERINEV")</f>
      </c>
      <c r="F84" s="253">
        <f t="shared" si="1"/>
      </c>
    </row>
    <row r="85" spans="1:6" ht="15">
      <c r="A85" s="254">
        <v>90</v>
      </c>
      <c r="B85" s="252" t="s">
        <v>3171</v>
      </c>
      <c r="C85" s="254" t="s">
        <v>3101</v>
      </c>
      <c r="D85" s="255" t="s">
        <v>3137</v>
      </c>
      <c r="E85" s="253">
        <f>IF(VLOOKUP(A85,Startlist!B:C,2,FALSE)=C85,"","ERINEV")</f>
      </c>
      <c r="F85" s="253">
        <f t="shared" si="1"/>
      </c>
    </row>
    <row r="86" spans="1:6" ht="15">
      <c r="A86" s="254">
        <v>91</v>
      </c>
      <c r="B86" s="252" t="s">
        <v>3166</v>
      </c>
      <c r="C86" s="254" t="s">
        <v>3099</v>
      </c>
      <c r="D86" s="255" t="s">
        <v>2582</v>
      </c>
      <c r="E86" s="253">
        <f>IF(VLOOKUP(A86,Startlist!B:C,2,FALSE)=C86,"","ERINEV")</f>
      </c>
      <c r="F86" s="253">
        <f t="shared" si="1"/>
      </c>
    </row>
    <row r="87" spans="1:6" ht="15">
      <c r="A87" s="254">
        <v>92</v>
      </c>
      <c r="B87" s="252" t="s">
        <v>3169</v>
      </c>
      <c r="C87" s="254" t="s">
        <v>3098</v>
      </c>
      <c r="D87" s="255" t="s">
        <v>2858</v>
      </c>
      <c r="E87" s="253">
        <f>IF(VLOOKUP(A87,Startlist!B:C,2,FALSE)=C87,"","ERINEV")</f>
      </c>
      <c r="F87" s="253">
        <f t="shared" si="1"/>
      </c>
    </row>
    <row r="88" spans="1:6" ht="15">
      <c r="A88" s="254">
        <v>93</v>
      </c>
      <c r="B88" s="252" t="s">
        <v>3169</v>
      </c>
      <c r="C88" s="254" t="s">
        <v>3098</v>
      </c>
      <c r="D88" s="255" t="s">
        <v>2730</v>
      </c>
      <c r="E88" s="253">
        <f>IF(VLOOKUP(A88,Startlist!B:C,2,FALSE)=C88,"","ERINEV")</f>
      </c>
      <c r="F88" s="253">
        <f t="shared" si="1"/>
      </c>
    </row>
    <row r="89" spans="1:6" ht="15">
      <c r="A89" s="254">
        <v>94</v>
      </c>
      <c r="B89" s="252" t="s">
        <v>3166</v>
      </c>
      <c r="C89" s="254" t="s">
        <v>3099</v>
      </c>
      <c r="D89" s="255" t="s">
        <v>2732</v>
      </c>
      <c r="E89" s="253">
        <f>IF(VLOOKUP(A89,Startlist!B:C,2,FALSE)=C89,"","ERINEV")</f>
      </c>
      <c r="F89" s="253">
        <f t="shared" si="1"/>
      </c>
    </row>
    <row r="90" spans="1:6" ht="15">
      <c r="A90" s="254">
        <v>95</v>
      </c>
      <c r="B90" s="252" t="s">
        <v>3168</v>
      </c>
      <c r="C90" s="254" t="s">
        <v>3158</v>
      </c>
      <c r="D90" s="255" t="s">
        <v>2849</v>
      </c>
      <c r="E90" s="253">
        <f>IF(VLOOKUP(A90,Startlist!B:C,2,FALSE)=C90,"","ERINEV")</f>
      </c>
      <c r="F90" s="253">
        <f t="shared" si="1"/>
      </c>
    </row>
    <row r="91" spans="1:6" ht="15">
      <c r="A91" s="254">
        <v>96</v>
      </c>
      <c r="B91" s="252" t="s">
        <v>3169</v>
      </c>
      <c r="C91" s="254" t="s">
        <v>3098</v>
      </c>
      <c r="D91" s="255" t="s">
        <v>2589</v>
      </c>
      <c r="E91" s="253">
        <f>IF(VLOOKUP(A91,Startlist!B:C,2,FALSE)=C91,"","ERINEV")</f>
      </c>
      <c r="F91" s="253">
        <f t="shared" si="1"/>
      </c>
    </row>
    <row r="92" spans="1:6" ht="15">
      <c r="A92" s="254">
        <v>97</v>
      </c>
      <c r="B92" s="252" t="s">
        <v>3171</v>
      </c>
      <c r="C92" s="254" t="s">
        <v>3101</v>
      </c>
      <c r="D92" s="255" t="s">
        <v>2735</v>
      </c>
      <c r="E92" s="253">
        <f>IF(VLOOKUP(A92,Startlist!B:C,2,FALSE)=C92,"","ERINEV")</f>
      </c>
      <c r="F92" s="253">
        <f t="shared" si="1"/>
      </c>
    </row>
    <row r="93" spans="1:6" ht="15">
      <c r="A93" s="254">
        <v>98</v>
      </c>
      <c r="B93" s="252" t="s">
        <v>3169</v>
      </c>
      <c r="C93" s="254" t="s">
        <v>3098</v>
      </c>
      <c r="D93" s="255" t="s">
        <v>2736</v>
      </c>
      <c r="E93" s="253">
        <f>IF(VLOOKUP(A93,Startlist!B:C,2,FALSE)=C93,"","ERINEV")</f>
      </c>
      <c r="F93" s="253">
        <f t="shared" si="1"/>
      </c>
    </row>
    <row r="94" spans="1:6" ht="15">
      <c r="A94" s="254">
        <v>99</v>
      </c>
      <c r="B94" s="252" t="s">
        <v>3169</v>
      </c>
      <c r="C94" s="254" t="s">
        <v>3098</v>
      </c>
      <c r="D94" s="255" t="s">
        <v>2940</v>
      </c>
      <c r="E94" s="253">
        <f>IF(VLOOKUP(A94,Startlist!B:C,2,FALSE)=C94,"","ERINEV")</f>
      </c>
      <c r="F94" s="253">
        <f t="shared" si="1"/>
      </c>
    </row>
    <row r="95" spans="1:6" ht="15">
      <c r="A95" s="254">
        <v>100</v>
      </c>
      <c r="B95" s="252" t="s">
        <v>3169</v>
      </c>
      <c r="C95" s="254" t="s">
        <v>3098</v>
      </c>
      <c r="D95" s="255" t="s">
        <v>2738</v>
      </c>
      <c r="E95" s="253">
        <f>IF(VLOOKUP(A95,Startlist!B:C,2,FALSE)=C95,"","ERINEV")</f>
      </c>
      <c r="F95" s="253">
        <f t="shared" si="1"/>
      </c>
    </row>
    <row r="96" spans="1:6" ht="15">
      <c r="A96" s="254">
        <v>101</v>
      </c>
      <c r="B96" s="252" t="s">
        <v>3171</v>
      </c>
      <c r="C96" s="254" t="s">
        <v>3101</v>
      </c>
      <c r="D96" s="255" t="s">
        <v>2739</v>
      </c>
      <c r="E96" s="253">
        <f>IF(VLOOKUP(A96,Startlist!B:C,2,FALSE)=C96,"","ERINEV")</f>
      </c>
      <c r="F96" s="253">
        <f t="shared" si="1"/>
      </c>
    </row>
    <row r="97" spans="1:6" ht="15">
      <c r="A97" s="254">
        <v>102</v>
      </c>
      <c r="B97" s="252" t="s">
        <v>3171</v>
      </c>
      <c r="C97" s="254" t="s">
        <v>3101</v>
      </c>
      <c r="D97" s="255" t="s">
        <v>2740</v>
      </c>
      <c r="E97" s="253">
        <f>IF(VLOOKUP(A97,Startlist!B:C,2,FALSE)=C97,"","ERINEV")</f>
      </c>
      <c r="F97" s="253">
        <f t="shared" si="1"/>
      </c>
    </row>
    <row r="98" spans="1:6" ht="15">
      <c r="A98" s="254">
        <v>103</v>
      </c>
      <c r="B98" s="252" t="s">
        <v>3171</v>
      </c>
      <c r="C98" s="254" t="s">
        <v>3101</v>
      </c>
      <c r="D98" s="255" t="s">
        <v>2742</v>
      </c>
      <c r="E98" s="253">
        <f>IF(VLOOKUP(A98,Startlist!B:C,2,FALSE)=C98,"","ERINEV")</f>
      </c>
      <c r="F98" s="253">
        <f t="shared" si="1"/>
      </c>
    </row>
    <row r="99" spans="1:6" ht="15">
      <c r="A99" s="254">
        <v>104</v>
      </c>
      <c r="B99" s="252" t="s">
        <v>3170</v>
      </c>
      <c r="C99" s="254" t="s">
        <v>3100</v>
      </c>
      <c r="D99" s="255" t="s">
        <v>2864</v>
      </c>
      <c r="E99" s="253">
        <f>IF(VLOOKUP(A99,Startlist!B:C,2,FALSE)=C99,"","ERINEV")</f>
      </c>
      <c r="F99" s="253">
        <f t="shared" si="1"/>
      </c>
    </row>
    <row r="100" spans="1:6" ht="15">
      <c r="A100" s="254">
        <v>105</v>
      </c>
      <c r="B100" s="252" t="s">
        <v>3171</v>
      </c>
      <c r="C100" s="254" t="s">
        <v>3101</v>
      </c>
      <c r="D100" s="255" t="s">
        <v>3012</v>
      </c>
      <c r="E100" s="253">
        <f>IF(VLOOKUP(A100,Startlist!B:C,2,FALSE)=C100,"","ERINEV")</f>
      </c>
      <c r="F100" s="253">
        <f t="shared" si="1"/>
      </c>
    </row>
    <row r="101" spans="1:6" ht="15">
      <c r="A101" s="254">
        <v>106</v>
      </c>
      <c r="B101" s="252" t="s">
        <v>3171</v>
      </c>
      <c r="C101" s="254" t="s">
        <v>3101</v>
      </c>
      <c r="D101" s="255" t="s">
        <v>3010</v>
      </c>
      <c r="E101" s="253">
        <f>IF(VLOOKUP(A101,Startlist!B:C,2,FALSE)=C101,"","ERINEV")</f>
      </c>
      <c r="F101" s="253">
        <f t="shared" si="1"/>
      </c>
    </row>
    <row r="102" spans="1:6" ht="15">
      <c r="A102" s="254">
        <v>107</v>
      </c>
      <c r="B102" s="252" t="s">
        <v>3169</v>
      </c>
      <c r="C102" s="254" t="s">
        <v>3098</v>
      </c>
      <c r="D102" s="255" t="s">
        <v>3209</v>
      </c>
      <c r="E102" s="253">
        <f>IF(VLOOKUP(A102,Startlist!B:C,2,FALSE)=C102,"","ERINEV")</f>
      </c>
      <c r="F102" s="253">
        <f t="shared" si="1"/>
      </c>
    </row>
    <row r="103" spans="1:6" ht="15">
      <c r="A103" s="254">
        <v>108</v>
      </c>
      <c r="B103" s="252" t="s">
        <v>3170</v>
      </c>
      <c r="C103" s="254" t="s">
        <v>3100</v>
      </c>
      <c r="D103" s="255" t="s">
        <v>2956</v>
      </c>
      <c r="E103" s="253">
        <f>IF(VLOOKUP(A103,Startlist!B:C,2,FALSE)=C103,"","ERINEV")</f>
      </c>
      <c r="F103" s="253">
        <f t="shared" si="1"/>
      </c>
    </row>
    <row r="104" spans="1:6" ht="15">
      <c r="A104" s="254">
        <v>109</v>
      </c>
      <c r="B104" s="252" t="s">
        <v>3169</v>
      </c>
      <c r="C104" s="254" t="s">
        <v>3098</v>
      </c>
      <c r="D104" s="255" t="s">
        <v>2746</v>
      </c>
      <c r="E104" s="253">
        <f>IF(VLOOKUP(A104,Startlist!B:C,2,FALSE)=C104,"","ERINEV")</f>
      </c>
      <c r="F104" s="253">
        <f t="shared" si="1"/>
      </c>
    </row>
    <row r="105" spans="1:6" ht="15">
      <c r="A105" s="254">
        <v>110</v>
      </c>
      <c r="B105" s="252" t="s">
        <v>3169</v>
      </c>
      <c r="C105" s="254" t="s">
        <v>3098</v>
      </c>
      <c r="D105" s="255" t="s">
        <v>2917</v>
      </c>
      <c r="E105" s="253">
        <f>IF(VLOOKUP(A105,Startlist!B:C,2,FALSE)=C105,"","ERINEV")</f>
      </c>
      <c r="F105" s="253">
        <f t="shared" si="1"/>
      </c>
    </row>
    <row r="106" spans="1:6" ht="15">
      <c r="A106" s="254">
        <v>111</v>
      </c>
      <c r="B106" s="252" t="s">
        <v>3170</v>
      </c>
      <c r="C106" s="254" t="s">
        <v>3100</v>
      </c>
      <c r="D106" s="255" t="s">
        <v>2582</v>
      </c>
      <c r="E106" s="253">
        <f>IF(VLOOKUP(A106,Startlist!B:C,2,FALSE)=C106,"","ERINEV")</f>
      </c>
      <c r="F106" s="253">
        <f t="shared" si="1"/>
      </c>
    </row>
    <row r="107" spans="1:6" ht="15">
      <c r="A107" s="254">
        <v>112</v>
      </c>
      <c r="B107" s="252" t="s">
        <v>3169</v>
      </c>
      <c r="C107" s="254" t="s">
        <v>3098</v>
      </c>
      <c r="D107" s="255" t="s">
        <v>2749</v>
      </c>
      <c r="E107" s="253">
        <f>IF(VLOOKUP(A107,Startlist!B:C,2,FALSE)=C107,"","ERINEV")</f>
      </c>
      <c r="F107" s="253">
        <f t="shared" si="1"/>
      </c>
    </row>
    <row r="108" spans="1:6" ht="15">
      <c r="A108" s="254">
        <v>113</v>
      </c>
      <c r="B108" s="252" t="s">
        <v>3170</v>
      </c>
      <c r="C108" s="254" t="s">
        <v>3100</v>
      </c>
      <c r="D108" s="255" t="s">
        <v>2893</v>
      </c>
      <c r="E108" s="253">
        <f>IF(VLOOKUP(A108,Startlist!B:C,2,FALSE)=C108,"","ERINEV")</f>
      </c>
      <c r="F108" s="253">
        <f t="shared" si="1"/>
      </c>
    </row>
    <row r="109" spans="1:6" ht="15">
      <c r="A109" s="254">
        <v>114</v>
      </c>
      <c r="B109" s="252" t="s">
        <v>3169</v>
      </c>
      <c r="C109" s="254" t="s">
        <v>3098</v>
      </c>
      <c r="D109" s="255" t="s">
        <v>2754</v>
      </c>
      <c r="E109" s="253">
        <f>IF(VLOOKUP(A109,Startlist!B:C,2,FALSE)=C109,"","ERINEV")</f>
      </c>
      <c r="F109" s="253">
        <f t="shared" si="1"/>
      </c>
    </row>
    <row r="110" spans="1:6" ht="15">
      <c r="A110" s="254">
        <v>115</v>
      </c>
      <c r="B110" s="252" t="s">
        <v>3169</v>
      </c>
      <c r="C110" s="254" t="s">
        <v>3098</v>
      </c>
      <c r="D110" s="255" t="s">
        <v>2758</v>
      </c>
      <c r="E110" s="253">
        <f>IF(VLOOKUP(A110,Startlist!B:C,2,FALSE)=C110,"","ERINEV")</f>
      </c>
      <c r="F110" s="253">
        <f t="shared" si="1"/>
      </c>
    </row>
    <row r="111" spans="1:6" ht="15">
      <c r="A111" s="254">
        <v>116</v>
      </c>
      <c r="B111" s="252" t="s">
        <v>3171</v>
      </c>
      <c r="C111" s="254" t="s">
        <v>3101</v>
      </c>
      <c r="D111" s="255" t="s">
        <v>2761</v>
      </c>
      <c r="E111" s="253">
        <f>IF(VLOOKUP(A111,Startlist!B:C,2,FALSE)=C111,"","ERINEV")</f>
      </c>
      <c r="F111" s="253">
        <f t="shared" si="1"/>
      </c>
    </row>
    <row r="112" spans="1:6" ht="15">
      <c r="A112" s="254">
        <v>117</v>
      </c>
      <c r="B112" s="252" t="s">
        <v>3170</v>
      </c>
      <c r="C112" s="254" t="s">
        <v>3100</v>
      </c>
      <c r="D112" s="255" t="s">
        <v>2936</v>
      </c>
      <c r="E112" s="253">
        <f>IF(VLOOKUP(A112,Startlist!B:C,2,FALSE)=C112,"","ERINEV")</f>
      </c>
      <c r="F112" s="253">
        <f t="shared" si="1"/>
      </c>
    </row>
    <row r="113" spans="1:6" ht="15">
      <c r="A113" s="254">
        <v>118</v>
      </c>
      <c r="B113" s="252" t="s">
        <v>3169</v>
      </c>
      <c r="C113" s="254" t="s">
        <v>3098</v>
      </c>
      <c r="D113" s="255" t="s">
        <v>2764</v>
      </c>
      <c r="E113" s="253">
        <f>IF(VLOOKUP(A113,Startlist!B:C,2,FALSE)=C113,"","ERINEV")</f>
      </c>
      <c r="F113" s="253">
        <f t="shared" si="1"/>
      </c>
    </row>
    <row r="114" spans="1:6" ht="15">
      <c r="A114" s="254">
        <v>119</v>
      </c>
      <c r="B114" s="252" t="s">
        <v>3170</v>
      </c>
      <c r="C114" s="254" t="s">
        <v>3100</v>
      </c>
      <c r="D114" s="255" t="s">
        <v>2766</v>
      </c>
      <c r="E114" s="253">
        <f>IF(VLOOKUP(A114,Startlist!B:C,2,FALSE)=C114,"","ERINEV")</f>
      </c>
      <c r="F114" s="253">
        <f t="shared" si="1"/>
      </c>
    </row>
    <row r="115" spans="1:6" ht="15">
      <c r="A115" s="254">
        <v>120</v>
      </c>
      <c r="B115" s="252" t="s">
        <v>3171</v>
      </c>
      <c r="C115" s="254" t="s">
        <v>3101</v>
      </c>
      <c r="D115" s="255" t="s">
        <v>2883</v>
      </c>
      <c r="E115" s="253">
        <f>IF(VLOOKUP(A115,Startlist!B:C,2,FALSE)=C115,"","ERINEV")</f>
      </c>
      <c r="F115" s="253">
        <f t="shared" si="1"/>
      </c>
    </row>
    <row r="116" spans="1:6" ht="15">
      <c r="A116" s="254">
        <v>121</v>
      </c>
      <c r="B116" s="252" t="s">
        <v>3166</v>
      </c>
      <c r="C116" s="254" t="s">
        <v>3099</v>
      </c>
      <c r="D116" s="255" t="s">
        <v>2767</v>
      </c>
      <c r="E116" s="253">
        <f>IF(VLOOKUP(A116,Startlist!B:C,2,FALSE)=C116,"","ERINEV")</f>
      </c>
      <c r="F116" s="253">
        <f t="shared" si="1"/>
      </c>
    </row>
    <row r="117" spans="1:6" ht="15">
      <c r="A117" s="254">
        <v>122</v>
      </c>
      <c r="B117" s="252" t="s">
        <v>3169</v>
      </c>
      <c r="C117" s="254" t="s">
        <v>3098</v>
      </c>
      <c r="D117" s="255" t="s">
        <v>2770</v>
      </c>
      <c r="E117" s="253">
        <f>IF(VLOOKUP(A117,Startlist!B:C,2,FALSE)=C117,"","ERINEV")</f>
      </c>
      <c r="F117" s="253">
        <f t="shared" si="1"/>
      </c>
    </row>
    <row r="118" spans="1:6" ht="15">
      <c r="A118" s="254">
        <v>125</v>
      </c>
      <c r="B118" s="252" t="s">
        <v>3169</v>
      </c>
      <c r="C118" s="254" t="s">
        <v>3098</v>
      </c>
      <c r="D118" s="255" t="s">
        <v>2774</v>
      </c>
      <c r="E118" s="253">
        <f>IF(VLOOKUP(A118,Startlist!B:C,2,FALSE)=C118,"","ERINEV")</f>
      </c>
      <c r="F118" s="253">
        <f t="shared" si="1"/>
      </c>
    </row>
    <row r="119" spans="1:6" ht="15">
      <c r="A119" s="254">
        <v>126</v>
      </c>
      <c r="B119" s="252" t="s">
        <v>3169</v>
      </c>
      <c r="C119" s="254" t="s">
        <v>3098</v>
      </c>
      <c r="D119" s="255" t="s">
        <v>2897</v>
      </c>
      <c r="E119" s="253">
        <f>IF(VLOOKUP(A119,Startlist!B:C,2,FALSE)=C119,"","ERINEV")</f>
      </c>
      <c r="F119" s="253">
        <f t="shared" si="1"/>
      </c>
    </row>
    <row r="120" spans="1:6" ht="15">
      <c r="A120" s="254">
        <v>127</v>
      </c>
      <c r="B120" s="252" t="s">
        <v>3169</v>
      </c>
      <c r="C120" s="254" t="s">
        <v>3098</v>
      </c>
      <c r="D120" s="255" t="s">
        <v>2961</v>
      </c>
      <c r="E120" s="253">
        <f>IF(VLOOKUP(A120,Startlist!B:C,2,FALSE)=C120,"","ERINEV")</f>
      </c>
      <c r="F120" s="253">
        <f t="shared" si="1"/>
      </c>
    </row>
    <row r="121" spans="1:6" ht="15">
      <c r="A121" s="254">
        <v>128</v>
      </c>
      <c r="B121" s="252" t="s">
        <v>3171</v>
      </c>
      <c r="C121" s="254" t="s">
        <v>3101</v>
      </c>
      <c r="D121" s="255" t="s">
        <v>3136</v>
      </c>
      <c r="E121" s="253">
        <f>IF(VLOOKUP(A121,Startlist!B:C,2,FALSE)=C121,"","ERINEV")</f>
      </c>
      <c r="F121" s="253">
        <f t="shared" si="1"/>
      </c>
    </row>
    <row r="122" spans="1:6" ht="15">
      <c r="A122" s="254">
        <v>129</v>
      </c>
      <c r="B122" s="252" t="s">
        <v>3170</v>
      </c>
      <c r="C122" s="254" t="s">
        <v>3100</v>
      </c>
      <c r="D122" s="255" t="s">
        <v>3040</v>
      </c>
      <c r="E122" s="253">
        <f>IF(VLOOKUP(A122,Startlist!B:C,2,FALSE)=C122,"","ERINEV")</f>
      </c>
      <c r="F122" s="253">
        <f t="shared" si="1"/>
      </c>
    </row>
    <row r="123" spans="1:6" ht="15">
      <c r="A123" s="254">
        <v>130</v>
      </c>
      <c r="B123" s="252" t="s">
        <v>3169</v>
      </c>
      <c r="C123" s="254" t="s">
        <v>3098</v>
      </c>
      <c r="D123" s="255" t="s">
        <v>2886</v>
      </c>
      <c r="E123" s="253">
        <f>IF(VLOOKUP(A123,Startlist!B:C,2,FALSE)=C123,"","ERINEV")</f>
      </c>
      <c r="F123" s="253">
        <f t="shared" si="1"/>
      </c>
    </row>
    <row r="124" spans="1:6" ht="15">
      <c r="A124" s="254">
        <v>131</v>
      </c>
      <c r="B124" s="252" t="s">
        <v>3169</v>
      </c>
      <c r="C124" s="254" t="s">
        <v>3098</v>
      </c>
      <c r="D124" s="255" t="s">
        <v>2778</v>
      </c>
      <c r="E124" s="253">
        <f>IF(VLOOKUP(A124,Startlist!B:C,2,FALSE)=C124,"","ERINEV")</f>
      </c>
      <c r="F124" s="253">
        <f t="shared" si="1"/>
      </c>
    </row>
    <row r="125" spans="1:6" ht="15">
      <c r="A125" s="254">
        <v>132</v>
      </c>
      <c r="B125" s="252" t="s">
        <v>3170</v>
      </c>
      <c r="C125" s="254" t="s">
        <v>3100</v>
      </c>
      <c r="D125" s="255" t="s">
        <v>2780</v>
      </c>
      <c r="E125" s="253">
        <f>IF(VLOOKUP(A125,Startlist!B:C,2,FALSE)=C125,"","ERINEV")</f>
      </c>
      <c r="F125" s="253">
        <f t="shared" si="1"/>
      </c>
    </row>
    <row r="126" spans="1:6" ht="15">
      <c r="A126" s="254">
        <v>133</v>
      </c>
      <c r="B126" s="252" t="s">
        <v>3169</v>
      </c>
      <c r="C126" s="254" t="s">
        <v>3098</v>
      </c>
      <c r="D126" s="255" t="s">
        <v>2782</v>
      </c>
      <c r="E126" s="253">
        <f>IF(VLOOKUP(A126,Startlist!B:C,2,FALSE)=C126,"","ERINEV")</f>
      </c>
      <c r="F126" s="253">
        <f t="shared" si="1"/>
      </c>
    </row>
    <row r="127" spans="1:6" ht="15">
      <c r="A127" s="254">
        <v>134</v>
      </c>
      <c r="B127" s="252" t="s">
        <v>3166</v>
      </c>
      <c r="C127" s="254" t="s">
        <v>3099</v>
      </c>
      <c r="D127" s="255" t="s">
        <v>2905</v>
      </c>
      <c r="E127" s="253">
        <f>IF(VLOOKUP(A127,Startlist!B:C,2,FALSE)=C127,"","ERINEV")</f>
      </c>
      <c r="F127" s="253">
        <f t="shared" si="1"/>
      </c>
    </row>
    <row r="128" spans="1:6" ht="15">
      <c r="A128" s="254">
        <v>135</v>
      </c>
      <c r="B128" s="252" t="s">
        <v>3170</v>
      </c>
      <c r="C128" s="254" t="s">
        <v>3100</v>
      </c>
      <c r="D128" s="255" t="s">
        <v>2948</v>
      </c>
      <c r="E128" s="253">
        <f>IF(VLOOKUP(A128,Startlist!B:C,2,FALSE)=C128,"","ERINEV")</f>
      </c>
      <c r="F128" s="253">
        <f t="shared" si="1"/>
      </c>
    </row>
    <row r="129" spans="1:6" ht="15">
      <c r="A129" s="254">
        <v>136</v>
      </c>
      <c r="B129" s="252" t="s">
        <v>3169</v>
      </c>
      <c r="C129" s="254" t="s">
        <v>3098</v>
      </c>
      <c r="D129" s="255" t="s">
        <v>2967</v>
      </c>
      <c r="E129" s="253">
        <f>IF(VLOOKUP(A129,Startlist!B:C,2,FALSE)=C129,"","ERINEV")</f>
      </c>
      <c r="F129" s="253">
        <f t="shared" si="1"/>
      </c>
    </row>
    <row r="130" spans="1:6" ht="15">
      <c r="A130" s="254">
        <v>137</v>
      </c>
      <c r="B130" s="252" t="s">
        <v>3169</v>
      </c>
      <c r="C130" s="254" t="s">
        <v>3098</v>
      </c>
      <c r="D130" s="255" t="s">
        <v>2924</v>
      </c>
      <c r="E130" s="253">
        <f>IF(VLOOKUP(A130,Startlist!B:C,2,FALSE)=C130,"","ERINEV")</f>
      </c>
      <c r="F130" s="253">
        <f t="shared" si="1"/>
      </c>
    </row>
    <row r="131" spans="1:6" ht="15">
      <c r="A131" s="254">
        <v>138</v>
      </c>
      <c r="B131" s="252" t="s">
        <v>3169</v>
      </c>
      <c r="C131" s="254" t="s">
        <v>3098</v>
      </c>
      <c r="D131" s="255" t="s">
        <v>2952</v>
      </c>
      <c r="E131" s="253">
        <f>IF(VLOOKUP(A131,Startlist!B:C,2,FALSE)=C131,"","ERINEV")</f>
      </c>
      <c r="F131" s="253">
        <f aca="true" t="shared" si="2" ref="F131:F157">IF(RIGHT(B131,1)&lt;&gt;RIGHT(C131,1),"erinev","")</f>
      </c>
    </row>
    <row r="132" spans="1:6" ht="15">
      <c r="A132" s="254">
        <v>139</v>
      </c>
      <c r="B132" s="252" t="s">
        <v>3171</v>
      </c>
      <c r="C132" s="254" t="s">
        <v>3101</v>
      </c>
      <c r="D132" s="255" t="s">
        <v>2793</v>
      </c>
      <c r="E132" s="253">
        <f>IF(VLOOKUP(A132,Startlist!B:C,2,FALSE)=C132,"","ERINEV")</f>
      </c>
      <c r="F132" s="253">
        <f t="shared" si="2"/>
      </c>
    </row>
    <row r="133" spans="1:6" ht="15">
      <c r="A133" s="254">
        <v>140</v>
      </c>
      <c r="B133" s="252" t="s">
        <v>3169</v>
      </c>
      <c r="C133" s="254" t="s">
        <v>3098</v>
      </c>
      <c r="D133" s="255" t="s">
        <v>2796</v>
      </c>
      <c r="E133" s="253">
        <f>IF(VLOOKUP(A133,Startlist!B:C,2,FALSE)=C133,"","ERINEV")</f>
      </c>
      <c r="F133" s="253">
        <f t="shared" si="2"/>
      </c>
    </row>
    <row r="134" spans="1:6" ht="15">
      <c r="A134" s="254">
        <v>141</v>
      </c>
      <c r="B134" s="252" t="s">
        <v>3170</v>
      </c>
      <c r="C134" s="254" t="s">
        <v>3100</v>
      </c>
      <c r="D134" s="255" t="s">
        <v>2799</v>
      </c>
      <c r="E134" s="253">
        <f>IF(VLOOKUP(A134,Startlist!B:C,2,FALSE)=C134,"","ERINEV")</f>
      </c>
      <c r="F134" s="253">
        <f t="shared" si="2"/>
      </c>
    </row>
    <row r="135" spans="1:6" ht="15">
      <c r="A135" s="254">
        <v>142</v>
      </c>
      <c r="B135" s="252" t="s">
        <v>3171</v>
      </c>
      <c r="C135" s="254" t="s">
        <v>3101</v>
      </c>
      <c r="D135" s="255" t="s">
        <v>2802</v>
      </c>
      <c r="E135" s="253">
        <f>IF(VLOOKUP(A135,Startlist!B:C,2,FALSE)=C135,"","ERINEV")</f>
      </c>
      <c r="F135" s="253">
        <f t="shared" si="2"/>
      </c>
    </row>
    <row r="136" spans="1:6" ht="15">
      <c r="A136" s="254">
        <v>143</v>
      </c>
      <c r="B136" s="252" t="s">
        <v>3170</v>
      </c>
      <c r="C136" s="254" t="s">
        <v>3100</v>
      </c>
      <c r="D136" s="255" t="s">
        <v>2805</v>
      </c>
      <c r="E136" s="253">
        <f>IF(VLOOKUP(A136,Startlist!B:C,2,FALSE)=C136,"","ERINEV")</f>
      </c>
      <c r="F136" s="253">
        <f t="shared" si="2"/>
      </c>
    </row>
    <row r="137" spans="1:6" ht="15">
      <c r="A137" s="254">
        <v>144</v>
      </c>
      <c r="B137" s="252" t="s">
        <v>3171</v>
      </c>
      <c r="C137" s="254" t="s">
        <v>3101</v>
      </c>
      <c r="D137" s="255" t="s">
        <v>2900</v>
      </c>
      <c r="E137" s="253">
        <f>IF(VLOOKUP(A137,Startlist!B:C,2,FALSE)=C137,"","ERINEV")</f>
      </c>
      <c r="F137" s="253">
        <f t="shared" si="2"/>
      </c>
    </row>
    <row r="138" spans="1:6" ht="15">
      <c r="A138" s="254">
        <v>145</v>
      </c>
      <c r="B138" s="252" t="s">
        <v>3172</v>
      </c>
      <c r="C138" s="254" t="s">
        <v>3108</v>
      </c>
      <c r="D138" s="255" t="s">
        <v>3045</v>
      </c>
      <c r="E138" s="253">
        <f>IF(VLOOKUP(A138,Startlist!B:C,2,FALSE)=C138,"","ERINEV")</f>
      </c>
      <c r="F138" s="253">
        <f t="shared" si="2"/>
      </c>
    </row>
    <row r="139" spans="1:6" ht="15">
      <c r="A139" s="254">
        <v>146</v>
      </c>
      <c r="B139" s="252" t="s">
        <v>3172</v>
      </c>
      <c r="C139" s="254" t="s">
        <v>3108</v>
      </c>
      <c r="D139" s="255" t="s">
        <v>3144</v>
      </c>
      <c r="E139" s="253">
        <f>IF(VLOOKUP(A139,Startlist!B:C,2,FALSE)=C139,"","ERINEV")</f>
      </c>
      <c r="F139" s="253">
        <f t="shared" si="2"/>
      </c>
    </row>
    <row r="140" spans="1:6" ht="15">
      <c r="A140" s="254">
        <v>147</v>
      </c>
      <c r="B140" s="252" t="s">
        <v>3172</v>
      </c>
      <c r="C140" s="254" t="s">
        <v>3108</v>
      </c>
      <c r="D140" s="255" t="s">
        <v>3145</v>
      </c>
      <c r="E140" s="253">
        <f>IF(VLOOKUP(A140,Startlist!B:C,2,FALSE)=C140,"","ERINEV")</f>
      </c>
      <c r="F140" s="253">
        <f t="shared" si="2"/>
      </c>
    </row>
    <row r="141" spans="1:6" ht="15">
      <c r="A141" s="254">
        <v>148</v>
      </c>
      <c r="B141" s="252" t="s">
        <v>3172</v>
      </c>
      <c r="C141" s="254" t="s">
        <v>3108</v>
      </c>
      <c r="D141" s="255" t="s">
        <v>2991</v>
      </c>
      <c r="E141" s="253">
        <f>IF(VLOOKUP(A141,Startlist!B:C,2,FALSE)=C141,"","ERINEV")</f>
      </c>
      <c r="F141" s="253">
        <f t="shared" si="2"/>
      </c>
    </row>
    <row r="142" spans="1:6" ht="15">
      <c r="A142" s="254">
        <v>149</v>
      </c>
      <c r="B142" s="252" t="s">
        <v>3172</v>
      </c>
      <c r="C142" s="254" t="s">
        <v>3108</v>
      </c>
      <c r="D142" s="255" t="s">
        <v>2815</v>
      </c>
      <c r="E142" s="253">
        <f>IF(VLOOKUP(A142,Startlist!B:C,2,FALSE)=C142,"","ERINEV")</f>
      </c>
      <c r="F142" s="253">
        <f t="shared" si="2"/>
      </c>
    </row>
    <row r="143" spans="1:6" ht="15">
      <c r="A143" s="254">
        <v>150</v>
      </c>
      <c r="B143" s="252" t="s">
        <v>3172</v>
      </c>
      <c r="C143" s="254" t="s">
        <v>3108</v>
      </c>
      <c r="D143" s="255" t="s">
        <v>2994</v>
      </c>
      <c r="E143" s="253">
        <f>IF(VLOOKUP(A143,Startlist!B:C,2,FALSE)=C143,"","ERINEV")</f>
      </c>
      <c r="F143" s="253">
        <f t="shared" si="2"/>
      </c>
    </row>
    <row r="144" spans="1:6" ht="15">
      <c r="A144" s="254">
        <v>151</v>
      </c>
      <c r="B144" s="252" t="s">
        <v>3172</v>
      </c>
      <c r="C144" s="254" t="s">
        <v>3108</v>
      </c>
      <c r="D144" s="255" t="s">
        <v>3160</v>
      </c>
      <c r="E144" s="253">
        <f>IF(VLOOKUP(A144,Startlist!B:C,2,FALSE)=C144,"","ERINEV")</f>
      </c>
      <c r="F144" s="253">
        <f t="shared" si="2"/>
      </c>
    </row>
    <row r="145" spans="1:6" ht="15">
      <c r="A145" s="254">
        <v>152</v>
      </c>
      <c r="B145" s="252" t="s">
        <v>3172</v>
      </c>
      <c r="C145" s="254" t="s">
        <v>3108</v>
      </c>
      <c r="D145" s="255" t="s">
        <v>3003</v>
      </c>
      <c r="E145" s="253">
        <f>IF(VLOOKUP(A145,Startlist!B:C,2,FALSE)=C145,"","ERINEV")</f>
      </c>
      <c r="F145" s="253">
        <f t="shared" si="2"/>
      </c>
    </row>
    <row r="146" spans="1:6" ht="15">
      <c r="A146" s="254">
        <v>153</v>
      </c>
      <c r="B146" s="252" t="s">
        <v>3172</v>
      </c>
      <c r="C146" s="254" t="s">
        <v>3108</v>
      </c>
      <c r="D146" s="255" t="s">
        <v>2986</v>
      </c>
      <c r="E146" s="253">
        <f>IF(VLOOKUP(A146,Startlist!B:C,2,FALSE)=C146,"","ERINEV")</f>
      </c>
      <c r="F146" s="253">
        <f t="shared" si="2"/>
      </c>
    </row>
    <row r="147" spans="1:6" ht="15">
      <c r="A147" s="254">
        <v>154</v>
      </c>
      <c r="B147" s="252" t="s">
        <v>3172</v>
      </c>
      <c r="C147" s="254" t="s">
        <v>3108</v>
      </c>
      <c r="D147" s="255" t="s">
        <v>3049</v>
      </c>
      <c r="E147" s="253">
        <f>IF(VLOOKUP(A147,Startlist!B:C,2,FALSE)=C147,"","ERINEV")</f>
      </c>
      <c r="F147" s="253">
        <f t="shared" si="2"/>
      </c>
    </row>
    <row r="148" spans="1:6" ht="15">
      <c r="A148" s="254">
        <v>155</v>
      </c>
      <c r="B148" s="252" t="s">
        <v>3172</v>
      </c>
      <c r="C148" s="254" t="s">
        <v>3108</v>
      </c>
      <c r="D148" s="255" t="s">
        <v>3002</v>
      </c>
      <c r="E148" s="253">
        <f>IF(VLOOKUP(A148,Startlist!B:C,2,FALSE)=C148,"","ERINEV")</f>
      </c>
      <c r="F148" s="253">
        <f t="shared" si="2"/>
      </c>
    </row>
    <row r="149" spans="1:6" ht="15">
      <c r="A149" s="254">
        <v>156</v>
      </c>
      <c r="B149" s="252" t="s">
        <v>3172</v>
      </c>
      <c r="C149" s="254" t="s">
        <v>3108</v>
      </c>
      <c r="D149" s="255" t="s">
        <v>2982</v>
      </c>
      <c r="E149" s="253">
        <f>IF(VLOOKUP(A149,Startlist!B:C,2,FALSE)=C149,"","ERINEV")</f>
      </c>
      <c r="F149" s="253">
        <f t="shared" si="2"/>
      </c>
    </row>
    <row r="150" spans="1:6" ht="15">
      <c r="A150" s="254">
        <v>157</v>
      </c>
      <c r="B150" s="252" t="s">
        <v>3172</v>
      </c>
      <c r="C150" s="254" t="s">
        <v>3108</v>
      </c>
      <c r="D150" s="255" t="s">
        <v>3000</v>
      </c>
      <c r="E150" s="253">
        <f>IF(VLOOKUP(A150,Startlist!B:C,2,FALSE)=C150,"","ERINEV")</f>
      </c>
      <c r="F150" s="253">
        <f t="shared" si="2"/>
      </c>
    </row>
    <row r="151" spans="1:6" ht="15">
      <c r="A151" s="254">
        <v>158</v>
      </c>
      <c r="B151" s="252" t="s">
        <v>3172</v>
      </c>
      <c r="C151" s="254" t="s">
        <v>3108</v>
      </c>
      <c r="D151" s="255" t="s">
        <v>2830</v>
      </c>
      <c r="E151" s="253">
        <f>IF(VLOOKUP(A151,Startlist!B:C,2,FALSE)=C151,"","ERINEV")</f>
      </c>
      <c r="F151" s="253">
        <f t="shared" si="2"/>
      </c>
    </row>
    <row r="152" spans="1:6" ht="15">
      <c r="A152" s="254">
        <v>159</v>
      </c>
      <c r="B152" s="252" t="s">
        <v>3172</v>
      </c>
      <c r="C152" s="254" t="s">
        <v>3108</v>
      </c>
      <c r="D152" s="255" t="s">
        <v>2997</v>
      </c>
      <c r="E152" s="253">
        <f>IF(VLOOKUP(A152,Startlist!B:C,2,FALSE)=C152,"","ERINEV")</f>
      </c>
      <c r="F152" s="253">
        <f t="shared" si="2"/>
      </c>
    </row>
    <row r="153" spans="1:6" ht="15">
      <c r="A153" s="254">
        <v>161</v>
      </c>
      <c r="B153" s="252" t="s">
        <v>3172</v>
      </c>
      <c r="C153" s="254" t="s">
        <v>3108</v>
      </c>
      <c r="D153" s="255" t="s">
        <v>2834</v>
      </c>
      <c r="E153" s="253">
        <f>IF(VLOOKUP(A153,Startlist!B:C,2,FALSE)=C153,"","ERINEV")</f>
      </c>
      <c r="F153" s="253">
        <f t="shared" si="2"/>
      </c>
    </row>
    <row r="154" spans="1:6" ht="15">
      <c r="A154" s="254">
        <v>162</v>
      </c>
      <c r="B154" s="252" t="s">
        <v>3172</v>
      </c>
      <c r="C154" s="254" t="s">
        <v>3108</v>
      </c>
      <c r="D154" s="255" t="s">
        <v>2836</v>
      </c>
      <c r="E154" s="253">
        <f>IF(VLOOKUP(A154,Startlist!B:C,2,FALSE)=C154,"","ERINEV")</f>
      </c>
      <c r="F154" s="253">
        <f t="shared" si="2"/>
      </c>
    </row>
    <row r="155" spans="1:6" ht="15">
      <c r="A155" s="254">
        <v>163</v>
      </c>
      <c r="B155" s="252" t="s">
        <v>3172</v>
      </c>
      <c r="C155" s="254" t="s">
        <v>3108</v>
      </c>
      <c r="D155" s="255" t="s">
        <v>2838</v>
      </c>
      <c r="E155" s="253">
        <f>IF(VLOOKUP(A155,Startlist!B:C,2,FALSE)=C155,"","ERINEV")</f>
      </c>
      <c r="F155" s="253">
        <f t="shared" si="2"/>
      </c>
    </row>
    <row r="156" spans="1:6" ht="15">
      <c r="A156" s="254">
        <v>164</v>
      </c>
      <c r="B156" s="252" t="s">
        <v>3172</v>
      </c>
      <c r="C156" s="254" t="s">
        <v>3108</v>
      </c>
      <c r="D156" s="255" t="s">
        <v>3004</v>
      </c>
      <c r="E156" s="253">
        <f>IF(VLOOKUP(A156,Startlist!B:C,2,FALSE)=C156,"","ERINEV")</f>
      </c>
      <c r="F156" s="253">
        <f t="shared" si="2"/>
      </c>
    </row>
    <row r="157" spans="1:6" ht="15">
      <c r="A157" s="254">
        <v>165</v>
      </c>
      <c r="B157" s="252" t="s">
        <v>3172</v>
      </c>
      <c r="C157" s="254" t="s">
        <v>3108</v>
      </c>
      <c r="D157" s="255" t="s">
        <v>2840</v>
      </c>
      <c r="E157" s="253">
        <f>IF(VLOOKUP(A157,Startlist!B:C,2,FALSE)=C157,"","ERINEV")</f>
      </c>
      <c r="F157" s="253">
        <f t="shared" si="2"/>
      </c>
    </row>
  </sheetData>
  <sheetProtection/>
  <autoFilter ref="A1:D124"/>
  <printOptions/>
  <pageMargins left="0" right="0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1">
      <pane ySplit="9" topLeftCell="A10" activePane="bottomLeft" state="frozen"/>
      <selection pane="topLeft" activeCell="A2" sqref="A2"/>
      <selection pane="bottomLeft" activeCell="D22" sqref="D22"/>
    </sheetView>
  </sheetViews>
  <sheetFormatPr defaultColWidth="9.140625" defaultRowHeight="12.75"/>
  <cols>
    <col min="1" max="1" width="5.421875" style="80" customWidth="1"/>
    <col min="2" max="2" width="5.140625" style="87" customWidth="1"/>
    <col min="3" max="3" width="8.421875" style="88" customWidth="1"/>
    <col min="4" max="4" width="21.8515625" style="75" bestFit="1" customWidth="1"/>
    <col min="5" max="5" width="24.140625" style="75" bestFit="1" customWidth="1"/>
    <col min="6" max="6" width="10.8515625" style="75" customWidth="1"/>
    <col min="7" max="7" width="34.00390625" style="75" customWidth="1"/>
    <col min="8" max="8" width="22.8515625" style="75" bestFit="1" customWidth="1"/>
    <col min="9" max="16384" width="9.140625" style="75" customWidth="1"/>
  </cols>
  <sheetData>
    <row r="1" spans="1:9" ht="18" customHeight="1">
      <c r="A1" s="71"/>
      <c r="B1" s="72"/>
      <c r="C1" s="73"/>
      <c r="D1" s="74"/>
      <c r="E1" s="74"/>
      <c r="F1" s="93" t="str">
        <f>Startlist!$A1</f>
        <v>52. Saaremaa Rally 2019</v>
      </c>
      <c r="G1" s="74"/>
      <c r="H1" s="74"/>
      <c r="I1" s="74"/>
    </row>
    <row r="2" spans="1:9" ht="13.5" customHeight="1">
      <c r="A2" s="71"/>
      <c r="B2" s="72"/>
      <c r="C2" s="73"/>
      <c r="D2" s="74"/>
      <c r="E2" s="74"/>
      <c r="F2" s="93" t="str">
        <f>Startlist!$F2</f>
        <v>October 11-12, 2019</v>
      </c>
      <c r="G2" s="74"/>
      <c r="H2" s="284"/>
      <c r="I2" s="285"/>
    </row>
    <row r="3" spans="1:9" ht="13.5" customHeight="1">
      <c r="A3" s="71"/>
      <c r="B3" s="72"/>
      <c r="C3" s="73"/>
      <c r="D3" s="74"/>
      <c r="E3" s="74"/>
      <c r="F3" s="93" t="str">
        <f>Startlist!$F3</f>
        <v>Saaremaa</v>
      </c>
      <c r="G3" s="74"/>
      <c r="H3" s="177" t="s">
        <v>3204</v>
      </c>
      <c r="I3" s="286" t="s">
        <v>3381</v>
      </c>
    </row>
    <row r="4" spans="1:9" ht="13.5" customHeight="1">
      <c r="A4" s="76"/>
      <c r="B4" s="77"/>
      <c r="C4" s="73"/>
      <c r="D4" s="74"/>
      <c r="E4" s="94"/>
      <c r="F4" s="74"/>
      <c r="G4" s="94"/>
      <c r="H4" s="177" t="s">
        <v>3205</v>
      </c>
      <c r="I4" s="86" t="s">
        <v>3382</v>
      </c>
    </row>
    <row r="5" spans="1:9" ht="13.5" customHeight="1">
      <c r="A5" s="78"/>
      <c r="B5" s="77"/>
      <c r="C5" s="73"/>
      <c r="D5" s="74"/>
      <c r="E5" s="94"/>
      <c r="F5" s="74"/>
      <c r="G5" s="94"/>
      <c r="H5" s="89" t="s">
        <v>3162</v>
      </c>
      <c r="I5" s="86" t="s">
        <v>3383</v>
      </c>
    </row>
    <row r="6" spans="1:9" ht="13.5" customHeight="1">
      <c r="A6" s="79"/>
      <c r="B6" s="77"/>
      <c r="C6" s="73"/>
      <c r="D6" s="74"/>
      <c r="E6" s="94"/>
      <c r="F6" s="74"/>
      <c r="G6" s="94"/>
      <c r="H6" s="89" t="s">
        <v>3155</v>
      </c>
      <c r="I6" s="86" t="s">
        <v>3384</v>
      </c>
    </row>
    <row r="7" spans="1:9" ht="13.5" customHeight="1">
      <c r="A7" s="79"/>
      <c r="B7" s="72"/>
      <c r="C7" s="73"/>
      <c r="D7" s="74"/>
      <c r="E7" s="74"/>
      <c r="F7" s="74"/>
      <c r="G7" s="74"/>
      <c r="H7" s="177" t="s">
        <v>3203</v>
      </c>
      <c r="I7" s="86" t="s">
        <v>3385</v>
      </c>
    </row>
    <row r="8" spans="1:9" ht="13.5" customHeight="1">
      <c r="A8" s="79"/>
      <c r="B8" s="90" t="s">
        <v>3006</v>
      </c>
      <c r="C8" s="91"/>
      <c r="D8" s="92"/>
      <c r="E8" s="267"/>
      <c r="F8" s="74"/>
      <c r="G8" s="74"/>
      <c r="H8" s="89" t="s">
        <v>3156</v>
      </c>
      <c r="I8" s="86" t="s">
        <v>3386</v>
      </c>
    </row>
    <row r="9" spans="2:9" ht="12.75">
      <c r="B9" s="81" t="s">
        <v>3063</v>
      </c>
      <c r="C9" s="82" t="s">
        <v>3064</v>
      </c>
      <c r="D9" s="83" t="s">
        <v>3065</v>
      </c>
      <c r="E9" s="84" t="s">
        <v>3066</v>
      </c>
      <c r="F9" s="82"/>
      <c r="G9" s="83" t="s">
        <v>3067</v>
      </c>
      <c r="H9" s="83" t="s">
        <v>3068</v>
      </c>
      <c r="I9" s="85" t="s">
        <v>3069</v>
      </c>
    </row>
    <row r="10" spans="1:10" ht="15" customHeight="1">
      <c r="A10" s="101" t="s">
        <v>3213</v>
      </c>
      <c r="B10" s="102">
        <v>10</v>
      </c>
      <c r="C10" s="103" t="s">
        <v>3158</v>
      </c>
      <c r="D10" s="104" t="s">
        <v>2608</v>
      </c>
      <c r="E10" s="104" t="s">
        <v>2609</v>
      </c>
      <c r="F10" s="103" t="s">
        <v>3109</v>
      </c>
      <c r="G10" s="104" t="s">
        <v>2610</v>
      </c>
      <c r="H10" s="104" t="s">
        <v>3164</v>
      </c>
      <c r="I10" s="105" t="s">
        <v>2369</v>
      </c>
      <c r="J10" s="280"/>
    </row>
    <row r="11" spans="1:10" ht="15" customHeight="1">
      <c r="A11" s="101" t="s">
        <v>3214</v>
      </c>
      <c r="B11" s="102">
        <v>26</v>
      </c>
      <c r="C11" s="103" t="s">
        <v>3158</v>
      </c>
      <c r="D11" s="104" t="s">
        <v>2635</v>
      </c>
      <c r="E11" s="104" t="s">
        <v>2636</v>
      </c>
      <c r="F11" s="103" t="s">
        <v>3135</v>
      </c>
      <c r="G11" s="104" t="s">
        <v>2637</v>
      </c>
      <c r="H11" s="104" t="s">
        <v>3112</v>
      </c>
      <c r="I11" s="105" t="s">
        <v>2370</v>
      </c>
      <c r="J11" s="280"/>
    </row>
    <row r="12" spans="1:10" ht="15" customHeight="1">
      <c r="A12" s="101" t="s">
        <v>3216</v>
      </c>
      <c r="B12" s="102">
        <v>8</v>
      </c>
      <c r="C12" s="103" t="s">
        <v>3105</v>
      </c>
      <c r="D12" s="104" t="s">
        <v>2602</v>
      </c>
      <c r="E12" s="104" t="s">
        <v>2603</v>
      </c>
      <c r="F12" s="103" t="s">
        <v>2585</v>
      </c>
      <c r="G12" s="104" t="s">
        <v>2604</v>
      </c>
      <c r="H12" s="104" t="s">
        <v>3056</v>
      </c>
      <c r="I12" s="105" t="s">
        <v>2371</v>
      </c>
      <c r="J12" s="280"/>
    </row>
    <row r="13" spans="1:10" ht="15" customHeight="1">
      <c r="A13" s="101" t="s">
        <v>3217</v>
      </c>
      <c r="B13" s="102">
        <v>17</v>
      </c>
      <c r="C13" s="103" t="s">
        <v>3158</v>
      </c>
      <c r="D13" s="104" t="s">
        <v>3199</v>
      </c>
      <c r="E13" s="104" t="s">
        <v>3200</v>
      </c>
      <c r="F13" s="103" t="s">
        <v>3201</v>
      </c>
      <c r="G13" s="104" t="s">
        <v>2616</v>
      </c>
      <c r="H13" s="104" t="s">
        <v>3181</v>
      </c>
      <c r="I13" s="105" t="s">
        <v>2372</v>
      </c>
      <c r="J13" s="280"/>
    </row>
    <row r="14" spans="1:10" ht="15" customHeight="1">
      <c r="A14" s="101" t="s">
        <v>3218</v>
      </c>
      <c r="B14" s="102">
        <v>6</v>
      </c>
      <c r="C14" s="103" t="s">
        <v>3105</v>
      </c>
      <c r="D14" s="104" t="s">
        <v>3016</v>
      </c>
      <c r="E14" s="104" t="s">
        <v>3017</v>
      </c>
      <c r="F14" s="103" t="s">
        <v>3110</v>
      </c>
      <c r="G14" s="104" t="s">
        <v>2601</v>
      </c>
      <c r="H14" s="104" t="s">
        <v>3056</v>
      </c>
      <c r="I14" s="105" t="s">
        <v>2373</v>
      </c>
      <c r="J14" s="280"/>
    </row>
    <row r="15" spans="1:10" ht="15" customHeight="1">
      <c r="A15" s="101" t="s">
        <v>3219</v>
      </c>
      <c r="B15" s="102">
        <v>5</v>
      </c>
      <c r="C15" s="103" t="s">
        <v>3158</v>
      </c>
      <c r="D15" s="104" t="s">
        <v>3161</v>
      </c>
      <c r="E15" s="104" t="s">
        <v>3191</v>
      </c>
      <c r="F15" s="103" t="s">
        <v>3110</v>
      </c>
      <c r="G15" s="104" t="s">
        <v>3127</v>
      </c>
      <c r="H15" s="104" t="s">
        <v>3164</v>
      </c>
      <c r="I15" s="105" t="s">
        <v>2374</v>
      </c>
      <c r="J15" s="280"/>
    </row>
    <row r="16" spans="1:10" ht="15" customHeight="1">
      <c r="A16" s="101" t="s">
        <v>3220</v>
      </c>
      <c r="B16" s="102">
        <v>15</v>
      </c>
      <c r="C16" s="103" t="s">
        <v>3158</v>
      </c>
      <c r="D16" s="104" t="s">
        <v>3147</v>
      </c>
      <c r="E16" s="104" t="s">
        <v>3148</v>
      </c>
      <c r="F16" s="103" t="s">
        <v>3110</v>
      </c>
      <c r="G16" s="104" t="s">
        <v>2614</v>
      </c>
      <c r="H16" s="104" t="s">
        <v>3164</v>
      </c>
      <c r="I16" s="105" t="s">
        <v>2375</v>
      </c>
      <c r="J16" s="280"/>
    </row>
    <row r="17" spans="1:10" ht="15" customHeight="1">
      <c r="A17" s="101" t="s">
        <v>3221</v>
      </c>
      <c r="B17" s="102">
        <v>7</v>
      </c>
      <c r="C17" s="103" t="s">
        <v>3158</v>
      </c>
      <c r="D17" s="104" t="s">
        <v>3179</v>
      </c>
      <c r="E17" s="104" t="s">
        <v>3180</v>
      </c>
      <c r="F17" s="103" t="s">
        <v>3110</v>
      </c>
      <c r="G17" s="104" t="s">
        <v>3023</v>
      </c>
      <c r="H17" s="104" t="s">
        <v>3181</v>
      </c>
      <c r="I17" s="105" t="s">
        <v>2376</v>
      </c>
      <c r="J17" s="280"/>
    </row>
    <row r="18" spans="1:10" ht="15" customHeight="1">
      <c r="A18" s="101" t="s">
        <v>3222</v>
      </c>
      <c r="B18" s="102">
        <v>4</v>
      </c>
      <c r="C18" s="103" t="s">
        <v>3158</v>
      </c>
      <c r="D18" s="104" t="s">
        <v>3149</v>
      </c>
      <c r="E18" s="104" t="s">
        <v>3007</v>
      </c>
      <c r="F18" s="103" t="s">
        <v>3110</v>
      </c>
      <c r="G18" s="104" t="s">
        <v>3215</v>
      </c>
      <c r="H18" s="104" t="s">
        <v>3164</v>
      </c>
      <c r="I18" s="105" t="s">
        <v>2377</v>
      </c>
      <c r="J18" s="280"/>
    </row>
    <row r="19" spans="1:10" ht="15" customHeight="1">
      <c r="A19" s="101" t="s">
        <v>3223</v>
      </c>
      <c r="B19" s="102">
        <v>2</v>
      </c>
      <c r="C19" s="103" t="s">
        <v>3105</v>
      </c>
      <c r="D19" s="104" t="s">
        <v>3053</v>
      </c>
      <c r="E19" s="104" t="s">
        <v>3054</v>
      </c>
      <c r="F19" s="103" t="s">
        <v>3110</v>
      </c>
      <c r="G19" s="104" t="s">
        <v>3127</v>
      </c>
      <c r="H19" s="104" t="s">
        <v>3055</v>
      </c>
      <c r="I19" s="105" t="s">
        <v>2378</v>
      </c>
      <c r="J19" s="280"/>
    </row>
    <row r="20" spans="1:11" ht="15" customHeight="1">
      <c r="A20" s="101" t="s">
        <v>3224</v>
      </c>
      <c r="B20" s="102">
        <v>21</v>
      </c>
      <c r="C20" s="103" t="s">
        <v>3099</v>
      </c>
      <c r="D20" s="104" t="s">
        <v>2627</v>
      </c>
      <c r="E20" s="104" t="s">
        <v>2628</v>
      </c>
      <c r="F20" s="103" t="s">
        <v>2585</v>
      </c>
      <c r="G20" s="104" t="s">
        <v>2629</v>
      </c>
      <c r="H20" s="104" t="s">
        <v>3112</v>
      </c>
      <c r="I20" s="105" t="s">
        <v>2379</v>
      </c>
      <c r="J20" s="280"/>
      <c r="K20" s="281"/>
    </row>
    <row r="21" spans="1:11" ht="15" customHeight="1">
      <c r="A21" s="101" t="s">
        <v>3225</v>
      </c>
      <c r="B21" s="102">
        <v>9</v>
      </c>
      <c r="C21" s="103" t="s">
        <v>3105</v>
      </c>
      <c r="D21" s="104" t="s">
        <v>2605</v>
      </c>
      <c r="E21" s="104" t="s">
        <v>2606</v>
      </c>
      <c r="F21" s="103" t="s">
        <v>3135</v>
      </c>
      <c r="G21" s="104" t="s">
        <v>2607</v>
      </c>
      <c r="H21" s="104" t="s">
        <v>3056</v>
      </c>
      <c r="I21" s="105" t="s">
        <v>2380</v>
      </c>
      <c r="J21" s="280"/>
      <c r="K21" s="281"/>
    </row>
    <row r="22" spans="1:11" ht="15" customHeight="1">
      <c r="A22" s="101" t="s">
        <v>3226</v>
      </c>
      <c r="B22" s="102">
        <v>19</v>
      </c>
      <c r="C22" s="103" t="s">
        <v>3158</v>
      </c>
      <c r="D22" s="104" t="s">
        <v>2621</v>
      </c>
      <c r="E22" s="104" t="s">
        <v>2622</v>
      </c>
      <c r="F22" s="103" t="s">
        <v>3135</v>
      </c>
      <c r="G22" s="104" t="s">
        <v>2623</v>
      </c>
      <c r="H22" s="104" t="s">
        <v>3181</v>
      </c>
      <c r="I22" s="105" t="s">
        <v>2381</v>
      </c>
      <c r="J22" s="280"/>
      <c r="K22" s="281"/>
    </row>
    <row r="23" spans="1:11" ht="15" customHeight="1">
      <c r="A23" s="101" t="s">
        <v>3227</v>
      </c>
      <c r="B23" s="102">
        <v>14</v>
      </c>
      <c r="C23" s="103" t="s">
        <v>3105</v>
      </c>
      <c r="D23" s="104" t="s">
        <v>3211</v>
      </c>
      <c r="E23" s="104" t="s">
        <v>2613</v>
      </c>
      <c r="F23" s="103" t="s">
        <v>3135</v>
      </c>
      <c r="G23" s="104" t="s">
        <v>2607</v>
      </c>
      <c r="H23" s="104" t="s">
        <v>3056</v>
      </c>
      <c r="I23" s="105" t="s">
        <v>2382</v>
      </c>
      <c r="J23" s="280"/>
      <c r="K23" s="281"/>
    </row>
    <row r="24" spans="1:11" ht="15" customHeight="1">
      <c r="A24" s="101" t="s">
        <v>3228</v>
      </c>
      <c r="B24" s="102">
        <v>51</v>
      </c>
      <c r="C24" s="103" t="s">
        <v>3158</v>
      </c>
      <c r="D24" s="104" t="s">
        <v>2548</v>
      </c>
      <c r="E24" s="104" t="s">
        <v>2678</v>
      </c>
      <c r="F24" s="103" t="s">
        <v>3109</v>
      </c>
      <c r="G24" s="104" t="s">
        <v>2679</v>
      </c>
      <c r="H24" s="104" t="s">
        <v>3112</v>
      </c>
      <c r="I24" s="105" t="s">
        <v>2383</v>
      </c>
      <c r="J24" s="280"/>
      <c r="K24" s="281"/>
    </row>
    <row r="25" spans="1:11" ht="15" customHeight="1">
      <c r="A25" s="101" t="s">
        <v>3229</v>
      </c>
      <c r="B25" s="102">
        <v>11</v>
      </c>
      <c r="C25" s="103" t="s">
        <v>3158</v>
      </c>
      <c r="D25" s="104" t="s">
        <v>3210</v>
      </c>
      <c r="E25" s="104" t="s">
        <v>3019</v>
      </c>
      <c r="F25" s="103" t="s">
        <v>3135</v>
      </c>
      <c r="G25" s="104" t="s">
        <v>3020</v>
      </c>
      <c r="H25" s="104" t="s">
        <v>3164</v>
      </c>
      <c r="I25" s="105" t="s">
        <v>2384</v>
      </c>
      <c r="J25" s="280"/>
      <c r="K25" s="281"/>
    </row>
    <row r="26" spans="1:11" ht="15" customHeight="1">
      <c r="A26" s="101" t="s">
        <v>3230</v>
      </c>
      <c r="B26" s="102">
        <v>25</v>
      </c>
      <c r="C26" s="103" t="s">
        <v>3105</v>
      </c>
      <c r="D26" s="104" t="s">
        <v>3026</v>
      </c>
      <c r="E26" s="104" t="s">
        <v>3027</v>
      </c>
      <c r="F26" s="103" t="s">
        <v>3110</v>
      </c>
      <c r="G26" s="104" t="s">
        <v>2601</v>
      </c>
      <c r="H26" s="104" t="s">
        <v>3028</v>
      </c>
      <c r="I26" s="105" t="s">
        <v>2385</v>
      </c>
      <c r="J26" s="280"/>
      <c r="K26" s="281"/>
    </row>
    <row r="27" spans="1:11" ht="15" customHeight="1">
      <c r="A27" s="101" t="s">
        <v>3231</v>
      </c>
      <c r="B27" s="102">
        <v>20</v>
      </c>
      <c r="C27" s="103" t="s">
        <v>3099</v>
      </c>
      <c r="D27" s="104" t="s">
        <v>2624</v>
      </c>
      <c r="E27" s="104" t="s">
        <v>2625</v>
      </c>
      <c r="F27" s="103" t="s">
        <v>3141</v>
      </c>
      <c r="G27" s="104" t="s">
        <v>2626</v>
      </c>
      <c r="H27" s="104" t="s">
        <v>3112</v>
      </c>
      <c r="I27" s="105" t="s">
        <v>2386</v>
      </c>
      <c r="J27" s="280"/>
      <c r="K27" s="281"/>
    </row>
    <row r="28" spans="1:11" ht="15" customHeight="1">
      <c r="A28" s="101" t="s">
        <v>3232</v>
      </c>
      <c r="B28" s="102">
        <v>28</v>
      </c>
      <c r="C28" s="263" t="s">
        <v>3158</v>
      </c>
      <c r="D28" s="104" t="s">
        <v>2639</v>
      </c>
      <c r="E28" s="104" t="s">
        <v>2640</v>
      </c>
      <c r="F28" s="103" t="s">
        <v>3135</v>
      </c>
      <c r="G28" s="104" t="s">
        <v>2641</v>
      </c>
      <c r="H28" s="104" t="s">
        <v>3181</v>
      </c>
      <c r="I28" s="105" t="s">
        <v>2387</v>
      </c>
      <c r="J28" s="280"/>
      <c r="K28" s="281"/>
    </row>
    <row r="29" spans="1:11" ht="15" customHeight="1">
      <c r="A29" s="101" t="s">
        <v>3233</v>
      </c>
      <c r="B29" s="102">
        <v>72</v>
      </c>
      <c r="C29" s="263" t="s">
        <v>3099</v>
      </c>
      <c r="D29" s="104" t="s">
        <v>2706</v>
      </c>
      <c r="E29" s="104" t="s">
        <v>2707</v>
      </c>
      <c r="F29" s="103" t="s">
        <v>3141</v>
      </c>
      <c r="G29" s="104" t="s">
        <v>2626</v>
      </c>
      <c r="H29" s="104" t="s">
        <v>3115</v>
      </c>
      <c r="I29" s="105" t="s">
        <v>2388</v>
      </c>
      <c r="J29" s="280"/>
      <c r="K29" s="281"/>
    </row>
    <row r="30" spans="1:9" ht="15" customHeight="1">
      <c r="A30" s="101" t="s">
        <v>3234</v>
      </c>
      <c r="B30" s="102">
        <v>47</v>
      </c>
      <c r="C30" s="263" t="s">
        <v>3099</v>
      </c>
      <c r="D30" s="104" t="s">
        <v>2667</v>
      </c>
      <c r="E30" s="104" t="s">
        <v>2668</v>
      </c>
      <c r="F30" s="103" t="s">
        <v>3109</v>
      </c>
      <c r="G30" s="104" t="s">
        <v>2669</v>
      </c>
      <c r="H30" s="104" t="s">
        <v>2555</v>
      </c>
      <c r="I30" s="105" t="s">
        <v>2389</v>
      </c>
    </row>
    <row r="31" spans="1:9" ht="15" customHeight="1">
      <c r="A31" s="101" t="s">
        <v>3235</v>
      </c>
      <c r="B31" s="102">
        <v>27</v>
      </c>
      <c r="C31" s="263" t="s">
        <v>3099</v>
      </c>
      <c r="D31" s="104" t="s">
        <v>2542</v>
      </c>
      <c r="E31" s="104" t="s">
        <v>2638</v>
      </c>
      <c r="F31" s="103" t="s">
        <v>3110</v>
      </c>
      <c r="G31" s="104" t="s">
        <v>3114</v>
      </c>
      <c r="H31" s="104" t="s">
        <v>3115</v>
      </c>
      <c r="I31" s="105" t="s">
        <v>2390</v>
      </c>
    </row>
    <row r="32" spans="1:9" ht="15" customHeight="1">
      <c r="A32" s="101" t="s">
        <v>3236</v>
      </c>
      <c r="B32" s="102">
        <v>95</v>
      </c>
      <c r="C32" s="103" t="s">
        <v>3158</v>
      </c>
      <c r="D32" s="104" t="s">
        <v>2849</v>
      </c>
      <c r="E32" s="104" t="s">
        <v>2850</v>
      </c>
      <c r="F32" s="103" t="s">
        <v>3109</v>
      </c>
      <c r="G32" s="104" t="s">
        <v>2734</v>
      </c>
      <c r="H32" s="104" t="s">
        <v>3181</v>
      </c>
      <c r="I32" s="105" t="s">
        <v>2391</v>
      </c>
    </row>
    <row r="33" spans="1:9" ht="15" customHeight="1">
      <c r="A33" s="101" t="s">
        <v>3237</v>
      </c>
      <c r="B33" s="102">
        <v>39</v>
      </c>
      <c r="C33" s="103" t="s">
        <v>3100</v>
      </c>
      <c r="D33" s="104" t="s">
        <v>3119</v>
      </c>
      <c r="E33" s="104" t="s">
        <v>3120</v>
      </c>
      <c r="F33" s="103" t="s">
        <v>3110</v>
      </c>
      <c r="G33" s="104" t="s">
        <v>3117</v>
      </c>
      <c r="H33" s="104" t="s">
        <v>3118</v>
      </c>
      <c r="I33" s="105" t="s">
        <v>2392</v>
      </c>
    </row>
    <row r="34" spans="1:9" ht="15" customHeight="1">
      <c r="A34" s="101" t="s">
        <v>3238</v>
      </c>
      <c r="B34" s="102">
        <v>33</v>
      </c>
      <c r="C34" s="263" t="s">
        <v>3102</v>
      </c>
      <c r="D34" s="104" t="s">
        <v>2650</v>
      </c>
      <c r="E34" s="104" t="s">
        <v>2651</v>
      </c>
      <c r="F34" s="103" t="s">
        <v>3109</v>
      </c>
      <c r="G34" s="104" t="s">
        <v>2652</v>
      </c>
      <c r="H34" s="104" t="s">
        <v>3154</v>
      </c>
      <c r="I34" s="105" t="s">
        <v>2393</v>
      </c>
    </row>
    <row r="35" spans="1:9" ht="15" customHeight="1">
      <c r="A35" s="101" t="s">
        <v>3239</v>
      </c>
      <c r="B35" s="102">
        <v>30</v>
      </c>
      <c r="C35" s="263" t="s">
        <v>3102</v>
      </c>
      <c r="D35" s="104" t="s">
        <v>2642</v>
      </c>
      <c r="E35" s="104" t="s">
        <v>2643</v>
      </c>
      <c r="F35" s="103" t="s">
        <v>3110</v>
      </c>
      <c r="G35" s="104" t="s">
        <v>2644</v>
      </c>
      <c r="H35" s="104" t="s">
        <v>3154</v>
      </c>
      <c r="I35" s="105" t="s">
        <v>2394</v>
      </c>
    </row>
    <row r="36" spans="1:9" ht="15" customHeight="1">
      <c r="A36" s="101" t="s">
        <v>3240</v>
      </c>
      <c r="B36" s="102">
        <v>31</v>
      </c>
      <c r="C36" s="263" t="s">
        <v>3102</v>
      </c>
      <c r="D36" s="104" t="s">
        <v>2645</v>
      </c>
      <c r="E36" s="104" t="s">
        <v>2646</v>
      </c>
      <c r="F36" s="103" t="s">
        <v>2585</v>
      </c>
      <c r="G36" s="104" t="s">
        <v>2644</v>
      </c>
      <c r="H36" s="104" t="s">
        <v>3056</v>
      </c>
      <c r="I36" s="105" t="s">
        <v>2395</v>
      </c>
    </row>
    <row r="37" spans="1:9" ht="15" customHeight="1">
      <c r="A37" s="101" t="s">
        <v>3241</v>
      </c>
      <c r="B37" s="102">
        <v>23</v>
      </c>
      <c r="C37" s="263" t="s">
        <v>3102</v>
      </c>
      <c r="D37" s="104" t="s">
        <v>2630</v>
      </c>
      <c r="E37" s="104" t="s">
        <v>2631</v>
      </c>
      <c r="F37" s="103" t="s">
        <v>3135</v>
      </c>
      <c r="G37" s="104" t="s">
        <v>3113</v>
      </c>
      <c r="H37" s="104" t="s">
        <v>3153</v>
      </c>
      <c r="I37" s="105" t="s">
        <v>2396</v>
      </c>
    </row>
    <row r="38" spans="1:9" ht="15" customHeight="1">
      <c r="A38" s="101" t="s">
        <v>3242</v>
      </c>
      <c r="B38" s="102">
        <v>32</v>
      </c>
      <c r="C38" s="263" t="s">
        <v>3102</v>
      </c>
      <c r="D38" s="104" t="s">
        <v>2647</v>
      </c>
      <c r="E38" s="104" t="s">
        <v>2648</v>
      </c>
      <c r="F38" s="103" t="s">
        <v>3109</v>
      </c>
      <c r="G38" s="104" t="s">
        <v>2649</v>
      </c>
      <c r="H38" s="104" t="s">
        <v>3154</v>
      </c>
      <c r="I38" s="105" t="s">
        <v>2397</v>
      </c>
    </row>
    <row r="39" spans="1:9" ht="15" customHeight="1">
      <c r="A39" s="101" t="s">
        <v>3243</v>
      </c>
      <c r="B39" s="102">
        <v>35</v>
      </c>
      <c r="C39" s="263" t="s">
        <v>3102</v>
      </c>
      <c r="D39" s="104" t="s">
        <v>3022</v>
      </c>
      <c r="E39" s="104" t="s">
        <v>3150</v>
      </c>
      <c r="F39" s="103" t="s">
        <v>3110</v>
      </c>
      <c r="G39" s="104" t="s">
        <v>3023</v>
      </c>
      <c r="H39" s="104" t="s">
        <v>3154</v>
      </c>
      <c r="I39" s="105" t="s">
        <v>2398</v>
      </c>
    </row>
    <row r="40" spans="1:9" ht="15" customHeight="1">
      <c r="A40" s="101" t="s">
        <v>3244</v>
      </c>
      <c r="B40" s="102">
        <v>36</v>
      </c>
      <c r="C40" s="263" t="s">
        <v>3102</v>
      </c>
      <c r="D40" s="104" t="s">
        <v>2653</v>
      </c>
      <c r="E40" s="104" t="s">
        <v>2654</v>
      </c>
      <c r="F40" s="103" t="s">
        <v>2585</v>
      </c>
      <c r="G40" s="104" t="s">
        <v>2655</v>
      </c>
      <c r="H40" s="104" t="s">
        <v>3153</v>
      </c>
      <c r="I40" s="105" t="s">
        <v>2399</v>
      </c>
    </row>
    <row r="41" spans="1:9" ht="15" customHeight="1">
      <c r="A41" s="101" t="s">
        <v>3245</v>
      </c>
      <c r="B41" s="102">
        <v>34</v>
      </c>
      <c r="C41" s="263" t="s">
        <v>3102</v>
      </c>
      <c r="D41" s="104" t="s">
        <v>3125</v>
      </c>
      <c r="E41" s="104" t="s">
        <v>3126</v>
      </c>
      <c r="F41" s="103" t="s">
        <v>3110</v>
      </c>
      <c r="G41" s="104" t="s">
        <v>3127</v>
      </c>
      <c r="H41" s="104" t="s">
        <v>3154</v>
      </c>
      <c r="I41" s="105" t="s">
        <v>2400</v>
      </c>
    </row>
    <row r="42" spans="1:9" ht="15" customHeight="1">
      <c r="A42" s="101" t="s">
        <v>3246</v>
      </c>
      <c r="B42" s="102">
        <v>37</v>
      </c>
      <c r="C42" s="263" t="s">
        <v>3102</v>
      </c>
      <c r="D42" s="104" t="s">
        <v>2656</v>
      </c>
      <c r="E42" s="104" t="s">
        <v>2657</v>
      </c>
      <c r="F42" s="103" t="s">
        <v>3109</v>
      </c>
      <c r="G42" s="104" t="s">
        <v>2658</v>
      </c>
      <c r="H42" s="104" t="s">
        <v>3154</v>
      </c>
      <c r="I42" s="105" t="s">
        <v>2401</v>
      </c>
    </row>
    <row r="43" spans="1:9" ht="15" customHeight="1">
      <c r="A43" s="101" t="s">
        <v>3247</v>
      </c>
      <c r="B43" s="102">
        <v>38</v>
      </c>
      <c r="C43" s="263" t="s">
        <v>3102</v>
      </c>
      <c r="D43" s="104" t="s">
        <v>3031</v>
      </c>
      <c r="E43" s="104" t="s">
        <v>3159</v>
      </c>
      <c r="F43" s="103" t="s">
        <v>3110</v>
      </c>
      <c r="G43" s="104" t="s">
        <v>3127</v>
      </c>
      <c r="H43" s="104" t="s">
        <v>3154</v>
      </c>
      <c r="I43" s="105" t="s">
        <v>2402</v>
      </c>
    </row>
    <row r="44" spans="1:9" ht="15" customHeight="1">
      <c r="A44" s="101" t="s">
        <v>3248</v>
      </c>
      <c r="B44" s="102">
        <v>43</v>
      </c>
      <c r="C44" s="103" t="s">
        <v>3100</v>
      </c>
      <c r="D44" s="104" t="s">
        <v>2920</v>
      </c>
      <c r="E44" s="104" t="s">
        <v>2921</v>
      </c>
      <c r="F44" s="103" t="s">
        <v>2585</v>
      </c>
      <c r="G44" s="104" t="s">
        <v>2922</v>
      </c>
      <c r="H44" s="104" t="s">
        <v>3118</v>
      </c>
      <c r="I44" s="105" t="s">
        <v>2403</v>
      </c>
    </row>
    <row r="45" spans="1:9" ht="15" customHeight="1">
      <c r="A45" s="101" t="s">
        <v>3249</v>
      </c>
      <c r="B45" s="102">
        <v>57</v>
      </c>
      <c r="C45" s="103" t="s">
        <v>3098</v>
      </c>
      <c r="D45" s="104" t="s">
        <v>3184</v>
      </c>
      <c r="E45" s="104" t="s">
        <v>3185</v>
      </c>
      <c r="F45" s="103" t="s">
        <v>3109</v>
      </c>
      <c r="G45" s="104" t="s">
        <v>2689</v>
      </c>
      <c r="H45" s="104" t="s">
        <v>2560</v>
      </c>
      <c r="I45" s="105" t="s">
        <v>2404</v>
      </c>
    </row>
    <row r="46" spans="1:9" ht="15" customHeight="1">
      <c r="A46" s="101" t="s">
        <v>3250</v>
      </c>
      <c r="B46" s="102">
        <v>49</v>
      </c>
      <c r="C46" s="103" t="s">
        <v>3099</v>
      </c>
      <c r="D46" s="104" t="s">
        <v>2673</v>
      </c>
      <c r="E46" s="104" t="s">
        <v>2674</v>
      </c>
      <c r="F46" s="103" t="s">
        <v>2675</v>
      </c>
      <c r="G46" s="104" t="s">
        <v>3111</v>
      </c>
      <c r="H46" s="104" t="s">
        <v>3112</v>
      </c>
      <c r="I46" s="105" t="s">
        <v>2405</v>
      </c>
    </row>
    <row r="47" spans="1:9" ht="15" customHeight="1">
      <c r="A47" s="101" t="s">
        <v>3251</v>
      </c>
      <c r="B47" s="102">
        <v>48</v>
      </c>
      <c r="C47" s="103" t="s">
        <v>3158</v>
      </c>
      <c r="D47" s="104" t="s">
        <v>2670</v>
      </c>
      <c r="E47" s="104" t="s">
        <v>2671</v>
      </c>
      <c r="F47" s="103" t="s">
        <v>3135</v>
      </c>
      <c r="G47" s="104" t="s">
        <v>2672</v>
      </c>
      <c r="H47" s="104" t="s">
        <v>3164</v>
      </c>
      <c r="I47" s="105" t="s">
        <v>2406</v>
      </c>
    </row>
    <row r="48" spans="1:9" ht="15" customHeight="1">
      <c r="A48" s="101" t="s">
        <v>3252</v>
      </c>
      <c r="B48" s="102">
        <v>18</v>
      </c>
      <c r="C48" s="103" t="s">
        <v>3105</v>
      </c>
      <c r="D48" s="104" t="s">
        <v>2617</v>
      </c>
      <c r="E48" s="104" t="s">
        <v>2618</v>
      </c>
      <c r="F48" s="103" t="s">
        <v>3212</v>
      </c>
      <c r="G48" s="104" t="s">
        <v>2620</v>
      </c>
      <c r="H48" s="104" t="s">
        <v>3056</v>
      </c>
      <c r="I48" s="105" t="s">
        <v>2407</v>
      </c>
    </row>
    <row r="49" spans="1:9" ht="15" customHeight="1">
      <c r="A49" s="101" t="s">
        <v>3253</v>
      </c>
      <c r="B49" s="102">
        <v>46</v>
      </c>
      <c r="C49" s="103" t="s">
        <v>3099</v>
      </c>
      <c r="D49" s="104" t="s">
        <v>3008</v>
      </c>
      <c r="E49" s="104" t="s">
        <v>3025</v>
      </c>
      <c r="F49" s="103" t="s">
        <v>3141</v>
      </c>
      <c r="G49" s="104" t="s">
        <v>2626</v>
      </c>
      <c r="H49" s="104" t="s">
        <v>3115</v>
      </c>
      <c r="I49" s="105" t="s">
        <v>2408</v>
      </c>
    </row>
    <row r="50" spans="1:9" ht="15" customHeight="1">
      <c r="A50" s="101" t="s">
        <v>3254</v>
      </c>
      <c r="B50" s="102">
        <v>24</v>
      </c>
      <c r="C50" s="103" t="s">
        <v>3158</v>
      </c>
      <c r="D50" s="104" t="s">
        <v>2632</v>
      </c>
      <c r="E50" s="104" t="s">
        <v>2633</v>
      </c>
      <c r="F50" s="103" t="s">
        <v>2619</v>
      </c>
      <c r="G50" s="104" t="s">
        <v>2634</v>
      </c>
      <c r="H50" s="104" t="s">
        <v>3116</v>
      </c>
      <c r="I50" s="105" t="s">
        <v>2409</v>
      </c>
    </row>
    <row r="51" spans="1:9" ht="15" customHeight="1">
      <c r="A51" s="101" t="s">
        <v>3255</v>
      </c>
      <c r="B51" s="102">
        <v>44</v>
      </c>
      <c r="C51" s="103" t="s">
        <v>3100</v>
      </c>
      <c r="D51" s="104" t="s">
        <v>3133</v>
      </c>
      <c r="E51" s="104" t="s">
        <v>3134</v>
      </c>
      <c r="F51" s="103" t="s">
        <v>3110</v>
      </c>
      <c r="G51" s="104" t="s">
        <v>2664</v>
      </c>
      <c r="H51" s="104" t="s">
        <v>3118</v>
      </c>
      <c r="I51" s="105" t="s">
        <v>2410</v>
      </c>
    </row>
    <row r="52" spans="1:9" ht="15" customHeight="1">
      <c r="A52" s="101" t="s">
        <v>3256</v>
      </c>
      <c r="B52" s="102">
        <v>58</v>
      </c>
      <c r="C52" s="103" t="s">
        <v>3098</v>
      </c>
      <c r="D52" s="104" t="s">
        <v>3122</v>
      </c>
      <c r="E52" s="104" t="s">
        <v>3123</v>
      </c>
      <c r="F52" s="103" t="s">
        <v>3110</v>
      </c>
      <c r="G52" s="104" t="s">
        <v>3018</v>
      </c>
      <c r="H52" s="104" t="s">
        <v>3124</v>
      </c>
      <c r="I52" s="105" t="s">
        <v>2411</v>
      </c>
    </row>
    <row r="53" spans="1:9" ht="15" customHeight="1">
      <c r="A53" s="101" t="s">
        <v>3257</v>
      </c>
      <c r="B53" s="102">
        <v>67</v>
      </c>
      <c r="C53" s="103" t="s">
        <v>3100</v>
      </c>
      <c r="D53" s="104" t="s">
        <v>3035</v>
      </c>
      <c r="E53" s="104" t="s">
        <v>3036</v>
      </c>
      <c r="F53" s="103" t="s">
        <v>3110</v>
      </c>
      <c r="G53" s="104" t="s">
        <v>3037</v>
      </c>
      <c r="H53" s="104" t="s">
        <v>3118</v>
      </c>
      <c r="I53" s="105" t="s">
        <v>2412</v>
      </c>
    </row>
    <row r="54" spans="1:9" ht="15" customHeight="1">
      <c r="A54" s="101" t="s">
        <v>3258</v>
      </c>
      <c r="B54" s="102">
        <v>55</v>
      </c>
      <c r="C54" s="103" t="s">
        <v>3100</v>
      </c>
      <c r="D54" s="104" t="s">
        <v>2566</v>
      </c>
      <c r="E54" s="104" t="s">
        <v>2686</v>
      </c>
      <c r="F54" s="103" t="s">
        <v>3109</v>
      </c>
      <c r="G54" s="104" t="s">
        <v>2567</v>
      </c>
      <c r="H54" s="104" t="s">
        <v>3118</v>
      </c>
      <c r="I54" s="105" t="s">
        <v>2413</v>
      </c>
    </row>
    <row r="55" spans="1:9" ht="15" customHeight="1">
      <c r="A55" s="101" t="s">
        <v>3259</v>
      </c>
      <c r="B55" s="102">
        <v>81</v>
      </c>
      <c r="C55" s="103" t="s">
        <v>3099</v>
      </c>
      <c r="D55" s="104" t="s">
        <v>2557</v>
      </c>
      <c r="E55" s="104" t="s">
        <v>2558</v>
      </c>
      <c r="F55" s="103" t="s">
        <v>3110</v>
      </c>
      <c r="G55" s="104" t="s">
        <v>3114</v>
      </c>
      <c r="H55" s="104" t="s">
        <v>3188</v>
      </c>
      <c r="I55" s="105" t="s">
        <v>2414</v>
      </c>
    </row>
    <row r="56" spans="1:9" ht="15" customHeight="1">
      <c r="A56" s="101" t="s">
        <v>3260</v>
      </c>
      <c r="B56" s="102">
        <v>29</v>
      </c>
      <c r="C56" s="103" t="s">
        <v>3158</v>
      </c>
      <c r="D56" s="104" t="s">
        <v>2552</v>
      </c>
      <c r="E56" s="104" t="s">
        <v>2553</v>
      </c>
      <c r="F56" s="103" t="s">
        <v>3109</v>
      </c>
      <c r="G56" s="104" t="s">
        <v>2554</v>
      </c>
      <c r="H56" s="104" t="s">
        <v>3164</v>
      </c>
      <c r="I56" s="105" t="s">
        <v>2415</v>
      </c>
    </row>
    <row r="57" spans="1:9" ht="15" customHeight="1">
      <c r="A57" s="101" t="s">
        <v>3261</v>
      </c>
      <c r="B57" s="102">
        <v>53</v>
      </c>
      <c r="C57" s="103" t="s">
        <v>3099</v>
      </c>
      <c r="D57" s="104" t="s">
        <v>2575</v>
      </c>
      <c r="E57" s="104" t="s">
        <v>2576</v>
      </c>
      <c r="F57" s="103" t="s">
        <v>3110</v>
      </c>
      <c r="G57" s="104" t="s">
        <v>2682</v>
      </c>
      <c r="H57" s="104" t="s">
        <v>3112</v>
      </c>
      <c r="I57" s="105" t="s">
        <v>2416</v>
      </c>
    </row>
    <row r="58" spans="1:9" ht="15" customHeight="1">
      <c r="A58" s="101" t="s">
        <v>3262</v>
      </c>
      <c r="B58" s="102">
        <v>73</v>
      </c>
      <c r="C58" s="103" t="s">
        <v>3100</v>
      </c>
      <c r="D58" s="104" t="s">
        <v>3142</v>
      </c>
      <c r="E58" s="104" t="s">
        <v>3143</v>
      </c>
      <c r="F58" s="103" t="s">
        <v>3110</v>
      </c>
      <c r="G58" s="104" t="s">
        <v>2708</v>
      </c>
      <c r="H58" s="104" t="s">
        <v>3118</v>
      </c>
      <c r="I58" s="105" t="s">
        <v>2417</v>
      </c>
    </row>
    <row r="59" spans="1:9" ht="15" customHeight="1">
      <c r="A59" s="101" t="s">
        <v>3263</v>
      </c>
      <c r="B59" s="102">
        <v>82</v>
      </c>
      <c r="C59" s="103" t="s">
        <v>3099</v>
      </c>
      <c r="D59" s="104" t="s">
        <v>2717</v>
      </c>
      <c r="E59" s="104" t="s">
        <v>2718</v>
      </c>
      <c r="F59" s="103" t="s">
        <v>3110</v>
      </c>
      <c r="G59" s="104" t="s">
        <v>3114</v>
      </c>
      <c r="H59" s="104" t="s">
        <v>3188</v>
      </c>
      <c r="I59" s="105" t="s">
        <v>2418</v>
      </c>
    </row>
    <row r="60" spans="1:9" ht="15" customHeight="1">
      <c r="A60" s="101" t="s">
        <v>3264</v>
      </c>
      <c r="B60" s="102">
        <v>80</v>
      </c>
      <c r="C60" s="103" t="s">
        <v>3099</v>
      </c>
      <c r="D60" s="104" t="s">
        <v>2547</v>
      </c>
      <c r="E60" s="104" t="s">
        <v>2715</v>
      </c>
      <c r="F60" s="103" t="s">
        <v>3109</v>
      </c>
      <c r="G60" s="104" t="s">
        <v>2716</v>
      </c>
      <c r="H60" s="104" t="s">
        <v>3112</v>
      </c>
      <c r="I60" s="105" t="s">
        <v>2419</v>
      </c>
    </row>
    <row r="61" spans="1:9" ht="15" customHeight="1">
      <c r="A61" s="101" t="s">
        <v>3265</v>
      </c>
      <c r="B61" s="102">
        <v>59</v>
      </c>
      <c r="C61" s="103" t="s">
        <v>3098</v>
      </c>
      <c r="D61" s="104" t="s">
        <v>2690</v>
      </c>
      <c r="E61" s="104" t="s">
        <v>2691</v>
      </c>
      <c r="F61" s="103" t="s">
        <v>3110</v>
      </c>
      <c r="G61" s="104" t="s">
        <v>3121</v>
      </c>
      <c r="H61" s="104" t="s">
        <v>2692</v>
      </c>
      <c r="I61" s="105" t="s">
        <v>2420</v>
      </c>
    </row>
    <row r="62" spans="1:9" ht="15" customHeight="1">
      <c r="A62" s="101" t="s">
        <v>3266</v>
      </c>
      <c r="B62" s="102">
        <v>69</v>
      </c>
      <c r="C62" s="103" t="s">
        <v>3101</v>
      </c>
      <c r="D62" s="104" t="s">
        <v>2701</v>
      </c>
      <c r="E62" s="104" t="s">
        <v>2590</v>
      </c>
      <c r="F62" s="103" t="s">
        <v>3110</v>
      </c>
      <c r="G62" s="104" t="s">
        <v>2616</v>
      </c>
      <c r="H62" s="104" t="s">
        <v>2702</v>
      </c>
      <c r="I62" s="105" t="s">
        <v>2421</v>
      </c>
    </row>
    <row r="63" spans="1:9" ht="15">
      <c r="A63" s="101" t="s">
        <v>3267</v>
      </c>
      <c r="B63" s="102">
        <v>94</v>
      </c>
      <c r="C63" s="103" t="s">
        <v>3099</v>
      </c>
      <c r="D63" s="104" t="s">
        <v>2732</v>
      </c>
      <c r="E63" s="104" t="s">
        <v>2733</v>
      </c>
      <c r="F63" s="103" t="s">
        <v>3135</v>
      </c>
      <c r="G63" s="104" t="s">
        <v>2623</v>
      </c>
      <c r="H63" s="104" t="s">
        <v>3112</v>
      </c>
      <c r="I63" s="105" t="s">
        <v>2422</v>
      </c>
    </row>
    <row r="64" spans="1:9" ht="15">
      <c r="A64" s="101" t="s">
        <v>3268</v>
      </c>
      <c r="B64" s="102">
        <v>134</v>
      </c>
      <c r="C64" s="103" t="s">
        <v>3099</v>
      </c>
      <c r="D64" s="104" t="s">
        <v>2905</v>
      </c>
      <c r="E64" s="104" t="s">
        <v>2906</v>
      </c>
      <c r="F64" s="103" t="s">
        <v>3109</v>
      </c>
      <c r="G64" s="104" t="s">
        <v>2907</v>
      </c>
      <c r="H64" s="104" t="s">
        <v>3112</v>
      </c>
      <c r="I64" s="105" t="s">
        <v>2423</v>
      </c>
    </row>
    <row r="65" spans="1:9" ht="15">
      <c r="A65" s="101" t="s">
        <v>3269</v>
      </c>
      <c r="B65" s="102">
        <v>42</v>
      </c>
      <c r="C65" s="103" t="s">
        <v>3100</v>
      </c>
      <c r="D65" s="104" t="s">
        <v>2661</v>
      </c>
      <c r="E65" s="104" t="s">
        <v>2662</v>
      </c>
      <c r="F65" s="103" t="s">
        <v>2585</v>
      </c>
      <c r="G65" s="104" t="s">
        <v>2663</v>
      </c>
      <c r="H65" s="104" t="s">
        <v>3118</v>
      </c>
      <c r="I65" s="105" t="s">
        <v>2424</v>
      </c>
    </row>
    <row r="66" spans="1:9" ht="15">
      <c r="A66" s="101" t="s">
        <v>3270</v>
      </c>
      <c r="B66" s="102">
        <v>66</v>
      </c>
      <c r="C66" s="103" t="s">
        <v>3100</v>
      </c>
      <c r="D66" s="104" t="s">
        <v>2915</v>
      </c>
      <c r="E66" s="104" t="s">
        <v>3275</v>
      </c>
      <c r="F66" s="103" t="s">
        <v>2585</v>
      </c>
      <c r="G66" s="104" t="s">
        <v>2586</v>
      </c>
      <c r="H66" s="104" t="s">
        <v>3041</v>
      </c>
      <c r="I66" s="105" t="s">
        <v>2425</v>
      </c>
    </row>
    <row r="67" spans="1:9" ht="15">
      <c r="A67" s="101" t="s">
        <v>3271</v>
      </c>
      <c r="B67" s="102">
        <v>61</v>
      </c>
      <c r="C67" s="103" t="s">
        <v>3098</v>
      </c>
      <c r="D67" s="104" t="s">
        <v>2693</v>
      </c>
      <c r="E67" s="104" t="s">
        <v>2694</v>
      </c>
      <c r="F67" s="103" t="s">
        <v>3110</v>
      </c>
      <c r="G67" s="104" t="s">
        <v>2695</v>
      </c>
      <c r="H67" s="104" t="s">
        <v>3124</v>
      </c>
      <c r="I67" s="105" t="s">
        <v>2426</v>
      </c>
    </row>
    <row r="68" spans="1:9" ht="15">
      <c r="A68" s="101" t="s">
        <v>3272</v>
      </c>
      <c r="B68" s="102">
        <v>45</v>
      </c>
      <c r="C68" s="103" t="s">
        <v>3158</v>
      </c>
      <c r="D68" s="104" t="s">
        <v>3029</v>
      </c>
      <c r="E68" s="104" t="s">
        <v>2665</v>
      </c>
      <c r="F68" s="103" t="s">
        <v>3135</v>
      </c>
      <c r="G68" s="104" t="s">
        <v>2666</v>
      </c>
      <c r="H68" s="104" t="s">
        <v>3116</v>
      </c>
      <c r="I68" s="105" t="s">
        <v>2427</v>
      </c>
    </row>
    <row r="69" spans="1:9" ht="15">
      <c r="A69" s="101" t="s">
        <v>3273</v>
      </c>
      <c r="B69" s="102">
        <v>77</v>
      </c>
      <c r="C69" s="103" t="s">
        <v>3100</v>
      </c>
      <c r="D69" s="104" t="s">
        <v>2569</v>
      </c>
      <c r="E69" s="104" t="s">
        <v>2570</v>
      </c>
      <c r="F69" s="103" t="s">
        <v>3109</v>
      </c>
      <c r="G69" s="104" t="s">
        <v>2571</v>
      </c>
      <c r="H69" s="104" t="s">
        <v>2572</v>
      </c>
      <c r="I69" s="105" t="s">
        <v>2428</v>
      </c>
    </row>
    <row r="70" spans="1:9" ht="15">
      <c r="A70" s="101" t="s">
        <v>3274</v>
      </c>
      <c r="B70" s="102">
        <v>111</v>
      </c>
      <c r="C70" s="103" t="s">
        <v>3100</v>
      </c>
      <c r="D70" s="104" t="s">
        <v>2582</v>
      </c>
      <c r="E70" s="104" t="s">
        <v>2748</v>
      </c>
      <c r="F70" s="103" t="s">
        <v>3109</v>
      </c>
      <c r="G70" s="104" t="s">
        <v>2856</v>
      </c>
      <c r="H70" s="104" t="s">
        <v>3323</v>
      </c>
      <c r="I70" s="105" t="s">
        <v>2429</v>
      </c>
    </row>
    <row r="71" spans="1:9" ht="15">
      <c r="A71" s="101" t="s">
        <v>3276</v>
      </c>
      <c r="B71" s="102">
        <v>65</v>
      </c>
      <c r="C71" s="103" t="s">
        <v>3100</v>
      </c>
      <c r="D71" s="104" t="s">
        <v>2593</v>
      </c>
      <c r="E71" s="104" t="s">
        <v>2594</v>
      </c>
      <c r="F71" s="103" t="s">
        <v>3110</v>
      </c>
      <c r="G71" s="104" t="s">
        <v>3037</v>
      </c>
      <c r="H71" s="104" t="s">
        <v>3118</v>
      </c>
      <c r="I71" s="105" t="s">
        <v>2430</v>
      </c>
    </row>
    <row r="72" spans="1:9" ht="15">
      <c r="A72" s="101" t="s">
        <v>3277</v>
      </c>
      <c r="B72" s="102">
        <v>64</v>
      </c>
      <c r="C72" s="103" t="s">
        <v>3105</v>
      </c>
      <c r="D72" s="104" t="s">
        <v>3033</v>
      </c>
      <c r="E72" s="104" t="s">
        <v>3034</v>
      </c>
      <c r="F72" s="103" t="s">
        <v>3110</v>
      </c>
      <c r="G72" s="104" t="s">
        <v>2696</v>
      </c>
      <c r="H72" s="104" t="s">
        <v>2697</v>
      </c>
      <c r="I72" s="105" t="s">
        <v>2431</v>
      </c>
    </row>
    <row r="73" spans="1:9" ht="15">
      <c r="A73" s="101" t="s">
        <v>3278</v>
      </c>
      <c r="B73" s="102">
        <v>40</v>
      </c>
      <c r="C73" s="103" t="s">
        <v>3100</v>
      </c>
      <c r="D73" s="104" t="s">
        <v>3030</v>
      </c>
      <c r="E73" s="104" t="s">
        <v>3013</v>
      </c>
      <c r="F73" s="103" t="s">
        <v>3110</v>
      </c>
      <c r="G73" s="104" t="s">
        <v>3121</v>
      </c>
      <c r="H73" s="104" t="s">
        <v>3118</v>
      </c>
      <c r="I73" s="105" t="s">
        <v>2432</v>
      </c>
    </row>
    <row r="74" spans="1:9" ht="15">
      <c r="A74" s="101" t="s">
        <v>3279</v>
      </c>
      <c r="B74" s="102">
        <v>56</v>
      </c>
      <c r="C74" s="103" t="s">
        <v>3100</v>
      </c>
      <c r="D74" s="104" t="s">
        <v>2687</v>
      </c>
      <c r="E74" s="104" t="s">
        <v>2688</v>
      </c>
      <c r="F74" s="103" t="s">
        <v>3110</v>
      </c>
      <c r="G74" s="104" t="s">
        <v>3121</v>
      </c>
      <c r="H74" s="104" t="s">
        <v>3118</v>
      </c>
      <c r="I74" s="105" t="s">
        <v>2433</v>
      </c>
    </row>
    <row r="75" spans="1:9" ht="15">
      <c r="A75" s="101" t="s">
        <v>3280</v>
      </c>
      <c r="B75" s="102">
        <v>93</v>
      </c>
      <c r="C75" s="103" t="s">
        <v>3098</v>
      </c>
      <c r="D75" s="104" t="s">
        <v>2730</v>
      </c>
      <c r="E75" s="104" t="s">
        <v>2731</v>
      </c>
      <c r="F75" s="103" t="s">
        <v>3110</v>
      </c>
      <c r="G75" s="104" t="s">
        <v>3032</v>
      </c>
      <c r="H75" s="104" t="s">
        <v>3151</v>
      </c>
      <c r="I75" s="105" t="s">
        <v>2434</v>
      </c>
    </row>
    <row r="76" spans="1:9" ht="15">
      <c r="A76" s="101" t="s">
        <v>3281</v>
      </c>
      <c r="B76" s="102">
        <v>92</v>
      </c>
      <c r="C76" s="103" t="s">
        <v>3098</v>
      </c>
      <c r="D76" s="104" t="s">
        <v>2858</v>
      </c>
      <c r="E76" s="104" t="s">
        <v>2859</v>
      </c>
      <c r="F76" s="103" t="s">
        <v>3109</v>
      </c>
      <c r="G76" s="104" t="s">
        <v>2860</v>
      </c>
      <c r="H76" s="104" t="s">
        <v>2861</v>
      </c>
      <c r="I76" s="105" t="s">
        <v>2435</v>
      </c>
    </row>
    <row r="77" spans="1:9" ht="15">
      <c r="A77" s="101" t="s">
        <v>3282</v>
      </c>
      <c r="B77" s="102">
        <v>112</v>
      </c>
      <c r="C77" s="103" t="s">
        <v>3098</v>
      </c>
      <c r="D77" s="104" t="s">
        <v>2749</v>
      </c>
      <c r="E77" s="104" t="s">
        <v>2750</v>
      </c>
      <c r="F77" s="103" t="s">
        <v>3109</v>
      </c>
      <c r="G77" s="104" t="s">
        <v>2751</v>
      </c>
      <c r="H77" s="104" t="s">
        <v>3151</v>
      </c>
      <c r="I77" s="105" t="s">
        <v>2436</v>
      </c>
    </row>
    <row r="78" spans="1:9" ht="15">
      <c r="A78" s="101" t="s">
        <v>3283</v>
      </c>
      <c r="B78" s="102">
        <v>79</v>
      </c>
      <c r="C78" s="103" t="s">
        <v>3105</v>
      </c>
      <c r="D78" s="104" t="s">
        <v>2712</v>
      </c>
      <c r="E78" s="104" t="s">
        <v>2713</v>
      </c>
      <c r="F78" s="103" t="s">
        <v>3135</v>
      </c>
      <c r="G78" s="104" t="s">
        <v>2714</v>
      </c>
      <c r="H78" s="104" t="s">
        <v>3056</v>
      </c>
      <c r="I78" s="105" t="s">
        <v>2437</v>
      </c>
    </row>
    <row r="79" spans="1:9" ht="15">
      <c r="A79" s="101" t="s">
        <v>3284</v>
      </c>
      <c r="B79" s="102">
        <v>68</v>
      </c>
      <c r="C79" s="103" t="s">
        <v>3099</v>
      </c>
      <c r="D79" s="104" t="s">
        <v>2698</v>
      </c>
      <c r="E79" s="104" t="s">
        <v>2699</v>
      </c>
      <c r="F79" s="103" t="s">
        <v>3141</v>
      </c>
      <c r="G79" s="104" t="s">
        <v>2626</v>
      </c>
      <c r="H79" s="104" t="s">
        <v>2700</v>
      </c>
      <c r="I79" s="105" t="s">
        <v>2438</v>
      </c>
    </row>
    <row r="80" spans="1:9" ht="15">
      <c r="A80" s="101" t="s">
        <v>3285</v>
      </c>
      <c r="B80" s="102">
        <v>63</v>
      </c>
      <c r="C80" s="103" t="s">
        <v>3099</v>
      </c>
      <c r="D80" s="104" t="s">
        <v>3131</v>
      </c>
      <c r="E80" s="104" t="s">
        <v>3140</v>
      </c>
      <c r="F80" s="103" t="s">
        <v>3110</v>
      </c>
      <c r="G80" s="104" t="s">
        <v>3117</v>
      </c>
      <c r="H80" s="104" t="s">
        <v>3132</v>
      </c>
      <c r="I80" s="105" t="s">
        <v>2439</v>
      </c>
    </row>
    <row r="81" spans="1:9" ht="15">
      <c r="A81" s="101" t="s">
        <v>3286</v>
      </c>
      <c r="B81" s="102">
        <v>116</v>
      </c>
      <c r="C81" s="103" t="s">
        <v>3101</v>
      </c>
      <c r="D81" s="104" t="s">
        <v>2761</v>
      </c>
      <c r="E81" s="104" t="s">
        <v>2762</v>
      </c>
      <c r="F81" s="103" t="s">
        <v>3109</v>
      </c>
      <c r="G81" s="104" t="s">
        <v>2763</v>
      </c>
      <c r="H81" s="104" t="s">
        <v>3056</v>
      </c>
      <c r="I81" s="105" t="s">
        <v>2440</v>
      </c>
    </row>
    <row r="82" spans="1:9" ht="15">
      <c r="A82" s="101" t="s">
        <v>3287</v>
      </c>
      <c r="B82" s="102">
        <v>85</v>
      </c>
      <c r="C82" s="103" t="s">
        <v>3158</v>
      </c>
      <c r="D82" s="104" t="s">
        <v>2722</v>
      </c>
      <c r="E82" s="104" t="s">
        <v>2723</v>
      </c>
      <c r="F82" s="103" t="s">
        <v>3135</v>
      </c>
      <c r="G82" s="104" t="s">
        <v>2714</v>
      </c>
      <c r="H82" s="104" t="s">
        <v>3112</v>
      </c>
      <c r="I82" s="105" t="s">
        <v>2441</v>
      </c>
    </row>
    <row r="83" spans="1:9" ht="15">
      <c r="A83" s="101" t="s">
        <v>3288</v>
      </c>
      <c r="B83" s="102">
        <v>84</v>
      </c>
      <c r="C83" s="103" t="s">
        <v>3100</v>
      </c>
      <c r="D83" s="104" t="s">
        <v>2880</v>
      </c>
      <c r="E83" s="104" t="s">
        <v>2881</v>
      </c>
      <c r="F83" s="103" t="s">
        <v>3110</v>
      </c>
      <c r="G83" s="104" t="s">
        <v>3032</v>
      </c>
      <c r="H83" s="104" t="s">
        <v>2721</v>
      </c>
      <c r="I83" s="105" t="s">
        <v>2442</v>
      </c>
    </row>
    <row r="84" spans="1:9" ht="15">
      <c r="A84" s="101" t="s">
        <v>3289</v>
      </c>
      <c r="B84" s="102">
        <v>71</v>
      </c>
      <c r="C84" s="103" t="s">
        <v>3099</v>
      </c>
      <c r="D84" s="104" t="s">
        <v>2704</v>
      </c>
      <c r="E84" s="104" t="s">
        <v>2705</v>
      </c>
      <c r="F84" s="103" t="s">
        <v>3110</v>
      </c>
      <c r="G84" s="104" t="s">
        <v>3121</v>
      </c>
      <c r="H84" s="104" t="s">
        <v>2555</v>
      </c>
      <c r="I84" s="105" t="s">
        <v>2443</v>
      </c>
    </row>
    <row r="85" spans="1:9" ht="15">
      <c r="A85" s="101" t="s">
        <v>3290</v>
      </c>
      <c r="B85" s="102">
        <v>52</v>
      </c>
      <c r="C85" s="103" t="s">
        <v>3158</v>
      </c>
      <c r="D85" s="104" t="s">
        <v>2680</v>
      </c>
      <c r="E85" s="104" t="s">
        <v>2681</v>
      </c>
      <c r="F85" s="103" t="s">
        <v>2675</v>
      </c>
      <c r="G85" s="104" t="s">
        <v>2620</v>
      </c>
      <c r="H85" s="104" t="s">
        <v>3116</v>
      </c>
      <c r="I85" s="105" t="s">
        <v>2444</v>
      </c>
    </row>
    <row r="86" spans="1:9" ht="15">
      <c r="A86" s="101" t="s">
        <v>3291</v>
      </c>
      <c r="B86" s="102">
        <v>91</v>
      </c>
      <c r="C86" s="103" t="s">
        <v>3099</v>
      </c>
      <c r="D86" s="104" t="s">
        <v>2582</v>
      </c>
      <c r="E86" s="104" t="s">
        <v>2583</v>
      </c>
      <c r="F86" s="103" t="s">
        <v>3109</v>
      </c>
      <c r="G86" s="104" t="s">
        <v>2856</v>
      </c>
      <c r="H86" s="104" t="s">
        <v>3112</v>
      </c>
      <c r="I86" s="105" t="s">
        <v>2445</v>
      </c>
    </row>
    <row r="87" spans="1:9" ht="15">
      <c r="A87" s="101" t="s">
        <v>3292</v>
      </c>
      <c r="B87" s="102">
        <v>74</v>
      </c>
      <c r="C87" s="103" t="s">
        <v>3101</v>
      </c>
      <c r="D87" s="104" t="s">
        <v>2890</v>
      </c>
      <c r="E87" s="104" t="s">
        <v>2950</v>
      </c>
      <c r="F87" s="103" t="s">
        <v>3110</v>
      </c>
      <c r="G87" s="104" t="s">
        <v>3032</v>
      </c>
      <c r="H87" s="104" t="s">
        <v>2847</v>
      </c>
      <c r="I87" s="105" t="s">
        <v>2446</v>
      </c>
    </row>
    <row r="88" spans="1:9" ht="15">
      <c r="A88" s="101" t="s">
        <v>3294</v>
      </c>
      <c r="B88" s="102">
        <v>86</v>
      </c>
      <c r="C88" s="103" t="s">
        <v>3100</v>
      </c>
      <c r="D88" s="104" t="s">
        <v>2968</v>
      </c>
      <c r="E88" s="104" t="s">
        <v>3297</v>
      </c>
      <c r="F88" s="103" t="s">
        <v>3109</v>
      </c>
      <c r="G88" s="104" t="s">
        <v>2969</v>
      </c>
      <c r="H88" s="104" t="s">
        <v>2970</v>
      </c>
      <c r="I88" s="105" t="s">
        <v>2447</v>
      </c>
    </row>
    <row r="89" spans="1:9" ht="15">
      <c r="A89" s="101" t="s">
        <v>3295</v>
      </c>
      <c r="B89" s="102">
        <v>97</v>
      </c>
      <c r="C89" s="103" t="s">
        <v>3101</v>
      </c>
      <c r="D89" s="104" t="s">
        <v>2735</v>
      </c>
      <c r="E89" s="104" t="s">
        <v>2972</v>
      </c>
      <c r="F89" s="103" t="s">
        <v>3110</v>
      </c>
      <c r="G89" s="104" t="s">
        <v>3037</v>
      </c>
      <c r="H89" s="104" t="s">
        <v>3128</v>
      </c>
      <c r="I89" s="105" t="s">
        <v>2448</v>
      </c>
    </row>
    <row r="90" spans="1:9" ht="15">
      <c r="A90" s="101" t="s">
        <v>3296</v>
      </c>
      <c r="B90" s="102">
        <v>41</v>
      </c>
      <c r="C90" s="103" t="s">
        <v>3098</v>
      </c>
      <c r="D90" s="104" t="s">
        <v>2659</v>
      </c>
      <c r="E90" s="104" t="s">
        <v>2660</v>
      </c>
      <c r="F90" s="103" t="s">
        <v>3109</v>
      </c>
      <c r="G90" s="104" t="s">
        <v>3186</v>
      </c>
      <c r="H90" s="104" t="s">
        <v>2861</v>
      </c>
      <c r="I90" s="105" t="s">
        <v>2449</v>
      </c>
    </row>
    <row r="91" spans="1:9" ht="15">
      <c r="A91" s="101" t="s">
        <v>3298</v>
      </c>
      <c r="B91" s="102">
        <v>70</v>
      </c>
      <c r="C91" s="103" t="s">
        <v>3100</v>
      </c>
      <c r="D91" s="104" t="s">
        <v>2909</v>
      </c>
      <c r="E91" s="104" t="s">
        <v>2703</v>
      </c>
      <c r="F91" s="103" t="s">
        <v>3110</v>
      </c>
      <c r="G91" s="104" t="s">
        <v>3032</v>
      </c>
      <c r="H91" s="104" t="s">
        <v>3118</v>
      </c>
      <c r="I91" s="105" t="s">
        <v>2450</v>
      </c>
    </row>
    <row r="92" spans="1:9" ht="15">
      <c r="A92" s="101" t="s">
        <v>3299</v>
      </c>
      <c r="B92" s="102">
        <v>106</v>
      </c>
      <c r="C92" s="103" t="s">
        <v>3101</v>
      </c>
      <c r="D92" s="104" t="s">
        <v>3010</v>
      </c>
      <c r="E92" s="104" t="s">
        <v>3011</v>
      </c>
      <c r="F92" s="103" t="s">
        <v>3110</v>
      </c>
      <c r="G92" s="104" t="s">
        <v>3111</v>
      </c>
      <c r="H92" s="104" t="s">
        <v>2911</v>
      </c>
      <c r="I92" s="105" t="s">
        <v>2451</v>
      </c>
    </row>
    <row r="93" spans="1:9" ht="15">
      <c r="A93" s="101" t="s">
        <v>3300</v>
      </c>
      <c r="B93" s="102">
        <v>89</v>
      </c>
      <c r="C93" s="103" t="s">
        <v>3101</v>
      </c>
      <c r="D93" s="104" t="s">
        <v>2846</v>
      </c>
      <c r="E93" s="104" t="s">
        <v>2727</v>
      </c>
      <c r="F93" s="103" t="s">
        <v>3110</v>
      </c>
      <c r="G93" s="104" t="s">
        <v>2728</v>
      </c>
      <c r="H93" s="104" t="s">
        <v>2847</v>
      </c>
      <c r="I93" s="105" t="s">
        <v>2452</v>
      </c>
    </row>
    <row r="94" spans="1:9" ht="15">
      <c r="A94" s="101" t="s">
        <v>3301</v>
      </c>
      <c r="B94" s="102">
        <v>108</v>
      </c>
      <c r="C94" s="103" t="s">
        <v>3100</v>
      </c>
      <c r="D94" s="104" t="s">
        <v>2956</v>
      </c>
      <c r="E94" s="104" t="s">
        <v>2957</v>
      </c>
      <c r="F94" s="103" t="s">
        <v>3110</v>
      </c>
      <c r="G94" s="104" t="s">
        <v>3018</v>
      </c>
      <c r="H94" s="104" t="s">
        <v>2745</v>
      </c>
      <c r="I94" s="105" t="s">
        <v>2453</v>
      </c>
    </row>
    <row r="95" spans="1:9" ht="15">
      <c r="A95" s="101" t="s">
        <v>3302</v>
      </c>
      <c r="B95" s="102">
        <v>90</v>
      </c>
      <c r="C95" s="103" t="s">
        <v>3101</v>
      </c>
      <c r="D95" s="104" t="s">
        <v>3137</v>
      </c>
      <c r="E95" s="104" t="s">
        <v>3138</v>
      </c>
      <c r="F95" s="103" t="s">
        <v>3135</v>
      </c>
      <c r="G95" s="104" t="s">
        <v>3139</v>
      </c>
      <c r="H95" s="104" t="s">
        <v>2729</v>
      </c>
      <c r="I95" s="105" t="s">
        <v>2454</v>
      </c>
    </row>
    <row r="96" spans="1:9" ht="15">
      <c r="A96" s="101" t="s">
        <v>3303</v>
      </c>
      <c r="B96" s="102">
        <v>138</v>
      </c>
      <c r="C96" s="103" t="s">
        <v>3098</v>
      </c>
      <c r="D96" s="104" t="s">
        <v>2952</v>
      </c>
      <c r="E96" s="104" t="s">
        <v>2792</v>
      </c>
      <c r="F96" s="103" t="s">
        <v>3110</v>
      </c>
      <c r="G96" s="104" t="s">
        <v>3051</v>
      </c>
      <c r="H96" s="104" t="s">
        <v>2847</v>
      </c>
      <c r="I96" s="105" t="s">
        <v>2455</v>
      </c>
    </row>
    <row r="97" spans="1:9" ht="15">
      <c r="A97" s="101" t="s">
        <v>3304</v>
      </c>
      <c r="B97" s="102">
        <v>75</v>
      </c>
      <c r="C97" s="103" t="s">
        <v>3098</v>
      </c>
      <c r="D97" s="104" t="s">
        <v>2959</v>
      </c>
      <c r="E97" s="104" t="s">
        <v>2871</v>
      </c>
      <c r="F97" s="103" t="s">
        <v>3110</v>
      </c>
      <c r="G97" s="104" t="s">
        <v>2913</v>
      </c>
      <c r="H97" s="104" t="s">
        <v>2861</v>
      </c>
      <c r="I97" s="105" t="s">
        <v>2456</v>
      </c>
    </row>
    <row r="98" spans="1:9" ht="15">
      <c r="A98" s="101" t="s">
        <v>3305</v>
      </c>
      <c r="B98" s="102">
        <v>96</v>
      </c>
      <c r="C98" s="263" t="s">
        <v>3098</v>
      </c>
      <c r="D98" s="104" t="s">
        <v>2589</v>
      </c>
      <c r="E98" s="104" t="s">
        <v>3152</v>
      </c>
      <c r="F98" s="103" t="s">
        <v>3110</v>
      </c>
      <c r="G98" s="104" t="s">
        <v>3111</v>
      </c>
      <c r="H98" s="104" t="s">
        <v>3124</v>
      </c>
      <c r="I98" s="105" t="s">
        <v>2457</v>
      </c>
    </row>
    <row r="99" spans="1:9" ht="15">
      <c r="A99" s="101" t="s">
        <v>3306</v>
      </c>
      <c r="B99" s="102">
        <v>129</v>
      </c>
      <c r="C99" s="103" t="s">
        <v>3100</v>
      </c>
      <c r="D99" s="104" t="s">
        <v>3040</v>
      </c>
      <c r="E99" s="104" t="s">
        <v>2944</v>
      </c>
      <c r="F99" s="103" t="s">
        <v>3110</v>
      </c>
      <c r="G99" s="104" t="s">
        <v>3032</v>
      </c>
      <c r="H99" s="104" t="s">
        <v>2777</v>
      </c>
      <c r="I99" s="105" t="s">
        <v>2458</v>
      </c>
    </row>
    <row r="100" spans="1:9" ht="15">
      <c r="A100" s="101" t="s">
        <v>3307</v>
      </c>
      <c r="B100" s="102">
        <v>132</v>
      </c>
      <c r="C100" s="103" t="s">
        <v>3100</v>
      </c>
      <c r="D100" s="104" t="s">
        <v>2780</v>
      </c>
      <c r="E100" s="104" t="s">
        <v>2781</v>
      </c>
      <c r="F100" s="103" t="s">
        <v>3110</v>
      </c>
      <c r="G100" s="104" t="s">
        <v>3111</v>
      </c>
      <c r="H100" s="104" t="s">
        <v>2745</v>
      </c>
      <c r="I100" s="105" t="s">
        <v>2459</v>
      </c>
    </row>
    <row r="101" spans="1:9" ht="15">
      <c r="A101" s="101" t="s">
        <v>3308</v>
      </c>
      <c r="B101" s="102">
        <v>103</v>
      </c>
      <c r="C101" s="103" t="s">
        <v>3101</v>
      </c>
      <c r="D101" s="104" t="s">
        <v>2742</v>
      </c>
      <c r="E101" s="104" t="s">
        <v>2743</v>
      </c>
      <c r="F101" s="103" t="s">
        <v>3110</v>
      </c>
      <c r="G101" s="104" t="s">
        <v>3117</v>
      </c>
      <c r="H101" s="104" t="s">
        <v>2911</v>
      </c>
      <c r="I101" s="105" t="s">
        <v>2460</v>
      </c>
    </row>
    <row r="102" spans="1:9" ht="15">
      <c r="A102" s="101" t="s">
        <v>3309</v>
      </c>
      <c r="B102" s="102">
        <v>101</v>
      </c>
      <c r="C102" s="103" t="s">
        <v>3101</v>
      </c>
      <c r="D102" s="104" t="s">
        <v>2739</v>
      </c>
      <c r="E102" s="104" t="s">
        <v>3009</v>
      </c>
      <c r="F102" s="103" t="s">
        <v>3110</v>
      </c>
      <c r="G102" s="104" t="s">
        <v>3117</v>
      </c>
      <c r="H102" s="104" t="s">
        <v>2911</v>
      </c>
      <c r="I102" s="105" t="s">
        <v>2461</v>
      </c>
    </row>
    <row r="103" spans="1:9" ht="15">
      <c r="A103" s="101" t="s">
        <v>3311</v>
      </c>
      <c r="B103" s="102">
        <v>88</v>
      </c>
      <c r="C103" s="103" t="s">
        <v>3101</v>
      </c>
      <c r="D103" s="104" t="s">
        <v>2964</v>
      </c>
      <c r="E103" s="104" t="s">
        <v>2965</v>
      </c>
      <c r="F103" s="103" t="s">
        <v>3110</v>
      </c>
      <c r="G103" s="104" t="s">
        <v>3024</v>
      </c>
      <c r="H103" s="104" t="s">
        <v>3130</v>
      </c>
      <c r="I103" s="105" t="s">
        <v>2462</v>
      </c>
    </row>
    <row r="104" spans="1:9" ht="15">
      <c r="A104" s="101" t="s">
        <v>3312</v>
      </c>
      <c r="B104" s="102">
        <v>87</v>
      </c>
      <c r="C104" s="103" t="s">
        <v>3098</v>
      </c>
      <c r="D104" s="104" t="s">
        <v>2724</v>
      </c>
      <c r="E104" s="104" t="s">
        <v>2725</v>
      </c>
      <c r="F104" s="103" t="s">
        <v>3110</v>
      </c>
      <c r="G104" s="104" t="s">
        <v>3121</v>
      </c>
      <c r="H104" s="104" t="s">
        <v>2726</v>
      </c>
      <c r="I104" s="105" t="s">
        <v>2463</v>
      </c>
    </row>
    <row r="105" spans="1:9" ht="15">
      <c r="A105" s="101" t="s">
        <v>3313</v>
      </c>
      <c r="B105" s="102">
        <v>114</v>
      </c>
      <c r="C105" s="103" t="s">
        <v>3098</v>
      </c>
      <c r="D105" s="104" t="s">
        <v>2754</v>
      </c>
      <c r="E105" s="104" t="s">
        <v>2755</v>
      </c>
      <c r="F105" s="103" t="s">
        <v>3110</v>
      </c>
      <c r="G105" s="104" t="s">
        <v>2644</v>
      </c>
      <c r="H105" s="104" t="s">
        <v>2756</v>
      </c>
      <c r="I105" s="105" t="s">
        <v>2464</v>
      </c>
    </row>
    <row r="106" spans="1:9" ht="15">
      <c r="A106" s="101" t="s">
        <v>3314</v>
      </c>
      <c r="B106" s="102">
        <v>100</v>
      </c>
      <c r="C106" s="103" t="s">
        <v>3098</v>
      </c>
      <c r="D106" s="104" t="s">
        <v>2738</v>
      </c>
      <c r="E106" s="104" t="s">
        <v>2873</v>
      </c>
      <c r="F106" s="103" t="s">
        <v>3110</v>
      </c>
      <c r="G106" s="104" t="s">
        <v>2616</v>
      </c>
      <c r="H106" s="104" t="s">
        <v>2868</v>
      </c>
      <c r="I106" s="105" t="s">
        <v>2465</v>
      </c>
    </row>
    <row r="107" spans="1:9" ht="15">
      <c r="A107" s="101" t="s">
        <v>3315</v>
      </c>
      <c r="B107" s="102">
        <v>107</v>
      </c>
      <c r="C107" s="103" t="s">
        <v>3098</v>
      </c>
      <c r="D107" s="104" t="s">
        <v>3209</v>
      </c>
      <c r="E107" s="104" t="s">
        <v>2934</v>
      </c>
      <c r="F107" s="103" t="s">
        <v>3110</v>
      </c>
      <c r="G107" s="104" t="s">
        <v>3117</v>
      </c>
      <c r="H107" s="104" t="s">
        <v>3124</v>
      </c>
      <c r="I107" s="105" t="s">
        <v>2466</v>
      </c>
    </row>
    <row r="108" spans="1:9" ht="15">
      <c r="A108" s="101" t="s">
        <v>3316</v>
      </c>
      <c r="B108" s="102">
        <v>133</v>
      </c>
      <c r="C108" s="103" t="s">
        <v>3098</v>
      </c>
      <c r="D108" s="104" t="s">
        <v>2782</v>
      </c>
      <c r="E108" s="104" t="s">
        <v>2783</v>
      </c>
      <c r="F108" s="103" t="s">
        <v>3201</v>
      </c>
      <c r="G108" s="104" t="s">
        <v>2784</v>
      </c>
      <c r="H108" s="104" t="s">
        <v>2785</v>
      </c>
      <c r="I108" s="105" t="s">
        <v>2467</v>
      </c>
    </row>
    <row r="109" spans="1:9" ht="15">
      <c r="A109" s="101" t="s">
        <v>3317</v>
      </c>
      <c r="B109" s="102">
        <v>118</v>
      </c>
      <c r="C109" s="103" t="s">
        <v>3098</v>
      </c>
      <c r="D109" s="104" t="s">
        <v>2764</v>
      </c>
      <c r="E109" s="104" t="s">
        <v>2765</v>
      </c>
      <c r="F109" s="103" t="s">
        <v>3110</v>
      </c>
      <c r="G109" s="104" t="s">
        <v>3113</v>
      </c>
      <c r="H109" s="104" t="s">
        <v>2726</v>
      </c>
      <c r="I109" s="105" t="s">
        <v>2468</v>
      </c>
    </row>
    <row r="110" spans="1:9" ht="15">
      <c r="A110" s="101" t="s">
        <v>3318</v>
      </c>
      <c r="B110" s="102">
        <v>117</v>
      </c>
      <c r="C110" s="103" t="s">
        <v>3100</v>
      </c>
      <c r="D110" s="104" t="s">
        <v>2936</v>
      </c>
      <c r="E110" s="104" t="s">
        <v>2937</v>
      </c>
      <c r="F110" s="103" t="s">
        <v>3109</v>
      </c>
      <c r="G110" s="104" t="s">
        <v>2938</v>
      </c>
      <c r="H110" s="104" t="s">
        <v>3118</v>
      </c>
      <c r="I110" s="105" t="s">
        <v>2469</v>
      </c>
    </row>
    <row r="111" spans="1:9" ht="15">
      <c r="A111" s="101" t="s">
        <v>3319</v>
      </c>
      <c r="B111" s="102">
        <v>136</v>
      </c>
      <c r="C111" s="103" t="s">
        <v>3098</v>
      </c>
      <c r="D111" s="104" t="s">
        <v>2967</v>
      </c>
      <c r="E111" s="104" t="s">
        <v>2789</v>
      </c>
      <c r="F111" s="103" t="s">
        <v>3110</v>
      </c>
      <c r="G111" s="104" t="s">
        <v>2728</v>
      </c>
      <c r="H111" s="104" t="s">
        <v>2847</v>
      </c>
      <c r="I111" s="105" t="s">
        <v>2470</v>
      </c>
    </row>
    <row r="112" spans="1:9" ht="15">
      <c r="A112" s="101" t="s">
        <v>3320</v>
      </c>
      <c r="B112" s="102">
        <v>131</v>
      </c>
      <c r="C112" s="103" t="s">
        <v>3098</v>
      </c>
      <c r="D112" s="104" t="s">
        <v>2778</v>
      </c>
      <c r="E112" s="104" t="s">
        <v>2779</v>
      </c>
      <c r="F112" s="103" t="s">
        <v>3110</v>
      </c>
      <c r="G112" s="104" t="s">
        <v>2728</v>
      </c>
      <c r="H112" s="104" t="s">
        <v>2729</v>
      </c>
      <c r="I112" s="105" t="s">
        <v>2471</v>
      </c>
    </row>
    <row r="113" spans="1:9" ht="15">
      <c r="A113" s="101" t="s">
        <v>3321</v>
      </c>
      <c r="B113" s="102">
        <v>105</v>
      </c>
      <c r="C113" s="103" t="s">
        <v>3101</v>
      </c>
      <c r="D113" s="104" t="s">
        <v>3012</v>
      </c>
      <c r="E113" s="104" t="s">
        <v>2928</v>
      </c>
      <c r="F113" s="103" t="s">
        <v>3110</v>
      </c>
      <c r="G113" s="104" t="s">
        <v>3111</v>
      </c>
      <c r="H113" s="104" t="s">
        <v>2729</v>
      </c>
      <c r="I113" s="105" t="s">
        <v>2472</v>
      </c>
    </row>
    <row r="114" spans="1:9" ht="15">
      <c r="A114" s="101" t="s">
        <v>3322</v>
      </c>
      <c r="B114" s="102">
        <v>109</v>
      </c>
      <c r="C114" s="103" t="s">
        <v>3098</v>
      </c>
      <c r="D114" s="104" t="s">
        <v>2746</v>
      </c>
      <c r="E114" s="104" t="s">
        <v>2747</v>
      </c>
      <c r="F114" s="103" t="s">
        <v>3110</v>
      </c>
      <c r="G114" s="104" t="s">
        <v>3127</v>
      </c>
      <c r="H114" s="104" t="s">
        <v>3124</v>
      </c>
      <c r="I114" s="105" t="s">
        <v>2473</v>
      </c>
    </row>
    <row r="115" spans="1:9" ht="15">
      <c r="A115" s="101" t="s">
        <v>3324</v>
      </c>
      <c r="B115" s="102">
        <v>135</v>
      </c>
      <c r="C115" s="103" t="s">
        <v>3100</v>
      </c>
      <c r="D115" s="104" t="s">
        <v>2948</v>
      </c>
      <c r="E115" s="104" t="s">
        <v>2787</v>
      </c>
      <c r="F115" s="103" t="s">
        <v>3110</v>
      </c>
      <c r="G115" s="104" t="s">
        <v>3032</v>
      </c>
      <c r="H115" s="104" t="s">
        <v>3041</v>
      </c>
      <c r="I115" s="105" t="s">
        <v>2474</v>
      </c>
    </row>
    <row r="116" spans="1:9" ht="15">
      <c r="A116" s="101" t="s">
        <v>3325</v>
      </c>
      <c r="B116" s="102">
        <v>144</v>
      </c>
      <c r="C116" s="103" t="s">
        <v>3101</v>
      </c>
      <c r="D116" s="104" t="s">
        <v>2900</v>
      </c>
      <c r="E116" s="104" t="s">
        <v>2901</v>
      </c>
      <c r="F116" s="103" t="s">
        <v>3135</v>
      </c>
      <c r="G116" s="104" t="s">
        <v>2902</v>
      </c>
      <c r="H116" s="104" t="s">
        <v>2903</v>
      </c>
      <c r="I116" s="105" t="s">
        <v>2475</v>
      </c>
    </row>
    <row r="117" spans="1:9" ht="15">
      <c r="A117" s="101" t="s">
        <v>3326</v>
      </c>
      <c r="B117" s="102">
        <v>113</v>
      </c>
      <c r="C117" s="103" t="s">
        <v>3100</v>
      </c>
      <c r="D117" s="104" t="s">
        <v>2893</v>
      </c>
      <c r="E117" s="104" t="s">
        <v>2894</v>
      </c>
      <c r="F117" s="103" t="s">
        <v>3109</v>
      </c>
      <c r="G117" s="104" t="s">
        <v>2752</v>
      </c>
      <c r="H117" s="104" t="s">
        <v>2866</v>
      </c>
      <c r="I117" s="105" t="s">
        <v>2476</v>
      </c>
    </row>
    <row r="118" spans="1:9" ht="15">
      <c r="A118" s="101" t="s">
        <v>3327</v>
      </c>
      <c r="B118" s="102">
        <v>121</v>
      </c>
      <c r="C118" s="103" t="s">
        <v>3099</v>
      </c>
      <c r="D118" s="104" t="s">
        <v>2767</v>
      </c>
      <c r="E118" s="104" t="s">
        <v>2768</v>
      </c>
      <c r="F118" s="103" t="s">
        <v>3109</v>
      </c>
      <c r="G118" s="104" t="s">
        <v>2769</v>
      </c>
      <c r="H118" s="104" t="s">
        <v>3188</v>
      </c>
      <c r="I118" s="105" t="s">
        <v>2477</v>
      </c>
    </row>
    <row r="119" spans="1:9" ht="15">
      <c r="A119" s="101" t="s">
        <v>3328</v>
      </c>
      <c r="B119" s="102">
        <v>142</v>
      </c>
      <c r="C119" s="103" t="s">
        <v>3101</v>
      </c>
      <c r="D119" s="104" t="s">
        <v>2802</v>
      </c>
      <c r="E119" s="104" t="s">
        <v>2803</v>
      </c>
      <c r="F119" s="103" t="s">
        <v>3110</v>
      </c>
      <c r="G119" s="104" t="s">
        <v>2601</v>
      </c>
      <c r="H119" s="104" t="s">
        <v>2847</v>
      </c>
      <c r="I119" s="105" t="s">
        <v>2478</v>
      </c>
    </row>
    <row r="120" spans="1:9" ht="15">
      <c r="A120" s="101" t="s">
        <v>3329</v>
      </c>
      <c r="B120" s="102">
        <v>140</v>
      </c>
      <c r="C120" s="263" t="s">
        <v>3098</v>
      </c>
      <c r="D120" s="104" t="s">
        <v>2796</v>
      </c>
      <c r="E120" s="104" t="s">
        <v>2797</v>
      </c>
      <c r="F120" s="103" t="s">
        <v>3110</v>
      </c>
      <c r="G120" s="104" t="s">
        <v>3037</v>
      </c>
      <c r="H120" s="104" t="s">
        <v>2970</v>
      </c>
      <c r="I120" s="105" t="s">
        <v>2479</v>
      </c>
    </row>
    <row r="121" spans="1:9" ht="15">
      <c r="A121" s="101" t="s">
        <v>3330</v>
      </c>
      <c r="B121" s="102">
        <v>78</v>
      </c>
      <c r="C121" s="263" t="s">
        <v>3101</v>
      </c>
      <c r="D121" s="104" t="s">
        <v>2709</v>
      </c>
      <c r="E121" s="104" t="s">
        <v>2710</v>
      </c>
      <c r="F121" s="103" t="s">
        <v>3110</v>
      </c>
      <c r="G121" s="104" t="s">
        <v>3121</v>
      </c>
      <c r="H121" s="104" t="s">
        <v>2711</v>
      </c>
      <c r="I121" s="105" t="s">
        <v>2480</v>
      </c>
    </row>
    <row r="122" spans="1:9" ht="15">
      <c r="A122" s="101" t="s">
        <v>3331</v>
      </c>
      <c r="B122" s="102">
        <v>120</v>
      </c>
      <c r="C122" s="263" t="s">
        <v>3101</v>
      </c>
      <c r="D122" s="104" t="s">
        <v>2883</v>
      </c>
      <c r="E122" s="104" t="s">
        <v>2884</v>
      </c>
      <c r="F122" s="103" t="s">
        <v>3110</v>
      </c>
      <c r="G122" s="104" t="s">
        <v>3039</v>
      </c>
      <c r="H122" s="104" t="s">
        <v>2729</v>
      </c>
      <c r="I122" s="105" t="s">
        <v>2481</v>
      </c>
    </row>
    <row r="123" spans="1:9" ht="15">
      <c r="A123" s="101" t="s">
        <v>3332</v>
      </c>
      <c r="B123" s="102">
        <v>60</v>
      </c>
      <c r="C123" s="263" t="s">
        <v>3098</v>
      </c>
      <c r="D123" s="104" t="s">
        <v>3042</v>
      </c>
      <c r="E123" s="104" t="s">
        <v>3043</v>
      </c>
      <c r="F123" s="103" t="s">
        <v>3141</v>
      </c>
      <c r="G123" s="104" t="s">
        <v>3044</v>
      </c>
      <c r="H123" s="104" t="s">
        <v>3124</v>
      </c>
      <c r="I123" s="105" t="s">
        <v>2482</v>
      </c>
    </row>
    <row r="124" spans="1:9" ht="15">
      <c r="A124" s="101" t="s">
        <v>3333</v>
      </c>
      <c r="B124" s="102">
        <v>128</v>
      </c>
      <c r="C124" s="263" t="s">
        <v>3101</v>
      </c>
      <c r="D124" s="104" t="s">
        <v>3136</v>
      </c>
      <c r="E124" s="104" t="s">
        <v>3038</v>
      </c>
      <c r="F124" s="103" t="s">
        <v>3110</v>
      </c>
      <c r="G124" s="104" t="s">
        <v>3032</v>
      </c>
      <c r="H124" s="104" t="s">
        <v>3128</v>
      </c>
      <c r="I124" s="105" t="s">
        <v>2483</v>
      </c>
    </row>
    <row r="125" spans="1:9" ht="15">
      <c r="A125" s="101" t="s">
        <v>3334</v>
      </c>
      <c r="B125" s="102">
        <v>139</v>
      </c>
      <c r="C125" s="263" t="s">
        <v>3101</v>
      </c>
      <c r="D125" s="104" t="s">
        <v>2793</v>
      </c>
      <c r="E125" s="104" t="s">
        <v>2794</v>
      </c>
      <c r="F125" s="103" t="s">
        <v>3110</v>
      </c>
      <c r="G125" s="104" t="s">
        <v>3018</v>
      </c>
      <c r="H125" s="104" t="s">
        <v>2729</v>
      </c>
      <c r="I125" s="105" t="s">
        <v>2484</v>
      </c>
    </row>
    <row r="126" spans="1:9" ht="15">
      <c r="A126" s="101" t="s">
        <v>3335</v>
      </c>
      <c r="B126" s="102">
        <v>137</v>
      </c>
      <c r="C126" s="263" t="s">
        <v>3098</v>
      </c>
      <c r="D126" s="104" t="s">
        <v>2924</v>
      </c>
      <c r="E126" s="104" t="s">
        <v>2791</v>
      </c>
      <c r="F126" s="103" t="s">
        <v>3109</v>
      </c>
      <c r="G126" s="104" t="s">
        <v>2925</v>
      </c>
      <c r="H126" s="104" t="s">
        <v>2926</v>
      </c>
      <c r="I126" s="105" t="s">
        <v>2485</v>
      </c>
    </row>
    <row r="127" spans="1:9" ht="15">
      <c r="A127" s="101" t="s">
        <v>3336</v>
      </c>
      <c r="B127" s="102">
        <v>126</v>
      </c>
      <c r="C127" s="263" t="s">
        <v>3098</v>
      </c>
      <c r="D127" s="104" t="s">
        <v>2897</v>
      </c>
      <c r="E127" s="104" t="s">
        <v>2898</v>
      </c>
      <c r="F127" s="103" t="s">
        <v>3110</v>
      </c>
      <c r="G127" s="104" t="s">
        <v>3032</v>
      </c>
      <c r="H127" s="104" t="s">
        <v>3124</v>
      </c>
      <c r="I127" s="105" t="s">
        <v>2486</v>
      </c>
    </row>
    <row r="128" spans="1:9" ht="15">
      <c r="A128" s="101" t="s">
        <v>3337</v>
      </c>
      <c r="B128" s="102">
        <v>119</v>
      </c>
      <c r="C128" s="263" t="s">
        <v>3100</v>
      </c>
      <c r="D128" s="104" t="s">
        <v>2766</v>
      </c>
      <c r="E128" s="104" t="s">
        <v>2946</v>
      </c>
      <c r="F128" s="103" t="s">
        <v>3110</v>
      </c>
      <c r="G128" s="104" t="s">
        <v>2664</v>
      </c>
      <c r="H128" s="104" t="s">
        <v>2721</v>
      </c>
      <c r="I128" s="105" t="s">
        <v>2487</v>
      </c>
    </row>
    <row r="129" spans="1:9" ht="15">
      <c r="A129" s="101" t="s">
        <v>3338</v>
      </c>
      <c r="B129" s="102">
        <v>141</v>
      </c>
      <c r="C129" s="263" t="s">
        <v>3100</v>
      </c>
      <c r="D129" s="104" t="s">
        <v>2799</v>
      </c>
      <c r="E129" s="104" t="s">
        <v>2800</v>
      </c>
      <c r="F129" s="103" t="s">
        <v>3110</v>
      </c>
      <c r="G129" s="104" t="s">
        <v>3039</v>
      </c>
      <c r="H129" s="104" t="s">
        <v>3041</v>
      </c>
      <c r="I129" s="105" t="s">
        <v>2488</v>
      </c>
    </row>
    <row r="130" spans="1:9" ht="15">
      <c r="A130" s="101" t="s">
        <v>3339</v>
      </c>
      <c r="B130" s="102">
        <v>115</v>
      </c>
      <c r="C130" s="263" t="s">
        <v>3098</v>
      </c>
      <c r="D130" s="104" t="s">
        <v>2758</v>
      </c>
      <c r="E130" s="104" t="s">
        <v>2759</v>
      </c>
      <c r="F130" s="103" t="s">
        <v>3109</v>
      </c>
      <c r="G130" s="104" t="s">
        <v>2760</v>
      </c>
      <c r="H130" s="104" t="s">
        <v>3124</v>
      </c>
      <c r="I130" s="105" t="s">
        <v>2489</v>
      </c>
    </row>
    <row r="131" spans="1:10" ht="15">
      <c r="A131" s="101" t="s">
        <v>3340</v>
      </c>
      <c r="B131" s="102">
        <v>102</v>
      </c>
      <c r="C131" s="103" t="s">
        <v>3101</v>
      </c>
      <c r="D131" s="104" t="s">
        <v>2740</v>
      </c>
      <c r="E131" s="104" t="s">
        <v>2741</v>
      </c>
      <c r="F131" s="103" t="s">
        <v>3110</v>
      </c>
      <c r="G131" s="104" t="s">
        <v>2616</v>
      </c>
      <c r="H131" s="104" t="s">
        <v>2729</v>
      </c>
      <c r="I131" s="105" t="s">
        <v>2490</v>
      </c>
      <c r="J131" s="280"/>
    </row>
    <row r="132" spans="1:10" ht="15">
      <c r="A132" s="101" t="s">
        <v>3341</v>
      </c>
      <c r="B132" s="102">
        <v>110</v>
      </c>
      <c r="C132" s="103" t="s">
        <v>3098</v>
      </c>
      <c r="D132" s="104" t="s">
        <v>2917</v>
      </c>
      <c r="E132" s="104" t="s">
        <v>2918</v>
      </c>
      <c r="F132" s="103" t="s">
        <v>3141</v>
      </c>
      <c r="G132" s="104" t="s">
        <v>2888</v>
      </c>
      <c r="H132" s="104" t="s">
        <v>2868</v>
      </c>
      <c r="I132" s="105" t="s">
        <v>2491</v>
      </c>
      <c r="J132" s="280"/>
    </row>
    <row r="133" spans="1:10" ht="15">
      <c r="A133" s="101" t="s">
        <v>3342</v>
      </c>
      <c r="B133" s="102">
        <v>125</v>
      </c>
      <c r="C133" s="103" t="s">
        <v>3098</v>
      </c>
      <c r="D133" s="104" t="s">
        <v>2774</v>
      </c>
      <c r="E133" s="104" t="s">
        <v>2775</v>
      </c>
      <c r="F133" s="103" t="s">
        <v>3110</v>
      </c>
      <c r="G133" s="104" t="s">
        <v>2601</v>
      </c>
      <c r="H133" s="104" t="s">
        <v>3124</v>
      </c>
      <c r="I133" s="105" t="s">
        <v>2492</v>
      </c>
      <c r="J133" s="280"/>
    </row>
    <row r="134" spans="1:10" ht="15">
      <c r="A134" s="101" t="s">
        <v>3343</v>
      </c>
      <c r="B134" s="102">
        <v>104</v>
      </c>
      <c r="C134" s="103" t="s">
        <v>3100</v>
      </c>
      <c r="D134" s="104" t="s">
        <v>2864</v>
      </c>
      <c r="E134" s="104" t="s">
        <v>2865</v>
      </c>
      <c r="F134" s="103" t="s">
        <v>3109</v>
      </c>
      <c r="G134" s="104" t="s">
        <v>3202</v>
      </c>
      <c r="H134" s="104" t="s">
        <v>2744</v>
      </c>
      <c r="I134" s="105" t="s">
        <v>2493</v>
      </c>
      <c r="J134" s="280"/>
    </row>
    <row r="135" spans="1:10" ht="15">
      <c r="A135" s="101" t="s">
        <v>3344</v>
      </c>
      <c r="B135" s="102">
        <v>143</v>
      </c>
      <c r="C135" s="103" t="s">
        <v>3100</v>
      </c>
      <c r="D135" s="104" t="s">
        <v>2805</v>
      </c>
      <c r="E135" s="104" t="s">
        <v>2806</v>
      </c>
      <c r="F135" s="103" t="s">
        <v>3110</v>
      </c>
      <c r="G135" s="104" t="s">
        <v>3024</v>
      </c>
      <c r="H135" s="104" t="s">
        <v>2745</v>
      </c>
      <c r="I135" s="105" t="s">
        <v>2494</v>
      </c>
      <c r="J135" s="280"/>
    </row>
    <row r="136" spans="1:10" ht="15">
      <c r="A136" s="101" t="s">
        <v>3345</v>
      </c>
      <c r="B136" s="102">
        <v>150</v>
      </c>
      <c r="C136" s="263" t="s">
        <v>3108</v>
      </c>
      <c r="D136" s="104" t="s">
        <v>2994</v>
      </c>
      <c r="E136" s="104" t="s">
        <v>2995</v>
      </c>
      <c r="F136" s="103" t="s">
        <v>3110</v>
      </c>
      <c r="G136" s="104" t="s">
        <v>2682</v>
      </c>
      <c r="H136" s="104" t="s">
        <v>2979</v>
      </c>
      <c r="I136" s="105" t="s">
        <v>2495</v>
      </c>
      <c r="J136" s="280"/>
    </row>
    <row r="137" spans="1:10" ht="15">
      <c r="A137" s="101" t="s">
        <v>3346</v>
      </c>
      <c r="B137" s="102">
        <v>162</v>
      </c>
      <c r="C137" s="263" t="s">
        <v>3108</v>
      </c>
      <c r="D137" s="104" t="s">
        <v>2836</v>
      </c>
      <c r="E137" s="104" t="s">
        <v>2837</v>
      </c>
      <c r="F137" s="103" t="s">
        <v>3110</v>
      </c>
      <c r="G137" s="104" t="s">
        <v>2708</v>
      </c>
      <c r="H137" s="104" t="s">
        <v>3058</v>
      </c>
      <c r="I137" s="105" t="s">
        <v>2496</v>
      </c>
      <c r="J137" s="280"/>
    </row>
    <row r="138" spans="1:10" ht="15">
      <c r="A138" s="101" t="s">
        <v>3347</v>
      </c>
      <c r="B138" s="102">
        <v>146</v>
      </c>
      <c r="C138" s="263" t="s">
        <v>3108</v>
      </c>
      <c r="D138" s="104" t="s">
        <v>3144</v>
      </c>
      <c r="E138" s="104" t="s">
        <v>3057</v>
      </c>
      <c r="F138" s="103" t="s">
        <v>3110</v>
      </c>
      <c r="G138" s="104" t="s">
        <v>2708</v>
      </c>
      <c r="H138" s="104" t="s">
        <v>3058</v>
      </c>
      <c r="I138" s="105" t="s">
        <v>2497</v>
      </c>
      <c r="J138" s="280"/>
    </row>
    <row r="139" spans="1:10" ht="15">
      <c r="A139" s="101" t="s">
        <v>3348</v>
      </c>
      <c r="B139" s="102">
        <v>148</v>
      </c>
      <c r="C139" s="263" t="s">
        <v>3108</v>
      </c>
      <c r="D139" s="104" t="s">
        <v>2991</v>
      </c>
      <c r="E139" s="104" t="s">
        <v>2992</v>
      </c>
      <c r="F139" s="103" t="s">
        <v>3110</v>
      </c>
      <c r="G139" s="104" t="s">
        <v>3129</v>
      </c>
      <c r="H139" s="104" t="s">
        <v>2813</v>
      </c>
      <c r="I139" s="105" t="s">
        <v>2498</v>
      </c>
      <c r="J139" s="280"/>
    </row>
    <row r="140" spans="1:10" ht="15">
      <c r="A140" s="101" t="s">
        <v>3349</v>
      </c>
      <c r="B140" s="102">
        <v>151</v>
      </c>
      <c r="C140" s="263" t="s">
        <v>3108</v>
      </c>
      <c r="D140" s="104" t="s">
        <v>3160</v>
      </c>
      <c r="E140" s="104" t="s">
        <v>3047</v>
      </c>
      <c r="F140" s="103" t="s">
        <v>3110</v>
      </c>
      <c r="G140" s="104" t="s">
        <v>2708</v>
      </c>
      <c r="H140" s="104" t="s">
        <v>3058</v>
      </c>
      <c r="I140" s="105" t="s">
        <v>2499</v>
      </c>
      <c r="J140" s="280"/>
    </row>
    <row r="141" spans="1:10" ht="15">
      <c r="A141" s="101" t="s">
        <v>3350</v>
      </c>
      <c r="B141" s="102">
        <v>159</v>
      </c>
      <c r="C141" s="263" t="s">
        <v>3108</v>
      </c>
      <c r="D141" s="104" t="s">
        <v>2997</v>
      </c>
      <c r="E141" s="104" t="s">
        <v>2998</v>
      </c>
      <c r="F141" s="103" t="s">
        <v>3110</v>
      </c>
      <c r="G141" s="104" t="s">
        <v>2809</v>
      </c>
      <c r="H141" s="104" t="s">
        <v>3058</v>
      </c>
      <c r="I141" s="105" t="s">
        <v>2500</v>
      </c>
      <c r="J141" s="280"/>
    </row>
    <row r="142" spans="1:10" ht="15">
      <c r="A142" s="101" t="s">
        <v>3351</v>
      </c>
      <c r="B142" s="102">
        <v>157</v>
      </c>
      <c r="C142" s="263" t="s">
        <v>3108</v>
      </c>
      <c r="D142" s="104" t="s">
        <v>3000</v>
      </c>
      <c r="E142" s="104" t="s">
        <v>3001</v>
      </c>
      <c r="F142" s="103" t="s">
        <v>3110</v>
      </c>
      <c r="G142" s="104" t="s">
        <v>3129</v>
      </c>
      <c r="H142" s="104" t="s">
        <v>3058</v>
      </c>
      <c r="I142" s="105" t="s">
        <v>2501</v>
      </c>
      <c r="J142" s="280"/>
    </row>
    <row r="143" spans="1:10" ht="15">
      <c r="A143" s="101" t="s">
        <v>3352</v>
      </c>
      <c r="B143" s="102">
        <v>50</v>
      </c>
      <c r="C143" s="263" t="s">
        <v>3108</v>
      </c>
      <c r="D143" s="104" t="s">
        <v>2676</v>
      </c>
      <c r="E143" s="104" t="s">
        <v>2677</v>
      </c>
      <c r="F143" s="103" t="s">
        <v>3110</v>
      </c>
      <c r="G143" s="104" t="s">
        <v>3024</v>
      </c>
      <c r="H143" s="104" t="s">
        <v>2979</v>
      </c>
      <c r="I143" s="105" t="s">
        <v>2502</v>
      </c>
      <c r="J143" s="280"/>
    </row>
    <row r="144" spans="1:10" ht="15">
      <c r="A144" s="101" t="s">
        <v>3353</v>
      </c>
      <c r="B144" s="102">
        <v>154</v>
      </c>
      <c r="C144" s="263" t="s">
        <v>3108</v>
      </c>
      <c r="D144" s="104" t="s">
        <v>3049</v>
      </c>
      <c r="E144" s="104" t="s">
        <v>3050</v>
      </c>
      <c r="F144" s="103" t="s">
        <v>3110</v>
      </c>
      <c r="G144" s="104" t="s">
        <v>3051</v>
      </c>
      <c r="H144" s="104" t="s">
        <v>3058</v>
      </c>
      <c r="I144" s="105" t="s">
        <v>2503</v>
      </c>
      <c r="J144" s="280"/>
    </row>
    <row r="145" spans="1:10" ht="15">
      <c r="A145" s="101" t="s">
        <v>3354</v>
      </c>
      <c r="B145" s="102">
        <v>155</v>
      </c>
      <c r="C145" s="263" t="s">
        <v>3108</v>
      </c>
      <c r="D145" s="104" t="s">
        <v>3002</v>
      </c>
      <c r="E145" s="104" t="s">
        <v>2825</v>
      </c>
      <c r="F145" s="103" t="s">
        <v>3110</v>
      </c>
      <c r="G145" s="104" t="s">
        <v>3129</v>
      </c>
      <c r="H145" s="104" t="s">
        <v>3058</v>
      </c>
      <c r="I145" s="105" t="s">
        <v>2504</v>
      </c>
      <c r="J145" s="280"/>
    </row>
    <row r="146" spans="1:10" ht="15">
      <c r="A146" s="101" t="s">
        <v>3355</v>
      </c>
      <c r="B146" s="102">
        <v>152</v>
      </c>
      <c r="C146" s="263" t="s">
        <v>3108</v>
      </c>
      <c r="D146" s="104" t="s">
        <v>3003</v>
      </c>
      <c r="E146" s="104" t="s">
        <v>3048</v>
      </c>
      <c r="F146" s="103" t="s">
        <v>3110</v>
      </c>
      <c r="G146" s="104" t="s">
        <v>2809</v>
      </c>
      <c r="H146" s="104" t="s">
        <v>2817</v>
      </c>
      <c r="I146" s="105" t="s">
        <v>2505</v>
      </c>
      <c r="J146" s="280"/>
    </row>
    <row r="147" spans="1:10" ht="15">
      <c r="A147" s="101" t="s">
        <v>3356</v>
      </c>
      <c r="B147" s="102">
        <v>158</v>
      </c>
      <c r="C147" s="263" t="s">
        <v>3108</v>
      </c>
      <c r="D147" s="104" t="s">
        <v>2830</v>
      </c>
      <c r="E147" s="104" t="s">
        <v>2831</v>
      </c>
      <c r="F147" s="103" t="s">
        <v>3110</v>
      </c>
      <c r="G147" s="104" t="s">
        <v>3114</v>
      </c>
      <c r="H147" s="104" t="s">
        <v>2817</v>
      </c>
      <c r="I147" s="105" t="s">
        <v>2506</v>
      </c>
      <c r="J147" s="280"/>
    </row>
    <row r="148" spans="1:10" ht="15">
      <c r="A148" s="101" t="s">
        <v>3357</v>
      </c>
      <c r="B148" s="102">
        <v>164</v>
      </c>
      <c r="C148" s="263" t="s">
        <v>3108</v>
      </c>
      <c r="D148" s="104" t="s">
        <v>3004</v>
      </c>
      <c r="E148" s="104" t="s">
        <v>3005</v>
      </c>
      <c r="F148" s="103" t="s">
        <v>3110</v>
      </c>
      <c r="G148" s="104" t="s">
        <v>2809</v>
      </c>
      <c r="H148" s="104" t="s">
        <v>3058</v>
      </c>
      <c r="I148" s="105" t="s">
        <v>2507</v>
      </c>
      <c r="J148" s="280"/>
    </row>
    <row r="149" spans="1:10" ht="15">
      <c r="A149" s="101" t="s">
        <v>3358</v>
      </c>
      <c r="B149" s="102">
        <v>149</v>
      </c>
      <c r="C149" s="263" t="s">
        <v>3108</v>
      </c>
      <c r="D149" s="104" t="s">
        <v>2815</v>
      </c>
      <c r="E149" s="104" t="s">
        <v>2816</v>
      </c>
      <c r="F149" s="103" t="s">
        <v>3110</v>
      </c>
      <c r="G149" s="104" t="s">
        <v>3024</v>
      </c>
      <c r="H149" s="104" t="s">
        <v>2817</v>
      </c>
      <c r="I149" s="105" t="s">
        <v>2508</v>
      </c>
      <c r="J149" s="280"/>
    </row>
    <row r="150" spans="1:10" ht="15">
      <c r="A150" s="101" t="s">
        <v>3359</v>
      </c>
      <c r="B150" s="102">
        <v>165</v>
      </c>
      <c r="C150" s="263" t="s">
        <v>3108</v>
      </c>
      <c r="D150" s="104" t="s">
        <v>2840</v>
      </c>
      <c r="E150" s="104" t="s">
        <v>2841</v>
      </c>
      <c r="F150" s="103" t="s">
        <v>3110</v>
      </c>
      <c r="G150" s="104" t="s">
        <v>2809</v>
      </c>
      <c r="H150" s="104" t="s">
        <v>3058</v>
      </c>
      <c r="I150" s="105" t="s">
        <v>2509</v>
      </c>
      <c r="J150" s="280"/>
    </row>
    <row r="151" spans="1:10" ht="15">
      <c r="A151" s="101" t="s">
        <v>3360</v>
      </c>
      <c r="B151" s="102">
        <v>147</v>
      </c>
      <c r="C151" s="263" t="s">
        <v>3108</v>
      </c>
      <c r="D151" s="104" t="s">
        <v>3145</v>
      </c>
      <c r="E151" s="104" t="s">
        <v>3146</v>
      </c>
      <c r="F151" s="103" t="s">
        <v>3110</v>
      </c>
      <c r="G151" s="104" t="s">
        <v>2809</v>
      </c>
      <c r="H151" s="104" t="s">
        <v>3058</v>
      </c>
      <c r="I151" s="105" t="s">
        <v>2510</v>
      </c>
      <c r="J151" s="280"/>
    </row>
    <row r="152" spans="1:10" ht="15">
      <c r="A152" s="101" t="s">
        <v>3361</v>
      </c>
      <c r="B152" s="102">
        <v>163</v>
      </c>
      <c r="C152" s="263" t="s">
        <v>3108</v>
      </c>
      <c r="D152" s="104" t="s">
        <v>2838</v>
      </c>
      <c r="E152" s="104" t="s">
        <v>2839</v>
      </c>
      <c r="F152" s="103" t="s">
        <v>3110</v>
      </c>
      <c r="G152" s="104" t="s">
        <v>2708</v>
      </c>
      <c r="H152" s="104" t="s">
        <v>3058</v>
      </c>
      <c r="I152" s="105" t="s">
        <v>2511</v>
      </c>
      <c r="J152" s="280"/>
    </row>
    <row r="153" spans="1:10" ht="15">
      <c r="A153" s="101" t="s">
        <v>3363</v>
      </c>
      <c r="B153" s="102">
        <v>161</v>
      </c>
      <c r="C153" s="263" t="s">
        <v>3108</v>
      </c>
      <c r="D153" s="104" t="s">
        <v>2834</v>
      </c>
      <c r="E153" s="104" t="s">
        <v>2835</v>
      </c>
      <c r="F153" s="103" t="s">
        <v>3110</v>
      </c>
      <c r="G153" s="104" t="s">
        <v>3129</v>
      </c>
      <c r="H153" s="104" t="s">
        <v>2817</v>
      </c>
      <c r="I153" s="105" t="s">
        <v>2512</v>
      </c>
      <c r="J153" s="280"/>
    </row>
    <row r="154" spans="1:10" ht="15">
      <c r="A154" s="101" t="s">
        <v>3364</v>
      </c>
      <c r="B154" s="102">
        <v>153</v>
      </c>
      <c r="C154" s="263" t="s">
        <v>3108</v>
      </c>
      <c r="D154" s="104" t="s">
        <v>2986</v>
      </c>
      <c r="E154" s="104" t="s">
        <v>2987</v>
      </c>
      <c r="F154" s="103" t="s">
        <v>3110</v>
      </c>
      <c r="G154" s="104" t="s">
        <v>3362</v>
      </c>
      <c r="H154" s="104" t="s">
        <v>2822</v>
      </c>
      <c r="I154" s="105" t="s">
        <v>2513</v>
      </c>
      <c r="J154" s="280"/>
    </row>
  </sheetData>
  <sheetProtection/>
  <autoFilter ref="A9:I154"/>
  <printOptions horizontalCentered="1"/>
  <pageMargins left="0" right="0" top="0" bottom="0" header="0" footer="0"/>
  <pageSetup fitToHeight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278">
      <selection activeCell="E282" sqref="E282"/>
    </sheetView>
  </sheetViews>
  <sheetFormatPr defaultColWidth="9.140625" defaultRowHeight="12.75"/>
  <cols>
    <col min="1" max="1" width="7.140625" style="44" customWidth="1"/>
    <col min="2" max="2" width="4.28125" style="44" customWidth="1"/>
    <col min="3" max="3" width="23.421875" style="44" customWidth="1"/>
    <col min="4" max="6" width="8.00390625" style="122" customWidth="1"/>
    <col min="7" max="7" width="6.7109375" style="44" customWidth="1"/>
    <col min="8" max="8" width="12.28125" style="44" customWidth="1"/>
    <col min="9" max="9" width="3.421875" style="44" customWidth="1"/>
    <col min="10" max="10" width="9.140625" style="110" customWidth="1"/>
  </cols>
  <sheetData>
    <row r="1" spans="1:8" ht="6" customHeight="1">
      <c r="A1" s="52"/>
      <c r="B1" s="51"/>
      <c r="C1" s="51"/>
      <c r="D1" s="111"/>
      <c r="E1" s="111"/>
      <c r="F1" s="111"/>
      <c r="G1" s="51"/>
      <c r="H1" s="51"/>
    </row>
    <row r="2" spans="1:8" ht="15.75">
      <c r="A2" s="303" t="str">
        <f>Startlist!$A1</f>
        <v>52. Saaremaa Rally 2019</v>
      </c>
      <c r="B2" s="303"/>
      <c r="C2" s="303"/>
      <c r="D2" s="303"/>
      <c r="E2" s="303"/>
      <c r="F2" s="303"/>
      <c r="G2" s="303"/>
      <c r="H2" s="303"/>
    </row>
    <row r="3" spans="1:8" ht="15">
      <c r="A3" s="304" t="str">
        <f>Startlist!$F2</f>
        <v>October 11-12, 2019</v>
      </c>
      <c r="B3" s="304"/>
      <c r="C3" s="304"/>
      <c r="D3" s="304"/>
      <c r="E3" s="304"/>
      <c r="F3" s="304"/>
      <c r="G3" s="304"/>
      <c r="H3" s="304"/>
    </row>
    <row r="4" spans="1:8" ht="15">
      <c r="A4" s="304" t="str">
        <f>Startlist!$F3</f>
        <v>Saaremaa</v>
      </c>
      <c r="B4" s="304"/>
      <c r="C4" s="304"/>
      <c r="D4" s="304"/>
      <c r="E4" s="304"/>
      <c r="F4" s="304"/>
      <c r="G4" s="304"/>
      <c r="H4" s="304"/>
    </row>
    <row r="5" spans="1:8" ht="15">
      <c r="A5" s="10" t="s">
        <v>3104</v>
      </c>
      <c r="B5" s="43"/>
      <c r="C5" s="43"/>
      <c r="D5" s="112"/>
      <c r="E5" s="112"/>
      <c r="F5" s="112"/>
      <c r="G5" s="43"/>
      <c r="H5" s="43"/>
    </row>
    <row r="6" spans="1:8" ht="12.75">
      <c r="A6" s="32" t="s">
        <v>3070</v>
      </c>
      <c r="B6" s="26" t="s">
        <v>3071</v>
      </c>
      <c r="C6" s="27" t="s">
        <v>3072</v>
      </c>
      <c r="D6" s="305" t="s">
        <v>3107</v>
      </c>
      <c r="E6" s="306"/>
      <c r="F6" s="306"/>
      <c r="G6" s="25" t="s">
        <v>3081</v>
      </c>
      <c r="H6" s="25" t="s">
        <v>3091</v>
      </c>
    </row>
    <row r="7" spans="1:8" ht="12.75">
      <c r="A7" s="31" t="s">
        <v>3093</v>
      </c>
      <c r="B7" s="28"/>
      <c r="C7" s="29" t="s">
        <v>3068</v>
      </c>
      <c r="D7" s="114" t="s">
        <v>3073</v>
      </c>
      <c r="E7" s="114" t="s">
        <v>3074</v>
      </c>
      <c r="F7" s="114" t="s">
        <v>3075</v>
      </c>
      <c r="G7" s="30"/>
      <c r="H7" s="31" t="s">
        <v>3092</v>
      </c>
    </row>
    <row r="8" spans="1:10" ht="12.75">
      <c r="A8" s="155" t="s">
        <v>3387</v>
      </c>
      <c r="B8" s="156">
        <v>2</v>
      </c>
      <c r="C8" s="157" t="s">
        <v>3388</v>
      </c>
      <c r="D8" s="158" t="s">
        <v>3389</v>
      </c>
      <c r="E8" s="159" t="s">
        <v>3390</v>
      </c>
      <c r="F8" s="159" t="s">
        <v>3633</v>
      </c>
      <c r="G8" s="160"/>
      <c r="H8" s="161" t="s">
        <v>3634</v>
      </c>
      <c r="I8" s="178"/>
      <c r="J8"/>
    </row>
    <row r="9" spans="1:10" ht="12.75">
      <c r="A9" s="164" t="s">
        <v>3105</v>
      </c>
      <c r="B9" s="165"/>
      <c r="C9" s="166" t="s">
        <v>3055</v>
      </c>
      <c r="D9" s="167" t="s">
        <v>3391</v>
      </c>
      <c r="E9" s="168" t="s">
        <v>3391</v>
      </c>
      <c r="F9" s="168" t="s">
        <v>3391</v>
      </c>
      <c r="G9" s="169"/>
      <c r="H9" s="154" t="s">
        <v>3392</v>
      </c>
      <c r="I9" s="178"/>
      <c r="J9"/>
    </row>
    <row r="10" spans="1:10" ht="12.75">
      <c r="A10" s="155" t="s">
        <v>3393</v>
      </c>
      <c r="B10" s="156">
        <v>4</v>
      </c>
      <c r="C10" s="157" t="s">
        <v>3394</v>
      </c>
      <c r="D10" s="158" t="s">
        <v>3395</v>
      </c>
      <c r="E10" s="159" t="s">
        <v>3396</v>
      </c>
      <c r="F10" s="159" t="s">
        <v>3635</v>
      </c>
      <c r="G10" s="160"/>
      <c r="H10" s="161" t="s">
        <v>3636</v>
      </c>
      <c r="I10" s="178"/>
      <c r="J10"/>
    </row>
    <row r="11" spans="1:10" ht="12.75">
      <c r="A11" s="164" t="s">
        <v>3158</v>
      </c>
      <c r="B11" s="165"/>
      <c r="C11" s="166" t="s">
        <v>3164</v>
      </c>
      <c r="D11" s="167" t="s">
        <v>3397</v>
      </c>
      <c r="E11" s="168" t="s">
        <v>3398</v>
      </c>
      <c r="F11" s="168" t="s">
        <v>3398</v>
      </c>
      <c r="G11" s="169"/>
      <c r="H11" s="154" t="s">
        <v>3637</v>
      </c>
      <c r="I11" s="178"/>
      <c r="J11"/>
    </row>
    <row r="12" spans="1:10" ht="12.75">
      <c r="A12" s="155" t="s">
        <v>3399</v>
      </c>
      <c r="B12" s="156">
        <v>7</v>
      </c>
      <c r="C12" s="157" t="s">
        <v>3400</v>
      </c>
      <c r="D12" s="158" t="s">
        <v>3401</v>
      </c>
      <c r="E12" s="159" t="s">
        <v>3402</v>
      </c>
      <c r="F12" s="159" t="s">
        <v>3638</v>
      </c>
      <c r="G12" s="160"/>
      <c r="H12" s="161" t="s">
        <v>3639</v>
      </c>
      <c r="I12" s="178"/>
      <c r="J12"/>
    </row>
    <row r="13" spans="1:10" ht="12.75">
      <c r="A13" s="164" t="s">
        <v>3158</v>
      </c>
      <c r="B13" s="165"/>
      <c r="C13" s="166" t="s">
        <v>3181</v>
      </c>
      <c r="D13" s="167" t="s">
        <v>3403</v>
      </c>
      <c r="E13" s="168" t="s">
        <v>3397</v>
      </c>
      <c r="F13" s="168" t="s">
        <v>3397</v>
      </c>
      <c r="G13" s="169"/>
      <c r="H13" s="154" t="s">
        <v>3640</v>
      </c>
      <c r="I13" s="178"/>
      <c r="J13"/>
    </row>
    <row r="14" spans="1:10" ht="12.75">
      <c r="A14" s="155" t="s">
        <v>3404</v>
      </c>
      <c r="B14" s="156">
        <v>15</v>
      </c>
      <c r="C14" s="157" t="s">
        <v>3405</v>
      </c>
      <c r="D14" s="158" t="s">
        <v>3406</v>
      </c>
      <c r="E14" s="159" t="s">
        <v>3407</v>
      </c>
      <c r="F14" s="159" t="s">
        <v>3641</v>
      </c>
      <c r="G14" s="160"/>
      <c r="H14" s="161" t="s">
        <v>3642</v>
      </c>
      <c r="I14" s="178"/>
      <c r="J14"/>
    </row>
    <row r="15" spans="1:10" ht="12.75">
      <c r="A15" s="164" t="s">
        <v>3158</v>
      </c>
      <c r="B15" s="165"/>
      <c r="C15" s="166" t="s">
        <v>3164</v>
      </c>
      <c r="D15" s="167" t="s">
        <v>3398</v>
      </c>
      <c r="E15" s="168" t="s">
        <v>3403</v>
      </c>
      <c r="F15" s="168" t="s">
        <v>4007</v>
      </c>
      <c r="G15" s="169"/>
      <c r="H15" s="154" t="s">
        <v>3643</v>
      </c>
      <c r="I15" s="178"/>
      <c r="J15"/>
    </row>
    <row r="16" spans="1:10" ht="12.75">
      <c r="A16" s="155" t="s">
        <v>3408</v>
      </c>
      <c r="B16" s="156">
        <v>5</v>
      </c>
      <c r="C16" s="157" t="s">
        <v>3409</v>
      </c>
      <c r="D16" s="158" t="s">
        <v>3410</v>
      </c>
      <c r="E16" s="159" t="s">
        <v>3411</v>
      </c>
      <c r="F16" s="159" t="s">
        <v>3644</v>
      </c>
      <c r="G16" s="160"/>
      <c r="H16" s="161" t="s">
        <v>3645</v>
      </c>
      <c r="I16" s="178"/>
      <c r="J16"/>
    </row>
    <row r="17" spans="1:10" ht="12.75">
      <c r="A17" s="164" t="s">
        <v>3158</v>
      </c>
      <c r="B17" s="165"/>
      <c r="C17" s="166" t="s">
        <v>3164</v>
      </c>
      <c r="D17" s="167" t="s">
        <v>3412</v>
      </c>
      <c r="E17" s="168" t="s">
        <v>3413</v>
      </c>
      <c r="F17" s="168" t="s">
        <v>3463</v>
      </c>
      <c r="G17" s="169"/>
      <c r="H17" s="154" t="s">
        <v>3646</v>
      </c>
      <c r="I17" s="178"/>
      <c r="J17"/>
    </row>
    <row r="18" spans="1:10" ht="12.75">
      <c r="A18" s="155" t="s">
        <v>3414</v>
      </c>
      <c r="B18" s="156">
        <v>6</v>
      </c>
      <c r="C18" s="157" t="s">
        <v>3415</v>
      </c>
      <c r="D18" s="158" t="s">
        <v>3416</v>
      </c>
      <c r="E18" s="159" t="s">
        <v>3417</v>
      </c>
      <c r="F18" s="159" t="s">
        <v>3647</v>
      </c>
      <c r="G18" s="160"/>
      <c r="H18" s="161" t="s">
        <v>3648</v>
      </c>
      <c r="I18" s="178"/>
      <c r="J18"/>
    </row>
    <row r="19" spans="1:10" ht="12.75">
      <c r="A19" s="164" t="s">
        <v>3105</v>
      </c>
      <c r="B19" s="165"/>
      <c r="C19" s="166" t="s">
        <v>3056</v>
      </c>
      <c r="D19" s="167" t="s">
        <v>3418</v>
      </c>
      <c r="E19" s="168" t="s">
        <v>3418</v>
      </c>
      <c r="F19" s="168" t="s">
        <v>4008</v>
      </c>
      <c r="G19" s="169"/>
      <c r="H19" s="154" t="s">
        <v>3649</v>
      </c>
      <c r="I19" s="178"/>
      <c r="J19"/>
    </row>
    <row r="20" spans="1:10" ht="12.75">
      <c r="A20" s="155" t="s">
        <v>3419</v>
      </c>
      <c r="B20" s="156">
        <v>17</v>
      </c>
      <c r="C20" s="157" t="s">
        <v>3420</v>
      </c>
      <c r="D20" s="158" t="s">
        <v>3421</v>
      </c>
      <c r="E20" s="159" t="s">
        <v>3422</v>
      </c>
      <c r="F20" s="159" t="s">
        <v>3650</v>
      </c>
      <c r="G20" s="160"/>
      <c r="H20" s="161" t="s">
        <v>3651</v>
      </c>
      <c r="I20" s="178"/>
      <c r="J20"/>
    </row>
    <row r="21" spans="1:10" ht="12.75">
      <c r="A21" s="164" t="s">
        <v>3158</v>
      </c>
      <c r="B21" s="165"/>
      <c r="C21" s="166" t="s">
        <v>3181</v>
      </c>
      <c r="D21" s="167" t="s">
        <v>3413</v>
      </c>
      <c r="E21" s="168" t="s">
        <v>3423</v>
      </c>
      <c r="F21" s="168" t="s">
        <v>3423</v>
      </c>
      <c r="G21" s="169"/>
      <c r="H21" s="154" t="s">
        <v>3652</v>
      </c>
      <c r="I21" s="178"/>
      <c r="J21"/>
    </row>
    <row r="22" spans="1:10" ht="12.75">
      <c r="A22" s="155" t="s">
        <v>3424</v>
      </c>
      <c r="B22" s="156">
        <v>8</v>
      </c>
      <c r="C22" s="157" t="s">
        <v>3425</v>
      </c>
      <c r="D22" s="158" t="s">
        <v>3426</v>
      </c>
      <c r="E22" s="159" t="s">
        <v>3427</v>
      </c>
      <c r="F22" s="159" t="s">
        <v>3653</v>
      </c>
      <c r="G22" s="160"/>
      <c r="H22" s="161" t="s">
        <v>3654</v>
      </c>
      <c r="I22" s="178"/>
      <c r="J22"/>
    </row>
    <row r="23" spans="1:10" ht="12.75">
      <c r="A23" s="164" t="s">
        <v>3105</v>
      </c>
      <c r="B23" s="165"/>
      <c r="C23" s="166" t="s">
        <v>3056</v>
      </c>
      <c r="D23" s="167" t="s">
        <v>3428</v>
      </c>
      <c r="E23" s="168" t="s">
        <v>3429</v>
      </c>
      <c r="F23" s="168" t="s">
        <v>3773</v>
      </c>
      <c r="G23" s="169"/>
      <c r="H23" s="154" t="s">
        <v>3655</v>
      </c>
      <c r="I23" s="178"/>
      <c r="J23"/>
    </row>
    <row r="24" spans="1:10" ht="12.75">
      <c r="A24" s="155" t="s">
        <v>3656</v>
      </c>
      <c r="B24" s="156">
        <v>26</v>
      </c>
      <c r="C24" s="157" t="s">
        <v>3433</v>
      </c>
      <c r="D24" s="158" t="s">
        <v>3434</v>
      </c>
      <c r="E24" s="159" t="s">
        <v>3435</v>
      </c>
      <c r="F24" s="159" t="s">
        <v>3774</v>
      </c>
      <c r="G24" s="160"/>
      <c r="H24" s="161" t="s">
        <v>3775</v>
      </c>
      <c r="I24" s="178"/>
      <c r="J24"/>
    </row>
    <row r="25" spans="1:10" ht="12.75">
      <c r="A25" s="164" t="s">
        <v>3158</v>
      </c>
      <c r="B25" s="165"/>
      <c r="C25" s="166" t="s">
        <v>3112</v>
      </c>
      <c r="D25" s="167" t="s">
        <v>3436</v>
      </c>
      <c r="E25" s="168" t="s">
        <v>3436</v>
      </c>
      <c r="F25" s="168" t="s">
        <v>4009</v>
      </c>
      <c r="G25" s="169"/>
      <c r="H25" s="154" t="s">
        <v>3776</v>
      </c>
      <c r="I25" s="178"/>
      <c r="J25"/>
    </row>
    <row r="26" spans="1:10" ht="12.75">
      <c r="A26" s="155" t="s">
        <v>3777</v>
      </c>
      <c r="B26" s="156">
        <v>10</v>
      </c>
      <c r="C26" s="157" t="s">
        <v>3437</v>
      </c>
      <c r="D26" s="158" t="s">
        <v>3438</v>
      </c>
      <c r="E26" s="159" t="s">
        <v>3439</v>
      </c>
      <c r="F26" s="159" t="s">
        <v>3657</v>
      </c>
      <c r="G26" s="160"/>
      <c r="H26" s="161" t="s">
        <v>3658</v>
      </c>
      <c r="I26" s="178"/>
      <c r="J26"/>
    </row>
    <row r="27" spans="1:10" ht="12.75">
      <c r="A27" s="164" t="s">
        <v>3158</v>
      </c>
      <c r="B27" s="165"/>
      <c r="C27" s="166" t="s">
        <v>3164</v>
      </c>
      <c r="D27" s="167" t="s">
        <v>3659</v>
      </c>
      <c r="E27" s="168" t="s">
        <v>3441</v>
      </c>
      <c r="F27" s="168" t="s">
        <v>3432</v>
      </c>
      <c r="G27" s="169"/>
      <c r="H27" s="154" t="s">
        <v>3660</v>
      </c>
      <c r="I27" s="178"/>
      <c r="J27"/>
    </row>
    <row r="28" spans="1:10" ht="12.75">
      <c r="A28" s="155" t="s">
        <v>3778</v>
      </c>
      <c r="B28" s="156">
        <v>21</v>
      </c>
      <c r="C28" s="157" t="s">
        <v>3442</v>
      </c>
      <c r="D28" s="158" t="s">
        <v>3443</v>
      </c>
      <c r="E28" s="159" t="s">
        <v>3444</v>
      </c>
      <c r="F28" s="159" t="s">
        <v>3779</v>
      </c>
      <c r="G28" s="160"/>
      <c r="H28" s="161" t="s">
        <v>3780</v>
      </c>
      <c r="I28" s="178"/>
      <c r="J28"/>
    </row>
    <row r="29" spans="1:10" ht="12.75">
      <c r="A29" s="164" t="s">
        <v>3099</v>
      </c>
      <c r="B29" s="165"/>
      <c r="C29" s="166" t="s">
        <v>3112</v>
      </c>
      <c r="D29" s="167" t="s">
        <v>3445</v>
      </c>
      <c r="E29" s="168" t="s">
        <v>3446</v>
      </c>
      <c r="F29" s="168" t="s">
        <v>3781</v>
      </c>
      <c r="G29" s="169"/>
      <c r="H29" s="154" t="s">
        <v>3782</v>
      </c>
      <c r="I29" s="178"/>
      <c r="J29"/>
    </row>
    <row r="30" spans="1:10" ht="12.75">
      <c r="A30" s="155" t="s">
        <v>3783</v>
      </c>
      <c r="B30" s="156">
        <v>9</v>
      </c>
      <c r="C30" s="157" t="s">
        <v>3430</v>
      </c>
      <c r="D30" s="158" t="s">
        <v>3426</v>
      </c>
      <c r="E30" s="159" t="s">
        <v>3431</v>
      </c>
      <c r="F30" s="159" t="s">
        <v>3661</v>
      </c>
      <c r="G30" s="160"/>
      <c r="H30" s="161" t="s">
        <v>3662</v>
      </c>
      <c r="I30" s="178"/>
      <c r="J30"/>
    </row>
    <row r="31" spans="1:10" ht="12.75">
      <c r="A31" s="164" t="s">
        <v>3105</v>
      </c>
      <c r="B31" s="165"/>
      <c r="C31" s="166" t="s">
        <v>3056</v>
      </c>
      <c r="D31" s="167" t="s">
        <v>3428</v>
      </c>
      <c r="E31" s="168" t="s">
        <v>3432</v>
      </c>
      <c r="F31" s="168" t="s">
        <v>4444</v>
      </c>
      <c r="G31" s="169"/>
      <c r="H31" s="154" t="s">
        <v>3663</v>
      </c>
      <c r="I31" s="178"/>
      <c r="J31"/>
    </row>
    <row r="32" spans="1:10" ht="12.75">
      <c r="A32" s="155" t="s">
        <v>3670</v>
      </c>
      <c r="B32" s="156">
        <v>19</v>
      </c>
      <c r="C32" s="157" t="s">
        <v>3464</v>
      </c>
      <c r="D32" s="158" t="s">
        <v>3465</v>
      </c>
      <c r="E32" s="159" t="s">
        <v>3466</v>
      </c>
      <c r="F32" s="159" t="s">
        <v>3664</v>
      </c>
      <c r="G32" s="160"/>
      <c r="H32" s="161" t="s">
        <v>3665</v>
      </c>
      <c r="I32" s="178"/>
      <c r="J32"/>
    </row>
    <row r="33" spans="1:10" ht="12.75">
      <c r="A33" s="164" t="s">
        <v>3158</v>
      </c>
      <c r="B33" s="165"/>
      <c r="C33" s="166" t="s">
        <v>3181</v>
      </c>
      <c r="D33" s="167" t="s">
        <v>3785</v>
      </c>
      <c r="E33" s="168" t="s">
        <v>3467</v>
      </c>
      <c r="F33" s="168" t="s">
        <v>3796</v>
      </c>
      <c r="G33" s="169"/>
      <c r="H33" s="154" t="s">
        <v>3666</v>
      </c>
      <c r="I33" s="178"/>
      <c r="J33"/>
    </row>
    <row r="34" spans="1:10" ht="12.75">
      <c r="A34" s="155" t="s">
        <v>3451</v>
      </c>
      <c r="B34" s="156">
        <v>14</v>
      </c>
      <c r="C34" s="157" t="s">
        <v>3456</v>
      </c>
      <c r="D34" s="158" t="s">
        <v>3457</v>
      </c>
      <c r="E34" s="159" t="s">
        <v>3458</v>
      </c>
      <c r="F34" s="159" t="s">
        <v>3667</v>
      </c>
      <c r="G34" s="160"/>
      <c r="H34" s="161" t="s">
        <v>3668</v>
      </c>
      <c r="I34" s="178"/>
      <c r="J34"/>
    </row>
    <row r="35" spans="1:10" ht="12.75">
      <c r="A35" s="164" t="s">
        <v>3105</v>
      </c>
      <c r="B35" s="165"/>
      <c r="C35" s="166" t="s">
        <v>3056</v>
      </c>
      <c r="D35" s="167" t="s">
        <v>3786</v>
      </c>
      <c r="E35" s="168" t="s">
        <v>3459</v>
      </c>
      <c r="F35" s="168" t="s">
        <v>3693</v>
      </c>
      <c r="G35" s="169"/>
      <c r="H35" s="154" t="s">
        <v>3669</v>
      </c>
      <c r="I35" s="178"/>
      <c r="J35"/>
    </row>
    <row r="36" spans="1:10" ht="12.75">
      <c r="A36" s="155" t="s">
        <v>3787</v>
      </c>
      <c r="B36" s="156">
        <v>51</v>
      </c>
      <c r="C36" s="157" t="s">
        <v>3529</v>
      </c>
      <c r="D36" s="158" t="s">
        <v>3685</v>
      </c>
      <c r="E36" s="159" t="s">
        <v>3686</v>
      </c>
      <c r="F36" s="159" t="s">
        <v>3677</v>
      </c>
      <c r="G36" s="160"/>
      <c r="H36" s="161" t="s">
        <v>3942</v>
      </c>
      <c r="I36" s="178"/>
      <c r="J36"/>
    </row>
    <row r="37" spans="1:10" ht="12.75">
      <c r="A37" s="164" t="s">
        <v>3158</v>
      </c>
      <c r="B37" s="165"/>
      <c r="C37" s="166" t="s">
        <v>3112</v>
      </c>
      <c r="D37" s="167" t="s">
        <v>3848</v>
      </c>
      <c r="E37" s="168" t="s">
        <v>3687</v>
      </c>
      <c r="F37" s="168" t="s">
        <v>3682</v>
      </c>
      <c r="G37" s="169"/>
      <c r="H37" s="154" t="s">
        <v>3943</v>
      </c>
      <c r="I37" s="178"/>
      <c r="J37"/>
    </row>
    <row r="38" spans="1:10" ht="12.75">
      <c r="A38" s="155" t="s">
        <v>3944</v>
      </c>
      <c r="B38" s="156">
        <v>11</v>
      </c>
      <c r="C38" s="157" t="s">
        <v>3460</v>
      </c>
      <c r="D38" s="158" t="s">
        <v>3461</v>
      </c>
      <c r="E38" s="159" t="s">
        <v>3462</v>
      </c>
      <c r="F38" s="159" t="s">
        <v>3671</v>
      </c>
      <c r="G38" s="160"/>
      <c r="H38" s="161" t="s">
        <v>3672</v>
      </c>
      <c r="I38" s="178"/>
      <c r="J38"/>
    </row>
    <row r="39" spans="1:10" ht="12.75">
      <c r="A39" s="164" t="s">
        <v>3158</v>
      </c>
      <c r="B39" s="165"/>
      <c r="C39" s="166" t="s">
        <v>3164</v>
      </c>
      <c r="D39" s="167" t="s">
        <v>3788</v>
      </c>
      <c r="E39" s="168" t="s">
        <v>3463</v>
      </c>
      <c r="F39" s="168" t="s">
        <v>4445</v>
      </c>
      <c r="G39" s="169"/>
      <c r="H39" s="154" t="s">
        <v>3673</v>
      </c>
      <c r="I39" s="178"/>
      <c r="J39"/>
    </row>
    <row r="40" spans="1:10" ht="12.75">
      <c r="A40" s="155" t="s">
        <v>3945</v>
      </c>
      <c r="B40" s="156">
        <v>25</v>
      </c>
      <c r="C40" s="157" t="s">
        <v>3452</v>
      </c>
      <c r="D40" s="158" t="s">
        <v>3453</v>
      </c>
      <c r="E40" s="159" t="s">
        <v>3454</v>
      </c>
      <c r="F40" s="159" t="s">
        <v>3789</v>
      </c>
      <c r="G40" s="160"/>
      <c r="H40" s="161" t="s">
        <v>3790</v>
      </c>
      <c r="I40" s="178"/>
      <c r="J40"/>
    </row>
    <row r="41" spans="1:10" ht="12.75">
      <c r="A41" s="164" t="s">
        <v>3105</v>
      </c>
      <c r="B41" s="165"/>
      <c r="C41" s="166" t="s">
        <v>3028</v>
      </c>
      <c r="D41" s="167" t="s">
        <v>3455</v>
      </c>
      <c r="E41" s="168" t="s">
        <v>3684</v>
      </c>
      <c r="F41" s="168" t="s">
        <v>4446</v>
      </c>
      <c r="G41" s="169"/>
      <c r="H41" s="154" t="s">
        <v>3792</v>
      </c>
      <c r="I41" s="178"/>
      <c r="J41"/>
    </row>
    <row r="42" spans="1:10" ht="12.75">
      <c r="A42" s="155" t="s">
        <v>3946</v>
      </c>
      <c r="B42" s="156">
        <v>20</v>
      </c>
      <c r="C42" s="157" t="s">
        <v>3447</v>
      </c>
      <c r="D42" s="158" t="s">
        <v>3448</v>
      </c>
      <c r="E42" s="159" t="s">
        <v>3449</v>
      </c>
      <c r="F42" s="159" t="s">
        <v>3674</v>
      </c>
      <c r="G42" s="160"/>
      <c r="H42" s="161" t="s">
        <v>3675</v>
      </c>
      <c r="I42" s="178"/>
      <c r="J42"/>
    </row>
    <row r="43" spans="1:10" ht="12.75">
      <c r="A43" s="164" t="s">
        <v>3099</v>
      </c>
      <c r="B43" s="165"/>
      <c r="C43" s="166" t="s">
        <v>3112</v>
      </c>
      <c r="D43" s="167" t="s">
        <v>3446</v>
      </c>
      <c r="E43" s="168" t="s">
        <v>3450</v>
      </c>
      <c r="F43" s="168" t="s">
        <v>4447</v>
      </c>
      <c r="G43" s="169"/>
      <c r="H43" s="154" t="s">
        <v>3676</v>
      </c>
      <c r="I43" s="178"/>
      <c r="J43"/>
    </row>
    <row r="44" spans="1:10" ht="12.75">
      <c r="A44" s="155" t="s">
        <v>3947</v>
      </c>
      <c r="B44" s="156">
        <v>28</v>
      </c>
      <c r="C44" s="157" t="s">
        <v>3468</v>
      </c>
      <c r="D44" s="158" t="s">
        <v>3469</v>
      </c>
      <c r="E44" s="159" t="s">
        <v>3470</v>
      </c>
      <c r="F44" s="159" t="s">
        <v>3793</v>
      </c>
      <c r="G44" s="160"/>
      <c r="H44" s="161" t="s">
        <v>3794</v>
      </c>
      <c r="I44" s="178"/>
      <c r="J44"/>
    </row>
    <row r="45" spans="1:10" ht="12.75">
      <c r="A45" s="164" t="s">
        <v>3158</v>
      </c>
      <c r="B45" s="165"/>
      <c r="C45" s="166" t="s">
        <v>3181</v>
      </c>
      <c r="D45" s="167" t="s">
        <v>3795</v>
      </c>
      <c r="E45" s="168" t="s">
        <v>3484</v>
      </c>
      <c r="F45" s="168" t="s">
        <v>3496</v>
      </c>
      <c r="G45" s="169"/>
      <c r="H45" s="154" t="s">
        <v>3797</v>
      </c>
      <c r="I45" s="178"/>
      <c r="J45"/>
    </row>
    <row r="46" spans="1:10" ht="12.75">
      <c r="A46" s="155" t="s">
        <v>3948</v>
      </c>
      <c r="B46" s="156">
        <v>72</v>
      </c>
      <c r="C46" s="157" t="s">
        <v>3550</v>
      </c>
      <c r="D46" s="158" t="s">
        <v>3849</v>
      </c>
      <c r="E46" s="159" t="s">
        <v>3850</v>
      </c>
      <c r="F46" s="159" t="s">
        <v>4010</v>
      </c>
      <c r="G46" s="160"/>
      <c r="H46" s="161" t="s">
        <v>4011</v>
      </c>
      <c r="I46" s="178"/>
      <c r="J46"/>
    </row>
    <row r="47" spans="1:10" ht="12.75">
      <c r="A47" s="164" t="s">
        <v>3099</v>
      </c>
      <c r="B47" s="165"/>
      <c r="C47" s="166" t="s">
        <v>3115</v>
      </c>
      <c r="D47" s="167" t="s">
        <v>3851</v>
      </c>
      <c r="E47" s="168" t="s">
        <v>3474</v>
      </c>
      <c r="F47" s="168" t="s">
        <v>4012</v>
      </c>
      <c r="G47" s="169"/>
      <c r="H47" s="154" t="s">
        <v>4013</v>
      </c>
      <c r="I47" s="178"/>
      <c r="J47"/>
    </row>
    <row r="48" spans="1:10" ht="12.75">
      <c r="A48" s="155" t="s">
        <v>3953</v>
      </c>
      <c r="B48" s="156">
        <v>47</v>
      </c>
      <c r="C48" s="157" t="s">
        <v>3525</v>
      </c>
      <c r="D48" s="158" t="s">
        <v>3472</v>
      </c>
      <c r="E48" s="159" t="s">
        <v>3694</v>
      </c>
      <c r="F48" s="159" t="s">
        <v>3949</v>
      </c>
      <c r="G48" s="160"/>
      <c r="H48" s="161" t="s">
        <v>3950</v>
      </c>
      <c r="I48" s="178"/>
      <c r="J48"/>
    </row>
    <row r="49" spans="1:10" ht="12.75">
      <c r="A49" s="164" t="s">
        <v>3099</v>
      </c>
      <c r="B49" s="165"/>
      <c r="C49" s="166" t="s">
        <v>2555</v>
      </c>
      <c r="D49" s="167" t="s">
        <v>3800</v>
      </c>
      <c r="E49" s="168" t="s">
        <v>3852</v>
      </c>
      <c r="F49" s="168" t="s">
        <v>3951</v>
      </c>
      <c r="G49" s="169"/>
      <c r="H49" s="154" t="s">
        <v>3952</v>
      </c>
      <c r="I49" s="178"/>
      <c r="J49"/>
    </row>
    <row r="50" spans="1:10" ht="12.75">
      <c r="A50" s="155" t="s">
        <v>4014</v>
      </c>
      <c r="B50" s="156">
        <v>27</v>
      </c>
      <c r="C50" s="157" t="s">
        <v>3471</v>
      </c>
      <c r="D50" s="158" t="s">
        <v>3472</v>
      </c>
      <c r="E50" s="159" t="s">
        <v>3473</v>
      </c>
      <c r="F50" s="159" t="s">
        <v>3798</v>
      </c>
      <c r="G50" s="160"/>
      <c r="H50" s="161" t="s">
        <v>3799</v>
      </c>
      <c r="I50" s="178"/>
      <c r="J50"/>
    </row>
    <row r="51" spans="1:10" ht="12.75">
      <c r="A51" s="164" t="s">
        <v>3099</v>
      </c>
      <c r="B51" s="165"/>
      <c r="C51" s="166" t="s">
        <v>3115</v>
      </c>
      <c r="D51" s="167" t="s">
        <v>3800</v>
      </c>
      <c r="E51" s="168" t="s">
        <v>3695</v>
      </c>
      <c r="F51" s="168" t="s">
        <v>4051</v>
      </c>
      <c r="G51" s="169"/>
      <c r="H51" s="154" t="s">
        <v>3801</v>
      </c>
      <c r="I51" s="178"/>
      <c r="J51"/>
    </row>
    <row r="52" spans="1:10" ht="12.75">
      <c r="A52" s="155" t="s">
        <v>3485</v>
      </c>
      <c r="B52" s="156">
        <v>39</v>
      </c>
      <c r="C52" s="157" t="s">
        <v>3517</v>
      </c>
      <c r="D52" s="158" t="s">
        <v>3688</v>
      </c>
      <c r="E52" s="159" t="s">
        <v>3689</v>
      </c>
      <c r="F52" s="159" t="s">
        <v>3802</v>
      </c>
      <c r="G52" s="160"/>
      <c r="H52" s="161" t="s">
        <v>3803</v>
      </c>
      <c r="I52" s="178"/>
      <c r="J52"/>
    </row>
    <row r="53" spans="1:10" ht="12.75">
      <c r="A53" s="164" t="s">
        <v>3100</v>
      </c>
      <c r="B53" s="165"/>
      <c r="C53" s="166" t="s">
        <v>3118</v>
      </c>
      <c r="D53" s="167" t="s">
        <v>3690</v>
      </c>
      <c r="E53" s="168" t="s">
        <v>3804</v>
      </c>
      <c r="F53" s="168" t="s">
        <v>4448</v>
      </c>
      <c r="G53" s="169"/>
      <c r="H53" s="154" t="s">
        <v>3805</v>
      </c>
      <c r="I53" s="178"/>
      <c r="J53"/>
    </row>
    <row r="54" spans="1:10" ht="12.75">
      <c r="A54" s="155" t="s">
        <v>4016</v>
      </c>
      <c r="B54" s="156">
        <v>38</v>
      </c>
      <c r="C54" s="157" t="s">
        <v>3516</v>
      </c>
      <c r="D54" s="158" t="s">
        <v>3691</v>
      </c>
      <c r="E54" s="159" t="s">
        <v>3692</v>
      </c>
      <c r="F54" s="159" t="s">
        <v>3806</v>
      </c>
      <c r="G54" s="160"/>
      <c r="H54" s="161" t="s">
        <v>3807</v>
      </c>
      <c r="I54" s="178"/>
      <c r="J54"/>
    </row>
    <row r="55" spans="1:10" ht="12.75">
      <c r="A55" s="164" t="s">
        <v>3102</v>
      </c>
      <c r="B55" s="165"/>
      <c r="C55" s="166" t="s">
        <v>3154</v>
      </c>
      <c r="D55" s="167" t="s">
        <v>3808</v>
      </c>
      <c r="E55" s="168" t="s">
        <v>3502</v>
      </c>
      <c r="F55" s="168" t="s">
        <v>3714</v>
      </c>
      <c r="G55" s="169"/>
      <c r="H55" s="154" t="s">
        <v>3809</v>
      </c>
      <c r="I55" s="178"/>
      <c r="J55"/>
    </row>
    <row r="56" spans="1:10" ht="12.75">
      <c r="A56" s="155" t="s">
        <v>3954</v>
      </c>
      <c r="B56" s="156">
        <v>37</v>
      </c>
      <c r="C56" s="157" t="s">
        <v>3515</v>
      </c>
      <c r="D56" s="158" t="s">
        <v>3696</v>
      </c>
      <c r="E56" s="159" t="s">
        <v>3697</v>
      </c>
      <c r="F56" s="159" t="s">
        <v>3810</v>
      </c>
      <c r="G56" s="160"/>
      <c r="H56" s="161" t="s">
        <v>3811</v>
      </c>
      <c r="I56" s="178"/>
      <c r="J56"/>
    </row>
    <row r="57" spans="1:10" ht="12.75">
      <c r="A57" s="164" t="s">
        <v>3102</v>
      </c>
      <c r="B57" s="165"/>
      <c r="C57" s="166" t="s">
        <v>3154</v>
      </c>
      <c r="D57" s="167" t="s">
        <v>3812</v>
      </c>
      <c r="E57" s="168" t="s">
        <v>3715</v>
      </c>
      <c r="F57" s="168" t="s">
        <v>4449</v>
      </c>
      <c r="G57" s="169"/>
      <c r="H57" s="154" t="s">
        <v>3813</v>
      </c>
      <c r="I57" s="178"/>
      <c r="J57"/>
    </row>
    <row r="58" spans="1:10" ht="12.75">
      <c r="A58" s="155" t="s">
        <v>4017</v>
      </c>
      <c r="B58" s="156">
        <v>43</v>
      </c>
      <c r="C58" s="157" t="s">
        <v>3521</v>
      </c>
      <c r="D58" s="158" t="s">
        <v>3699</v>
      </c>
      <c r="E58" s="159" t="s">
        <v>3700</v>
      </c>
      <c r="F58" s="159" t="s">
        <v>3955</v>
      </c>
      <c r="G58" s="160"/>
      <c r="H58" s="161" t="s">
        <v>3956</v>
      </c>
      <c r="I58" s="178"/>
      <c r="J58"/>
    </row>
    <row r="59" spans="1:10" ht="12.75">
      <c r="A59" s="164" t="s">
        <v>3100</v>
      </c>
      <c r="B59" s="165"/>
      <c r="C59" s="166" t="s">
        <v>3118</v>
      </c>
      <c r="D59" s="167" t="s">
        <v>3492</v>
      </c>
      <c r="E59" s="168" t="s">
        <v>3853</v>
      </c>
      <c r="F59" s="168" t="s">
        <v>4066</v>
      </c>
      <c r="G59" s="169"/>
      <c r="H59" s="154" t="s">
        <v>3957</v>
      </c>
      <c r="I59" s="178"/>
      <c r="J59"/>
    </row>
    <row r="60" spans="1:10" ht="12.75">
      <c r="A60" s="155" t="s">
        <v>4018</v>
      </c>
      <c r="B60" s="156">
        <v>57</v>
      </c>
      <c r="C60" s="157" t="s">
        <v>3535</v>
      </c>
      <c r="D60" s="158" t="s">
        <v>3704</v>
      </c>
      <c r="E60" s="159" t="s">
        <v>3705</v>
      </c>
      <c r="F60" s="159" t="s">
        <v>3958</v>
      </c>
      <c r="G60" s="160"/>
      <c r="H60" s="161" t="s">
        <v>3959</v>
      </c>
      <c r="I60" s="178"/>
      <c r="J60"/>
    </row>
    <row r="61" spans="1:10" ht="12.75">
      <c r="A61" s="164" t="s">
        <v>3098</v>
      </c>
      <c r="B61" s="165"/>
      <c r="C61" s="166" t="s">
        <v>2560</v>
      </c>
      <c r="D61" s="167" t="s">
        <v>3854</v>
      </c>
      <c r="E61" s="168" t="s">
        <v>3855</v>
      </c>
      <c r="F61" s="168" t="s">
        <v>3706</v>
      </c>
      <c r="G61" s="169"/>
      <c r="H61" s="154" t="s">
        <v>3960</v>
      </c>
      <c r="I61" s="178"/>
      <c r="J61"/>
    </row>
    <row r="62" spans="1:10" ht="12.75">
      <c r="A62" s="155" t="s">
        <v>4019</v>
      </c>
      <c r="B62" s="156">
        <v>49</v>
      </c>
      <c r="C62" s="157" t="s">
        <v>3527</v>
      </c>
      <c r="D62" s="158" t="s">
        <v>3702</v>
      </c>
      <c r="E62" s="159" t="s">
        <v>3703</v>
      </c>
      <c r="F62" s="159" t="s">
        <v>3955</v>
      </c>
      <c r="G62" s="160"/>
      <c r="H62" s="161" t="s">
        <v>3961</v>
      </c>
      <c r="I62" s="178"/>
      <c r="J62"/>
    </row>
    <row r="63" spans="1:10" ht="12.75">
      <c r="A63" s="164" t="s">
        <v>3099</v>
      </c>
      <c r="B63" s="165"/>
      <c r="C63" s="166" t="s">
        <v>3112</v>
      </c>
      <c r="D63" s="167" t="s">
        <v>3711</v>
      </c>
      <c r="E63" s="168" t="s">
        <v>3791</v>
      </c>
      <c r="F63" s="168" t="s">
        <v>4450</v>
      </c>
      <c r="G63" s="169"/>
      <c r="H63" s="154" t="s">
        <v>3962</v>
      </c>
      <c r="I63" s="178"/>
      <c r="J63"/>
    </row>
    <row r="64" spans="1:10" ht="12.75">
      <c r="A64" s="155" t="s">
        <v>4020</v>
      </c>
      <c r="B64" s="156">
        <v>48</v>
      </c>
      <c r="C64" s="157" t="s">
        <v>3526</v>
      </c>
      <c r="D64" s="158" t="s">
        <v>3707</v>
      </c>
      <c r="E64" s="159" t="s">
        <v>3708</v>
      </c>
      <c r="F64" s="159" t="s">
        <v>3664</v>
      </c>
      <c r="G64" s="160"/>
      <c r="H64" s="161" t="s">
        <v>3815</v>
      </c>
      <c r="I64" s="178"/>
      <c r="J64"/>
    </row>
    <row r="65" spans="1:10" ht="12.75">
      <c r="A65" s="164" t="s">
        <v>3158</v>
      </c>
      <c r="B65" s="165"/>
      <c r="C65" s="166" t="s">
        <v>3164</v>
      </c>
      <c r="D65" s="167" t="s">
        <v>3440</v>
      </c>
      <c r="E65" s="168" t="s">
        <v>3856</v>
      </c>
      <c r="F65" s="168" t="s">
        <v>3796</v>
      </c>
      <c r="G65" s="169"/>
      <c r="H65" s="154" t="s">
        <v>3818</v>
      </c>
      <c r="I65" s="178"/>
      <c r="J65"/>
    </row>
    <row r="66" spans="1:10" ht="12.75">
      <c r="A66" s="155" t="s">
        <v>4021</v>
      </c>
      <c r="B66" s="156">
        <v>95</v>
      </c>
      <c r="C66" s="157" t="s">
        <v>3475</v>
      </c>
      <c r="D66" s="158" t="s">
        <v>3476</v>
      </c>
      <c r="E66" s="159" t="s">
        <v>3477</v>
      </c>
      <c r="F66" s="159" t="s">
        <v>3814</v>
      </c>
      <c r="G66" s="160" t="s">
        <v>3478</v>
      </c>
      <c r="H66" s="161" t="s">
        <v>3815</v>
      </c>
      <c r="I66" s="178"/>
      <c r="J66"/>
    </row>
    <row r="67" spans="1:10" ht="12.75">
      <c r="A67" s="164" t="s">
        <v>3158</v>
      </c>
      <c r="B67" s="165"/>
      <c r="C67" s="166" t="s">
        <v>3181</v>
      </c>
      <c r="D67" s="167" t="s">
        <v>3816</v>
      </c>
      <c r="E67" s="168" t="s">
        <v>3817</v>
      </c>
      <c r="F67" s="168" t="s">
        <v>3817</v>
      </c>
      <c r="G67" s="169"/>
      <c r="H67" s="154" t="s">
        <v>3818</v>
      </c>
      <c r="I67" s="178"/>
      <c r="J67"/>
    </row>
    <row r="68" spans="1:10" ht="12.75">
      <c r="A68" s="155" t="s">
        <v>3842</v>
      </c>
      <c r="B68" s="156">
        <v>18</v>
      </c>
      <c r="C68" s="157" t="s">
        <v>3479</v>
      </c>
      <c r="D68" s="158" t="s">
        <v>3476</v>
      </c>
      <c r="E68" s="159" t="s">
        <v>3480</v>
      </c>
      <c r="F68" s="159" t="s">
        <v>3677</v>
      </c>
      <c r="G68" s="160"/>
      <c r="H68" s="161" t="s">
        <v>3678</v>
      </c>
      <c r="I68" s="178"/>
      <c r="J68"/>
    </row>
    <row r="69" spans="1:10" ht="12.75">
      <c r="A69" s="164" t="s">
        <v>3105</v>
      </c>
      <c r="B69" s="165"/>
      <c r="C69" s="166" t="s">
        <v>3056</v>
      </c>
      <c r="D69" s="167" t="s">
        <v>3819</v>
      </c>
      <c r="E69" s="168" t="s">
        <v>3820</v>
      </c>
      <c r="F69" s="168" t="s">
        <v>4022</v>
      </c>
      <c r="G69" s="169"/>
      <c r="H69" s="154" t="s">
        <v>3679</v>
      </c>
      <c r="I69" s="178"/>
      <c r="J69"/>
    </row>
    <row r="70" spans="1:10" ht="12.75">
      <c r="A70" s="155" t="s">
        <v>4023</v>
      </c>
      <c r="B70" s="156">
        <v>34</v>
      </c>
      <c r="C70" s="157" t="s">
        <v>3512</v>
      </c>
      <c r="D70" s="158" t="s">
        <v>3716</v>
      </c>
      <c r="E70" s="159" t="s">
        <v>3717</v>
      </c>
      <c r="F70" s="159" t="s">
        <v>3821</v>
      </c>
      <c r="G70" s="160"/>
      <c r="H70" s="161" t="s">
        <v>3822</v>
      </c>
      <c r="I70" s="178"/>
      <c r="J70"/>
    </row>
    <row r="71" spans="1:10" ht="12.75">
      <c r="A71" s="164" t="s">
        <v>3102</v>
      </c>
      <c r="B71" s="165"/>
      <c r="C71" s="166" t="s">
        <v>3154</v>
      </c>
      <c r="D71" s="167" t="s">
        <v>3823</v>
      </c>
      <c r="E71" s="168" t="s">
        <v>3824</v>
      </c>
      <c r="F71" s="168" t="s">
        <v>4024</v>
      </c>
      <c r="G71" s="169"/>
      <c r="H71" s="154" t="s">
        <v>3825</v>
      </c>
      <c r="I71" s="178"/>
      <c r="J71"/>
    </row>
    <row r="72" spans="1:10" ht="12.75">
      <c r="A72" s="155" t="s">
        <v>4025</v>
      </c>
      <c r="B72" s="156">
        <v>46</v>
      </c>
      <c r="C72" s="157" t="s">
        <v>3524</v>
      </c>
      <c r="D72" s="158" t="s">
        <v>3709</v>
      </c>
      <c r="E72" s="159" t="s">
        <v>3710</v>
      </c>
      <c r="F72" s="159" t="s">
        <v>3963</v>
      </c>
      <c r="G72" s="160"/>
      <c r="H72" s="161" t="s">
        <v>3964</v>
      </c>
      <c r="I72" s="178"/>
      <c r="J72"/>
    </row>
    <row r="73" spans="1:10" ht="12.75">
      <c r="A73" s="164" t="s">
        <v>3099</v>
      </c>
      <c r="B73" s="165"/>
      <c r="C73" s="166" t="s">
        <v>3115</v>
      </c>
      <c r="D73" s="167" t="s">
        <v>3693</v>
      </c>
      <c r="E73" s="168" t="s">
        <v>3784</v>
      </c>
      <c r="F73" s="168" t="s">
        <v>4451</v>
      </c>
      <c r="G73" s="169"/>
      <c r="H73" s="154" t="s">
        <v>3965</v>
      </c>
      <c r="I73" s="178"/>
      <c r="J73"/>
    </row>
    <row r="74" spans="1:10" ht="12.75">
      <c r="A74" s="155" t="s">
        <v>4026</v>
      </c>
      <c r="B74" s="156">
        <v>44</v>
      </c>
      <c r="C74" s="157" t="s">
        <v>3522</v>
      </c>
      <c r="D74" s="158" t="s">
        <v>3720</v>
      </c>
      <c r="E74" s="159" t="s">
        <v>3721</v>
      </c>
      <c r="F74" s="159" t="s">
        <v>3966</v>
      </c>
      <c r="G74" s="160"/>
      <c r="H74" s="161" t="s">
        <v>3967</v>
      </c>
      <c r="I74" s="178"/>
      <c r="J74"/>
    </row>
    <row r="75" spans="1:10" ht="12.75">
      <c r="A75" s="164" t="s">
        <v>3100</v>
      </c>
      <c r="B75" s="165"/>
      <c r="C75" s="166" t="s">
        <v>3118</v>
      </c>
      <c r="D75" s="167" t="s">
        <v>3860</v>
      </c>
      <c r="E75" s="168" t="s">
        <v>3861</v>
      </c>
      <c r="F75" s="168" t="s">
        <v>3701</v>
      </c>
      <c r="G75" s="169"/>
      <c r="H75" s="154" t="s">
        <v>3968</v>
      </c>
      <c r="I75" s="178"/>
      <c r="J75"/>
    </row>
    <row r="76" spans="1:10" ht="12.75">
      <c r="A76" s="155" t="s">
        <v>4027</v>
      </c>
      <c r="B76" s="156">
        <v>58</v>
      </c>
      <c r="C76" s="157" t="s">
        <v>3536</v>
      </c>
      <c r="D76" s="158" t="s">
        <v>3712</v>
      </c>
      <c r="E76" s="159" t="s">
        <v>3713</v>
      </c>
      <c r="F76" s="159" t="s">
        <v>3969</v>
      </c>
      <c r="G76" s="160"/>
      <c r="H76" s="161" t="s">
        <v>3970</v>
      </c>
      <c r="I76" s="178"/>
      <c r="J76"/>
    </row>
    <row r="77" spans="1:10" ht="12.75">
      <c r="A77" s="164" t="s">
        <v>3098</v>
      </c>
      <c r="B77" s="165"/>
      <c r="C77" s="166" t="s">
        <v>3124</v>
      </c>
      <c r="D77" s="167" t="s">
        <v>3857</v>
      </c>
      <c r="E77" s="168" t="s">
        <v>3858</v>
      </c>
      <c r="F77" s="168" t="s">
        <v>4452</v>
      </c>
      <c r="G77" s="169"/>
      <c r="H77" s="154" t="s">
        <v>3971</v>
      </c>
      <c r="I77" s="178"/>
      <c r="J77"/>
    </row>
    <row r="78" spans="1:10" ht="12.75">
      <c r="A78" s="155" t="s">
        <v>4028</v>
      </c>
      <c r="B78" s="156">
        <v>67</v>
      </c>
      <c r="C78" s="157" t="s">
        <v>3545</v>
      </c>
      <c r="D78" s="158" t="s">
        <v>3718</v>
      </c>
      <c r="E78" s="159" t="s">
        <v>3719</v>
      </c>
      <c r="F78" s="159" t="s">
        <v>3972</v>
      </c>
      <c r="G78" s="160"/>
      <c r="H78" s="161" t="s">
        <v>3973</v>
      </c>
      <c r="I78" s="178"/>
      <c r="J78"/>
    </row>
    <row r="79" spans="1:10" ht="12.75">
      <c r="A79" s="164" t="s">
        <v>3100</v>
      </c>
      <c r="B79" s="165"/>
      <c r="C79" s="166" t="s">
        <v>3118</v>
      </c>
      <c r="D79" s="167" t="s">
        <v>3859</v>
      </c>
      <c r="E79" s="168" t="s">
        <v>3727</v>
      </c>
      <c r="F79" s="168" t="s">
        <v>4231</v>
      </c>
      <c r="G79" s="169"/>
      <c r="H79" s="154" t="s">
        <v>3974</v>
      </c>
      <c r="I79" s="178"/>
      <c r="J79"/>
    </row>
    <row r="80" spans="1:10" ht="12.75">
      <c r="A80" s="155" t="s">
        <v>4029</v>
      </c>
      <c r="B80" s="156">
        <v>55</v>
      </c>
      <c r="C80" s="157" t="s">
        <v>3533</v>
      </c>
      <c r="D80" s="158" t="s">
        <v>3722</v>
      </c>
      <c r="E80" s="159" t="s">
        <v>3723</v>
      </c>
      <c r="F80" s="159" t="s">
        <v>3647</v>
      </c>
      <c r="G80" s="160"/>
      <c r="H80" s="161" t="s">
        <v>3975</v>
      </c>
      <c r="I80" s="178"/>
      <c r="J80"/>
    </row>
    <row r="81" spans="1:10" ht="12.75">
      <c r="A81" s="164" t="s">
        <v>3100</v>
      </c>
      <c r="B81" s="165"/>
      <c r="C81" s="166" t="s">
        <v>3118</v>
      </c>
      <c r="D81" s="167" t="s">
        <v>3865</v>
      </c>
      <c r="E81" s="168" t="s">
        <v>3882</v>
      </c>
      <c r="F81" s="168" t="s">
        <v>3698</v>
      </c>
      <c r="G81" s="169"/>
      <c r="H81" s="154" t="s">
        <v>3976</v>
      </c>
      <c r="I81" s="178"/>
      <c r="J81"/>
    </row>
    <row r="82" spans="1:10" ht="12.75">
      <c r="A82" s="155" t="s">
        <v>4030</v>
      </c>
      <c r="B82" s="156">
        <v>81</v>
      </c>
      <c r="C82" s="157" t="s">
        <v>3559</v>
      </c>
      <c r="D82" s="158" t="s">
        <v>3869</v>
      </c>
      <c r="E82" s="159" t="s">
        <v>3870</v>
      </c>
      <c r="F82" s="159" t="s">
        <v>4031</v>
      </c>
      <c r="G82" s="160"/>
      <c r="H82" s="161" t="s">
        <v>4032</v>
      </c>
      <c r="I82" s="178"/>
      <c r="J82"/>
    </row>
    <row r="83" spans="1:10" ht="12.75">
      <c r="A83" s="164" t="s">
        <v>3099</v>
      </c>
      <c r="B83" s="165"/>
      <c r="C83" s="166" t="s">
        <v>3188</v>
      </c>
      <c r="D83" s="167" t="s">
        <v>3871</v>
      </c>
      <c r="E83" s="168" t="s">
        <v>4033</v>
      </c>
      <c r="F83" s="168" t="s">
        <v>4034</v>
      </c>
      <c r="G83" s="169"/>
      <c r="H83" s="154" t="s">
        <v>4035</v>
      </c>
      <c r="I83" s="178"/>
      <c r="J83"/>
    </row>
    <row r="84" spans="1:10" ht="12.75">
      <c r="A84" s="155" t="s">
        <v>4036</v>
      </c>
      <c r="B84" s="156">
        <v>29</v>
      </c>
      <c r="C84" s="157" t="s">
        <v>3481</v>
      </c>
      <c r="D84" s="158" t="s">
        <v>3482</v>
      </c>
      <c r="E84" s="159" t="s">
        <v>3483</v>
      </c>
      <c r="F84" s="159" t="s">
        <v>3826</v>
      </c>
      <c r="G84" s="160"/>
      <c r="H84" s="161" t="s">
        <v>3827</v>
      </c>
      <c r="I84" s="178"/>
      <c r="J84"/>
    </row>
    <row r="85" spans="1:10" ht="12.75">
      <c r="A85" s="164" t="s">
        <v>3158</v>
      </c>
      <c r="B85" s="165"/>
      <c r="C85" s="166" t="s">
        <v>3164</v>
      </c>
      <c r="D85" s="167" t="s">
        <v>4220</v>
      </c>
      <c r="E85" s="168" t="s">
        <v>3730</v>
      </c>
      <c r="F85" s="168" t="s">
        <v>3403</v>
      </c>
      <c r="G85" s="169"/>
      <c r="H85" s="154" t="s">
        <v>3828</v>
      </c>
      <c r="I85" s="178"/>
      <c r="J85"/>
    </row>
    <row r="86" spans="1:10" ht="12.75">
      <c r="A86" s="155" t="s">
        <v>4037</v>
      </c>
      <c r="B86" s="156">
        <v>53</v>
      </c>
      <c r="C86" s="157" t="s">
        <v>3531</v>
      </c>
      <c r="D86" s="158" t="s">
        <v>3728</v>
      </c>
      <c r="E86" s="159" t="s">
        <v>3729</v>
      </c>
      <c r="F86" s="159" t="s">
        <v>3977</v>
      </c>
      <c r="G86" s="160"/>
      <c r="H86" s="161" t="s">
        <v>3978</v>
      </c>
      <c r="I86" s="178"/>
      <c r="J86"/>
    </row>
    <row r="87" spans="1:10" ht="12.75">
      <c r="A87" s="164" t="s">
        <v>3099</v>
      </c>
      <c r="B87" s="165"/>
      <c r="C87" s="166" t="s">
        <v>3112</v>
      </c>
      <c r="D87" s="167" t="s">
        <v>3747</v>
      </c>
      <c r="E87" s="168" t="s">
        <v>4038</v>
      </c>
      <c r="F87" s="168" t="s">
        <v>4453</v>
      </c>
      <c r="G87" s="169"/>
      <c r="H87" s="154" t="s">
        <v>3979</v>
      </c>
      <c r="I87" s="178"/>
      <c r="J87"/>
    </row>
    <row r="88" spans="1:10" ht="12.75">
      <c r="A88" s="155" t="s">
        <v>4039</v>
      </c>
      <c r="B88" s="156">
        <v>36</v>
      </c>
      <c r="C88" s="157" t="s">
        <v>3514</v>
      </c>
      <c r="D88" s="158" t="s">
        <v>3725</v>
      </c>
      <c r="E88" s="159" t="s">
        <v>3726</v>
      </c>
      <c r="F88" s="159" t="s">
        <v>3829</v>
      </c>
      <c r="G88" s="160"/>
      <c r="H88" s="161" t="s">
        <v>3830</v>
      </c>
      <c r="I88" s="178"/>
      <c r="J88"/>
    </row>
    <row r="89" spans="1:10" ht="12.75">
      <c r="A89" s="164" t="s">
        <v>3102</v>
      </c>
      <c r="B89" s="165"/>
      <c r="C89" s="166" t="s">
        <v>3153</v>
      </c>
      <c r="D89" s="167" t="s">
        <v>4221</v>
      </c>
      <c r="E89" s="168" t="s">
        <v>3831</v>
      </c>
      <c r="F89" s="168" t="s">
        <v>4078</v>
      </c>
      <c r="G89" s="169"/>
      <c r="H89" s="154" t="s">
        <v>3832</v>
      </c>
      <c r="I89" s="178"/>
      <c r="J89"/>
    </row>
    <row r="90" spans="1:10" ht="12.75">
      <c r="A90" s="155" t="s">
        <v>4040</v>
      </c>
      <c r="B90" s="156">
        <v>73</v>
      </c>
      <c r="C90" s="157" t="s">
        <v>3551</v>
      </c>
      <c r="D90" s="158" t="s">
        <v>3862</v>
      </c>
      <c r="E90" s="159" t="s">
        <v>3863</v>
      </c>
      <c r="F90" s="159" t="s">
        <v>4041</v>
      </c>
      <c r="G90" s="160"/>
      <c r="H90" s="161" t="s">
        <v>4042</v>
      </c>
      <c r="I90" s="178"/>
      <c r="J90"/>
    </row>
    <row r="91" spans="1:10" ht="12.75">
      <c r="A91" s="164" t="s">
        <v>3100</v>
      </c>
      <c r="B91" s="165"/>
      <c r="C91" s="166" t="s">
        <v>3118</v>
      </c>
      <c r="D91" s="167" t="s">
        <v>4061</v>
      </c>
      <c r="E91" s="168" t="s">
        <v>3864</v>
      </c>
      <c r="F91" s="168" t="s">
        <v>4454</v>
      </c>
      <c r="G91" s="169"/>
      <c r="H91" s="154" t="s">
        <v>4043</v>
      </c>
      <c r="I91" s="178"/>
      <c r="J91"/>
    </row>
    <row r="92" spans="1:10" ht="12.75">
      <c r="A92" s="155" t="s">
        <v>4044</v>
      </c>
      <c r="B92" s="156">
        <v>82</v>
      </c>
      <c r="C92" s="157" t="s">
        <v>3560</v>
      </c>
      <c r="D92" s="158" t="s">
        <v>3876</v>
      </c>
      <c r="E92" s="159" t="s">
        <v>3877</v>
      </c>
      <c r="F92" s="159" t="s">
        <v>3671</v>
      </c>
      <c r="G92" s="160"/>
      <c r="H92" s="161" t="s">
        <v>4045</v>
      </c>
      <c r="I92" s="178"/>
      <c r="J92"/>
    </row>
    <row r="93" spans="1:10" ht="12.75">
      <c r="A93" s="164" t="s">
        <v>3099</v>
      </c>
      <c r="B93" s="165"/>
      <c r="C93" s="166" t="s">
        <v>3188</v>
      </c>
      <c r="D93" s="167" t="s">
        <v>4223</v>
      </c>
      <c r="E93" s="168" t="s">
        <v>4046</v>
      </c>
      <c r="F93" s="168" t="s">
        <v>4455</v>
      </c>
      <c r="G93" s="169"/>
      <c r="H93" s="154" t="s">
        <v>4047</v>
      </c>
      <c r="I93" s="178"/>
      <c r="J93"/>
    </row>
    <row r="94" spans="1:10" ht="12.75">
      <c r="A94" s="155" t="s">
        <v>4048</v>
      </c>
      <c r="B94" s="156">
        <v>80</v>
      </c>
      <c r="C94" s="157" t="s">
        <v>3558</v>
      </c>
      <c r="D94" s="158" t="s">
        <v>3880</v>
      </c>
      <c r="E94" s="159" t="s">
        <v>3881</v>
      </c>
      <c r="F94" s="159" t="s">
        <v>4049</v>
      </c>
      <c r="G94" s="160"/>
      <c r="H94" s="161" t="s">
        <v>4050</v>
      </c>
      <c r="I94" s="178"/>
      <c r="J94"/>
    </row>
    <row r="95" spans="1:10" ht="12.75">
      <c r="A95" s="164" t="s">
        <v>3099</v>
      </c>
      <c r="B95" s="165"/>
      <c r="C95" s="166" t="s">
        <v>3112</v>
      </c>
      <c r="D95" s="167" t="s">
        <v>4224</v>
      </c>
      <c r="E95" s="168" t="s">
        <v>3878</v>
      </c>
      <c r="F95" s="168" t="s">
        <v>4456</v>
      </c>
      <c r="G95" s="169"/>
      <c r="H95" s="154" t="s">
        <v>4052</v>
      </c>
      <c r="I95" s="178"/>
      <c r="J95"/>
    </row>
    <row r="96" spans="1:10" ht="12.75">
      <c r="A96" s="155" t="s">
        <v>4053</v>
      </c>
      <c r="B96" s="156">
        <v>59</v>
      </c>
      <c r="C96" s="157" t="s">
        <v>3537</v>
      </c>
      <c r="D96" s="158" t="s">
        <v>3731</v>
      </c>
      <c r="E96" s="159" t="s">
        <v>3732</v>
      </c>
      <c r="F96" s="159" t="s">
        <v>3980</v>
      </c>
      <c r="G96" s="160"/>
      <c r="H96" s="161" t="s">
        <v>3981</v>
      </c>
      <c r="I96" s="178"/>
      <c r="J96"/>
    </row>
    <row r="97" spans="1:10" ht="12.75">
      <c r="A97" s="164" t="s">
        <v>3098</v>
      </c>
      <c r="B97" s="165"/>
      <c r="C97" s="166" t="s">
        <v>2692</v>
      </c>
      <c r="D97" s="167" t="s">
        <v>3891</v>
      </c>
      <c r="E97" s="168" t="s">
        <v>3873</v>
      </c>
      <c r="F97" s="168" t="s">
        <v>4457</v>
      </c>
      <c r="G97" s="169"/>
      <c r="H97" s="154" t="s">
        <v>3982</v>
      </c>
      <c r="I97" s="178"/>
      <c r="J97"/>
    </row>
    <row r="98" spans="1:10" ht="12.75">
      <c r="A98" s="155" t="s">
        <v>4054</v>
      </c>
      <c r="B98" s="156">
        <v>69</v>
      </c>
      <c r="C98" s="157" t="s">
        <v>3547</v>
      </c>
      <c r="D98" s="158" t="s">
        <v>3733</v>
      </c>
      <c r="E98" s="159" t="s">
        <v>3734</v>
      </c>
      <c r="F98" s="159" t="s">
        <v>3963</v>
      </c>
      <c r="G98" s="160"/>
      <c r="H98" s="161" t="s">
        <v>4055</v>
      </c>
      <c r="I98" s="178"/>
      <c r="J98"/>
    </row>
    <row r="99" spans="1:10" ht="12.75">
      <c r="A99" s="164" t="s">
        <v>3101</v>
      </c>
      <c r="B99" s="165"/>
      <c r="C99" s="166" t="s">
        <v>2702</v>
      </c>
      <c r="D99" s="167" t="s">
        <v>4225</v>
      </c>
      <c r="E99" s="168" t="s">
        <v>3874</v>
      </c>
      <c r="F99" s="168" t="s">
        <v>3735</v>
      </c>
      <c r="G99" s="169"/>
      <c r="H99" s="154" t="s">
        <v>4056</v>
      </c>
      <c r="I99" s="178"/>
      <c r="J99"/>
    </row>
    <row r="100" spans="1:10" ht="12.75">
      <c r="A100" s="155" t="s">
        <v>4057</v>
      </c>
      <c r="B100" s="156">
        <v>94</v>
      </c>
      <c r="C100" s="157" t="s">
        <v>3572</v>
      </c>
      <c r="D100" s="158" t="s">
        <v>3866</v>
      </c>
      <c r="E100" s="159" t="s">
        <v>3867</v>
      </c>
      <c r="F100" s="159" t="s">
        <v>4058</v>
      </c>
      <c r="G100" s="160"/>
      <c r="H100" s="161" t="s">
        <v>4059</v>
      </c>
      <c r="I100" s="178"/>
      <c r="J100"/>
    </row>
    <row r="101" spans="1:10" ht="12.75">
      <c r="A101" s="164" t="s">
        <v>3099</v>
      </c>
      <c r="B101" s="165"/>
      <c r="C101" s="166" t="s">
        <v>3112</v>
      </c>
      <c r="D101" s="167" t="s">
        <v>4226</v>
      </c>
      <c r="E101" s="168" t="s">
        <v>3868</v>
      </c>
      <c r="F101" s="168" t="s">
        <v>4458</v>
      </c>
      <c r="G101" s="169"/>
      <c r="H101" s="154" t="s">
        <v>4060</v>
      </c>
      <c r="I101" s="178"/>
      <c r="J101"/>
    </row>
    <row r="102" spans="1:10" ht="12.75">
      <c r="A102" s="155" t="s">
        <v>4459</v>
      </c>
      <c r="B102" s="156">
        <v>134</v>
      </c>
      <c r="C102" s="157" t="s">
        <v>3609</v>
      </c>
      <c r="D102" s="158" t="s">
        <v>4138</v>
      </c>
      <c r="E102" s="159" t="s">
        <v>4139</v>
      </c>
      <c r="F102" s="159" t="s">
        <v>4460</v>
      </c>
      <c r="G102" s="160"/>
      <c r="H102" s="161" t="s">
        <v>4461</v>
      </c>
      <c r="I102" s="178"/>
      <c r="J102"/>
    </row>
    <row r="103" spans="1:10" ht="12.75">
      <c r="A103" s="164" t="s">
        <v>3099</v>
      </c>
      <c r="B103" s="165"/>
      <c r="C103" s="166" t="s">
        <v>3112</v>
      </c>
      <c r="D103" s="167" t="s">
        <v>3898</v>
      </c>
      <c r="E103" s="168" t="s">
        <v>3872</v>
      </c>
      <c r="F103" s="168" t="s">
        <v>3852</v>
      </c>
      <c r="G103" s="169"/>
      <c r="H103" s="154" t="s">
        <v>4462</v>
      </c>
      <c r="I103" s="178"/>
      <c r="J103"/>
    </row>
    <row r="104" spans="1:10" ht="12.75">
      <c r="A104" s="155" t="s">
        <v>4463</v>
      </c>
      <c r="B104" s="156">
        <v>42</v>
      </c>
      <c r="C104" s="157" t="s">
        <v>3520</v>
      </c>
      <c r="D104" s="158" t="s">
        <v>3736</v>
      </c>
      <c r="E104" s="159" t="s">
        <v>3737</v>
      </c>
      <c r="F104" s="159" t="s">
        <v>3983</v>
      </c>
      <c r="G104" s="160"/>
      <c r="H104" s="161" t="s">
        <v>3984</v>
      </c>
      <c r="I104" s="178"/>
      <c r="J104"/>
    </row>
    <row r="105" spans="1:10" ht="12.75">
      <c r="A105" s="164" t="s">
        <v>3100</v>
      </c>
      <c r="B105" s="165"/>
      <c r="C105" s="166" t="s">
        <v>3118</v>
      </c>
      <c r="D105" s="167" t="s">
        <v>4227</v>
      </c>
      <c r="E105" s="168" t="s">
        <v>3875</v>
      </c>
      <c r="F105" s="168" t="s">
        <v>4228</v>
      </c>
      <c r="G105" s="169"/>
      <c r="H105" s="154" t="s">
        <v>3985</v>
      </c>
      <c r="I105" s="178"/>
      <c r="J105"/>
    </row>
    <row r="106" spans="1:10" ht="12.75">
      <c r="A106" s="155" t="s">
        <v>4464</v>
      </c>
      <c r="B106" s="156">
        <v>66</v>
      </c>
      <c r="C106" s="157" t="s">
        <v>3544</v>
      </c>
      <c r="D106" s="158" t="s">
        <v>3739</v>
      </c>
      <c r="E106" s="159" t="s">
        <v>3740</v>
      </c>
      <c r="F106" s="159" t="s">
        <v>3789</v>
      </c>
      <c r="G106" s="160"/>
      <c r="H106" s="161" t="s">
        <v>3986</v>
      </c>
      <c r="I106" s="178"/>
      <c r="J106"/>
    </row>
    <row r="107" spans="1:10" ht="12.75">
      <c r="A107" s="164" t="s">
        <v>3100</v>
      </c>
      <c r="B107" s="165"/>
      <c r="C107" s="166" t="s">
        <v>3041</v>
      </c>
      <c r="D107" s="167" t="s">
        <v>4228</v>
      </c>
      <c r="E107" s="168" t="s">
        <v>4061</v>
      </c>
      <c r="F107" s="168" t="s">
        <v>4236</v>
      </c>
      <c r="G107" s="169"/>
      <c r="H107" s="154" t="s">
        <v>3987</v>
      </c>
      <c r="I107" s="178"/>
      <c r="J107"/>
    </row>
    <row r="108" spans="1:10" ht="12.75">
      <c r="A108" s="155" t="s">
        <v>4465</v>
      </c>
      <c r="B108" s="156">
        <v>35</v>
      </c>
      <c r="C108" s="157" t="s">
        <v>3513</v>
      </c>
      <c r="D108" s="158" t="s">
        <v>3742</v>
      </c>
      <c r="E108" s="159" t="s">
        <v>3743</v>
      </c>
      <c r="F108" s="159" t="s">
        <v>3833</v>
      </c>
      <c r="G108" s="160"/>
      <c r="H108" s="161" t="s">
        <v>3834</v>
      </c>
      <c r="I108" s="178"/>
      <c r="J108"/>
    </row>
    <row r="109" spans="1:10" ht="12.75">
      <c r="A109" s="164" t="s">
        <v>3102</v>
      </c>
      <c r="B109" s="165"/>
      <c r="C109" s="166" t="s">
        <v>3154</v>
      </c>
      <c r="D109" s="167" t="s">
        <v>3831</v>
      </c>
      <c r="E109" s="168" t="s">
        <v>3928</v>
      </c>
      <c r="F109" s="168" t="s">
        <v>3763</v>
      </c>
      <c r="G109" s="169"/>
      <c r="H109" s="154" t="s">
        <v>3835</v>
      </c>
      <c r="I109" s="178"/>
      <c r="J109"/>
    </row>
    <row r="110" spans="1:10" ht="12.75">
      <c r="A110" s="155" t="s">
        <v>4466</v>
      </c>
      <c r="B110" s="156">
        <v>32</v>
      </c>
      <c r="C110" s="157" t="s">
        <v>3486</v>
      </c>
      <c r="D110" s="158" t="s">
        <v>3487</v>
      </c>
      <c r="E110" s="159" t="s">
        <v>3488</v>
      </c>
      <c r="F110" s="159" t="s">
        <v>3836</v>
      </c>
      <c r="G110" s="160"/>
      <c r="H110" s="161" t="s">
        <v>3837</v>
      </c>
      <c r="I110" s="178"/>
      <c r="J110"/>
    </row>
    <row r="111" spans="1:10" ht="12.75">
      <c r="A111" s="164" t="s">
        <v>3102</v>
      </c>
      <c r="B111" s="165"/>
      <c r="C111" s="166" t="s">
        <v>3154</v>
      </c>
      <c r="D111" s="167" t="s">
        <v>4229</v>
      </c>
      <c r="E111" s="168" t="s">
        <v>4062</v>
      </c>
      <c r="F111" s="168" t="s">
        <v>4467</v>
      </c>
      <c r="G111" s="169"/>
      <c r="H111" s="154" t="s">
        <v>3838</v>
      </c>
      <c r="I111" s="178"/>
      <c r="J111"/>
    </row>
    <row r="112" spans="1:10" ht="12.75">
      <c r="A112" s="155" t="s">
        <v>4468</v>
      </c>
      <c r="B112" s="156">
        <v>61</v>
      </c>
      <c r="C112" s="157" t="s">
        <v>3539</v>
      </c>
      <c r="D112" s="158" t="s">
        <v>3738</v>
      </c>
      <c r="E112" s="159" t="s">
        <v>3491</v>
      </c>
      <c r="F112" s="159" t="s">
        <v>3969</v>
      </c>
      <c r="G112" s="160"/>
      <c r="H112" s="161" t="s">
        <v>3988</v>
      </c>
      <c r="I112" s="178"/>
      <c r="J112"/>
    </row>
    <row r="113" spans="1:10" ht="12.75">
      <c r="A113" s="164" t="s">
        <v>3098</v>
      </c>
      <c r="B113" s="165"/>
      <c r="C113" s="166" t="s">
        <v>3124</v>
      </c>
      <c r="D113" s="167" t="s">
        <v>3879</v>
      </c>
      <c r="E113" s="168" t="s">
        <v>4063</v>
      </c>
      <c r="F113" s="168" t="s">
        <v>4452</v>
      </c>
      <c r="G113" s="169"/>
      <c r="H113" s="154" t="s">
        <v>3989</v>
      </c>
      <c r="I113" s="178"/>
      <c r="J113"/>
    </row>
    <row r="114" spans="1:10" ht="12.75">
      <c r="A114" s="155" t="s">
        <v>4469</v>
      </c>
      <c r="B114" s="156">
        <v>45</v>
      </c>
      <c r="C114" s="157" t="s">
        <v>3523</v>
      </c>
      <c r="D114" s="158" t="s">
        <v>3750</v>
      </c>
      <c r="E114" s="159" t="s">
        <v>3751</v>
      </c>
      <c r="F114" s="159" t="s">
        <v>3972</v>
      </c>
      <c r="G114" s="160"/>
      <c r="H114" s="161" t="s">
        <v>3990</v>
      </c>
      <c r="I114" s="178"/>
      <c r="J114"/>
    </row>
    <row r="115" spans="1:10" ht="12.75">
      <c r="A115" s="164" t="s">
        <v>3158</v>
      </c>
      <c r="B115" s="165"/>
      <c r="C115" s="166" t="s">
        <v>3116</v>
      </c>
      <c r="D115" s="167" t="s">
        <v>3885</v>
      </c>
      <c r="E115" s="168" t="s">
        <v>3917</v>
      </c>
      <c r="F115" s="168" t="s">
        <v>4470</v>
      </c>
      <c r="G115" s="169"/>
      <c r="H115" s="154" t="s">
        <v>3991</v>
      </c>
      <c r="I115" s="178"/>
      <c r="J115"/>
    </row>
    <row r="116" spans="1:10" ht="12.75">
      <c r="A116" s="155" t="s">
        <v>4471</v>
      </c>
      <c r="B116" s="156">
        <v>77</v>
      </c>
      <c r="C116" s="157" t="s">
        <v>3555</v>
      </c>
      <c r="D116" s="158" t="s">
        <v>3886</v>
      </c>
      <c r="E116" s="159" t="s">
        <v>3887</v>
      </c>
      <c r="F116" s="159" t="s">
        <v>4064</v>
      </c>
      <c r="G116" s="160"/>
      <c r="H116" s="161" t="s">
        <v>4065</v>
      </c>
      <c r="I116" s="178"/>
      <c r="J116"/>
    </row>
    <row r="117" spans="1:10" ht="12.75">
      <c r="A117" s="164" t="s">
        <v>3100</v>
      </c>
      <c r="B117" s="165"/>
      <c r="C117" s="166" t="s">
        <v>2572</v>
      </c>
      <c r="D117" s="167" t="s">
        <v>4231</v>
      </c>
      <c r="E117" s="168" t="s">
        <v>3772</v>
      </c>
      <c r="F117" s="168" t="s">
        <v>4015</v>
      </c>
      <c r="G117" s="169"/>
      <c r="H117" s="154" t="s">
        <v>4067</v>
      </c>
      <c r="I117" s="178"/>
      <c r="J117"/>
    </row>
    <row r="118" spans="1:10" ht="12.75">
      <c r="A118" s="155" t="s">
        <v>4472</v>
      </c>
      <c r="B118" s="156">
        <v>111</v>
      </c>
      <c r="C118" s="157" t="s">
        <v>3587</v>
      </c>
      <c r="D118" s="158" t="s">
        <v>4140</v>
      </c>
      <c r="E118" s="159" t="s">
        <v>4141</v>
      </c>
      <c r="F118" s="159" t="s">
        <v>3667</v>
      </c>
      <c r="G118" s="160"/>
      <c r="H118" s="161" t="s">
        <v>4232</v>
      </c>
      <c r="I118" s="178"/>
      <c r="J118"/>
    </row>
    <row r="119" spans="1:10" ht="12.75">
      <c r="A119" s="164" t="s">
        <v>3100</v>
      </c>
      <c r="B119" s="165"/>
      <c r="C119" s="166" t="s">
        <v>3323</v>
      </c>
      <c r="D119" s="167" t="s">
        <v>4233</v>
      </c>
      <c r="E119" s="168" t="s">
        <v>3756</v>
      </c>
      <c r="F119" s="168" t="s">
        <v>3824</v>
      </c>
      <c r="G119" s="169"/>
      <c r="H119" s="154" t="s">
        <v>4234</v>
      </c>
      <c r="I119" s="178"/>
      <c r="J119"/>
    </row>
    <row r="120" spans="1:10" ht="12.75">
      <c r="A120" s="155" t="s">
        <v>4069</v>
      </c>
      <c r="B120" s="156">
        <v>65</v>
      </c>
      <c r="C120" s="157" t="s">
        <v>3543</v>
      </c>
      <c r="D120" s="158" t="s">
        <v>3752</v>
      </c>
      <c r="E120" s="159" t="s">
        <v>3753</v>
      </c>
      <c r="F120" s="159" t="s">
        <v>3992</v>
      </c>
      <c r="G120" s="160"/>
      <c r="H120" s="161" t="s">
        <v>3993</v>
      </c>
      <c r="I120" s="178"/>
      <c r="J120"/>
    </row>
    <row r="121" spans="1:10" ht="12.75">
      <c r="A121" s="164" t="s">
        <v>3100</v>
      </c>
      <c r="B121" s="165"/>
      <c r="C121" s="166" t="s">
        <v>3118</v>
      </c>
      <c r="D121" s="167" t="s">
        <v>3741</v>
      </c>
      <c r="E121" s="168" t="s">
        <v>4068</v>
      </c>
      <c r="F121" s="168" t="s">
        <v>3888</v>
      </c>
      <c r="G121" s="169"/>
      <c r="H121" s="154" t="s">
        <v>3994</v>
      </c>
      <c r="I121" s="178"/>
      <c r="J121"/>
    </row>
    <row r="122" spans="1:10" ht="12.75">
      <c r="A122" s="155" t="s">
        <v>4473</v>
      </c>
      <c r="B122" s="156">
        <v>64</v>
      </c>
      <c r="C122" s="157" t="s">
        <v>3542</v>
      </c>
      <c r="D122" s="158" t="s">
        <v>3745</v>
      </c>
      <c r="E122" s="159" t="s">
        <v>3746</v>
      </c>
      <c r="F122" s="159" t="s">
        <v>3995</v>
      </c>
      <c r="G122" s="160"/>
      <c r="H122" s="161" t="s">
        <v>3996</v>
      </c>
      <c r="I122" s="178"/>
      <c r="J122"/>
    </row>
    <row r="123" spans="1:10" ht="12.75">
      <c r="A123" s="164" t="s">
        <v>3105</v>
      </c>
      <c r="B123" s="165"/>
      <c r="C123" s="166" t="s">
        <v>2697</v>
      </c>
      <c r="D123" s="167" t="s">
        <v>4235</v>
      </c>
      <c r="E123" s="168" t="s">
        <v>3883</v>
      </c>
      <c r="F123" s="168" t="s">
        <v>3931</v>
      </c>
      <c r="G123" s="169"/>
      <c r="H123" s="154" t="s">
        <v>3997</v>
      </c>
      <c r="I123" s="178"/>
      <c r="J123"/>
    </row>
    <row r="124" spans="1:10" ht="12.75">
      <c r="A124" s="155" t="s">
        <v>4474</v>
      </c>
      <c r="B124" s="156">
        <v>40</v>
      </c>
      <c r="C124" s="157" t="s">
        <v>3518</v>
      </c>
      <c r="D124" s="158" t="s">
        <v>3754</v>
      </c>
      <c r="E124" s="159" t="s">
        <v>3755</v>
      </c>
      <c r="F124" s="159" t="s">
        <v>3839</v>
      </c>
      <c r="G124" s="160"/>
      <c r="H124" s="161" t="s">
        <v>3840</v>
      </c>
      <c r="I124" s="178"/>
      <c r="J124"/>
    </row>
    <row r="125" spans="1:10" ht="12.75">
      <c r="A125" s="164" t="s">
        <v>3100</v>
      </c>
      <c r="B125" s="165"/>
      <c r="C125" s="166" t="s">
        <v>3118</v>
      </c>
      <c r="D125" s="167" t="s">
        <v>4236</v>
      </c>
      <c r="E125" s="168" t="s">
        <v>4070</v>
      </c>
      <c r="F125" s="168" t="s">
        <v>4061</v>
      </c>
      <c r="G125" s="169"/>
      <c r="H125" s="154" t="s">
        <v>3841</v>
      </c>
      <c r="I125" s="178"/>
      <c r="J125"/>
    </row>
    <row r="126" spans="1:10" ht="12.75">
      <c r="A126" s="155" t="s">
        <v>4475</v>
      </c>
      <c r="B126" s="156">
        <v>93</v>
      </c>
      <c r="C126" s="157" t="s">
        <v>3571</v>
      </c>
      <c r="D126" s="158" t="s">
        <v>3490</v>
      </c>
      <c r="E126" s="159" t="s">
        <v>3892</v>
      </c>
      <c r="F126" s="159" t="s">
        <v>3980</v>
      </c>
      <c r="G126" s="160"/>
      <c r="H126" s="161" t="s">
        <v>4071</v>
      </c>
      <c r="I126" s="178"/>
      <c r="J126"/>
    </row>
    <row r="127" spans="1:10" ht="12.75">
      <c r="A127" s="164" t="s">
        <v>3098</v>
      </c>
      <c r="B127" s="165"/>
      <c r="C127" s="166" t="s">
        <v>3151</v>
      </c>
      <c r="D127" s="167" t="s">
        <v>4237</v>
      </c>
      <c r="E127" s="168" t="s">
        <v>4072</v>
      </c>
      <c r="F127" s="168" t="s">
        <v>4457</v>
      </c>
      <c r="G127" s="169"/>
      <c r="H127" s="154" t="s">
        <v>4073</v>
      </c>
      <c r="I127" s="178"/>
      <c r="J127"/>
    </row>
    <row r="128" spans="1:10" ht="12.75">
      <c r="A128" s="155" t="s">
        <v>4476</v>
      </c>
      <c r="B128" s="156">
        <v>92</v>
      </c>
      <c r="C128" s="157" t="s">
        <v>3570</v>
      </c>
      <c r="D128" s="158" t="s">
        <v>3889</v>
      </c>
      <c r="E128" s="159" t="s">
        <v>3890</v>
      </c>
      <c r="F128" s="159" t="s">
        <v>4074</v>
      </c>
      <c r="G128" s="160"/>
      <c r="H128" s="161" t="s">
        <v>4075</v>
      </c>
      <c r="I128" s="178"/>
      <c r="J128"/>
    </row>
    <row r="129" spans="1:10" ht="12.75">
      <c r="A129" s="164" t="s">
        <v>3098</v>
      </c>
      <c r="B129" s="165"/>
      <c r="C129" s="166" t="s">
        <v>2861</v>
      </c>
      <c r="D129" s="167" t="s">
        <v>4171</v>
      </c>
      <c r="E129" s="168" t="s">
        <v>4076</v>
      </c>
      <c r="F129" s="168" t="s">
        <v>4477</v>
      </c>
      <c r="G129" s="169"/>
      <c r="H129" s="154" t="s">
        <v>4077</v>
      </c>
      <c r="I129" s="178"/>
      <c r="J129"/>
    </row>
    <row r="130" spans="1:10" ht="12.75">
      <c r="A130" s="155" t="s">
        <v>4240</v>
      </c>
      <c r="B130" s="156">
        <v>112</v>
      </c>
      <c r="C130" s="157" t="s">
        <v>3588</v>
      </c>
      <c r="D130" s="158" t="s">
        <v>4142</v>
      </c>
      <c r="E130" s="159" t="s">
        <v>4143</v>
      </c>
      <c r="F130" s="159" t="s">
        <v>4238</v>
      </c>
      <c r="G130" s="160"/>
      <c r="H130" s="161" t="s">
        <v>3843</v>
      </c>
      <c r="I130" s="178"/>
      <c r="J130"/>
    </row>
    <row r="131" spans="1:10" ht="12.75">
      <c r="A131" s="164" t="s">
        <v>3098</v>
      </c>
      <c r="B131" s="165"/>
      <c r="C131" s="166" t="s">
        <v>3151</v>
      </c>
      <c r="D131" s="167" t="s">
        <v>4239</v>
      </c>
      <c r="E131" s="168" t="s">
        <v>4144</v>
      </c>
      <c r="F131" s="168" t="s">
        <v>4478</v>
      </c>
      <c r="G131" s="169"/>
      <c r="H131" s="154" t="s">
        <v>3844</v>
      </c>
      <c r="I131" s="178"/>
      <c r="J131"/>
    </row>
    <row r="132" spans="1:10" ht="12.75">
      <c r="A132" s="155" t="s">
        <v>4479</v>
      </c>
      <c r="B132" s="156">
        <v>23</v>
      </c>
      <c r="C132" s="157" t="s">
        <v>3489</v>
      </c>
      <c r="D132" s="158" t="s">
        <v>3490</v>
      </c>
      <c r="E132" s="159" t="s">
        <v>3491</v>
      </c>
      <c r="F132" s="159" t="s">
        <v>3802</v>
      </c>
      <c r="G132" s="160"/>
      <c r="H132" s="161" t="s">
        <v>3843</v>
      </c>
      <c r="I132" s="178"/>
      <c r="J132"/>
    </row>
    <row r="133" spans="1:10" ht="12.75">
      <c r="A133" s="164" t="s">
        <v>3102</v>
      </c>
      <c r="B133" s="165"/>
      <c r="C133" s="166" t="s">
        <v>3153</v>
      </c>
      <c r="D133" s="167" t="s">
        <v>4241</v>
      </c>
      <c r="E133" s="168" t="s">
        <v>4063</v>
      </c>
      <c r="F133" s="168" t="s">
        <v>3744</v>
      </c>
      <c r="G133" s="169"/>
      <c r="H133" s="154" t="s">
        <v>3844</v>
      </c>
      <c r="I133" s="178"/>
      <c r="J133"/>
    </row>
    <row r="134" spans="1:10" ht="12.75">
      <c r="A134" s="155" t="s">
        <v>4480</v>
      </c>
      <c r="B134" s="156">
        <v>79</v>
      </c>
      <c r="C134" s="157" t="s">
        <v>3557</v>
      </c>
      <c r="D134" s="158" t="s">
        <v>3893</v>
      </c>
      <c r="E134" s="159" t="s">
        <v>3894</v>
      </c>
      <c r="F134" s="159" t="s">
        <v>4079</v>
      </c>
      <c r="G134" s="160"/>
      <c r="H134" s="161" t="s">
        <v>4080</v>
      </c>
      <c r="I134" s="178"/>
      <c r="J134"/>
    </row>
    <row r="135" spans="1:10" ht="12.75">
      <c r="A135" s="164" t="s">
        <v>3105</v>
      </c>
      <c r="B135" s="165"/>
      <c r="C135" s="166" t="s">
        <v>3056</v>
      </c>
      <c r="D135" s="167" t="s">
        <v>4125</v>
      </c>
      <c r="E135" s="168" t="s">
        <v>4081</v>
      </c>
      <c r="F135" s="168" t="s">
        <v>4222</v>
      </c>
      <c r="G135" s="169"/>
      <c r="H135" s="154" t="s">
        <v>4082</v>
      </c>
      <c r="I135" s="178"/>
      <c r="J135"/>
    </row>
    <row r="136" spans="1:10" ht="12.75">
      <c r="A136" s="155" t="s">
        <v>4243</v>
      </c>
      <c r="B136" s="156">
        <v>68</v>
      </c>
      <c r="C136" s="157" t="s">
        <v>3546</v>
      </c>
      <c r="D136" s="158" t="s">
        <v>3748</v>
      </c>
      <c r="E136" s="159" t="s">
        <v>3749</v>
      </c>
      <c r="F136" s="159" t="s">
        <v>4083</v>
      </c>
      <c r="G136" s="160"/>
      <c r="H136" s="161" t="s">
        <v>4084</v>
      </c>
      <c r="I136" s="178"/>
      <c r="J136"/>
    </row>
    <row r="137" spans="1:10" ht="12.75">
      <c r="A137" s="164" t="s">
        <v>3099</v>
      </c>
      <c r="B137" s="165"/>
      <c r="C137" s="166" t="s">
        <v>2700</v>
      </c>
      <c r="D137" s="167" t="s">
        <v>3917</v>
      </c>
      <c r="E137" s="168" t="s">
        <v>3884</v>
      </c>
      <c r="F137" s="168" t="s">
        <v>2160</v>
      </c>
      <c r="G137" s="169"/>
      <c r="H137" s="154" t="s">
        <v>4086</v>
      </c>
      <c r="I137" s="178"/>
      <c r="J137"/>
    </row>
    <row r="138" spans="1:10" ht="12.75">
      <c r="A138" s="155" t="s">
        <v>4481</v>
      </c>
      <c r="B138" s="156">
        <v>63</v>
      </c>
      <c r="C138" s="157" t="s">
        <v>3541</v>
      </c>
      <c r="D138" s="158" t="s">
        <v>3757</v>
      </c>
      <c r="E138" s="159" t="s">
        <v>3758</v>
      </c>
      <c r="F138" s="159" t="s">
        <v>3836</v>
      </c>
      <c r="G138" s="160"/>
      <c r="H138" s="161" t="s">
        <v>3998</v>
      </c>
      <c r="I138" s="178"/>
      <c r="J138"/>
    </row>
    <row r="139" spans="1:10" ht="12.75">
      <c r="A139" s="164" t="s">
        <v>3099</v>
      </c>
      <c r="B139" s="165"/>
      <c r="C139" s="166" t="s">
        <v>3132</v>
      </c>
      <c r="D139" s="167" t="s">
        <v>4244</v>
      </c>
      <c r="E139" s="168" t="s">
        <v>4087</v>
      </c>
      <c r="F139" s="168" t="s">
        <v>4482</v>
      </c>
      <c r="G139" s="169"/>
      <c r="H139" s="154" t="s">
        <v>3999</v>
      </c>
      <c r="I139" s="178"/>
      <c r="J139"/>
    </row>
    <row r="140" spans="1:10" ht="12.75">
      <c r="A140" s="155" t="s">
        <v>4483</v>
      </c>
      <c r="B140" s="156">
        <v>116</v>
      </c>
      <c r="C140" s="157" t="s">
        <v>3592</v>
      </c>
      <c r="D140" s="158" t="s">
        <v>4145</v>
      </c>
      <c r="E140" s="159" t="s">
        <v>4146</v>
      </c>
      <c r="F140" s="159" t="s">
        <v>4245</v>
      </c>
      <c r="G140" s="160"/>
      <c r="H140" s="161" t="s">
        <v>3998</v>
      </c>
      <c r="I140" s="178"/>
      <c r="J140"/>
    </row>
    <row r="141" spans="1:10" ht="12.75">
      <c r="A141" s="164" t="s">
        <v>3101</v>
      </c>
      <c r="B141" s="165"/>
      <c r="C141" s="166" t="s">
        <v>3056</v>
      </c>
      <c r="D141" s="167" t="s">
        <v>3907</v>
      </c>
      <c r="E141" s="168" t="s">
        <v>4147</v>
      </c>
      <c r="F141" s="168" t="s">
        <v>4484</v>
      </c>
      <c r="G141" s="169"/>
      <c r="H141" s="154" t="s">
        <v>3999</v>
      </c>
      <c r="I141" s="178"/>
      <c r="J141"/>
    </row>
    <row r="142" spans="1:10" ht="12.75">
      <c r="A142" s="155" t="s">
        <v>4485</v>
      </c>
      <c r="B142" s="156">
        <v>85</v>
      </c>
      <c r="C142" s="157" t="s">
        <v>3563</v>
      </c>
      <c r="D142" s="158" t="s">
        <v>3895</v>
      </c>
      <c r="E142" s="159" t="s">
        <v>3896</v>
      </c>
      <c r="F142" s="159" t="s">
        <v>4088</v>
      </c>
      <c r="G142" s="160"/>
      <c r="H142" s="161" t="s">
        <v>4089</v>
      </c>
      <c r="I142" s="178"/>
      <c r="J142"/>
    </row>
    <row r="143" spans="1:10" ht="12.75">
      <c r="A143" s="164" t="s">
        <v>3158</v>
      </c>
      <c r="B143" s="165"/>
      <c r="C143" s="166" t="s">
        <v>3112</v>
      </c>
      <c r="D143" s="167" t="s">
        <v>4218</v>
      </c>
      <c r="E143" s="168" t="s">
        <v>4090</v>
      </c>
      <c r="F143" s="168" t="s">
        <v>4486</v>
      </c>
      <c r="G143" s="169"/>
      <c r="H143" s="154" t="s">
        <v>4091</v>
      </c>
      <c r="I143" s="178"/>
      <c r="J143"/>
    </row>
    <row r="144" spans="1:10" ht="12.75">
      <c r="A144" s="155" t="s">
        <v>4487</v>
      </c>
      <c r="B144" s="156">
        <v>84</v>
      </c>
      <c r="C144" s="157" t="s">
        <v>3562</v>
      </c>
      <c r="D144" s="158" t="s">
        <v>3900</v>
      </c>
      <c r="E144" s="159" t="s">
        <v>3901</v>
      </c>
      <c r="F144" s="159" t="s">
        <v>4092</v>
      </c>
      <c r="G144" s="160"/>
      <c r="H144" s="161" t="s">
        <v>4093</v>
      </c>
      <c r="I144" s="178"/>
      <c r="J144"/>
    </row>
    <row r="145" spans="1:10" ht="12.75">
      <c r="A145" s="164" t="s">
        <v>3100</v>
      </c>
      <c r="B145" s="165"/>
      <c r="C145" s="166" t="s">
        <v>2721</v>
      </c>
      <c r="D145" s="167" t="s">
        <v>3899</v>
      </c>
      <c r="E145" s="168" t="s">
        <v>3912</v>
      </c>
      <c r="F145" s="168" t="s">
        <v>4488</v>
      </c>
      <c r="G145" s="169"/>
      <c r="H145" s="154" t="s">
        <v>4094</v>
      </c>
      <c r="I145" s="178"/>
      <c r="J145"/>
    </row>
    <row r="146" spans="1:10" ht="12.75">
      <c r="A146" s="155" t="s">
        <v>4489</v>
      </c>
      <c r="B146" s="156">
        <v>24</v>
      </c>
      <c r="C146" s="157" t="s">
        <v>3493</v>
      </c>
      <c r="D146" s="158" t="s">
        <v>3494</v>
      </c>
      <c r="E146" s="159" t="s">
        <v>3495</v>
      </c>
      <c r="F146" s="159" t="s">
        <v>3680</v>
      </c>
      <c r="G146" s="160"/>
      <c r="H146" s="161" t="s">
        <v>3681</v>
      </c>
      <c r="I146" s="178"/>
      <c r="J146"/>
    </row>
    <row r="147" spans="1:10" ht="12.75">
      <c r="A147" s="164" t="s">
        <v>3158</v>
      </c>
      <c r="B147" s="165"/>
      <c r="C147" s="166" t="s">
        <v>3116</v>
      </c>
      <c r="D147" s="167" t="s">
        <v>4230</v>
      </c>
      <c r="E147" s="168" t="s">
        <v>4095</v>
      </c>
      <c r="F147" s="168" t="s">
        <v>4490</v>
      </c>
      <c r="G147" s="169"/>
      <c r="H147" s="154" t="s">
        <v>3683</v>
      </c>
      <c r="I147" s="178"/>
      <c r="J147"/>
    </row>
    <row r="148" spans="1:10" ht="12.75">
      <c r="A148" s="155" t="s">
        <v>4491</v>
      </c>
      <c r="B148" s="156">
        <v>71</v>
      </c>
      <c r="C148" s="157" t="s">
        <v>3549</v>
      </c>
      <c r="D148" s="158" t="s">
        <v>3902</v>
      </c>
      <c r="E148" s="159" t="s">
        <v>3903</v>
      </c>
      <c r="F148" s="159" t="s">
        <v>4002</v>
      </c>
      <c r="G148" s="160"/>
      <c r="H148" s="161" t="s">
        <v>4096</v>
      </c>
      <c r="I148" s="178"/>
      <c r="J148"/>
    </row>
    <row r="149" spans="1:10" ht="12.75">
      <c r="A149" s="164" t="s">
        <v>3099</v>
      </c>
      <c r="B149" s="165"/>
      <c r="C149" s="166" t="s">
        <v>2555</v>
      </c>
      <c r="D149" s="167" t="s">
        <v>4246</v>
      </c>
      <c r="E149" s="168" t="s">
        <v>4085</v>
      </c>
      <c r="F149" s="168" t="s">
        <v>4233</v>
      </c>
      <c r="G149" s="169"/>
      <c r="H149" s="154" t="s">
        <v>4097</v>
      </c>
      <c r="I149" s="178"/>
      <c r="J149"/>
    </row>
    <row r="150" spans="1:10" ht="12.75">
      <c r="A150" s="155" t="s">
        <v>4492</v>
      </c>
      <c r="B150" s="156">
        <v>74</v>
      </c>
      <c r="C150" s="157" t="s">
        <v>3552</v>
      </c>
      <c r="D150" s="158" t="s">
        <v>3905</v>
      </c>
      <c r="E150" s="159" t="s">
        <v>3906</v>
      </c>
      <c r="F150" s="159" t="s">
        <v>3839</v>
      </c>
      <c r="G150" s="160"/>
      <c r="H150" s="161" t="s">
        <v>4098</v>
      </c>
      <c r="I150" s="178"/>
      <c r="J150"/>
    </row>
    <row r="151" spans="1:10" ht="12.75">
      <c r="A151" s="164" t="s">
        <v>3101</v>
      </c>
      <c r="B151" s="165"/>
      <c r="C151" s="166" t="s">
        <v>2847</v>
      </c>
      <c r="D151" s="167" t="s">
        <v>4247</v>
      </c>
      <c r="E151" s="168" t="s">
        <v>4099</v>
      </c>
      <c r="F151" s="168" t="s">
        <v>4493</v>
      </c>
      <c r="G151" s="169"/>
      <c r="H151" s="154" t="s">
        <v>4100</v>
      </c>
      <c r="I151" s="178"/>
      <c r="J151"/>
    </row>
    <row r="152" spans="1:10" ht="12.75">
      <c r="A152" s="155" t="s">
        <v>4494</v>
      </c>
      <c r="B152" s="156">
        <v>52</v>
      </c>
      <c r="C152" s="157" t="s">
        <v>3530</v>
      </c>
      <c r="D152" s="158" t="s">
        <v>3759</v>
      </c>
      <c r="E152" s="159" t="s">
        <v>3760</v>
      </c>
      <c r="F152" s="159" t="s">
        <v>3833</v>
      </c>
      <c r="G152" s="160"/>
      <c r="H152" s="161" t="s">
        <v>4000</v>
      </c>
      <c r="I152" s="178"/>
      <c r="J152"/>
    </row>
    <row r="153" spans="1:10" ht="12.75">
      <c r="A153" s="164" t="s">
        <v>3158</v>
      </c>
      <c r="B153" s="165"/>
      <c r="C153" s="166" t="s">
        <v>3116</v>
      </c>
      <c r="D153" s="167" t="s">
        <v>4248</v>
      </c>
      <c r="E153" s="168" t="s">
        <v>4101</v>
      </c>
      <c r="F153" s="168" t="s">
        <v>4495</v>
      </c>
      <c r="G153" s="169"/>
      <c r="H153" s="154" t="s">
        <v>4001</v>
      </c>
      <c r="I153" s="178"/>
      <c r="J153"/>
    </row>
    <row r="154" spans="1:10" ht="12.75">
      <c r="A154" s="155" t="s">
        <v>4496</v>
      </c>
      <c r="B154" s="156">
        <v>86</v>
      </c>
      <c r="C154" s="157" t="s">
        <v>3564</v>
      </c>
      <c r="D154" s="158" t="s">
        <v>3910</v>
      </c>
      <c r="E154" s="159" t="s">
        <v>3911</v>
      </c>
      <c r="F154" s="159" t="s">
        <v>4102</v>
      </c>
      <c r="G154" s="160"/>
      <c r="H154" s="161" t="s">
        <v>4103</v>
      </c>
      <c r="I154" s="178"/>
      <c r="J154"/>
    </row>
    <row r="155" spans="1:10" ht="12.75">
      <c r="A155" s="164" t="s">
        <v>3100</v>
      </c>
      <c r="B155" s="165"/>
      <c r="C155" s="166" t="s">
        <v>2970</v>
      </c>
      <c r="D155" s="167" t="s">
        <v>3904</v>
      </c>
      <c r="E155" s="168" t="s">
        <v>4104</v>
      </c>
      <c r="F155" s="168" t="s">
        <v>4497</v>
      </c>
      <c r="G155" s="169"/>
      <c r="H155" s="154" t="s">
        <v>4105</v>
      </c>
      <c r="I155" s="178"/>
      <c r="J155"/>
    </row>
    <row r="156" spans="1:10" ht="12.75">
      <c r="A156" s="155" t="s">
        <v>4498</v>
      </c>
      <c r="B156" s="156">
        <v>97</v>
      </c>
      <c r="C156" s="157" t="s">
        <v>3574</v>
      </c>
      <c r="D156" s="158" t="s">
        <v>3908</v>
      </c>
      <c r="E156" s="159" t="s">
        <v>3909</v>
      </c>
      <c r="F156" s="159" t="s">
        <v>4106</v>
      </c>
      <c r="G156" s="160"/>
      <c r="H156" s="161" t="s">
        <v>4107</v>
      </c>
      <c r="I156" s="178"/>
      <c r="J156"/>
    </row>
    <row r="157" spans="1:10" ht="12.75">
      <c r="A157" s="164" t="s">
        <v>3101</v>
      </c>
      <c r="B157" s="165"/>
      <c r="C157" s="166" t="s">
        <v>3128</v>
      </c>
      <c r="D157" s="167" t="s">
        <v>4249</v>
      </c>
      <c r="E157" s="168" t="s">
        <v>4109</v>
      </c>
      <c r="F157" s="168" t="s">
        <v>4499</v>
      </c>
      <c r="G157" s="169"/>
      <c r="H157" s="154" t="s">
        <v>4110</v>
      </c>
      <c r="I157" s="178"/>
      <c r="J157"/>
    </row>
    <row r="158" spans="1:10" ht="12.75">
      <c r="A158" s="155" t="s">
        <v>4500</v>
      </c>
      <c r="B158" s="156">
        <v>41</v>
      </c>
      <c r="C158" s="157" t="s">
        <v>3519</v>
      </c>
      <c r="D158" s="158" t="s">
        <v>3761</v>
      </c>
      <c r="E158" s="159" t="s">
        <v>3762</v>
      </c>
      <c r="F158" s="159" t="s">
        <v>4002</v>
      </c>
      <c r="G158" s="160"/>
      <c r="H158" s="161" t="s">
        <v>4003</v>
      </c>
      <c r="I158" s="162"/>
      <c r="J158"/>
    </row>
    <row r="159" spans="1:10" ht="12.75">
      <c r="A159" s="164" t="s">
        <v>3098</v>
      </c>
      <c r="B159" s="165"/>
      <c r="C159" s="166" t="s">
        <v>2861</v>
      </c>
      <c r="D159" s="167" t="s">
        <v>4250</v>
      </c>
      <c r="E159" s="168" t="s">
        <v>4111</v>
      </c>
      <c r="F159" s="168" t="s">
        <v>4144</v>
      </c>
      <c r="G159" s="169"/>
      <c r="H159" s="154" t="s">
        <v>4004</v>
      </c>
      <c r="I159" s="162"/>
      <c r="J159"/>
    </row>
    <row r="160" spans="1:10" ht="12.75">
      <c r="A160" s="155" t="s">
        <v>4501</v>
      </c>
      <c r="B160" s="156">
        <v>70</v>
      </c>
      <c r="C160" s="157" t="s">
        <v>3548</v>
      </c>
      <c r="D160" s="158" t="s">
        <v>3764</v>
      </c>
      <c r="E160" s="159" t="s">
        <v>3765</v>
      </c>
      <c r="F160" s="159" t="s">
        <v>4112</v>
      </c>
      <c r="G160" s="160"/>
      <c r="H160" s="161" t="s">
        <v>4113</v>
      </c>
      <c r="I160" s="162"/>
      <c r="J160"/>
    </row>
    <row r="161" spans="1:10" ht="12.75">
      <c r="A161" s="164" t="s">
        <v>3100</v>
      </c>
      <c r="B161" s="165"/>
      <c r="C161" s="166" t="s">
        <v>3118</v>
      </c>
      <c r="D161" s="167" t="s">
        <v>4178</v>
      </c>
      <c r="E161" s="168" t="s">
        <v>4114</v>
      </c>
      <c r="F161" s="168" t="s">
        <v>3897</v>
      </c>
      <c r="G161" s="169"/>
      <c r="H161" s="154" t="s">
        <v>4115</v>
      </c>
      <c r="I161" s="162"/>
      <c r="J161"/>
    </row>
    <row r="162" spans="1:10" ht="12.75">
      <c r="A162" s="155" t="s">
        <v>2058</v>
      </c>
      <c r="B162" s="156">
        <v>106</v>
      </c>
      <c r="C162" s="157" t="s">
        <v>3582</v>
      </c>
      <c r="D162" s="158" t="s">
        <v>4149</v>
      </c>
      <c r="E162" s="159" t="s">
        <v>4150</v>
      </c>
      <c r="F162" s="159" t="s">
        <v>4251</v>
      </c>
      <c r="G162" s="160"/>
      <c r="H162" s="161" t="s">
        <v>4252</v>
      </c>
      <c r="I162" s="162"/>
      <c r="J162"/>
    </row>
    <row r="163" spans="1:10" ht="12.75">
      <c r="A163" s="164" t="s">
        <v>3101</v>
      </c>
      <c r="B163" s="165"/>
      <c r="C163" s="166" t="s">
        <v>2911</v>
      </c>
      <c r="D163" s="167" t="s">
        <v>4253</v>
      </c>
      <c r="E163" s="168" t="s">
        <v>4151</v>
      </c>
      <c r="F163" s="168" t="s">
        <v>4299</v>
      </c>
      <c r="G163" s="169"/>
      <c r="H163" s="154" t="s">
        <v>4254</v>
      </c>
      <c r="I163" s="162"/>
      <c r="J163"/>
    </row>
    <row r="164" spans="1:10" ht="12.75">
      <c r="A164" s="155" t="s">
        <v>4129</v>
      </c>
      <c r="B164" s="156">
        <v>89</v>
      </c>
      <c r="C164" s="157" t="s">
        <v>3567</v>
      </c>
      <c r="D164" s="158" t="s">
        <v>3918</v>
      </c>
      <c r="E164" s="159" t="s">
        <v>3919</v>
      </c>
      <c r="F164" s="159" t="s">
        <v>4116</v>
      </c>
      <c r="G164" s="160"/>
      <c r="H164" s="161" t="s">
        <v>4117</v>
      </c>
      <c r="I164" s="162"/>
      <c r="J164"/>
    </row>
    <row r="165" spans="1:10" ht="12.75">
      <c r="A165" s="164" t="s">
        <v>3101</v>
      </c>
      <c r="B165" s="165"/>
      <c r="C165" s="166" t="s">
        <v>2847</v>
      </c>
      <c r="D165" s="167" t="s">
        <v>4255</v>
      </c>
      <c r="E165" s="168" t="s">
        <v>4119</v>
      </c>
      <c r="F165" s="168" t="s">
        <v>2059</v>
      </c>
      <c r="G165" s="169"/>
      <c r="H165" s="154" t="s">
        <v>4120</v>
      </c>
      <c r="I165" s="162"/>
      <c r="J165"/>
    </row>
    <row r="166" spans="1:10" ht="12.75">
      <c r="A166" s="155" t="s">
        <v>2060</v>
      </c>
      <c r="B166" s="156">
        <v>108</v>
      </c>
      <c r="C166" s="157" t="s">
        <v>3584</v>
      </c>
      <c r="D166" s="158" t="s">
        <v>4152</v>
      </c>
      <c r="E166" s="159" t="s">
        <v>4153</v>
      </c>
      <c r="F166" s="159" t="s">
        <v>4079</v>
      </c>
      <c r="G166" s="160"/>
      <c r="H166" s="161" t="s">
        <v>4256</v>
      </c>
      <c r="I166" s="162"/>
      <c r="J166"/>
    </row>
    <row r="167" spans="1:10" ht="12.75">
      <c r="A167" s="164" t="s">
        <v>3100</v>
      </c>
      <c r="B167" s="165"/>
      <c r="C167" s="166" t="s">
        <v>2745</v>
      </c>
      <c r="D167" s="167" t="s">
        <v>4257</v>
      </c>
      <c r="E167" s="168" t="s">
        <v>4154</v>
      </c>
      <c r="F167" s="168" t="s">
        <v>3912</v>
      </c>
      <c r="G167" s="169"/>
      <c r="H167" s="154" t="s">
        <v>4258</v>
      </c>
      <c r="I167" s="162"/>
      <c r="J167"/>
    </row>
    <row r="168" spans="1:10" ht="12.75">
      <c r="A168" s="155" t="s">
        <v>2061</v>
      </c>
      <c r="B168" s="156">
        <v>90</v>
      </c>
      <c r="C168" s="157" t="s">
        <v>3568</v>
      </c>
      <c r="D168" s="158" t="s">
        <v>3914</v>
      </c>
      <c r="E168" s="159" t="s">
        <v>3915</v>
      </c>
      <c r="F168" s="159" t="s">
        <v>4121</v>
      </c>
      <c r="G168" s="160"/>
      <c r="H168" s="161" t="s">
        <v>4122</v>
      </c>
      <c r="I168" s="162"/>
      <c r="J168" s="215"/>
    </row>
    <row r="169" spans="1:10" ht="12.75">
      <c r="A169" s="164" t="s">
        <v>3101</v>
      </c>
      <c r="B169" s="165"/>
      <c r="C169" s="166" t="s">
        <v>2729</v>
      </c>
      <c r="D169" s="167" t="s">
        <v>4259</v>
      </c>
      <c r="E169" s="168" t="s">
        <v>3922</v>
      </c>
      <c r="F169" s="168" t="s">
        <v>4255</v>
      </c>
      <c r="G169" s="169"/>
      <c r="H169" s="154" t="s">
        <v>4123</v>
      </c>
      <c r="I169" s="162"/>
      <c r="J169"/>
    </row>
    <row r="170" spans="1:10" ht="12.75">
      <c r="A170" s="155" t="s">
        <v>4261</v>
      </c>
      <c r="B170" s="156">
        <v>138</v>
      </c>
      <c r="C170" s="157" t="s">
        <v>3613</v>
      </c>
      <c r="D170" s="158" t="s">
        <v>4155</v>
      </c>
      <c r="E170" s="159" t="s">
        <v>4158</v>
      </c>
      <c r="F170" s="159" t="s">
        <v>4074</v>
      </c>
      <c r="G170" s="160"/>
      <c r="H170" s="161" t="s">
        <v>2062</v>
      </c>
      <c r="I170" s="162"/>
      <c r="J170" s="215"/>
    </row>
    <row r="171" spans="1:10" ht="12.75">
      <c r="A171" s="164" t="s">
        <v>3098</v>
      </c>
      <c r="B171" s="165"/>
      <c r="C171" s="166" t="s">
        <v>2847</v>
      </c>
      <c r="D171" s="167" t="s">
        <v>4264</v>
      </c>
      <c r="E171" s="168" t="s">
        <v>4159</v>
      </c>
      <c r="F171" s="168" t="s">
        <v>4477</v>
      </c>
      <c r="G171" s="169"/>
      <c r="H171" s="154" t="s">
        <v>2063</v>
      </c>
      <c r="I171" s="162"/>
      <c r="J171"/>
    </row>
    <row r="172" spans="1:10" ht="12.75">
      <c r="A172" s="155" t="s">
        <v>2235</v>
      </c>
      <c r="B172" s="156">
        <v>129</v>
      </c>
      <c r="C172" s="157" t="s">
        <v>3604</v>
      </c>
      <c r="D172" s="158" t="s">
        <v>4160</v>
      </c>
      <c r="E172" s="159" t="s">
        <v>4161</v>
      </c>
      <c r="F172" s="159" t="s">
        <v>4102</v>
      </c>
      <c r="G172" s="160"/>
      <c r="H172" s="161" t="s">
        <v>2064</v>
      </c>
      <c r="I172" s="162"/>
      <c r="J172" s="215"/>
    </row>
    <row r="173" spans="1:10" ht="12.75">
      <c r="A173" s="164" t="s">
        <v>3100</v>
      </c>
      <c r="B173" s="165"/>
      <c r="C173" s="166" t="s">
        <v>2777</v>
      </c>
      <c r="D173" s="167" t="s">
        <v>4323</v>
      </c>
      <c r="E173" s="168" t="s">
        <v>4162</v>
      </c>
      <c r="F173" s="168" t="s">
        <v>4497</v>
      </c>
      <c r="G173" s="169"/>
      <c r="H173" s="154" t="s">
        <v>2065</v>
      </c>
      <c r="I173" s="162"/>
      <c r="J173"/>
    </row>
    <row r="174" spans="1:10" ht="12.75">
      <c r="A174" s="155" t="s">
        <v>2236</v>
      </c>
      <c r="B174" s="156">
        <v>132</v>
      </c>
      <c r="C174" s="157" t="s">
        <v>3607</v>
      </c>
      <c r="D174" s="158" t="s">
        <v>4160</v>
      </c>
      <c r="E174" s="159" t="s">
        <v>3499</v>
      </c>
      <c r="F174" s="159" t="s">
        <v>3829</v>
      </c>
      <c r="G174" s="160"/>
      <c r="H174" s="161" t="s">
        <v>2066</v>
      </c>
      <c r="I174" s="162"/>
      <c r="J174" s="215"/>
    </row>
    <row r="175" spans="1:10" ht="12.75">
      <c r="A175" s="164" t="s">
        <v>3100</v>
      </c>
      <c r="B175" s="165"/>
      <c r="C175" s="166" t="s">
        <v>2745</v>
      </c>
      <c r="D175" s="167" t="s">
        <v>4323</v>
      </c>
      <c r="E175" s="168" t="s">
        <v>4163</v>
      </c>
      <c r="F175" s="168" t="s">
        <v>2067</v>
      </c>
      <c r="G175" s="169"/>
      <c r="H175" s="154" t="s">
        <v>2068</v>
      </c>
      <c r="I175" s="162"/>
      <c r="J175"/>
    </row>
    <row r="176" spans="1:10" ht="12.75">
      <c r="A176" s="155" t="s">
        <v>2237</v>
      </c>
      <c r="B176" s="156">
        <v>114</v>
      </c>
      <c r="C176" s="157" t="s">
        <v>3590</v>
      </c>
      <c r="D176" s="158" t="s">
        <v>4155</v>
      </c>
      <c r="E176" s="159" t="s">
        <v>4156</v>
      </c>
      <c r="F176" s="159" t="s">
        <v>4262</v>
      </c>
      <c r="G176" s="160"/>
      <c r="H176" s="161" t="s">
        <v>4263</v>
      </c>
      <c r="I176" s="162"/>
      <c r="J176" s="215"/>
    </row>
    <row r="177" spans="1:10" ht="12.75">
      <c r="A177" s="164" t="s">
        <v>3098</v>
      </c>
      <c r="B177" s="165"/>
      <c r="C177" s="166" t="s">
        <v>2756</v>
      </c>
      <c r="D177" s="167" t="s">
        <v>4264</v>
      </c>
      <c r="E177" s="168" t="s">
        <v>4157</v>
      </c>
      <c r="F177" s="168" t="s">
        <v>2238</v>
      </c>
      <c r="G177" s="169"/>
      <c r="H177" s="154" t="s">
        <v>4265</v>
      </c>
      <c r="I177" s="162"/>
      <c r="J177"/>
    </row>
    <row r="178" spans="1:10" ht="12.75">
      <c r="A178" s="155" t="s">
        <v>2239</v>
      </c>
      <c r="B178" s="156">
        <v>100</v>
      </c>
      <c r="C178" s="157" t="s">
        <v>3577</v>
      </c>
      <c r="D178" s="158" t="s">
        <v>3923</v>
      </c>
      <c r="E178" s="159" t="s">
        <v>3924</v>
      </c>
      <c r="F178" s="159" t="s">
        <v>4074</v>
      </c>
      <c r="G178" s="160"/>
      <c r="H178" s="161" t="s">
        <v>4266</v>
      </c>
      <c r="I178" s="162"/>
      <c r="J178" s="215"/>
    </row>
    <row r="179" spans="1:10" ht="12.75">
      <c r="A179" s="164" t="s">
        <v>3098</v>
      </c>
      <c r="B179" s="165"/>
      <c r="C179" s="166" t="s">
        <v>2868</v>
      </c>
      <c r="D179" s="167" t="s">
        <v>4267</v>
      </c>
      <c r="E179" s="168" t="s">
        <v>4188</v>
      </c>
      <c r="F179" s="168" t="s">
        <v>4477</v>
      </c>
      <c r="G179" s="169"/>
      <c r="H179" s="154" t="s">
        <v>4268</v>
      </c>
      <c r="I179" s="162"/>
      <c r="J179"/>
    </row>
    <row r="180" spans="1:10" ht="12.75">
      <c r="A180" s="155" t="s">
        <v>2240</v>
      </c>
      <c r="B180" s="156">
        <v>107</v>
      </c>
      <c r="C180" s="157" t="s">
        <v>3583</v>
      </c>
      <c r="D180" s="158" t="s">
        <v>4167</v>
      </c>
      <c r="E180" s="159" t="s">
        <v>4168</v>
      </c>
      <c r="F180" s="159" t="s">
        <v>4269</v>
      </c>
      <c r="G180" s="160"/>
      <c r="H180" s="161" t="s">
        <v>4270</v>
      </c>
      <c r="I180" s="162"/>
      <c r="J180" s="215"/>
    </row>
    <row r="181" spans="1:10" ht="12.75">
      <c r="A181" s="164" t="s">
        <v>3098</v>
      </c>
      <c r="B181" s="165"/>
      <c r="C181" s="166" t="s">
        <v>3124</v>
      </c>
      <c r="D181" s="167" t="s">
        <v>4193</v>
      </c>
      <c r="E181" s="168" t="s">
        <v>4170</v>
      </c>
      <c r="F181" s="168" t="s">
        <v>2069</v>
      </c>
      <c r="G181" s="169"/>
      <c r="H181" s="154" t="s">
        <v>4271</v>
      </c>
      <c r="I181" s="162"/>
      <c r="J181"/>
    </row>
    <row r="182" spans="1:10" ht="12.75">
      <c r="A182" s="155" t="s">
        <v>2241</v>
      </c>
      <c r="B182" s="156">
        <v>133</v>
      </c>
      <c r="C182" s="157" t="s">
        <v>3608</v>
      </c>
      <c r="D182" s="158" t="s">
        <v>4172</v>
      </c>
      <c r="E182" s="159" t="s">
        <v>4173</v>
      </c>
      <c r="F182" s="159" t="s">
        <v>2070</v>
      </c>
      <c r="G182" s="160"/>
      <c r="H182" s="161" t="s">
        <v>2071</v>
      </c>
      <c r="I182" s="162"/>
      <c r="J182" s="215"/>
    </row>
    <row r="183" spans="1:10" ht="12.75">
      <c r="A183" s="164" t="s">
        <v>3098</v>
      </c>
      <c r="B183" s="165"/>
      <c r="C183" s="166" t="s">
        <v>2785</v>
      </c>
      <c r="D183" s="167" t="s">
        <v>4324</v>
      </c>
      <c r="E183" s="168" t="s">
        <v>4175</v>
      </c>
      <c r="F183" s="168" t="s">
        <v>4171</v>
      </c>
      <c r="G183" s="169"/>
      <c r="H183" s="154" t="s">
        <v>2072</v>
      </c>
      <c r="I183" s="162"/>
      <c r="J183"/>
    </row>
    <row r="184" spans="1:10" ht="12.75">
      <c r="A184" s="155" t="s">
        <v>2242</v>
      </c>
      <c r="B184" s="156">
        <v>118</v>
      </c>
      <c r="C184" s="157" t="s">
        <v>3594</v>
      </c>
      <c r="D184" s="158" t="s">
        <v>4164</v>
      </c>
      <c r="E184" s="159" t="s">
        <v>4165</v>
      </c>
      <c r="F184" s="159" t="s">
        <v>4272</v>
      </c>
      <c r="G184" s="160"/>
      <c r="H184" s="161" t="s">
        <v>4273</v>
      </c>
      <c r="I184" s="162"/>
      <c r="J184" s="215"/>
    </row>
    <row r="185" spans="1:10" ht="12.75">
      <c r="A185" s="164" t="s">
        <v>3098</v>
      </c>
      <c r="B185" s="165"/>
      <c r="C185" s="166" t="s">
        <v>2726</v>
      </c>
      <c r="D185" s="167" t="s">
        <v>4274</v>
      </c>
      <c r="E185" s="168" t="s">
        <v>4166</v>
      </c>
      <c r="F185" s="168" t="s">
        <v>4169</v>
      </c>
      <c r="G185" s="169"/>
      <c r="H185" s="154" t="s">
        <v>4275</v>
      </c>
      <c r="I185" s="162"/>
      <c r="J185"/>
    </row>
    <row r="186" spans="1:10" ht="12.75">
      <c r="A186" s="155" t="s">
        <v>2243</v>
      </c>
      <c r="B186" s="156">
        <v>117</v>
      </c>
      <c r="C186" s="157" t="s">
        <v>3593</v>
      </c>
      <c r="D186" s="158" t="s">
        <v>4176</v>
      </c>
      <c r="E186" s="159" t="s">
        <v>4177</v>
      </c>
      <c r="F186" s="159" t="s">
        <v>4276</v>
      </c>
      <c r="G186" s="160"/>
      <c r="H186" s="161" t="s">
        <v>4277</v>
      </c>
      <c r="I186" s="162"/>
      <c r="J186" s="215"/>
    </row>
    <row r="187" spans="1:10" ht="12.75">
      <c r="A187" s="164" t="s">
        <v>3100</v>
      </c>
      <c r="B187" s="165"/>
      <c r="C187" s="166" t="s">
        <v>3118</v>
      </c>
      <c r="D187" s="167" t="s">
        <v>4278</v>
      </c>
      <c r="E187" s="168" t="s">
        <v>4179</v>
      </c>
      <c r="F187" s="168" t="s">
        <v>2073</v>
      </c>
      <c r="G187" s="169"/>
      <c r="H187" s="154" t="s">
        <v>4279</v>
      </c>
      <c r="I187" s="162"/>
      <c r="J187"/>
    </row>
    <row r="188" spans="1:10" ht="12.75">
      <c r="A188" s="155" t="s">
        <v>2244</v>
      </c>
      <c r="B188" s="156">
        <v>31</v>
      </c>
      <c r="C188" s="157" t="s">
        <v>3497</v>
      </c>
      <c r="D188" s="158" t="s">
        <v>3498</v>
      </c>
      <c r="E188" s="159" t="s">
        <v>3499</v>
      </c>
      <c r="F188" s="159" t="s">
        <v>3845</v>
      </c>
      <c r="G188" s="160"/>
      <c r="H188" s="161" t="s">
        <v>3846</v>
      </c>
      <c r="I188" s="162"/>
      <c r="J188" s="215"/>
    </row>
    <row r="189" spans="1:10" ht="12.75">
      <c r="A189" s="164" t="s">
        <v>3102</v>
      </c>
      <c r="B189" s="165"/>
      <c r="C189" s="166" t="s">
        <v>3056</v>
      </c>
      <c r="D189" s="167" t="s">
        <v>4280</v>
      </c>
      <c r="E189" s="168" t="s">
        <v>4124</v>
      </c>
      <c r="F189" s="168" t="s">
        <v>2245</v>
      </c>
      <c r="G189" s="169"/>
      <c r="H189" s="154" t="s">
        <v>3847</v>
      </c>
      <c r="I189" s="162"/>
      <c r="J189"/>
    </row>
    <row r="190" spans="1:10" ht="12.75">
      <c r="A190" s="155" t="s">
        <v>2246</v>
      </c>
      <c r="B190" s="156">
        <v>136</v>
      </c>
      <c r="C190" s="157" t="s">
        <v>3611</v>
      </c>
      <c r="D190" s="158" t="s">
        <v>4180</v>
      </c>
      <c r="E190" s="159" t="s">
        <v>4181</v>
      </c>
      <c r="F190" s="159" t="s">
        <v>2074</v>
      </c>
      <c r="G190" s="160"/>
      <c r="H190" s="161" t="s">
        <v>2075</v>
      </c>
      <c r="I190" s="162"/>
      <c r="J190" s="215"/>
    </row>
    <row r="191" spans="1:10" ht="12.75">
      <c r="A191" s="164" t="s">
        <v>3098</v>
      </c>
      <c r="B191" s="165"/>
      <c r="C191" s="166" t="s">
        <v>2847</v>
      </c>
      <c r="D191" s="167" t="s">
        <v>4325</v>
      </c>
      <c r="E191" s="168" t="s">
        <v>4182</v>
      </c>
      <c r="F191" s="168" t="s">
        <v>2247</v>
      </c>
      <c r="G191" s="169"/>
      <c r="H191" s="154" t="s">
        <v>2076</v>
      </c>
      <c r="I191" s="162"/>
      <c r="J191"/>
    </row>
    <row r="192" spans="1:10" ht="12.75">
      <c r="A192" s="155" t="s">
        <v>2248</v>
      </c>
      <c r="B192" s="156">
        <v>131</v>
      </c>
      <c r="C192" s="157" t="s">
        <v>3606</v>
      </c>
      <c r="D192" s="158" t="s">
        <v>4186</v>
      </c>
      <c r="E192" s="159" t="s">
        <v>4187</v>
      </c>
      <c r="F192" s="159" t="s">
        <v>4251</v>
      </c>
      <c r="G192" s="160"/>
      <c r="H192" s="161" t="s">
        <v>4282</v>
      </c>
      <c r="I192" s="162"/>
      <c r="J192" s="215"/>
    </row>
    <row r="193" spans="1:10" ht="12.75">
      <c r="A193" s="164" t="s">
        <v>3098</v>
      </c>
      <c r="B193" s="165"/>
      <c r="C193" s="166" t="s">
        <v>2729</v>
      </c>
      <c r="D193" s="167" t="s">
        <v>4326</v>
      </c>
      <c r="E193" s="168" t="s">
        <v>4327</v>
      </c>
      <c r="F193" s="168" t="s">
        <v>2077</v>
      </c>
      <c r="G193" s="169"/>
      <c r="H193" s="154" t="s">
        <v>4284</v>
      </c>
      <c r="I193" s="162"/>
      <c r="J193"/>
    </row>
    <row r="194" spans="1:10" ht="12.75">
      <c r="A194" s="155" t="s">
        <v>2249</v>
      </c>
      <c r="B194" s="156">
        <v>105</v>
      </c>
      <c r="C194" s="157" t="s">
        <v>3581</v>
      </c>
      <c r="D194" s="158" t="s">
        <v>4183</v>
      </c>
      <c r="E194" s="159" t="s">
        <v>4184</v>
      </c>
      <c r="F194" s="159" t="s">
        <v>4281</v>
      </c>
      <c r="G194" s="160"/>
      <c r="H194" s="161" t="s">
        <v>4282</v>
      </c>
      <c r="I194" s="162"/>
      <c r="J194" s="215"/>
    </row>
    <row r="195" spans="1:10" ht="12.75">
      <c r="A195" s="164" t="s">
        <v>3101</v>
      </c>
      <c r="B195" s="165"/>
      <c r="C195" s="166" t="s">
        <v>2729</v>
      </c>
      <c r="D195" s="167" t="s">
        <v>4283</v>
      </c>
      <c r="E195" s="168" t="s">
        <v>4185</v>
      </c>
      <c r="F195" s="168" t="s">
        <v>4318</v>
      </c>
      <c r="G195" s="169"/>
      <c r="H195" s="154" t="s">
        <v>4284</v>
      </c>
      <c r="I195" s="162"/>
      <c r="J195"/>
    </row>
    <row r="196" spans="1:10" ht="12.75">
      <c r="A196" s="155" t="s">
        <v>2250</v>
      </c>
      <c r="B196" s="156">
        <v>75</v>
      </c>
      <c r="C196" s="157" t="s">
        <v>3553</v>
      </c>
      <c r="D196" s="158" t="s">
        <v>3745</v>
      </c>
      <c r="E196" s="159" t="s">
        <v>3925</v>
      </c>
      <c r="F196" s="159" t="s">
        <v>4126</v>
      </c>
      <c r="G196" s="160"/>
      <c r="H196" s="161" t="s">
        <v>4127</v>
      </c>
      <c r="I196" s="162"/>
      <c r="J196" s="215"/>
    </row>
    <row r="197" spans="1:10" ht="12.75">
      <c r="A197" s="164" t="s">
        <v>3098</v>
      </c>
      <c r="B197" s="165"/>
      <c r="C197" s="166" t="s">
        <v>2861</v>
      </c>
      <c r="D197" s="167" t="s">
        <v>3913</v>
      </c>
      <c r="E197" s="168" t="s">
        <v>4285</v>
      </c>
      <c r="F197" s="168" t="s">
        <v>2251</v>
      </c>
      <c r="G197" s="169"/>
      <c r="H197" s="154" t="s">
        <v>4128</v>
      </c>
      <c r="I197" s="162"/>
      <c r="J197"/>
    </row>
    <row r="198" spans="1:10" ht="12.75">
      <c r="A198" s="155" t="s">
        <v>2252</v>
      </c>
      <c r="B198" s="156">
        <v>109</v>
      </c>
      <c r="C198" s="157" t="s">
        <v>3585</v>
      </c>
      <c r="D198" s="158" t="s">
        <v>4191</v>
      </c>
      <c r="E198" s="159" t="s">
        <v>4192</v>
      </c>
      <c r="F198" s="159" t="s">
        <v>4245</v>
      </c>
      <c r="G198" s="160"/>
      <c r="H198" s="161" t="s">
        <v>4286</v>
      </c>
      <c r="I198" s="162"/>
      <c r="J198" s="215"/>
    </row>
    <row r="199" spans="1:10" ht="12.75">
      <c r="A199" s="164" t="s">
        <v>3098</v>
      </c>
      <c r="B199" s="165"/>
      <c r="C199" s="166" t="s">
        <v>3124</v>
      </c>
      <c r="D199" s="167" t="s">
        <v>4242</v>
      </c>
      <c r="E199" s="168" t="s">
        <v>4287</v>
      </c>
      <c r="F199" s="168" t="s">
        <v>2078</v>
      </c>
      <c r="G199" s="169"/>
      <c r="H199" s="154" t="s">
        <v>4288</v>
      </c>
      <c r="I199" s="162"/>
      <c r="J199"/>
    </row>
    <row r="200" spans="1:10" ht="12.75">
      <c r="A200" s="155" t="s">
        <v>2253</v>
      </c>
      <c r="B200" s="156">
        <v>135</v>
      </c>
      <c r="C200" s="157" t="s">
        <v>3610</v>
      </c>
      <c r="D200" s="158" t="s">
        <v>4189</v>
      </c>
      <c r="E200" s="159" t="s">
        <v>4190</v>
      </c>
      <c r="F200" s="159" t="s">
        <v>2079</v>
      </c>
      <c r="G200" s="160"/>
      <c r="H200" s="161" t="s">
        <v>2080</v>
      </c>
      <c r="I200" s="162"/>
      <c r="J200" s="215"/>
    </row>
    <row r="201" spans="1:10" ht="12.75">
      <c r="A201" s="164" t="s">
        <v>3100</v>
      </c>
      <c r="B201" s="165"/>
      <c r="C201" s="166" t="s">
        <v>3041</v>
      </c>
      <c r="D201" s="167" t="s">
        <v>4328</v>
      </c>
      <c r="E201" s="168" t="s">
        <v>4329</v>
      </c>
      <c r="F201" s="168" t="s">
        <v>2081</v>
      </c>
      <c r="G201" s="169"/>
      <c r="H201" s="154" t="s">
        <v>2082</v>
      </c>
      <c r="I201" s="162"/>
      <c r="J201"/>
    </row>
    <row r="202" spans="1:10" ht="12.75">
      <c r="A202" s="155" t="s">
        <v>2254</v>
      </c>
      <c r="B202" s="156">
        <v>103</v>
      </c>
      <c r="C202" s="157" t="s">
        <v>3580</v>
      </c>
      <c r="D202" s="158" t="s">
        <v>3920</v>
      </c>
      <c r="E202" s="159" t="s">
        <v>3921</v>
      </c>
      <c r="F202" s="159" t="s">
        <v>4289</v>
      </c>
      <c r="G202" s="160" t="s">
        <v>4290</v>
      </c>
      <c r="H202" s="161" t="s">
        <v>4291</v>
      </c>
      <c r="I202" s="162"/>
      <c r="J202" s="215"/>
    </row>
    <row r="203" spans="1:10" ht="12.75">
      <c r="A203" s="164" t="s">
        <v>3101</v>
      </c>
      <c r="B203" s="165"/>
      <c r="C203" s="166" t="s">
        <v>2911</v>
      </c>
      <c r="D203" s="167" t="s">
        <v>4292</v>
      </c>
      <c r="E203" s="168" t="s">
        <v>3931</v>
      </c>
      <c r="F203" s="168" t="s">
        <v>4108</v>
      </c>
      <c r="G203" s="169"/>
      <c r="H203" s="154" t="s">
        <v>4293</v>
      </c>
      <c r="I203" s="162"/>
      <c r="J203"/>
    </row>
    <row r="204" spans="1:10" ht="12.75">
      <c r="A204" s="155" t="s">
        <v>2255</v>
      </c>
      <c r="B204" s="156">
        <v>144</v>
      </c>
      <c r="C204" s="157" t="s">
        <v>3619</v>
      </c>
      <c r="D204" s="158" t="s">
        <v>4330</v>
      </c>
      <c r="E204" s="159" t="s">
        <v>4331</v>
      </c>
      <c r="F204" s="159" t="s">
        <v>2083</v>
      </c>
      <c r="G204" s="160"/>
      <c r="H204" s="161" t="s">
        <v>2084</v>
      </c>
      <c r="I204" s="162"/>
      <c r="J204" s="215"/>
    </row>
    <row r="205" spans="1:10" ht="12.75">
      <c r="A205" s="164" t="s">
        <v>3101</v>
      </c>
      <c r="B205" s="165"/>
      <c r="C205" s="166" t="s">
        <v>2903</v>
      </c>
      <c r="D205" s="167" t="s">
        <v>4332</v>
      </c>
      <c r="E205" s="168" t="s">
        <v>4333</v>
      </c>
      <c r="F205" s="168" t="s">
        <v>2085</v>
      </c>
      <c r="G205" s="169"/>
      <c r="H205" s="154" t="s">
        <v>2086</v>
      </c>
      <c r="I205" s="162"/>
      <c r="J205"/>
    </row>
    <row r="206" spans="1:10" ht="12.75">
      <c r="A206" s="155" t="s">
        <v>2256</v>
      </c>
      <c r="B206" s="156">
        <v>113</v>
      </c>
      <c r="C206" s="157" t="s">
        <v>3589</v>
      </c>
      <c r="D206" s="158" t="s">
        <v>4194</v>
      </c>
      <c r="E206" s="159" t="s">
        <v>4195</v>
      </c>
      <c r="F206" s="159" t="s">
        <v>4294</v>
      </c>
      <c r="G206" s="160"/>
      <c r="H206" s="161" t="s">
        <v>4295</v>
      </c>
      <c r="I206" s="162"/>
      <c r="J206" s="215"/>
    </row>
    <row r="207" spans="1:10" ht="12.75">
      <c r="A207" s="164" t="s">
        <v>3100</v>
      </c>
      <c r="B207" s="165"/>
      <c r="C207" s="166" t="s">
        <v>2866</v>
      </c>
      <c r="D207" s="167" t="s">
        <v>4296</v>
      </c>
      <c r="E207" s="168" t="s">
        <v>4196</v>
      </c>
      <c r="F207" s="168" t="s">
        <v>4204</v>
      </c>
      <c r="G207" s="169"/>
      <c r="H207" s="154" t="s">
        <v>4297</v>
      </c>
      <c r="I207" s="162"/>
      <c r="J207"/>
    </row>
    <row r="208" spans="1:10" ht="12.75">
      <c r="A208" s="155" t="s">
        <v>2257</v>
      </c>
      <c r="B208" s="156">
        <v>142</v>
      </c>
      <c r="C208" s="157" t="s">
        <v>3617</v>
      </c>
      <c r="D208" s="158" t="s">
        <v>4338</v>
      </c>
      <c r="E208" s="159" t="s">
        <v>4339</v>
      </c>
      <c r="F208" s="159" t="s">
        <v>4058</v>
      </c>
      <c r="G208" s="160"/>
      <c r="H208" s="161" t="s">
        <v>2087</v>
      </c>
      <c r="I208" s="162"/>
      <c r="J208" s="215"/>
    </row>
    <row r="209" spans="1:10" ht="12.75">
      <c r="A209" s="164" t="s">
        <v>3101</v>
      </c>
      <c r="B209" s="165"/>
      <c r="C209" s="166" t="s">
        <v>2847</v>
      </c>
      <c r="D209" s="167" t="s">
        <v>4340</v>
      </c>
      <c r="E209" s="168" t="s">
        <v>4341</v>
      </c>
      <c r="F209" s="168" t="s">
        <v>2088</v>
      </c>
      <c r="G209" s="169"/>
      <c r="H209" s="154" t="s">
        <v>2089</v>
      </c>
      <c r="I209" s="162"/>
      <c r="J209"/>
    </row>
    <row r="210" spans="1:10" ht="12.75">
      <c r="A210" s="155" t="s">
        <v>2258</v>
      </c>
      <c r="B210" s="156">
        <v>150</v>
      </c>
      <c r="C210" s="157" t="s">
        <v>3625</v>
      </c>
      <c r="D210" s="158" t="s">
        <v>3932</v>
      </c>
      <c r="E210" s="159" t="s">
        <v>4342</v>
      </c>
      <c r="F210" s="159" t="s">
        <v>2090</v>
      </c>
      <c r="G210" s="160"/>
      <c r="H210" s="161" t="s">
        <v>2091</v>
      </c>
      <c r="I210" s="162"/>
      <c r="J210" s="215"/>
    </row>
    <row r="211" spans="1:10" ht="12.75">
      <c r="A211" s="164" t="s">
        <v>3108</v>
      </c>
      <c r="B211" s="165"/>
      <c r="C211" s="166" t="s">
        <v>2979</v>
      </c>
      <c r="D211" s="167" t="s">
        <v>4343</v>
      </c>
      <c r="E211" s="168" t="s">
        <v>4344</v>
      </c>
      <c r="F211" s="168" t="s">
        <v>2092</v>
      </c>
      <c r="G211" s="169"/>
      <c r="H211" s="154" t="s">
        <v>2093</v>
      </c>
      <c r="I211" s="162"/>
      <c r="J211"/>
    </row>
    <row r="212" spans="1:10" ht="12.75">
      <c r="A212" s="155" t="s">
        <v>2259</v>
      </c>
      <c r="B212" s="156">
        <v>162</v>
      </c>
      <c r="C212" s="157" t="s">
        <v>3509</v>
      </c>
      <c r="D212" s="158" t="s">
        <v>4334</v>
      </c>
      <c r="E212" s="159" t="s">
        <v>4335</v>
      </c>
      <c r="F212" s="159" t="s">
        <v>4281</v>
      </c>
      <c r="G212" s="160"/>
      <c r="H212" s="161" t="s">
        <v>2147</v>
      </c>
      <c r="I212" s="162"/>
      <c r="J212" s="215"/>
    </row>
    <row r="213" spans="1:10" ht="12.75">
      <c r="A213" s="164" t="s">
        <v>3108</v>
      </c>
      <c r="B213" s="165"/>
      <c r="C213" s="166" t="s">
        <v>3058</v>
      </c>
      <c r="D213" s="167" t="s">
        <v>4336</v>
      </c>
      <c r="E213" s="168" t="s">
        <v>4337</v>
      </c>
      <c r="F213" s="168" t="s">
        <v>2260</v>
      </c>
      <c r="G213" s="169"/>
      <c r="H213" s="154" t="s">
        <v>2148</v>
      </c>
      <c r="I213" s="162"/>
      <c r="J213"/>
    </row>
    <row r="214" spans="1:10" ht="12.75">
      <c r="A214" s="155" t="s">
        <v>2094</v>
      </c>
      <c r="B214" s="156">
        <v>140</v>
      </c>
      <c r="C214" s="157" t="s">
        <v>3615</v>
      </c>
      <c r="D214" s="158" t="s">
        <v>4345</v>
      </c>
      <c r="E214" s="159" t="s">
        <v>4346</v>
      </c>
      <c r="F214" s="159" t="s">
        <v>2095</v>
      </c>
      <c r="G214" s="160"/>
      <c r="H214" s="161" t="s">
        <v>2096</v>
      </c>
      <c r="I214" s="162"/>
      <c r="J214" s="215"/>
    </row>
    <row r="215" spans="1:10" ht="12.75">
      <c r="A215" s="164" t="s">
        <v>3098</v>
      </c>
      <c r="B215" s="165"/>
      <c r="C215" s="166" t="s">
        <v>2970</v>
      </c>
      <c r="D215" s="167" t="s">
        <v>4347</v>
      </c>
      <c r="E215" s="168" t="s">
        <v>4348</v>
      </c>
      <c r="F215" s="168" t="s">
        <v>4174</v>
      </c>
      <c r="G215" s="169"/>
      <c r="H215" s="154" t="s">
        <v>2097</v>
      </c>
      <c r="I215" s="162"/>
      <c r="J215"/>
    </row>
    <row r="216" spans="1:10" ht="12.75">
      <c r="A216" s="155" t="s">
        <v>2098</v>
      </c>
      <c r="B216" s="156">
        <v>78</v>
      </c>
      <c r="C216" s="157" t="s">
        <v>3556</v>
      </c>
      <c r="D216" s="158" t="s">
        <v>3929</v>
      </c>
      <c r="E216" s="159" t="s">
        <v>3930</v>
      </c>
      <c r="F216" s="159" t="s">
        <v>4130</v>
      </c>
      <c r="G216" s="160"/>
      <c r="H216" s="161" t="s">
        <v>4131</v>
      </c>
      <c r="I216" s="162"/>
      <c r="J216" s="215"/>
    </row>
    <row r="217" spans="1:10" ht="12.75">
      <c r="A217" s="164" t="s">
        <v>3101</v>
      </c>
      <c r="B217" s="165"/>
      <c r="C217" s="166" t="s">
        <v>2711</v>
      </c>
      <c r="D217" s="167" t="s">
        <v>4199</v>
      </c>
      <c r="E217" s="168" t="s">
        <v>4298</v>
      </c>
      <c r="F217" s="168" t="s">
        <v>4132</v>
      </c>
      <c r="G217" s="169"/>
      <c r="H217" s="154" t="s">
        <v>4133</v>
      </c>
      <c r="I217" s="162"/>
      <c r="J217"/>
    </row>
    <row r="218" spans="1:10" ht="12.75">
      <c r="A218" s="155" t="s">
        <v>2099</v>
      </c>
      <c r="B218" s="156">
        <v>96</v>
      </c>
      <c r="C218" s="157" t="s">
        <v>3573</v>
      </c>
      <c r="D218" s="158" t="s">
        <v>3926</v>
      </c>
      <c r="E218" s="159" t="s">
        <v>3927</v>
      </c>
      <c r="F218" s="159" t="s">
        <v>4134</v>
      </c>
      <c r="G218" s="160"/>
      <c r="H218" s="161" t="s">
        <v>4135</v>
      </c>
      <c r="I218" s="162"/>
      <c r="J218" s="215"/>
    </row>
    <row r="219" spans="1:10" ht="12.75">
      <c r="A219" s="164" t="s">
        <v>3098</v>
      </c>
      <c r="B219" s="165"/>
      <c r="C219" s="166" t="s">
        <v>3124</v>
      </c>
      <c r="D219" s="167" t="s">
        <v>4300</v>
      </c>
      <c r="E219" s="168" t="s">
        <v>4136</v>
      </c>
      <c r="F219" s="168" t="s">
        <v>4371</v>
      </c>
      <c r="G219" s="169"/>
      <c r="H219" s="154" t="s">
        <v>4137</v>
      </c>
      <c r="I219" s="162"/>
      <c r="J219"/>
    </row>
    <row r="220" spans="1:10" ht="12.75">
      <c r="A220" s="155" t="s">
        <v>2100</v>
      </c>
      <c r="B220" s="156">
        <v>120</v>
      </c>
      <c r="C220" s="157" t="s">
        <v>3596</v>
      </c>
      <c r="D220" s="158" t="s">
        <v>4197</v>
      </c>
      <c r="E220" s="159" t="s">
        <v>4198</v>
      </c>
      <c r="F220" s="159" t="s">
        <v>2079</v>
      </c>
      <c r="G220" s="160"/>
      <c r="H220" s="161" t="s">
        <v>2101</v>
      </c>
      <c r="I220" s="162"/>
      <c r="J220" s="215"/>
    </row>
    <row r="221" spans="1:10" ht="12.75">
      <c r="A221" s="164" t="s">
        <v>3101</v>
      </c>
      <c r="B221" s="165"/>
      <c r="C221" s="166" t="s">
        <v>2729</v>
      </c>
      <c r="D221" s="167" t="s">
        <v>4353</v>
      </c>
      <c r="E221" s="168" t="s">
        <v>4354</v>
      </c>
      <c r="F221" s="168" t="s">
        <v>2102</v>
      </c>
      <c r="G221" s="169"/>
      <c r="H221" s="154" t="s">
        <v>2103</v>
      </c>
      <c r="I221" s="162"/>
      <c r="J221"/>
    </row>
    <row r="222" spans="1:10" ht="12.75">
      <c r="A222" s="155" t="s">
        <v>2261</v>
      </c>
      <c r="B222" s="156">
        <v>146</v>
      </c>
      <c r="C222" s="157" t="s">
        <v>3621</v>
      </c>
      <c r="D222" s="158" t="s">
        <v>4349</v>
      </c>
      <c r="E222" s="159" t="s">
        <v>4350</v>
      </c>
      <c r="F222" s="159" t="s">
        <v>2104</v>
      </c>
      <c r="G222" s="160"/>
      <c r="H222" s="161" t="s">
        <v>2105</v>
      </c>
      <c r="I222" s="162"/>
      <c r="J222" s="215"/>
    </row>
    <row r="223" spans="1:10" ht="12.75">
      <c r="A223" s="164" t="s">
        <v>3108</v>
      </c>
      <c r="B223" s="165"/>
      <c r="C223" s="166" t="s">
        <v>3058</v>
      </c>
      <c r="D223" s="167" t="s">
        <v>4351</v>
      </c>
      <c r="E223" s="168" t="s">
        <v>4352</v>
      </c>
      <c r="F223" s="168" t="s">
        <v>2106</v>
      </c>
      <c r="G223" s="169"/>
      <c r="H223" s="154" t="s">
        <v>2107</v>
      </c>
      <c r="I223" s="162"/>
      <c r="J223"/>
    </row>
    <row r="224" spans="1:10" ht="12.75">
      <c r="A224" s="155" t="s">
        <v>2108</v>
      </c>
      <c r="B224" s="156">
        <v>60</v>
      </c>
      <c r="C224" s="157" t="s">
        <v>3538</v>
      </c>
      <c r="D224" s="158" t="s">
        <v>4200</v>
      </c>
      <c r="E224" s="159" t="s">
        <v>4201</v>
      </c>
      <c r="F224" s="159" t="s">
        <v>4301</v>
      </c>
      <c r="G224" s="160"/>
      <c r="H224" s="161" t="s">
        <v>4302</v>
      </c>
      <c r="I224" s="162"/>
      <c r="J224" s="215"/>
    </row>
    <row r="225" spans="1:10" ht="12.75">
      <c r="A225" s="164" t="s">
        <v>3098</v>
      </c>
      <c r="B225" s="165"/>
      <c r="C225" s="166" t="s">
        <v>3124</v>
      </c>
      <c r="D225" s="167" t="s">
        <v>4303</v>
      </c>
      <c r="E225" s="168" t="s">
        <v>4304</v>
      </c>
      <c r="F225" s="168" t="s">
        <v>2109</v>
      </c>
      <c r="G225" s="169"/>
      <c r="H225" s="154" t="s">
        <v>4305</v>
      </c>
      <c r="I225" s="162"/>
      <c r="J225"/>
    </row>
    <row r="226" spans="1:10" ht="12.75">
      <c r="A226" s="155" t="s">
        <v>2110</v>
      </c>
      <c r="B226" s="156">
        <v>128</v>
      </c>
      <c r="C226" s="157" t="s">
        <v>3603</v>
      </c>
      <c r="D226" s="158" t="s">
        <v>4205</v>
      </c>
      <c r="E226" s="159" t="s">
        <v>4206</v>
      </c>
      <c r="F226" s="159" t="s">
        <v>2111</v>
      </c>
      <c r="G226" s="160"/>
      <c r="H226" s="161" t="s">
        <v>2112</v>
      </c>
      <c r="I226" s="162"/>
      <c r="J226" s="215"/>
    </row>
    <row r="227" spans="1:10" ht="12.75">
      <c r="A227" s="164" t="s">
        <v>3101</v>
      </c>
      <c r="B227" s="165"/>
      <c r="C227" s="166" t="s">
        <v>3128</v>
      </c>
      <c r="D227" s="167" t="s">
        <v>4356</v>
      </c>
      <c r="E227" s="168" t="s">
        <v>4357</v>
      </c>
      <c r="F227" s="168" t="s">
        <v>2113</v>
      </c>
      <c r="G227" s="169"/>
      <c r="H227" s="154" t="s">
        <v>2114</v>
      </c>
      <c r="I227" s="162"/>
      <c r="J227"/>
    </row>
    <row r="228" spans="1:10" ht="12.75">
      <c r="A228" s="155" t="s">
        <v>2115</v>
      </c>
      <c r="B228" s="156">
        <v>139</v>
      </c>
      <c r="C228" s="157" t="s">
        <v>3614</v>
      </c>
      <c r="D228" s="158" t="s">
        <v>4207</v>
      </c>
      <c r="E228" s="159" t="s">
        <v>4208</v>
      </c>
      <c r="F228" s="159" t="s">
        <v>2116</v>
      </c>
      <c r="G228" s="160"/>
      <c r="H228" s="161" t="s">
        <v>2117</v>
      </c>
      <c r="I228" s="162"/>
      <c r="J228" s="215"/>
    </row>
    <row r="229" spans="1:10" ht="12.75">
      <c r="A229" s="164" t="s">
        <v>3101</v>
      </c>
      <c r="B229" s="165"/>
      <c r="C229" s="166" t="s">
        <v>2729</v>
      </c>
      <c r="D229" s="167" t="s">
        <v>4358</v>
      </c>
      <c r="E229" s="168" t="s">
        <v>4359</v>
      </c>
      <c r="F229" s="168" t="s">
        <v>2262</v>
      </c>
      <c r="G229" s="169"/>
      <c r="H229" s="154" t="s">
        <v>2118</v>
      </c>
      <c r="I229" s="162"/>
      <c r="J229"/>
    </row>
    <row r="230" spans="1:10" ht="12.75">
      <c r="A230" s="155" t="s">
        <v>2119</v>
      </c>
      <c r="B230" s="156">
        <v>137</v>
      </c>
      <c r="C230" s="157" t="s">
        <v>3612</v>
      </c>
      <c r="D230" s="158" t="s">
        <v>4209</v>
      </c>
      <c r="E230" s="159" t="s">
        <v>4210</v>
      </c>
      <c r="F230" s="159" t="s">
        <v>2120</v>
      </c>
      <c r="G230" s="160"/>
      <c r="H230" s="161" t="s">
        <v>2121</v>
      </c>
      <c r="I230" s="162"/>
      <c r="J230" s="215"/>
    </row>
    <row r="231" spans="1:10" ht="12.75">
      <c r="A231" s="164" t="s">
        <v>3098</v>
      </c>
      <c r="B231" s="165"/>
      <c r="C231" s="166" t="s">
        <v>2926</v>
      </c>
      <c r="D231" s="167" t="s">
        <v>4360</v>
      </c>
      <c r="E231" s="168" t="s">
        <v>4361</v>
      </c>
      <c r="F231" s="168" t="s">
        <v>2263</v>
      </c>
      <c r="G231" s="169"/>
      <c r="H231" s="154" t="s">
        <v>2122</v>
      </c>
      <c r="I231" s="162"/>
      <c r="J231"/>
    </row>
    <row r="232" spans="1:10" ht="12.75">
      <c r="A232" s="155" t="s">
        <v>2264</v>
      </c>
      <c r="B232" s="156">
        <v>148</v>
      </c>
      <c r="C232" s="157" t="s">
        <v>3623</v>
      </c>
      <c r="D232" s="158" t="s">
        <v>4362</v>
      </c>
      <c r="E232" s="159" t="s">
        <v>4363</v>
      </c>
      <c r="F232" s="159" t="s">
        <v>2116</v>
      </c>
      <c r="G232" s="160"/>
      <c r="H232" s="161" t="s">
        <v>2123</v>
      </c>
      <c r="I232" s="162"/>
      <c r="J232" s="215"/>
    </row>
    <row r="233" spans="1:10" ht="12.75">
      <c r="A233" s="164" t="s">
        <v>3108</v>
      </c>
      <c r="B233" s="165"/>
      <c r="C233" s="166" t="s">
        <v>2813</v>
      </c>
      <c r="D233" s="167" t="s">
        <v>4364</v>
      </c>
      <c r="E233" s="168" t="s">
        <v>4365</v>
      </c>
      <c r="F233" s="168" t="s">
        <v>2265</v>
      </c>
      <c r="G233" s="169"/>
      <c r="H233" s="154" t="s">
        <v>2124</v>
      </c>
      <c r="I233" s="162"/>
      <c r="J233"/>
    </row>
    <row r="234" spans="1:10" ht="12.75">
      <c r="A234" s="155" t="s">
        <v>2125</v>
      </c>
      <c r="B234" s="156">
        <v>126</v>
      </c>
      <c r="C234" s="157" t="s">
        <v>3601</v>
      </c>
      <c r="D234" s="158" t="s">
        <v>4211</v>
      </c>
      <c r="E234" s="159" t="s">
        <v>4210</v>
      </c>
      <c r="F234" s="159" t="s">
        <v>2126</v>
      </c>
      <c r="G234" s="160"/>
      <c r="H234" s="161" t="s">
        <v>2127</v>
      </c>
      <c r="I234" s="162"/>
      <c r="J234" s="215"/>
    </row>
    <row r="235" spans="1:10" ht="12.75">
      <c r="A235" s="164" t="s">
        <v>3098</v>
      </c>
      <c r="B235" s="165"/>
      <c r="C235" s="166" t="s">
        <v>3124</v>
      </c>
      <c r="D235" s="167" t="s">
        <v>4370</v>
      </c>
      <c r="E235" s="168" t="s">
        <v>4361</v>
      </c>
      <c r="F235" s="168" t="s">
        <v>4219</v>
      </c>
      <c r="G235" s="169"/>
      <c r="H235" s="154" t="s">
        <v>2128</v>
      </c>
      <c r="I235" s="162"/>
      <c r="J235"/>
    </row>
    <row r="236" spans="1:10" ht="12.75">
      <c r="A236" s="155" t="s">
        <v>2266</v>
      </c>
      <c r="B236" s="156">
        <v>151</v>
      </c>
      <c r="C236" s="157" t="s">
        <v>3626</v>
      </c>
      <c r="D236" s="158" t="s">
        <v>4366</v>
      </c>
      <c r="E236" s="159" t="s">
        <v>4367</v>
      </c>
      <c r="F236" s="159" t="s">
        <v>2129</v>
      </c>
      <c r="G236" s="160"/>
      <c r="H236" s="161" t="s">
        <v>2130</v>
      </c>
      <c r="I236" s="162"/>
      <c r="J236" s="215"/>
    </row>
    <row r="237" spans="1:10" ht="12.75">
      <c r="A237" s="164" t="s">
        <v>3108</v>
      </c>
      <c r="B237" s="165"/>
      <c r="C237" s="166" t="s">
        <v>3058</v>
      </c>
      <c r="D237" s="167" t="s">
        <v>4368</v>
      </c>
      <c r="E237" s="168" t="s">
        <v>4369</v>
      </c>
      <c r="F237" s="168" t="s">
        <v>2267</v>
      </c>
      <c r="G237" s="169"/>
      <c r="H237" s="154" t="s">
        <v>2131</v>
      </c>
      <c r="I237" s="162"/>
      <c r="J237"/>
    </row>
    <row r="238" spans="1:10" ht="12.75">
      <c r="A238" s="155" t="s">
        <v>2268</v>
      </c>
      <c r="B238" s="156">
        <v>159</v>
      </c>
      <c r="C238" s="157" t="s">
        <v>3599</v>
      </c>
      <c r="D238" s="158" t="s">
        <v>4377</v>
      </c>
      <c r="E238" s="159" t="s">
        <v>4378</v>
      </c>
      <c r="F238" s="159" t="s">
        <v>4130</v>
      </c>
      <c r="G238" s="160"/>
      <c r="H238" s="161" t="s">
        <v>2149</v>
      </c>
      <c r="I238" s="162"/>
      <c r="J238" s="215"/>
    </row>
    <row r="239" spans="1:10" ht="12.75">
      <c r="A239" s="164" t="s">
        <v>3108</v>
      </c>
      <c r="B239" s="165"/>
      <c r="C239" s="166" t="s">
        <v>3058</v>
      </c>
      <c r="D239" s="167" t="s">
        <v>4379</v>
      </c>
      <c r="E239" s="168" t="s">
        <v>4380</v>
      </c>
      <c r="F239" s="168" t="s">
        <v>2150</v>
      </c>
      <c r="G239" s="169"/>
      <c r="H239" s="154" t="s">
        <v>2151</v>
      </c>
      <c r="I239" s="162"/>
      <c r="J239"/>
    </row>
    <row r="240" spans="1:10" ht="12.75">
      <c r="A240" s="155" t="s">
        <v>2269</v>
      </c>
      <c r="B240" s="156">
        <v>157</v>
      </c>
      <c r="C240" s="157" t="s">
        <v>3632</v>
      </c>
      <c r="D240" s="158" t="s">
        <v>4373</v>
      </c>
      <c r="E240" s="159" t="s">
        <v>4374</v>
      </c>
      <c r="F240" s="159" t="s">
        <v>2129</v>
      </c>
      <c r="G240" s="160"/>
      <c r="H240" s="161" t="s">
        <v>2152</v>
      </c>
      <c r="I240" s="162"/>
      <c r="J240" s="215"/>
    </row>
    <row r="241" spans="1:10" ht="12.75">
      <c r="A241" s="164" t="s">
        <v>3108</v>
      </c>
      <c r="B241" s="165"/>
      <c r="C241" s="166" t="s">
        <v>3058</v>
      </c>
      <c r="D241" s="167" t="s">
        <v>4375</v>
      </c>
      <c r="E241" s="168" t="s">
        <v>4376</v>
      </c>
      <c r="F241" s="168" t="s">
        <v>2267</v>
      </c>
      <c r="G241" s="169"/>
      <c r="H241" s="154" t="s">
        <v>2153</v>
      </c>
      <c r="I241" s="162"/>
      <c r="J241"/>
    </row>
    <row r="242" spans="1:10" ht="12.75">
      <c r="A242" s="155" t="s">
        <v>2270</v>
      </c>
      <c r="B242" s="156">
        <v>119</v>
      </c>
      <c r="C242" s="157" t="s">
        <v>3595</v>
      </c>
      <c r="D242" s="158" t="s">
        <v>4214</v>
      </c>
      <c r="E242" s="159" t="s">
        <v>4215</v>
      </c>
      <c r="F242" s="159" t="s">
        <v>4306</v>
      </c>
      <c r="G242" s="160"/>
      <c r="H242" s="161" t="s">
        <v>4307</v>
      </c>
      <c r="I242" s="162"/>
      <c r="J242" s="215"/>
    </row>
    <row r="243" spans="1:10" ht="12.75">
      <c r="A243" s="164" t="s">
        <v>3100</v>
      </c>
      <c r="B243" s="165"/>
      <c r="C243" s="166" t="s">
        <v>2721</v>
      </c>
      <c r="D243" s="167" t="s">
        <v>4308</v>
      </c>
      <c r="E243" s="168" t="s">
        <v>4309</v>
      </c>
      <c r="F243" s="168" t="s">
        <v>2132</v>
      </c>
      <c r="G243" s="169"/>
      <c r="H243" s="154" t="s">
        <v>4310</v>
      </c>
      <c r="I243" s="162"/>
      <c r="J243"/>
    </row>
    <row r="244" spans="1:10" ht="12.75">
      <c r="A244" s="155" t="s">
        <v>2271</v>
      </c>
      <c r="B244" s="156">
        <v>141</v>
      </c>
      <c r="C244" s="157" t="s">
        <v>3616</v>
      </c>
      <c r="D244" s="158" t="s">
        <v>4385</v>
      </c>
      <c r="E244" s="159" t="s">
        <v>4386</v>
      </c>
      <c r="F244" s="159" t="s">
        <v>2133</v>
      </c>
      <c r="G244" s="160"/>
      <c r="H244" s="161" t="s">
        <v>2134</v>
      </c>
      <c r="I244" s="162"/>
      <c r="J244" s="215"/>
    </row>
    <row r="245" spans="1:10" ht="12.75">
      <c r="A245" s="164" t="s">
        <v>3100</v>
      </c>
      <c r="B245" s="165"/>
      <c r="C245" s="166" t="s">
        <v>3041</v>
      </c>
      <c r="D245" s="167" t="s">
        <v>4387</v>
      </c>
      <c r="E245" s="168" t="s">
        <v>4388</v>
      </c>
      <c r="F245" s="168" t="s">
        <v>2135</v>
      </c>
      <c r="G245" s="169"/>
      <c r="H245" s="154" t="s">
        <v>2136</v>
      </c>
      <c r="I245" s="162"/>
      <c r="J245"/>
    </row>
    <row r="246" spans="1:10" ht="12.75">
      <c r="A246" s="155" t="s">
        <v>2272</v>
      </c>
      <c r="B246" s="156">
        <v>115</v>
      </c>
      <c r="C246" s="157" t="s">
        <v>3591</v>
      </c>
      <c r="D246" s="158" t="s">
        <v>4216</v>
      </c>
      <c r="E246" s="159" t="s">
        <v>4217</v>
      </c>
      <c r="F246" s="159" t="s">
        <v>4311</v>
      </c>
      <c r="G246" s="160"/>
      <c r="H246" s="161" t="s">
        <v>4312</v>
      </c>
      <c r="I246" s="162"/>
      <c r="J246" s="215"/>
    </row>
    <row r="247" spans="1:10" ht="12.75">
      <c r="A247" s="164" t="s">
        <v>3098</v>
      </c>
      <c r="B247" s="165"/>
      <c r="C247" s="166" t="s">
        <v>3124</v>
      </c>
      <c r="D247" s="167" t="s">
        <v>4313</v>
      </c>
      <c r="E247" s="168" t="s">
        <v>4314</v>
      </c>
      <c r="F247" s="168" t="s">
        <v>2273</v>
      </c>
      <c r="G247" s="169"/>
      <c r="H247" s="154" t="s">
        <v>4315</v>
      </c>
      <c r="I247" s="162"/>
      <c r="J247"/>
    </row>
    <row r="248" spans="1:10" ht="12.75">
      <c r="A248" s="155" t="s">
        <v>2274</v>
      </c>
      <c r="B248" s="156">
        <v>50</v>
      </c>
      <c r="C248" s="157" t="s">
        <v>3528</v>
      </c>
      <c r="D248" s="158" t="s">
        <v>4381</v>
      </c>
      <c r="E248" s="159" t="s">
        <v>4382</v>
      </c>
      <c r="F248" s="159" t="s">
        <v>2154</v>
      </c>
      <c r="G248" s="160"/>
      <c r="H248" s="161" t="s">
        <v>2155</v>
      </c>
      <c r="I248" s="162"/>
      <c r="J248" s="215"/>
    </row>
    <row r="249" spans="1:10" ht="12.75">
      <c r="A249" s="164" t="s">
        <v>3108</v>
      </c>
      <c r="B249" s="165"/>
      <c r="C249" s="166" t="s">
        <v>2979</v>
      </c>
      <c r="D249" s="167" t="s">
        <v>4383</v>
      </c>
      <c r="E249" s="168" t="s">
        <v>4384</v>
      </c>
      <c r="F249" s="168" t="s">
        <v>2275</v>
      </c>
      <c r="G249" s="169"/>
      <c r="H249" s="154" t="s">
        <v>2156</v>
      </c>
      <c r="I249" s="162"/>
      <c r="J249"/>
    </row>
    <row r="250" spans="1:10" ht="12.75">
      <c r="A250" s="155" t="s">
        <v>2276</v>
      </c>
      <c r="B250" s="156">
        <v>154</v>
      </c>
      <c r="C250" s="157" t="s">
        <v>3629</v>
      </c>
      <c r="D250" s="158" t="s">
        <v>4389</v>
      </c>
      <c r="E250" s="159" t="s">
        <v>4390</v>
      </c>
      <c r="F250" s="159" t="s">
        <v>2157</v>
      </c>
      <c r="G250" s="160"/>
      <c r="H250" s="161" t="s">
        <v>2158</v>
      </c>
      <c r="I250" s="162"/>
      <c r="J250" s="215"/>
    </row>
    <row r="251" spans="1:10" ht="12.75">
      <c r="A251" s="164" t="s">
        <v>3108</v>
      </c>
      <c r="B251" s="165"/>
      <c r="C251" s="166" t="s">
        <v>3058</v>
      </c>
      <c r="D251" s="167" t="s">
        <v>4391</v>
      </c>
      <c r="E251" s="168" t="s">
        <v>4392</v>
      </c>
      <c r="F251" s="168" t="s">
        <v>2277</v>
      </c>
      <c r="G251" s="169"/>
      <c r="H251" s="154" t="s">
        <v>2159</v>
      </c>
      <c r="I251" s="162"/>
      <c r="J251"/>
    </row>
    <row r="252" spans="1:10" ht="12.75">
      <c r="A252" s="155" t="s">
        <v>2278</v>
      </c>
      <c r="B252" s="156">
        <v>102</v>
      </c>
      <c r="C252" s="157" t="s">
        <v>3579</v>
      </c>
      <c r="D252" s="158" t="s">
        <v>3932</v>
      </c>
      <c r="E252" s="159" t="s">
        <v>3933</v>
      </c>
      <c r="F252" s="159" t="s">
        <v>4316</v>
      </c>
      <c r="G252" s="160"/>
      <c r="H252" s="161" t="s">
        <v>4317</v>
      </c>
      <c r="I252" s="162"/>
      <c r="J252" s="215"/>
    </row>
    <row r="253" spans="1:10" ht="12.75">
      <c r="A253" s="164" t="s">
        <v>3101</v>
      </c>
      <c r="B253" s="165"/>
      <c r="C253" s="166" t="s">
        <v>2729</v>
      </c>
      <c r="D253" s="167" t="s">
        <v>4318</v>
      </c>
      <c r="E253" s="168" t="s">
        <v>4319</v>
      </c>
      <c r="F253" s="168" t="s">
        <v>2279</v>
      </c>
      <c r="G253" s="169"/>
      <c r="H253" s="154" t="s">
        <v>4320</v>
      </c>
      <c r="I253" s="162"/>
      <c r="J253"/>
    </row>
    <row r="254" spans="1:10" ht="12.75">
      <c r="A254" s="155" t="s">
        <v>2280</v>
      </c>
      <c r="B254" s="156">
        <v>155</v>
      </c>
      <c r="C254" s="157" t="s">
        <v>3630</v>
      </c>
      <c r="D254" s="158" t="s">
        <v>4393</v>
      </c>
      <c r="E254" s="159" t="s">
        <v>4394</v>
      </c>
      <c r="F254" s="159" t="s">
        <v>2161</v>
      </c>
      <c r="G254" s="160"/>
      <c r="H254" s="161" t="s">
        <v>2162</v>
      </c>
      <c r="I254" s="162"/>
      <c r="J254" s="215"/>
    </row>
    <row r="255" spans="1:10" ht="12.75">
      <c r="A255" s="164" t="s">
        <v>3108</v>
      </c>
      <c r="B255" s="165"/>
      <c r="C255" s="166" t="s">
        <v>3058</v>
      </c>
      <c r="D255" s="167" t="s">
        <v>4395</v>
      </c>
      <c r="E255" s="168" t="s">
        <v>4396</v>
      </c>
      <c r="F255" s="168" t="s">
        <v>2281</v>
      </c>
      <c r="G255" s="169"/>
      <c r="H255" s="154" t="s">
        <v>2163</v>
      </c>
      <c r="I255" s="162"/>
      <c r="J255"/>
    </row>
    <row r="256" spans="1:10" ht="12.75">
      <c r="A256" s="155" t="s">
        <v>2282</v>
      </c>
      <c r="B256" s="156">
        <v>152</v>
      </c>
      <c r="C256" s="157" t="s">
        <v>3627</v>
      </c>
      <c r="D256" s="158" t="s">
        <v>4397</v>
      </c>
      <c r="E256" s="159" t="s">
        <v>4398</v>
      </c>
      <c r="F256" s="159" t="s">
        <v>2164</v>
      </c>
      <c r="G256" s="160"/>
      <c r="H256" s="161" t="s">
        <v>2165</v>
      </c>
      <c r="I256" s="162"/>
      <c r="J256" s="215"/>
    </row>
    <row r="257" spans="1:10" ht="12.75">
      <c r="A257" s="164" t="s">
        <v>3108</v>
      </c>
      <c r="B257" s="165"/>
      <c r="C257" s="166" t="s">
        <v>2817</v>
      </c>
      <c r="D257" s="167" t="s">
        <v>4399</v>
      </c>
      <c r="E257" s="168" t="s">
        <v>4400</v>
      </c>
      <c r="F257" s="168" t="s">
        <v>2283</v>
      </c>
      <c r="G257" s="169"/>
      <c r="H257" s="154" t="s">
        <v>2166</v>
      </c>
      <c r="I257" s="162"/>
      <c r="J257"/>
    </row>
    <row r="258" spans="1:10" ht="12.75">
      <c r="A258" s="155" t="s">
        <v>2284</v>
      </c>
      <c r="B258" s="156">
        <v>158</v>
      </c>
      <c r="C258" s="157" t="s">
        <v>3598</v>
      </c>
      <c r="D258" s="158" t="s">
        <v>4401</v>
      </c>
      <c r="E258" s="159" t="s">
        <v>4402</v>
      </c>
      <c r="F258" s="159" t="s">
        <v>2167</v>
      </c>
      <c r="G258" s="160"/>
      <c r="H258" s="161" t="s">
        <v>2168</v>
      </c>
      <c r="I258" s="162"/>
      <c r="J258" s="215"/>
    </row>
    <row r="259" spans="1:10" ht="12.75">
      <c r="A259" s="164" t="s">
        <v>3108</v>
      </c>
      <c r="B259" s="165"/>
      <c r="C259" s="166" t="s">
        <v>2817</v>
      </c>
      <c r="D259" s="167" t="s">
        <v>4403</v>
      </c>
      <c r="E259" s="168" t="s">
        <v>4404</v>
      </c>
      <c r="F259" s="168" t="s">
        <v>2285</v>
      </c>
      <c r="G259" s="169"/>
      <c r="H259" s="154" t="s">
        <v>2169</v>
      </c>
      <c r="I259" s="162"/>
      <c r="J259"/>
    </row>
    <row r="260" spans="1:10" ht="12.75">
      <c r="A260" s="155" t="s">
        <v>2286</v>
      </c>
      <c r="B260" s="156">
        <v>91</v>
      </c>
      <c r="C260" s="157" t="s">
        <v>3569</v>
      </c>
      <c r="D260" s="158" t="s">
        <v>3900</v>
      </c>
      <c r="E260" s="159" t="s">
        <v>3916</v>
      </c>
      <c r="F260" s="159" t="s">
        <v>2287</v>
      </c>
      <c r="G260" s="160"/>
      <c r="H260" s="161" t="s">
        <v>2288</v>
      </c>
      <c r="I260" s="162"/>
      <c r="J260" s="215"/>
    </row>
    <row r="261" spans="1:10" ht="12.75">
      <c r="A261" s="164" t="s">
        <v>3099</v>
      </c>
      <c r="B261" s="165"/>
      <c r="C261" s="166" t="s">
        <v>3112</v>
      </c>
      <c r="D261" s="167" t="s">
        <v>4260</v>
      </c>
      <c r="E261" s="168" t="s">
        <v>3934</v>
      </c>
      <c r="F261" s="168" t="s">
        <v>4442</v>
      </c>
      <c r="G261" s="169"/>
      <c r="H261" s="154" t="s">
        <v>2289</v>
      </c>
      <c r="I261" s="162"/>
      <c r="J261"/>
    </row>
    <row r="262" spans="1:10" ht="12.75">
      <c r="A262" s="155" t="s">
        <v>2170</v>
      </c>
      <c r="B262" s="156">
        <v>164</v>
      </c>
      <c r="C262" s="157" t="s">
        <v>3506</v>
      </c>
      <c r="D262" s="158" t="s">
        <v>4405</v>
      </c>
      <c r="E262" s="159" t="s">
        <v>4406</v>
      </c>
      <c r="F262" s="159" t="s">
        <v>2171</v>
      </c>
      <c r="G262" s="160"/>
      <c r="H262" s="161" t="s">
        <v>2172</v>
      </c>
      <c r="I262" s="162"/>
      <c r="J262" s="215"/>
    </row>
    <row r="263" spans="1:10" ht="12.75">
      <c r="A263" s="164" t="s">
        <v>3108</v>
      </c>
      <c r="B263" s="165"/>
      <c r="C263" s="166" t="s">
        <v>3058</v>
      </c>
      <c r="D263" s="167" t="s">
        <v>4407</v>
      </c>
      <c r="E263" s="168" t="s">
        <v>4408</v>
      </c>
      <c r="F263" s="168" t="s">
        <v>2290</v>
      </c>
      <c r="G263" s="169"/>
      <c r="H263" s="154" t="s">
        <v>2174</v>
      </c>
      <c r="I263" s="162"/>
      <c r="J263"/>
    </row>
    <row r="264" spans="1:10" ht="12.75">
      <c r="A264" s="155" t="s">
        <v>2175</v>
      </c>
      <c r="B264" s="156">
        <v>149</v>
      </c>
      <c r="C264" s="157" t="s">
        <v>3624</v>
      </c>
      <c r="D264" s="158" t="s">
        <v>4409</v>
      </c>
      <c r="E264" s="159" t="s">
        <v>4410</v>
      </c>
      <c r="F264" s="159" t="s">
        <v>2176</v>
      </c>
      <c r="G264" s="160"/>
      <c r="H264" s="161" t="s">
        <v>2177</v>
      </c>
      <c r="I264" s="162"/>
      <c r="J264" s="215"/>
    </row>
    <row r="265" spans="1:10" ht="12.75">
      <c r="A265" s="164" t="s">
        <v>3108</v>
      </c>
      <c r="B265" s="165"/>
      <c r="C265" s="166" t="s">
        <v>2817</v>
      </c>
      <c r="D265" s="167" t="s">
        <v>4411</v>
      </c>
      <c r="E265" s="168" t="s">
        <v>4412</v>
      </c>
      <c r="F265" s="168" t="s">
        <v>2291</v>
      </c>
      <c r="G265" s="169"/>
      <c r="H265" s="154" t="s">
        <v>2178</v>
      </c>
      <c r="I265" s="162"/>
      <c r="J265"/>
    </row>
    <row r="266" spans="1:10" ht="12.75">
      <c r="A266" s="155" t="s">
        <v>2179</v>
      </c>
      <c r="B266" s="156">
        <v>165</v>
      </c>
      <c r="C266" s="157" t="s">
        <v>3505</v>
      </c>
      <c r="D266" s="158" t="s">
        <v>4413</v>
      </c>
      <c r="E266" s="159" t="s">
        <v>4414</v>
      </c>
      <c r="F266" s="159" t="s">
        <v>2180</v>
      </c>
      <c r="G266" s="160"/>
      <c r="H266" s="161" t="s">
        <v>2181</v>
      </c>
      <c r="I266" s="162"/>
      <c r="J266" s="215"/>
    </row>
    <row r="267" spans="1:10" ht="12.75">
      <c r="A267" s="164" t="s">
        <v>3108</v>
      </c>
      <c r="B267" s="165"/>
      <c r="C267" s="166" t="s">
        <v>3058</v>
      </c>
      <c r="D267" s="167" t="s">
        <v>4415</v>
      </c>
      <c r="E267" s="168" t="s">
        <v>4416</v>
      </c>
      <c r="F267" s="168" t="s">
        <v>2292</v>
      </c>
      <c r="G267" s="169"/>
      <c r="H267" s="154" t="s">
        <v>2182</v>
      </c>
      <c r="I267" s="162"/>
      <c r="J267"/>
    </row>
    <row r="268" spans="1:10" ht="12.75">
      <c r="A268" s="155" t="s">
        <v>2293</v>
      </c>
      <c r="B268" s="156">
        <v>110</v>
      </c>
      <c r="C268" s="157" t="s">
        <v>3586</v>
      </c>
      <c r="D268" s="158" t="s">
        <v>4202</v>
      </c>
      <c r="E268" s="159" t="s">
        <v>4203</v>
      </c>
      <c r="F268" s="159" t="s">
        <v>2294</v>
      </c>
      <c r="G268" s="160"/>
      <c r="H268" s="161" t="s">
        <v>2295</v>
      </c>
      <c r="I268" s="162"/>
      <c r="J268" s="215"/>
    </row>
    <row r="269" spans="1:10" ht="12.75">
      <c r="A269" s="164" t="s">
        <v>3098</v>
      </c>
      <c r="B269" s="165"/>
      <c r="C269" s="166" t="s">
        <v>2868</v>
      </c>
      <c r="D269" s="167" t="s">
        <v>4287</v>
      </c>
      <c r="E269" s="168" t="s">
        <v>4355</v>
      </c>
      <c r="F269" s="168" t="s">
        <v>2296</v>
      </c>
      <c r="G269" s="169"/>
      <c r="H269" s="154" t="s">
        <v>2297</v>
      </c>
      <c r="I269" s="162"/>
      <c r="J269"/>
    </row>
    <row r="270" spans="1:10" ht="12.75">
      <c r="A270" s="155" t="s">
        <v>2298</v>
      </c>
      <c r="B270" s="156">
        <v>125</v>
      </c>
      <c r="C270" s="157" t="s">
        <v>3600</v>
      </c>
      <c r="D270" s="158" t="s">
        <v>4212</v>
      </c>
      <c r="E270" s="159" t="s">
        <v>4213</v>
      </c>
      <c r="F270" s="159" t="s">
        <v>2294</v>
      </c>
      <c r="G270" s="160" t="s">
        <v>2142</v>
      </c>
      <c r="H270" s="161" t="s">
        <v>2299</v>
      </c>
      <c r="I270" s="162"/>
      <c r="J270" s="215"/>
    </row>
    <row r="271" spans="1:10" ht="12.75">
      <c r="A271" s="164" t="s">
        <v>3098</v>
      </c>
      <c r="B271" s="165"/>
      <c r="C271" s="166" t="s">
        <v>3124</v>
      </c>
      <c r="D271" s="167" t="s">
        <v>4371</v>
      </c>
      <c r="E271" s="168" t="s">
        <v>4372</v>
      </c>
      <c r="F271" s="168" t="s">
        <v>2296</v>
      </c>
      <c r="G271" s="169"/>
      <c r="H271" s="154" t="s">
        <v>2300</v>
      </c>
      <c r="I271" s="162"/>
      <c r="J271"/>
    </row>
    <row r="272" spans="1:10" ht="12.75">
      <c r="A272" s="155" t="s">
        <v>2301</v>
      </c>
      <c r="B272" s="156">
        <v>56</v>
      </c>
      <c r="C272" s="157" t="s">
        <v>3534</v>
      </c>
      <c r="D272" s="158" t="s">
        <v>3908</v>
      </c>
      <c r="E272" s="159" t="s">
        <v>2302</v>
      </c>
      <c r="F272" s="159" t="s">
        <v>2303</v>
      </c>
      <c r="G272" s="160"/>
      <c r="H272" s="161" t="s">
        <v>2304</v>
      </c>
      <c r="I272" s="162"/>
      <c r="J272" s="215"/>
    </row>
    <row r="273" spans="1:10" ht="12.75">
      <c r="A273" s="164" t="s">
        <v>3100</v>
      </c>
      <c r="B273" s="165"/>
      <c r="C273" s="166" t="s">
        <v>3118</v>
      </c>
      <c r="D273" s="167" t="s">
        <v>4085</v>
      </c>
      <c r="E273" s="168" t="s">
        <v>2305</v>
      </c>
      <c r="F273" s="168" t="s">
        <v>2306</v>
      </c>
      <c r="G273" s="169"/>
      <c r="H273" s="154" t="s">
        <v>2307</v>
      </c>
      <c r="I273" s="162"/>
      <c r="J273"/>
    </row>
    <row r="274" spans="1:10" ht="12.75">
      <c r="A274" s="155" t="s">
        <v>2308</v>
      </c>
      <c r="B274" s="156">
        <v>104</v>
      </c>
      <c r="C274" s="157" t="s">
        <v>3500</v>
      </c>
      <c r="D274" s="158" t="s">
        <v>3501</v>
      </c>
      <c r="E274" s="159" t="s">
        <v>2302</v>
      </c>
      <c r="F274" s="159" t="s">
        <v>2303</v>
      </c>
      <c r="G274" s="160"/>
      <c r="H274" s="161" t="s">
        <v>2309</v>
      </c>
      <c r="I274" s="162"/>
      <c r="J274" s="215"/>
    </row>
    <row r="275" spans="1:10" ht="12.75">
      <c r="A275" s="164" t="s">
        <v>3100</v>
      </c>
      <c r="B275" s="165"/>
      <c r="C275" s="166" t="s">
        <v>2744</v>
      </c>
      <c r="D275" s="167" t="s">
        <v>4428</v>
      </c>
      <c r="E275" s="168" t="s">
        <v>2305</v>
      </c>
      <c r="F275" s="168" t="s">
        <v>2306</v>
      </c>
      <c r="G275" s="169"/>
      <c r="H275" s="154" t="s">
        <v>2310</v>
      </c>
      <c r="I275" s="162"/>
      <c r="J275"/>
    </row>
    <row r="276" spans="1:10" ht="12.75">
      <c r="A276" s="155" t="s">
        <v>2311</v>
      </c>
      <c r="B276" s="156">
        <v>143</v>
      </c>
      <c r="C276" s="157" t="s">
        <v>3618</v>
      </c>
      <c r="D276" s="158" t="s">
        <v>4429</v>
      </c>
      <c r="E276" s="159" t="s">
        <v>2302</v>
      </c>
      <c r="F276" s="159" t="s">
        <v>2303</v>
      </c>
      <c r="G276" s="160"/>
      <c r="H276" s="161" t="s">
        <v>2312</v>
      </c>
      <c r="I276" s="162"/>
      <c r="J276" s="215"/>
    </row>
    <row r="277" spans="1:10" ht="12.75">
      <c r="A277" s="164" t="s">
        <v>3100</v>
      </c>
      <c r="B277" s="165"/>
      <c r="C277" s="166" t="s">
        <v>2745</v>
      </c>
      <c r="D277" s="167" t="s">
        <v>4430</v>
      </c>
      <c r="E277" s="168" t="s">
        <v>2305</v>
      </c>
      <c r="F277" s="168" t="s">
        <v>2306</v>
      </c>
      <c r="G277" s="169"/>
      <c r="H277" s="154" t="s">
        <v>2313</v>
      </c>
      <c r="I277" s="162"/>
      <c r="J277"/>
    </row>
    <row r="278" spans="1:10" ht="12.75">
      <c r="A278" s="155" t="s">
        <v>2314</v>
      </c>
      <c r="B278" s="156">
        <v>101</v>
      </c>
      <c r="C278" s="157" t="s">
        <v>3578</v>
      </c>
      <c r="D278" s="158" t="s">
        <v>3771</v>
      </c>
      <c r="E278" s="159" t="s">
        <v>2315</v>
      </c>
      <c r="F278" s="159" t="s">
        <v>2316</v>
      </c>
      <c r="G278" s="160"/>
      <c r="H278" s="161" t="s">
        <v>2317</v>
      </c>
      <c r="I278" s="162"/>
      <c r="J278" s="215"/>
    </row>
    <row r="279" spans="1:10" ht="12.75">
      <c r="A279" s="164" t="s">
        <v>3101</v>
      </c>
      <c r="B279" s="165"/>
      <c r="C279" s="166" t="s">
        <v>2911</v>
      </c>
      <c r="D279" s="167" t="s">
        <v>4426</v>
      </c>
      <c r="E279" s="168" t="s">
        <v>2318</v>
      </c>
      <c r="F279" s="168" t="s">
        <v>2319</v>
      </c>
      <c r="G279" s="169"/>
      <c r="H279" s="154" t="s">
        <v>2320</v>
      </c>
      <c r="I279" s="162"/>
      <c r="J279"/>
    </row>
    <row r="280" spans="1:10" ht="12.75">
      <c r="A280" s="155" t="s">
        <v>2321</v>
      </c>
      <c r="B280" s="156">
        <v>88</v>
      </c>
      <c r="C280" s="157" t="s">
        <v>3566</v>
      </c>
      <c r="D280" s="158" t="s">
        <v>4427</v>
      </c>
      <c r="E280" s="159" t="s">
        <v>2315</v>
      </c>
      <c r="F280" s="159" t="s">
        <v>2316</v>
      </c>
      <c r="G280" s="160"/>
      <c r="H280" s="161" t="s">
        <v>2322</v>
      </c>
      <c r="I280" s="162"/>
      <c r="J280" s="215"/>
    </row>
    <row r="281" spans="1:10" ht="12.75">
      <c r="A281" s="164" t="s">
        <v>3101</v>
      </c>
      <c r="B281" s="165"/>
      <c r="C281" s="166" t="s">
        <v>3130</v>
      </c>
      <c r="D281" s="167" t="s">
        <v>4118</v>
      </c>
      <c r="E281" s="168" t="s">
        <v>2318</v>
      </c>
      <c r="F281" s="168" t="s">
        <v>2319</v>
      </c>
      <c r="G281" s="169"/>
      <c r="H281" s="154" t="s">
        <v>2323</v>
      </c>
      <c r="I281" s="162"/>
      <c r="J281"/>
    </row>
    <row r="282" spans="1:10" ht="12.75">
      <c r="A282" s="155" t="s">
        <v>2324</v>
      </c>
      <c r="B282" s="156">
        <v>121</v>
      </c>
      <c r="C282" s="157" t="s">
        <v>3503</v>
      </c>
      <c r="D282" s="158" t="s">
        <v>3504</v>
      </c>
      <c r="E282" s="159" t="s">
        <v>2325</v>
      </c>
      <c r="F282" s="159" t="s">
        <v>2326</v>
      </c>
      <c r="G282" s="160"/>
      <c r="H282" s="161" t="s">
        <v>2327</v>
      </c>
      <c r="I282" s="162"/>
      <c r="J282" s="215"/>
    </row>
    <row r="283" spans="1:10" ht="12.75">
      <c r="A283" s="164" t="s">
        <v>3099</v>
      </c>
      <c r="B283" s="165"/>
      <c r="C283" s="166" t="s">
        <v>3188</v>
      </c>
      <c r="D283" s="167" t="s">
        <v>4442</v>
      </c>
      <c r="E283" s="168" t="s">
        <v>2328</v>
      </c>
      <c r="F283" s="168" t="s">
        <v>2173</v>
      </c>
      <c r="G283" s="169"/>
      <c r="H283" s="154" t="s">
        <v>2329</v>
      </c>
      <c r="I283" s="162"/>
      <c r="J283"/>
    </row>
    <row r="284" spans="1:10" ht="12.75">
      <c r="A284" s="155" t="s">
        <v>2330</v>
      </c>
      <c r="B284" s="156">
        <v>147</v>
      </c>
      <c r="C284" s="157" t="s">
        <v>3622</v>
      </c>
      <c r="D284" s="158" t="s">
        <v>4436</v>
      </c>
      <c r="E284" s="159" t="s">
        <v>2331</v>
      </c>
      <c r="F284" s="159" t="s">
        <v>2332</v>
      </c>
      <c r="G284" s="160"/>
      <c r="H284" s="161" t="s">
        <v>2333</v>
      </c>
      <c r="I284" s="162"/>
      <c r="J284" s="215"/>
    </row>
    <row r="285" spans="1:10" ht="12.75">
      <c r="A285" s="164" t="s">
        <v>3108</v>
      </c>
      <c r="B285" s="165"/>
      <c r="C285" s="166" t="s">
        <v>3058</v>
      </c>
      <c r="D285" s="167" t="s">
        <v>4437</v>
      </c>
      <c r="E285" s="168" t="s">
        <v>2334</v>
      </c>
      <c r="F285" s="168" t="s">
        <v>2335</v>
      </c>
      <c r="G285" s="169"/>
      <c r="H285" s="154" t="s">
        <v>2336</v>
      </c>
      <c r="I285" s="162"/>
      <c r="J285"/>
    </row>
    <row r="286" spans="1:10" ht="12.75">
      <c r="A286" s="155" t="s">
        <v>2337</v>
      </c>
      <c r="B286" s="156">
        <v>87</v>
      </c>
      <c r="C286" s="157" t="s">
        <v>3565</v>
      </c>
      <c r="D286" s="158" t="s">
        <v>2338</v>
      </c>
      <c r="E286" s="159" t="s">
        <v>2339</v>
      </c>
      <c r="F286" s="159" t="s">
        <v>2294</v>
      </c>
      <c r="G286" s="160"/>
      <c r="H286" s="161" t="s">
        <v>2340</v>
      </c>
      <c r="I286" s="162"/>
      <c r="J286" s="215"/>
    </row>
    <row r="287" spans="1:10" ht="12.75">
      <c r="A287" s="164" t="s">
        <v>3098</v>
      </c>
      <c r="B287" s="165"/>
      <c r="C287" s="166" t="s">
        <v>2726</v>
      </c>
      <c r="D287" s="167" t="s">
        <v>2341</v>
      </c>
      <c r="E287" s="168" t="s">
        <v>2342</v>
      </c>
      <c r="F287" s="168" t="s">
        <v>2296</v>
      </c>
      <c r="G287" s="169"/>
      <c r="H287" s="154" t="s">
        <v>2343</v>
      </c>
      <c r="I287" s="162"/>
      <c r="J287"/>
    </row>
    <row r="288" spans="1:10" ht="12.75">
      <c r="A288" s="155" t="s">
        <v>2344</v>
      </c>
      <c r="B288" s="156">
        <v>33</v>
      </c>
      <c r="C288" s="157" t="s">
        <v>3511</v>
      </c>
      <c r="D288" s="158" t="s">
        <v>3767</v>
      </c>
      <c r="E288" s="159" t="s">
        <v>3768</v>
      </c>
      <c r="F288" s="159" t="s">
        <v>2345</v>
      </c>
      <c r="G288" s="160"/>
      <c r="H288" s="161" t="s">
        <v>2346</v>
      </c>
      <c r="I288" s="162"/>
      <c r="J288" s="215"/>
    </row>
    <row r="289" spans="1:10" ht="12.75">
      <c r="A289" s="164" t="s">
        <v>3102</v>
      </c>
      <c r="B289" s="165"/>
      <c r="C289" s="166" t="s">
        <v>3154</v>
      </c>
      <c r="D289" s="167" t="s">
        <v>2347</v>
      </c>
      <c r="E289" s="168" t="s">
        <v>2348</v>
      </c>
      <c r="F289" s="168" t="s">
        <v>2349</v>
      </c>
      <c r="G289" s="169"/>
      <c r="H289" s="154" t="s">
        <v>2350</v>
      </c>
      <c r="I289" s="162"/>
      <c r="J289"/>
    </row>
    <row r="290" spans="1:10" ht="12.75">
      <c r="A290" s="155" t="s">
        <v>2351</v>
      </c>
      <c r="B290" s="156">
        <v>163</v>
      </c>
      <c r="C290" s="157" t="s">
        <v>3507</v>
      </c>
      <c r="D290" s="158" t="s">
        <v>4417</v>
      </c>
      <c r="E290" s="159" t="s">
        <v>4418</v>
      </c>
      <c r="F290" s="159" t="s">
        <v>2183</v>
      </c>
      <c r="G290" s="160"/>
      <c r="H290" s="161" t="s">
        <v>2184</v>
      </c>
      <c r="I290" s="162"/>
      <c r="J290" s="215"/>
    </row>
    <row r="291" spans="1:10" ht="12.75">
      <c r="A291" s="164" t="s">
        <v>3108</v>
      </c>
      <c r="B291" s="165"/>
      <c r="C291" s="166" t="s">
        <v>3058</v>
      </c>
      <c r="D291" s="167" t="s">
        <v>4419</v>
      </c>
      <c r="E291" s="168" t="s">
        <v>4442</v>
      </c>
      <c r="F291" s="168" t="s">
        <v>2352</v>
      </c>
      <c r="G291" s="169"/>
      <c r="H291" s="154" t="s">
        <v>2185</v>
      </c>
      <c r="I291" s="162"/>
      <c r="J291"/>
    </row>
    <row r="292" spans="1:10" ht="12.75">
      <c r="A292" s="155" t="s">
        <v>2353</v>
      </c>
      <c r="B292" s="156">
        <v>161</v>
      </c>
      <c r="C292" s="157" t="s">
        <v>3540</v>
      </c>
      <c r="D292" s="158" t="s">
        <v>4443</v>
      </c>
      <c r="E292" s="159" t="s">
        <v>2331</v>
      </c>
      <c r="F292" s="159" t="s">
        <v>2332</v>
      </c>
      <c r="G292" s="160"/>
      <c r="H292" s="161" t="s">
        <v>2354</v>
      </c>
      <c r="I292" s="162"/>
      <c r="J292" s="215"/>
    </row>
    <row r="293" spans="1:10" ht="12.75">
      <c r="A293" s="164" t="s">
        <v>3108</v>
      </c>
      <c r="B293" s="165"/>
      <c r="C293" s="166" t="s">
        <v>2817</v>
      </c>
      <c r="D293" s="167" t="s">
        <v>2355</v>
      </c>
      <c r="E293" s="168" t="s">
        <v>2334</v>
      </c>
      <c r="F293" s="168" t="s">
        <v>2335</v>
      </c>
      <c r="G293" s="169"/>
      <c r="H293" s="154" t="s">
        <v>2356</v>
      </c>
      <c r="I293" s="162"/>
      <c r="J293"/>
    </row>
    <row r="294" spans="1:10" ht="12.75">
      <c r="A294" s="155" t="s">
        <v>2357</v>
      </c>
      <c r="B294" s="156">
        <v>153</v>
      </c>
      <c r="C294" s="157" t="s">
        <v>3628</v>
      </c>
      <c r="D294" s="158" t="s">
        <v>4420</v>
      </c>
      <c r="E294" s="159" t="s">
        <v>4421</v>
      </c>
      <c r="F294" s="159" t="s">
        <v>2186</v>
      </c>
      <c r="G294" s="160" t="s">
        <v>2146</v>
      </c>
      <c r="H294" s="161" t="s">
        <v>2187</v>
      </c>
      <c r="I294" s="162"/>
      <c r="J294" s="215"/>
    </row>
    <row r="295" spans="1:10" ht="12.75">
      <c r="A295" s="164" t="s">
        <v>3108</v>
      </c>
      <c r="B295" s="165"/>
      <c r="C295" s="166" t="s">
        <v>2822</v>
      </c>
      <c r="D295" s="167" t="s">
        <v>4422</v>
      </c>
      <c r="E295" s="168" t="s">
        <v>2358</v>
      </c>
      <c r="F295" s="168" t="s">
        <v>2359</v>
      </c>
      <c r="G295" s="169"/>
      <c r="H295" s="154" t="s">
        <v>2188</v>
      </c>
      <c r="I295" s="162"/>
      <c r="J295"/>
    </row>
    <row r="296" spans="1:10" ht="12.75">
      <c r="A296" s="155" t="s">
        <v>2360</v>
      </c>
      <c r="B296" s="156">
        <v>30</v>
      </c>
      <c r="C296" s="157" t="s">
        <v>3510</v>
      </c>
      <c r="D296" s="158" t="s">
        <v>3769</v>
      </c>
      <c r="E296" s="159" t="s">
        <v>3770</v>
      </c>
      <c r="F296" s="159" t="s">
        <v>3995</v>
      </c>
      <c r="G296" s="160" t="s">
        <v>3938</v>
      </c>
      <c r="H296" s="161" t="s">
        <v>4005</v>
      </c>
      <c r="I296" s="162"/>
      <c r="J296" s="215"/>
    </row>
    <row r="297" spans="1:10" ht="12.75">
      <c r="A297" s="164" t="s">
        <v>3102</v>
      </c>
      <c r="B297" s="165"/>
      <c r="C297" s="166" t="s">
        <v>3154</v>
      </c>
      <c r="D297" s="167" t="s">
        <v>2361</v>
      </c>
      <c r="E297" s="168" t="s">
        <v>2362</v>
      </c>
      <c r="F297" s="168" t="s">
        <v>3931</v>
      </c>
      <c r="G297" s="169"/>
      <c r="H297" s="154" t="s">
        <v>4006</v>
      </c>
      <c r="I297" s="162"/>
      <c r="J297"/>
    </row>
    <row r="298" spans="1:10" ht="13.5">
      <c r="A298" s="155"/>
      <c r="B298" s="156">
        <v>54</v>
      </c>
      <c r="C298" s="157" t="s">
        <v>3532</v>
      </c>
      <c r="D298" s="158" t="s">
        <v>3754</v>
      </c>
      <c r="E298" s="159" t="s">
        <v>3766</v>
      </c>
      <c r="F298" s="159"/>
      <c r="G298" s="278" t="s">
        <v>2363</v>
      </c>
      <c r="H298" s="67"/>
      <c r="I298" s="162"/>
      <c r="J298" s="215"/>
    </row>
    <row r="299" spans="1:10" ht="13.5">
      <c r="A299" s="164" t="s">
        <v>3098</v>
      </c>
      <c r="B299" s="165"/>
      <c r="C299" s="166" t="s">
        <v>2685</v>
      </c>
      <c r="D299" s="167" t="s">
        <v>4322</v>
      </c>
      <c r="E299" s="168" t="s">
        <v>4148</v>
      </c>
      <c r="F299" s="168"/>
      <c r="G299" s="279"/>
      <c r="H299" s="69"/>
      <c r="I299" s="162"/>
      <c r="J299"/>
    </row>
    <row r="300" spans="1:10" ht="13.5">
      <c r="A300" s="155"/>
      <c r="B300" s="156">
        <v>76</v>
      </c>
      <c r="C300" s="157" t="s">
        <v>3554</v>
      </c>
      <c r="D300" s="158" t="s">
        <v>4423</v>
      </c>
      <c r="E300" s="159"/>
      <c r="F300" s="159"/>
      <c r="G300" s="278" t="s">
        <v>2364</v>
      </c>
      <c r="H300" s="67"/>
      <c r="I300" s="162"/>
      <c r="J300" s="215"/>
    </row>
    <row r="301" spans="1:10" ht="13.5">
      <c r="A301" s="164" t="s">
        <v>3100</v>
      </c>
      <c r="B301" s="165"/>
      <c r="C301" s="166" t="s">
        <v>3130</v>
      </c>
      <c r="D301" s="167" t="s">
        <v>3724</v>
      </c>
      <c r="E301" s="168"/>
      <c r="F301" s="168"/>
      <c r="G301" s="279"/>
      <c r="H301" s="69"/>
      <c r="I301" s="162"/>
      <c r="J301"/>
    </row>
    <row r="302" spans="1:10" ht="13.5">
      <c r="A302" s="155"/>
      <c r="B302" s="156">
        <v>99</v>
      </c>
      <c r="C302" s="157" t="s">
        <v>3576</v>
      </c>
      <c r="D302" s="158" t="s">
        <v>4424</v>
      </c>
      <c r="E302" s="159"/>
      <c r="F302" s="159"/>
      <c r="G302" s="278" t="s">
        <v>4321</v>
      </c>
      <c r="H302" s="67"/>
      <c r="I302" s="162"/>
      <c r="J302" s="215"/>
    </row>
    <row r="303" spans="1:10" ht="13.5">
      <c r="A303" s="164" t="s">
        <v>3098</v>
      </c>
      <c r="B303" s="165"/>
      <c r="C303" s="166" t="s">
        <v>2560</v>
      </c>
      <c r="D303" s="167" t="s">
        <v>4425</v>
      </c>
      <c r="E303" s="168"/>
      <c r="F303" s="168"/>
      <c r="G303" s="279"/>
      <c r="H303" s="69"/>
      <c r="I303" s="162"/>
      <c r="J303"/>
    </row>
    <row r="304" spans="1:10" ht="13.5">
      <c r="A304" s="155"/>
      <c r="B304" s="156">
        <v>130</v>
      </c>
      <c r="C304" s="157" t="s">
        <v>3605</v>
      </c>
      <c r="D304" s="158" t="s">
        <v>4431</v>
      </c>
      <c r="E304" s="159"/>
      <c r="F304" s="159"/>
      <c r="G304" s="278" t="s">
        <v>4434</v>
      </c>
      <c r="H304" s="67"/>
      <c r="I304" s="162"/>
      <c r="J304" s="215"/>
    </row>
    <row r="305" spans="1:10" ht="13.5">
      <c r="A305" s="164" t="s">
        <v>3098</v>
      </c>
      <c r="B305" s="165"/>
      <c r="C305" s="166" t="s">
        <v>2868</v>
      </c>
      <c r="D305" s="167" t="s">
        <v>4432</v>
      </c>
      <c r="E305" s="168"/>
      <c r="F305" s="168"/>
      <c r="G305" s="279"/>
      <c r="H305" s="69"/>
      <c r="I305" s="162"/>
      <c r="J305"/>
    </row>
    <row r="306" spans="1:10" ht="13.5">
      <c r="A306" s="155"/>
      <c r="B306" s="156">
        <v>145</v>
      </c>
      <c r="C306" s="157" t="s">
        <v>3620</v>
      </c>
      <c r="D306" s="158" t="s">
        <v>4433</v>
      </c>
      <c r="E306" s="159"/>
      <c r="F306" s="159"/>
      <c r="G306" s="278" t="s">
        <v>4434</v>
      </c>
      <c r="H306" s="67"/>
      <c r="I306" s="162"/>
      <c r="J306" s="215"/>
    </row>
    <row r="307" spans="1:10" ht="13.5">
      <c r="A307" s="164" t="s">
        <v>3108</v>
      </c>
      <c r="B307" s="165"/>
      <c r="C307" s="166" t="s">
        <v>3058</v>
      </c>
      <c r="D307" s="167" t="s">
        <v>4435</v>
      </c>
      <c r="E307" s="168"/>
      <c r="F307" s="168"/>
      <c r="G307" s="279"/>
      <c r="H307" s="69"/>
      <c r="I307" s="162"/>
      <c r="J307"/>
    </row>
    <row r="308" spans="1:10" ht="13.5">
      <c r="A308" s="155"/>
      <c r="B308" s="156">
        <v>156</v>
      </c>
      <c r="C308" s="157" t="s">
        <v>3631</v>
      </c>
      <c r="D308" s="158" t="s">
        <v>4438</v>
      </c>
      <c r="E308" s="159"/>
      <c r="F308" s="159"/>
      <c r="G308" s="278" t="s">
        <v>4434</v>
      </c>
      <c r="H308" s="67"/>
      <c r="I308" s="162"/>
      <c r="J308" s="215"/>
    </row>
    <row r="309" spans="1:10" ht="13.5">
      <c r="A309" s="164" t="s">
        <v>3108</v>
      </c>
      <c r="B309" s="165"/>
      <c r="C309" s="166" t="s">
        <v>2827</v>
      </c>
      <c r="D309" s="167" t="s">
        <v>4439</v>
      </c>
      <c r="E309" s="168"/>
      <c r="F309" s="168"/>
      <c r="G309" s="279"/>
      <c r="H309" s="69"/>
      <c r="I309" s="162"/>
      <c r="J309"/>
    </row>
    <row r="310" spans="1:10" ht="13.5">
      <c r="A310" s="155"/>
      <c r="B310" s="156">
        <v>83</v>
      </c>
      <c r="C310" s="157" t="s">
        <v>3561</v>
      </c>
      <c r="D310" s="158" t="s">
        <v>4440</v>
      </c>
      <c r="E310" s="159"/>
      <c r="F310" s="159"/>
      <c r="G310" s="278" t="s">
        <v>2365</v>
      </c>
      <c r="H310" s="67"/>
      <c r="I310" s="162"/>
      <c r="J310" s="215"/>
    </row>
    <row r="311" spans="1:10" ht="13.5">
      <c r="A311" s="164" t="s">
        <v>3098</v>
      </c>
      <c r="B311" s="165"/>
      <c r="C311" s="166" t="s">
        <v>2868</v>
      </c>
      <c r="D311" s="167" t="s">
        <v>4441</v>
      </c>
      <c r="E311" s="168"/>
      <c r="F311" s="168"/>
      <c r="G311" s="279"/>
      <c r="H311" s="69"/>
      <c r="I311" s="162"/>
      <c r="J311"/>
    </row>
    <row r="312" spans="1:10" ht="13.5">
      <c r="A312" s="155"/>
      <c r="B312" s="156">
        <v>16</v>
      </c>
      <c r="C312" s="157" t="s">
        <v>3508</v>
      </c>
      <c r="D312" s="158"/>
      <c r="E312" s="159"/>
      <c r="F312" s="159"/>
      <c r="G312" s="278" t="s">
        <v>2366</v>
      </c>
      <c r="H312" s="67"/>
      <c r="I312" s="162"/>
      <c r="J312" s="215"/>
    </row>
    <row r="313" spans="1:10" ht="13.5">
      <c r="A313" s="164" t="s">
        <v>3158</v>
      </c>
      <c r="B313" s="165"/>
      <c r="C313" s="166" t="s">
        <v>3116</v>
      </c>
      <c r="D313" s="167"/>
      <c r="E313" s="168"/>
      <c r="F313" s="168"/>
      <c r="G313" s="279"/>
      <c r="H313" s="69"/>
      <c r="I313" s="162"/>
      <c r="J313"/>
    </row>
    <row r="314" spans="1:10" ht="13.5">
      <c r="A314" s="155"/>
      <c r="B314" s="156">
        <v>98</v>
      </c>
      <c r="C314" s="157" t="s">
        <v>3575</v>
      </c>
      <c r="D314" s="158"/>
      <c r="E314" s="159"/>
      <c r="F314" s="159"/>
      <c r="G314" s="278" t="s">
        <v>2367</v>
      </c>
      <c r="H314" s="67"/>
      <c r="I314" s="162"/>
      <c r="J314" s="215"/>
    </row>
    <row r="315" spans="1:10" ht="13.5">
      <c r="A315" s="164" t="s">
        <v>3098</v>
      </c>
      <c r="B315" s="165"/>
      <c r="C315" s="166" t="s">
        <v>2737</v>
      </c>
      <c r="D315" s="167"/>
      <c r="E315" s="168"/>
      <c r="F315" s="168"/>
      <c r="G315" s="279"/>
      <c r="H315" s="69"/>
      <c r="I315" s="162"/>
      <c r="J315"/>
    </row>
    <row r="316" spans="1:10" ht="13.5">
      <c r="A316" s="155"/>
      <c r="B316" s="156">
        <v>122</v>
      </c>
      <c r="C316" s="157" t="s">
        <v>3597</v>
      </c>
      <c r="D316" s="158"/>
      <c r="E316" s="159"/>
      <c r="F316" s="159"/>
      <c r="G316" s="278" t="s">
        <v>4321</v>
      </c>
      <c r="H316" s="67"/>
      <c r="I316" s="162"/>
      <c r="J316" s="215"/>
    </row>
    <row r="317" spans="1:10" ht="13.5">
      <c r="A317" s="164" t="s">
        <v>3098</v>
      </c>
      <c r="B317" s="165"/>
      <c r="C317" s="166" t="s">
        <v>2773</v>
      </c>
      <c r="D317" s="167"/>
      <c r="E317" s="168"/>
      <c r="F317" s="168"/>
      <c r="G317" s="279"/>
      <c r="H317" s="69"/>
      <c r="I317" s="162"/>
      <c r="J317"/>
    </row>
    <row r="318" spans="1:10" ht="13.5">
      <c r="A318" s="155"/>
      <c r="B318" s="156">
        <v>127</v>
      </c>
      <c r="C318" s="157" t="s">
        <v>3602</v>
      </c>
      <c r="D318" s="158"/>
      <c r="E318" s="159"/>
      <c r="F318" s="159"/>
      <c r="G318" s="278" t="s">
        <v>2368</v>
      </c>
      <c r="H318" s="67"/>
      <c r="I318" s="162"/>
      <c r="J318" s="215"/>
    </row>
    <row r="319" spans="1:10" ht="13.5">
      <c r="A319" s="164" t="s">
        <v>3098</v>
      </c>
      <c r="B319" s="165"/>
      <c r="C319" s="166" t="s">
        <v>2962</v>
      </c>
      <c r="D319" s="167"/>
      <c r="E319" s="168"/>
      <c r="F319" s="168"/>
      <c r="G319" s="279"/>
      <c r="H319" s="69"/>
      <c r="I319" s="162"/>
      <c r="J319"/>
    </row>
  </sheetData>
  <sheetProtection/>
  <mergeCells count="4">
    <mergeCell ref="A2:H2"/>
    <mergeCell ref="A3:H3"/>
    <mergeCell ref="A4:H4"/>
    <mergeCell ref="D6:F6"/>
  </mergeCells>
  <printOptions horizontalCentered="1"/>
  <pageMargins left="0.7480314960629921" right="0.7480314960629921" top="0" bottom="0" header="0" footer="0"/>
  <pageSetup horizontalDpi="600" verticalDpi="600" orientation="portrait" paperSize="9" r:id="rId1"/>
  <rowBreaks count="1" manualBreakCount="1">
    <brk id="6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X3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44" customWidth="1"/>
    <col min="2" max="2" width="4.28125" style="249" customWidth="1"/>
    <col min="3" max="3" width="23.421875" style="44" customWidth="1"/>
    <col min="4" max="16" width="6.7109375" style="122" customWidth="1"/>
    <col min="17" max="17" width="6.7109375" style="44" customWidth="1"/>
    <col min="18" max="18" width="14.57421875" style="44" customWidth="1"/>
    <col min="19" max="19" width="3.57421875" style="44" customWidth="1"/>
    <col min="20" max="20" width="10.28125" style="110" customWidth="1"/>
    <col min="21" max="21" width="10.28125" style="0" customWidth="1"/>
    <col min="22" max="22" width="11.00390625" style="0" bestFit="1" customWidth="1"/>
  </cols>
  <sheetData>
    <row r="1" spans="1:21" ht="4.5" customHeight="1">
      <c r="A1" s="52"/>
      <c r="B1" s="111"/>
      <c r="C1" s="5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51"/>
      <c r="R1" s="51"/>
      <c r="T1" s="173"/>
      <c r="U1" s="163"/>
    </row>
    <row r="2" spans="1:21" ht="15.75">
      <c r="A2" s="303" t="str">
        <f>Startlist!$A1</f>
        <v>52. Saaremaa Rally 2019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T2" s="173"/>
      <c r="U2" s="163"/>
    </row>
    <row r="3" spans="1:21" ht="15">
      <c r="A3" s="304" t="str">
        <f>Startlist!$F2</f>
        <v>October 11-12, 2019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T3" s="173"/>
      <c r="U3" s="163"/>
    </row>
    <row r="4" spans="1:21" ht="15">
      <c r="A4" s="304" t="str">
        <f>Startlist!$F3</f>
        <v>Saaremaa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T4" s="173"/>
      <c r="U4" s="163"/>
    </row>
    <row r="5" spans="1:21" ht="13.5" customHeight="1">
      <c r="A5" s="184" t="s">
        <v>3060</v>
      </c>
      <c r="B5" s="246"/>
      <c r="C5" s="43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43"/>
      <c r="R5" s="183"/>
      <c r="T5" s="173"/>
      <c r="U5" s="163"/>
    </row>
    <row r="6" spans="1:21" ht="12.75">
      <c r="A6" s="32" t="s">
        <v>3070</v>
      </c>
      <c r="B6" s="247" t="s">
        <v>3071</v>
      </c>
      <c r="C6" s="27" t="s">
        <v>3072</v>
      </c>
      <c r="D6" s="305" t="s">
        <v>3097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7"/>
      <c r="Q6" s="25" t="s">
        <v>3081</v>
      </c>
      <c r="R6" s="25" t="s">
        <v>3091</v>
      </c>
      <c r="T6" s="199"/>
      <c r="U6" s="199"/>
    </row>
    <row r="7" spans="1:21" ht="12.75">
      <c r="A7" s="31" t="s">
        <v>3093</v>
      </c>
      <c r="B7" s="248"/>
      <c r="C7" s="29" t="s">
        <v>3068</v>
      </c>
      <c r="D7" s="113" t="s">
        <v>3073</v>
      </c>
      <c r="E7" s="114" t="s">
        <v>3074</v>
      </c>
      <c r="F7" s="114" t="s">
        <v>3075</v>
      </c>
      <c r="G7" s="114" t="s">
        <v>3076</v>
      </c>
      <c r="H7" s="114" t="s">
        <v>3077</v>
      </c>
      <c r="I7" s="114" t="s">
        <v>3078</v>
      </c>
      <c r="J7" s="114" t="s">
        <v>3079</v>
      </c>
      <c r="K7" s="114" t="s">
        <v>3103</v>
      </c>
      <c r="L7" s="114" t="s">
        <v>3106</v>
      </c>
      <c r="M7" s="114" t="s">
        <v>3015</v>
      </c>
      <c r="N7" s="114" t="s">
        <v>2842</v>
      </c>
      <c r="O7" s="114" t="s">
        <v>2843</v>
      </c>
      <c r="P7" s="115">
        <v>13</v>
      </c>
      <c r="Q7" s="30"/>
      <c r="R7" s="31" t="s">
        <v>3092</v>
      </c>
      <c r="T7" s="173"/>
      <c r="U7" s="163"/>
    </row>
    <row r="8" spans="1:24" ht="12.75">
      <c r="A8" s="59" t="s">
        <v>3387</v>
      </c>
      <c r="B8" s="65">
        <v>2</v>
      </c>
      <c r="C8" s="60" t="s">
        <v>3388</v>
      </c>
      <c r="D8" s="116" t="s">
        <v>3389</v>
      </c>
      <c r="E8" s="117" t="s">
        <v>3390</v>
      </c>
      <c r="F8" s="117" t="s">
        <v>3633</v>
      </c>
      <c r="G8" s="117" t="s">
        <v>4502</v>
      </c>
      <c r="H8" s="117" t="s">
        <v>4503</v>
      </c>
      <c r="I8" s="117" t="s">
        <v>4504</v>
      </c>
      <c r="J8" s="117" t="s">
        <v>1029</v>
      </c>
      <c r="K8" s="117" t="s">
        <v>1030</v>
      </c>
      <c r="L8" s="117" t="s">
        <v>1031</v>
      </c>
      <c r="M8" s="117" t="s">
        <v>1032</v>
      </c>
      <c r="N8" s="117" t="s">
        <v>1678</v>
      </c>
      <c r="O8" s="117" t="s">
        <v>1679</v>
      </c>
      <c r="P8" s="118" t="s">
        <v>1680</v>
      </c>
      <c r="Q8" s="54"/>
      <c r="R8" s="55" t="s">
        <v>1681</v>
      </c>
      <c r="S8" s="48"/>
      <c r="T8" s="199"/>
      <c r="U8" s="199"/>
      <c r="X8" s="198"/>
    </row>
    <row r="9" spans="1:21" ht="12.75">
      <c r="A9" s="56" t="s">
        <v>3105</v>
      </c>
      <c r="B9" s="61"/>
      <c r="C9" s="62" t="s">
        <v>3055</v>
      </c>
      <c r="D9" s="119" t="s">
        <v>3391</v>
      </c>
      <c r="E9" s="120" t="s">
        <v>3391</v>
      </c>
      <c r="F9" s="120" t="s">
        <v>3391</v>
      </c>
      <c r="G9" s="120" t="s">
        <v>3391</v>
      </c>
      <c r="H9" s="120" t="s">
        <v>3391</v>
      </c>
      <c r="I9" s="120" t="s">
        <v>3391</v>
      </c>
      <c r="J9" s="120" t="s">
        <v>3391</v>
      </c>
      <c r="K9" s="120" t="s">
        <v>3391</v>
      </c>
      <c r="L9" s="120" t="s">
        <v>3391</v>
      </c>
      <c r="M9" s="120" t="s">
        <v>3391</v>
      </c>
      <c r="N9" s="120" t="s">
        <v>3391</v>
      </c>
      <c r="O9" s="120" t="s">
        <v>3391</v>
      </c>
      <c r="P9" s="121" t="s">
        <v>3391</v>
      </c>
      <c r="Q9" s="63"/>
      <c r="R9" s="64" t="s">
        <v>3392</v>
      </c>
      <c r="S9" s="48"/>
      <c r="T9"/>
      <c r="U9" s="198"/>
    </row>
    <row r="10" spans="1:21" ht="12.75">
      <c r="A10" s="59" t="s">
        <v>3393</v>
      </c>
      <c r="B10" s="65">
        <v>15</v>
      </c>
      <c r="C10" s="60" t="s">
        <v>3405</v>
      </c>
      <c r="D10" s="116" t="s">
        <v>3406</v>
      </c>
      <c r="E10" s="117" t="s">
        <v>3407</v>
      </c>
      <c r="F10" s="117" t="s">
        <v>3641</v>
      </c>
      <c r="G10" s="117" t="s">
        <v>4509</v>
      </c>
      <c r="H10" s="117" t="s">
        <v>4510</v>
      </c>
      <c r="I10" s="117" t="s">
        <v>4511</v>
      </c>
      <c r="J10" s="117" t="s">
        <v>1033</v>
      </c>
      <c r="K10" s="117" t="s">
        <v>1034</v>
      </c>
      <c r="L10" s="117" t="s">
        <v>1035</v>
      </c>
      <c r="M10" s="117" t="s">
        <v>3845</v>
      </c>
      <c r="N10" s="117" t="s">
        <v>1682</v>
      </c>
      <c r="O10" s="117" t="s">
        <v>1683</v>
      </c>
      <c r="P10" s="118" t="s">
        <v>1684</v>
      </c>
      <c r="Q10" s="54"/>
      <c r="R10" s="55" t="s">
        <v>1685</v>
      </c>
      <c r="S10" s="48"/>
      <c r="T10" s="198"/>
      <c r="U10" s="198"/>
    </row>
    <row r="11" spans="1:20" ht="12.75">
      <c r="A11" s="56" t="s">
        <v>3158</v>
      </c>
      <c r="B11" s="61"/>
      <c r="C11" s="62" t="s">
        <v>3164</v>
      </c>
      <c r="D11" s="119" t="s">
        <v>3398</v>
      </c>
      <c r="E11" s="120" t="s">
        <v>3403</v>
      </c>
      <c r="F11" s="120" t="s">
        <v>4007</v>
      </c>
      <c r="G11" s="120" t="s">
        <v>3397</v>
      </c>
      <c r="H11" s="120" t="s">
        <v>3397</v>
      </c>
      <c r="I11" s="120" t="s">
        <v>4508</v>
      </c>
      <c r="J11" s="120" t="s">
        <v>3773</v>
      </c>
      <c r="K11" s="120" t="s">
        <v>3398</v>
      </c>
      <c r="L11" s="120" t="s">
        <v>3397</v>
      </c>
      <c r="M11" s="120" t="s">
        <v>3397</v>
      </c>
      <c r="N11" s="120" t="s">
        <v>4508</v>
      </c>
      <c r="O11" s="120" t="s">
        <v>3398</v>
      </c>
      <c r="P11" s="121" t="s">
        <v>3398</v>
      </c>
      <c r="Q11" s="63"/>
      <c r="R11" s="64" t="s">
        <v>1686</v>
      </c>
      <c r="S11" s="48"/>
      <c r="T11"/>
    </row>
    <row r="12" spans="1:20" ht="12.75">
      <c r="A12" s="59" t="s">
        <v>3399</v>
      </c>
      <c r="B12" s="65">
        <v>7</v>
      </c>
      <c r="C12" s="60" t="s">
        <v>3400</v>
      </c>
      <c r="D12" s="116" t="s">
        <v>3401</v>
      </c>
      <c r="E12" s="117" t="s">
        <v>3402</v>
      </c>
      <c r="F12" s="117" t="s">
        <v>3638</v>
      </c>
      <c r="G12" s="117" t="s">
        <v>4505</v>
      </c>
      <c r="H12" s="117" t="s">
        <v>4506</v>
      </c>
      <c r="I12" s="117" t="s">
        <v>4507</v>
      </c>
      <c r="J12" s="117" t="s">
        <v>1036</v>
      </c>
      <c r="K12" s="117" t="s">
        <v>1037</v>
      </c>
      <c r="L12" s="117" t="s">
        <v>1038</v>
      </c>
      <c r="M12" s="117" t="s">
        <v>1039</v>
      </c>
      <c r="N12" s="117" t="s">
        <v>1267</v>
      </c>
      <c r="O12" s="117" t="s">
        <v>1687</v>
      </c>
      <c r="P12" s="118" t="s">
        <v>1688</v>
      </c>
      <c r="Q12" s="54"/>
      <c r="R12" s="55" t="s">
        <v>1689</v>
      </c>
      <c r="S12" s="48"/>
      <c r="T12" s="197"/>
    </row>
    <row r="13" spans="1:22" ht="12.75">
      <c r="A13" s="56" t="s">
        <v>3158</v>
      </c>
      <c r="B13" s="61"/>
      <c r="C13" s="62" t="s">
        <v>3181</v>
      </c>
      <c r="D13" s="119" t="s">
        <v>3403</v>
      </c>
      <c r="E13" s="120" t="s">
        <v>3397</v>
      </c>
      <c r="F13" s="120" t="s">
        <v>3397</v>
      </c>
      <c r="G13" s="120" t="s">
        <v>3403</v>
      </c>
      <c r="H13" s="120" t="s">
        <v>4508</v>
      </c>
      <c r="I13" s="120" t="s">
        <v>3398</v>
      </c>
      <c r="J13" s="120" t="s">
        <v>765</v>
      </c>
      <c r="K13" s="120" t="s">
        <v>3403</v>
      </c>
      <c r="L13" s="120" t="s">
        <v>3413</v>
      </c>
      <c r="M13" s="120" t="s">
        <v>3398</v>
      </c>
      <c r="N13" s="120" t="s">
        <v>4512</v>
      </c>
      <c r="O13" s="120" t="s">
        <v>3397</v>
      </c>
      <c r="P13" s="121" t="s">
        <v>3397</v>
      </c>
      <c r="Q13" s="63"/>
      <c r="R13" s="64" t="s">
        <v>1690</v>
      </c>
      <c r="S13" s="48"/>
      <c r="T13" s="197"/>
      <c r="V13" s="193"/>
    </row>
    <row r="14" spans="1:22" ht="12.75">
      <c r="A14" s="59" t="s">
        <v>3404</v>
      </c>
      <c r="B14" s="65">
        <v>5</v>
      </c>
      <c r="C14" s="60" t="s">
        <v>3409</v>
      </c>
      <c r="D14" s="116" t="s">
        <v>3410</v>
      </c>
      <c r="E14" s="117" t="s">
        <v>3411</v>
      </c>
      <c r="F14" s="117" t="s">
        <v>3644</v>
      </c>
      <c r="G14" s="117" t="s">
        <v>4513</v>
      </c>
      <c r="H14" s="117" t="s">
        <v>4514</v>
      </c>
      <c r="I14" s="117" t="s">
        <v>4515</v>
      </c>
      <c r="J14" s="117" t="s">
        <v>1040</v>
      </c>
      <c r="K14" s="117" t="s">
        <v>1041</v>
      </c>
      <c r="L14" s="117" t="s">
        <v>1042</v>
      </c>
      <c r="M14" s="117" t="s">
        <v>1043</v>
      </c>
      <c r="N14" s="117" t="s">
        <v>1691</v>
      </c>
      <c r="O14" s="117" t="s">
        <v>1687</v>
      </c>
      <c r="P14" s="118" t="s">
        <v>1692</v>
      </c>
      <c r="Q14" s="54"/>
      <c r="R14" s="55" t="s">
        <v>1693</v>
      </c>
      <c r="S14" s="48"/>
      <c r="T14"/>
      <c r="V14" s="193"/>
    </row>
    <row r="15" spans="1:20" ht="12.75">
      <c r="A15" s="56" t="s">
        <v>3158</v>
      </c>
      <c r="B15" s="61"/>
      <c r="C15" s="62" t="s">
        <v>3164</v>
      </c>
      <c r="D15" s="119" t="s">
        <v>3412</v>
      </c>
      <c r="E15" s="120" t="s">
        <v>3413</v>
      </c>
      <c r="F15" s="120" t="s">
        <v>3463</v>
      </c>
      <c r="G15" s="120" t="s">
        <v>765</v>
      </c>
      <c r="H15" s="120" t="s">
        <v>3398</v>
      </c>
      <c r="I15" s="120" t="s">
        <v>344</v>
      </c>
      <c r="J15" s="120" t="s">
        <v>3398</v>
      </c>
      <c r="K15" s="120" t="s">
        <v>3397</v>
      </c>
      <c r="L15" s="120" t="s">
        <v>3403</v>
      </c>
      <c r="M15" s="120" t="s">
        <v>1044</v>
      </c>
      <c r="N15" s="120" t="s">
        <v>3398</v>
      </c>
      <c r="O15" s="120" t="s">
        <v>3397</v>
      </c>
      <c r="P15" s="121" t="s">
        <v>3403</v>
      </c>
      <c r="Q15" s="63"/>
      <c r="R15" s="64" t="s">
        <v>1694</v>
      </c>
      <c r="S15" s="48"/>
      <c r="T15"/>
    </row>
    <row r="16" spans="1:24" ht="12.75">
      <c r="A16" s="59" t="s">
        <v>3408</v>
      </c>
      <c r="B16" s="65">
        <v>26</v>
      </c>
      <c r="C16" s="60" t="s">
        <v>3433</v>
      </c>
      <c r="D16" s="116" t="s">
        <v>3434</v>
      </c>
      <c r="E16" s="117" t="s">
        <v>3435</v>
      </c>
      <c r="F16" s="117" t="s">
        <v>3774</v>
      </c>
      <c r="G16" s="117" t="s">
        <v>332</v>
      </c>
      <c r="H16" s="117" t="s">
        <v>333</v>
      </c>
      <c r="I16" s="117" t="s">
        <v>334</v>
      </c>
      <c r="J16" s="117" t="s">
        <v>1045</v>
      </c>
      <c r="K16" s="117" t="s">
        <v>1046</v>
      </c>
      <c r="L16" s="117" t="s">
        <v>1047</v>
      </c>
      <c r="M16" s="117" t="s">
        <v>4511</v>
      </c>
      <c r="N16" s="117" t="s">
        <v>1695</v>
      </c>
      <c r="O16" s="117" t="s">
        <v>1696</v>
      </c>
      <c r="P16" s="118" t="s">
        <v>1697</v>
      </c>
      <c r="Q16" s="54"/>
      <c r="R16" s="55" t="s">
        <v>1698</v>
      </c>
      <c r="S16" s="48"/>
      <c r="T16"/>
      <c r="V16" s="198"/>
      <c r="X16" s="198"/>
    </row>
    <row r="17" spans="1:24" ht="12.75">
      <c r="A17" s="56" t="s">
        <v>3158</v>
      </c>
      <c r="B17" s="61"/>
      <c r="C17" s="62" t="s">
        <v>3112</v>
      </c>
      <c r="D17" s="119" t="s">
        <v>3436</v>
      </c>
      <c r="E17" s="120" t="s">
        <v>3436</v>
      </c>
      <c r="F17" s="120" t="s">
        <v>4009</v>
      </c>
      <c r="G17" s="120" t="s">
        <v>3785</v>
      </c>
      <c r="H17" s="120" t="s">
        <v>335</v>
      </c>
      <c r="I17" s="120" t="s">
        <v>335</v>
      </c>
      <c r="J17" s="120" t="s">
        <v>3423</v>
      </c>
      <c r="K17" s="120" t="s">
        <v>3413</v>
      </c>
      <c r="L17" s="120" t="s">
        <v>3398</v>
      </c>
      <c r="M17" s="120" t="s">
        <v>1048</v>
      </c>
      <c r="N17" s="120" t="s">
        <v>4517</v>
      </c>
      <c r="O17" s="120" t="s">
        <v>3413</v>
      </c>
      <c r="P17" s="121" t="s">
        <v>335</v>
      </c>
      <c r="Q17" s="63"/>
      <c r="R17" s="64" t="s">
        <v>1699</v>
      </c>
      <c r="S17" s="48"/>
      <c r="T17"/>
      <c r="V17" s="198"/>
      <c r="X17" s="198"/>
    </row>
    <row r="18" spans="1:24" ht="12.75">
      <c r="A18" s="59" t="s">
        <v>1049</v>
      </c>
      <c r="B18" s="65">
        <v>21</v>
      </c>
      <c r="C18" s="60" t="s">
        <v>3442</v>
      </c>
      <c r="D18" s="116" t="s">
        <v>3443</v>
      </c>
      <c r="E18" s="117" t="s">
        <v>3444</v>
      </c>
      <c r="F18" s="117" t="s">
        <v>3779</v>
      </c>
      <c r="G18" s="117" t="s">
        <v>336</v>
      </c>
      <c r="H18" s="117" t="s">
        <v>337</v>
      </c>
      <c r="I18" s="117" t="s">
        <v>338</v>
      </c>
      <c r="J18" s="117" t="s">
        <v>1050</v>
      </c>
      <c r="K18" s="117" t="s">
        <v>1051</v>
      </c>
      <c r="L18" s="117" t="s">
        <v>1052</v>
      </c>
      <c r="M18" s="117" t="s">
        <v>4511</v>
      </c>
      <c r="N18" s="117" t="s">
        <v>1700</v>
      </c>
      <c r="O18" s="117" t="s">
        <v>1701</v>
      </c>
      <c r="P18" s="118" t="s">
        <v>1061</v>
      </c>
      <c r="Q18" s="54"/>
      <c r="R18" s="55" t="s">
        <v>1702</v>
      </c>
      <c r="S18" s="48"/>
      <c r="T18"/>
      <c r="V18" s="198"/>
      <c r="X18" s="198"/>
    </row>
    <row r="19" spans="1:20" ht="12.75">
      <c r="A19" s="56" t="s">
        <v>3099</v>
      </c>
      <c r="B19" s="61"/>
      <c r="C19" s="62" t="s">
        <v>3112</v>
      </c>
      <c r="D19" s="119" t="s">
        <v>3445</v>
      </c>
      <c r="E19" s="120" t="s">
        <v>3446</v>
      </c>
      <c r="F19" s="120" t="s">
        <v>3781</v>
      </c>
      <c r="G19" s="120" t="s">
        <v>766</v>
      </c>
      <c r="H19" s="120" t="s">
        <v>397</v>
      </c>
      <c r="I19" s="120" t="s">
        <v>341</v>
      </c>
      <c r="J19" s="120" t="s">
        <v>339</v>
      </c>
      <c r="K19" s="120" t="s">
        <v>3781</v>
      </c>
      <c r="L19" s="120" t="s">
        <v>3781</v>
      </c>
      <c r="M19" s="120" t="s">
        <v>3781</v>
      </c>
      <c r="N19" s="120" t="s">
        <v>341</v>
      </c>
      <c r="O19" s="120" t="s">
        <v>3781</v>
      </c>
      <c r="P19" s="121" t="s">
        <v>1703</v>
      </c>
      <c r="Q19" s="63"/>
      <c r="R19" s="64" t="s">
        <v>1704</v>
      </c>
      <c r="S19" s="48"/>
      <c r="T19"/>
    </row>
    <row r="20" spans="1:20" ht="12.75">
      <c r="A20" s="59" t="s">
        <v>3419</v>
      </c>
      <c r="B20" s="65">
        <v>17</v>
      </c>
      <c r="C20" s="60" t="s">
        <v>3420</v>
      </c>
      <c r="D20" s="116" t="s">
        <v>3421</v>
      </c>
      <c r="E20" s="117" t="s">
        <v>3422</v>
      </c>
      <c r="F20" s="117" t="s">
        <v>3650</v>
      </c>
      <c r="G20" s="117" t="s">
        <v>330</v>
      </c>
      <c r="H20" s="117" t="s">
        <v>3750</v>
      </c>
      <c r="I20" s="117" t="s">
        <v>331</v>
      </c>
      <c r="J20" s="117" t="s">
        <v>1053</v>
      </c>
      <c r="K20" s="117" t="s">
        <v>1054</v>
      </c>
      <c r="L20" s="117" t="s">
        <v>1055</v>
      </c>
      <c r="M20" s="117" t="s">
        <v>1056</v>
      </c>
      <c r="N20" s="117" t="s">
        <v>1705</v>
      </c>
      <c r="O20" s="117" t="s">
        <v>1706</v>
      </c>
      <c r="P20" s="118" t="s">
        <v>1707</v>
      </c>
      <c r="Q20" s="54"/>
      <c r="R20" s="55" t="s">
        <v>1708</v>
      </c>
      <c r="S20" s="48"/>
      <c r="T20"/>
    </row>
    <row r="21" spans="1:22" ht="12.75">
      <c r="A21" s="56" t="s">
        <v>3158</v>
      </c>
      <c r="B21" s="61"/>
      <c r="C21" s="62" t="s">
        <v>3181</v>
      </c>
      <c r="D21" s="119" t="s">
        <v>3413</v>
      </c>
      <c r="E21" s="120" t="s">
        <v>3423</v>
      </c>
      <c r="F21" s="120" t="s">
        <v>3423</v>
      </c>
      <c r="G21" s="120" t="s">
        <v>4007</v>
      </c>
      <c r="H21" s="120" t="s">
        <v>4517</v>
      </c>
      <c r="I21" s="120" t="s">
        <v>4007</v>
      </c>
      <c r="J21" s="120" t="s">
        <v>4516</v>
      </c>
      <c r="K21" s="120" t="s">
        <v>3463</v>
      </c>
      <c r="L21" s="120" t="s">
        <v>1057</v>
      </c>
      <c r="M21" s="120" t="s">
        <v>344</v>
      </c>
      <c r="N21" s="120" t="s">
        <v>765</v>
      </c>
      <c r="O21" s="120" t="s">
        <v>3412</v>
      </c>
      <c r="P21" s="121" t="s">
        <v>344</v>
      </c>
      <c r="Q21" s="63"/>
      <c r="R21" s="64" t="s">
        <v>1709</v>
      </c>
      <c r="S21" s="48"/>
      <c r="T21"/>
      <c r="V21" s="198"/>
    </row>
    <row r="22" spans="1:22" ht="12.75">
      <c r="A22" s="59" t="s">
        <v>1058</v>
      </c>
      <c r="B22" s="65">
        <v>11</v>
      </c>
      <c r="C22" s="60" t="s">
        <v>3460</v>
      </c>
      <c r="D22" s="116" t="s">
        <v>3461</v>
      </c>
      <c r="E22" s="117" t="s">
        <v>3462</v>
      </c>
      <c r="F22" s="117" t="s">
        <v>3671</v>
      </c>
      <c r="G22" s="117" t="s">
        <v>342</v>
      </c>
      <c r="H22" s="117" t="s">
        <v>343</v>
      </c>
      <c r="I22" s="117" t="s">
        <v>4316</v>
      </c>
      <c r="J22" s="117" t="s">
        <v>1059</v>
      </c>
      <c r="K22" s="117" t="s">
        <v>1060</v>
      </c>
      <c r="L22" s="117" t="s">
        <v>1061</v>
      </c>
      <c r="M22" s="117" t="s">
        <v>1062</v>
      </c>
      <c r="N22" s="117" t="s">
        <v>1710</v>
      </c>
      <c r="O22" s="117" t="s">
        <v>1711</v>
      </c>
      <c r="P22" s="118" t="s">
        <v>1712</v>
      </c>
      <c r="Q22" s="54"/>
      <c r="R22" s="55" t="s">
        <v>1713</v>
      </c>
      <c r="S22" s="48"/>
      <c r="T22"/>
      <c r="V22" s="198"/>
    </row>
    <row r="23" spans="1:22" ht="12.75">
      <c r="A23" s="56" t="s">
        <v>3158</v>
      </c>
      <c r="B23" s="61"/>
      <c r="C23" s="62" t="s">
        <v>3164</v>
      </c>
      <c r="D23" s="119" t="s">
        <v>3788</v>
      </c>
      <c r="E23" s="120" t="s">
        <v>3463</v>
      </c>
      <c r="F23" s="120" t="s">
        <v>4445</v>
      </c>
      <c r="G23" s="120" t="s">
        <v>3463</v>
      </c>
      <c r="H23" s="120" t="s">
        <v>344</v>
      </c>
      <c r="I23" s="120" t="s">
        <v>3412</v>
      </c>
      <c r="J23" s="120" t="s">
        <v>3441</v>
      </c>
      <c r="K23" s="120" t="s">
        <v>3412</v>
      </c>
      <c r="L23" s="120" t="s">
        <v>1063</v>
      </c>
      <c r="M23" s="120" t="s">
        <v>3403</v>
      </c>
      <c r="N23" s="120" t="s">
        <v>3436</v>
      </c>
      <c r="O23" s="120" t="s">
        <v>1084</v>
      </c>
      <c r="P23" s="121" t="s">
        <v>4517</v>
      </c>
      <c r="Q23" s="63"/>
      <c r="R23" s="64" t="s">
        <v>1714</v>
      </c>
      <c r="S23" s="48"/>
      <c r="T23"/>
      <c r="V23" s="198"/>
    </row>
    <row r="24" spans="1:20" ht="12.75">
      <c r="A24" s="59" t="s">
        <v>1064</v>
      </c>
      <c r="B24" s="65">
        <v>14</v>
      </c>
      <c r="C24" s="60" t="s">
        <v>3456</v>
      </c>
      <c r="D24" s="116" t="s">
        <v>3457</v>
      </c>
      <c r="E24" s="117" t="s">
        <v>3458</v>
      </c>
      <c r="F24" s="117" t="s">
        <v>3667</v>
      </c>
      <c r="G24" s="117" t="s">
        <v>349</v>
      </c>
      <c r="H24" s="117" t="s">
        <v>350</v>
      </c>
      <c r="I24" s="117" t="s">
        <v>351</v>
      </c>
      <c r="J24" s="117" t="s">
        <v>1070</v>
      </c>
      <c r="K24" s="117" t="s">
        <v>1071</v>
      </c>
      <c r="L24" s="117" t="s">
        <v>1072</v>
      </c>
      <c r="M24" s="117" t="s">
        <v>4083</v>
      </c>
      <c r="N24" s="117" t="s">
        <v>1715</v>
      </c>
      <c r="O24" s="117" t="s">
        <v>1716</v>
      </c>
      <c r="P24" s="118" t="s">
        <v>1717</v>
      </c>
      <c r="Q24" s="54"/>
      <c r="R24" s="55" t="s">
        <v>1718</v>
      </c>
      <c r="S24" s="48"/>
      <c r="T24"/>
    </row>
    <row r="25" spans="1:20" ht="12.75">
      <c r="A25" s="56" t="s">
        <v>3105</v>
      </c>
      <c r="B25" s="61"/>
      <c r="C25" s="62" t="s">
        <v>3056</v>
      </c>
      <c r="D25" s="119" t="s">
        <v>3786</v>
      </c>
      <c r="E25" s="120" t="s">
        <v>3459</v>
      </c>
      <c r="F25" s="120" t="s">
        <v>3693</v>
      </c>
      <c r="G25" s="120" t="s">
        <v>402</v>
      </c>
      <c r="H25" s="120" t="s">
        <v>352</v>
      </c>
      <c r="I25" s="120" t="s">
        <v>367</v>
      </c>
      <c r="J25" s="120" t="s">
        <v>1516</v>
      </c>
      <c r="K25" s="120" t="s">
        <v>326</v>
      </c>
      <c r="L25" s="120" t="s">
        <v>1073</v>
      </c>
      <c r="M25" s="120" t="s">
        <v>400</v>
      </c>
      <c r="N25" s="120" t="s">
        <v>326</v>
      </c>
      <c r="O25" s="120" t="s">
        <v>326</v>
      </c>
      <c r="P25" s="121" t="s">
        <v>3773</v>
      </c>
      <c r="Q25" s="63"/>
      <c r="R25" s="64" t="s">
        <v>1719</v>
      </c>
      <c r="S25" s="48"/>
      <c r="T25"/>
    </row>
    <row r="26" spans="1:20" ht="12.75">
      <c r="A26" s="59" t="s">
        <v>1069</v>
      </c>
      <c r="B26" s="65">
        <v>20</v>
      </c>
      <c r="C26" s="60" t="s">
        <v>3447</v>
      </c>
      <c r="D26" s="116" t="s">
        <v>3448</v>
      </c>
      <c r="E26" s="117" t="s">
        <v>3449</v>
      </c>
      <c r="F26" s="117" t="s">
        <v>3674</v>
      </c>
      <c r="G26" s="117" t="s">
        <v>345</v>
      </c>
      <c r="H26" s="117" t="s">
        <v>346</v>
      </c>
      <c r="I26" s="117" t="s">
        <v>347</v>
      </c>
      <c r="J26" s="117" t="s">
        <v>1065</v>
      </c>
      <c r="K26" s="117" t="s">
        <v>1066</v>
      </c>
      <c r="L26" s="117" t="s">
        <v>1067</v>
      </c>
      <c r="M26" s="117" t="s">
        <v>1068</v>
      </c>
      <c r="N26" s="117" t="s">
        <v>1720</v>
      </c>
      <c r="O26" s="117" t="s">
        <v>1721</v>
      </c>
      <c r="P26" s="118" t="s">
        <v>1722</v>
      </c>
      <c r="Q26" s="54"/>
      <c r="R26" s="55" t="s">
        <v>1723</v>
      </c>
      <c r="S26" s="48"/>
      <c r="T26"/>
    </row>
    <row r="27" spans="1:20" ht="12.75">
      <c r="A27" s="56" t="s">
        <v>3099</v>
      </c>
      <c r="B27" s="61"/>
      <c r="C27" s="62" t="s">
        <v>3112</v>
      </c>
      <c r="D27" s="119" t="s">
        <v>3446</v>
      </c>
      <c r="E27" s="120" t="s">
        <v>3450</v>
      </c>
      <c r="F27" s="120" t="s">
        <v>4447</v>
      </c>
      <c r="G27" s="120" t="s">
        <v>399</v>
      </c>
      <c r="H27" s="120" t="s">
        <v>398</v>
      </c>
      <c r="I27" s="120" t="s">
        <v>399</v>
      </c>
      <c r="J27" s="120" t="s">
        <v>340</v>
      </c>
      <c r="K27" s="120" t="s">
        <v>348</v>
      </c>
      <c r="L27" s="120" t="s">
        <v>3951</v>
      </c>
      <c r="M27" s="120" t="s">
        <v>399</v>
      </c>
      <c r="N27" s="120" t="s">
        <v>3418</v>
      </c>
      <c r="O27" s="120" t="s">
        <v>398</v>
      </c>
      <c r="P27" s="121" t="s">
        <v>348</v>
      </c>
      <c r="Q27" s="63"/>
      <c r="R27" s="64" t="s">
        <v>1724</v>
      </c>
      <c r="S27" s="48"/>
      <c r="T27"/>
    </row>
    <row r="28" spans="1:20" ht="12.75">
      <c r="A28" s="59" t="s">
        <v>1074</v>
      </c>
      <c r="B28" s="65">
        <v>29</v>
      </c>
      <c r="C28" s="60" t="s">
        <v>3481</v>
      </c>
      <c r="D28" s="116" t="s">
        <v>3482</v>
      </c>
      <c r="E28" s="117" t="s">
        <v>3483</v>
      </c>
      <c r="F28" s="117" t="s">
        <v>3826</v>
      </c>
      <c r="G28" s="117" t="s">
        <v>368</v>
      </c>
      <c r="H28" s="117" t="s">
        <v>409</v>
      </c>
      <c r="I28" s="117" t="s">
        <v>410</v>
      </c>
      <c r="J28" s="117" t="s">
        <v>1080</v>
      </c>
      <c r="K28" s="117" t="s">
        <v>1081</v>
      </c>
      <c r="L28" s="117" t="s">
        <v>1082</v>
      </c>
      <c r="M28" s="117" t="s">
        <v>1083</v>
      </c>
      <c r="N28" s="117" t="s">
        <v>1295</v>
      </c>
      <c r="O28" s="117" t="s">
        <v>1725</v>
      </c>
      <c r="P28" s="118" t="s">
        <v>1726</v>
      </c>
      <c r="Q28" s="54"/>
      <c r="R28" s="55" t="s">
        <v>1727</v>
      </c>
      <c r="S28" s="48"/>
      <c r="T28"/>
    </row>
    <row r="29" spans="1:20" ht="12.75">
      <c r="A29" s="56" t="s">
        <v>3158</v>
      </c>
      <c r="B29" s="61"/>
      <c r="C29" s="62" t="s">
        <v>3164</v>
      </c>
      <c r="D29" s="119" t="s">
        <v>4220</v>
      </c>
      <c r="E29" s="120" t="s">
        <v>3730</v>
      </c>
      <c r="F29" s="120" t="s">
        <v>3403</v>
      </c>
      <c r="G29" s="120" t="s">
        <v>3423</v>
      </c>
      <c r="H29" s="120" t="s">
        <v>411</v>
      </c>
      <c r="I29" s="120" t="s">
        <v>4512</v>
      </c>
      <c r="J29" s="120" t="s">
        <v>3436</v>
      </c>
      <c r="K29" s="120" t="s">
        <v>1084</v>
      </c>
      <c r="L29" s="120" t="s">
        <v>344</v>
      </c>
      <c r="M29" s="120" t="s">
        <v>3413</v>
      </c>
      <c r="N29" s="120" t="s">
        <v>3441</v>
      </c>
      <c r="O29" s="120" t="s">
        <v>411</v>
      </c>
      <c r="P29" s="121" t="s">
        <v>411</v>
      </c>
      <c r="Q29" s="63"/>
      <c r="R29" s="64" t="s">
        <v>1728</v>
      </c>
      <c r="S29" s="48"/>
      <c r="T29"/>
    </row>
    <row r="30" spans="1:20" ht="12.75">
      <c r="A30" s="59" t="s">
        <v>1079</v>
      </c>
      <c r="B30" s="65">
        <v>95</v>
      </c>
      <c r="C30" s="60" t="s">
        <v>3475</v>
      </c>
      <c r="D30" s="116" t="s">
        <v>3476</v>
      </c>
      <c r="E30" s="117" t="s">
        <v>3477</v>
      </c>
      <c r="F30" s="117" t="s">
        <v>3814</v>
      </c>
      <c r="G30" s="117" t="s">
        <v>368</v>
      </c>
      <c r="H30" s="117" t="s">
        <v>369</v>
      </c>
      <c r="I30" s="117" t="s">
        <v>370</v>
      </c>
      <c r="J30" s="117" t="s">
        <v>1086</v>
      </c>
      <c r="K30" s="117" t="s">
        <v>1087</v>
      </c>
      <c r="L30" s="117" t="s">
        <v>1088</v>
      </c>
      <c r="M30" s="117" t="s">
        <v>1089</v>
      </c>
      <c r="N30" s="117" t="s">
        <v>1383</v>
      </c>
      <c r="O30" s="117" t="s">
        <v>1729</v>
      </c>
      <c r="P30" s="118" t="s">
        <v>1153</v>
      </c>
      <c r="Q30" s="54" t="s">
        <v>3478</v>
      </c>
      <c r="R30" s="55" t="s">
        <v>1730</v>
      </c>
      <c r="S30" s="48"/>
      <c r="T30"/>
    </row>
    <row r="31" spans="1:20" ht="12.75">
      <c r="A31" s="56" t="s">
        <v>3158</v>
      </c>
      <c r="B31" s="61"/>
      <c r="C31" s="62" t="s">
        <v>3181</v>
      </c>
      <c r="D31" s="119" t="s">
        <v>3816</v>
      </c>
      <c r="E31" s="120" t="s">
        <v>3817</v>
      </c>
      <c r="F31" s="120" t="s">
        <v>3817</v>
      </c>
      <c r="G31" s="120" t="s">
        <v>3423</v>
      </c>
      <c r="H31" s="120" t="s">
        <v>3659</v>
      </c>
      <c r="I31" s="120" t="s">
        <v>3659</v>
      </c>
      <c r="J31" s="120" t="s">
        <v>3463</v>
      </c>
      <c r="K31" s="120" t="s">
        <v>384</v>
      </c>
      <c r="L31" s="120" t="s">
        <v>1091</v>
      </c>
      <c r="M31" s="120" t="s">
        <v>1090</v>
      </c>
      <c r="N31" s="120" t="s">
        <v>3467</v>
      </c>
      <c r="O31" s="120" t="s">
        <v>1078</v>
      </c>
      <c r="P31" s="121" t="s">
        <v>3659</v>
      </c>
      <c r="Q31" s="63"/>
      <c r="R31" s="64" t="s">
        <v>1731</v>
      </c>
      <c r="S31" s="48"/>
      <c r="T31"/>
    </row>
    <row r="32" spans="1:20" ht="12.75">
      <c r="A32" s="59" t="s">
        <v>1085</v>
      </c>
      <c r="B32" s="65">
        <v>51</v>
      </c>
      <c r="C32" s="60" t="s">
        <v>3529</v>
      </c>
      <c r="D32" s="116" t="s">
        <v>3685</v>
      </c>
      <c r="E32" s="117" t="s">
        <v>3686</v>
      </c>
      <c r="F32" s="117" t="s">
        <v>3677</v>
      </c>
      <c r="G32" s="117" t="s">
        <v>324</v>
      </c>
      <c r="H32" s="117" t="s">
        <v>362</v>
      </c>
      <c r="I32" s="117" t="s">
        <v>363</v>
      </c>
      <c r="J32" s="117" t="s">
        <v>1075</v>
      </c>
      <c r="K32" s="117" t="s">
        <v>1076</v>
      </c>
      <c r="L32" s="117" t="s">
        <v>1077</v>
      </c>
      <c r="M32" s="117" t="s">
        <v>417</v>
      </c>
      <c r="N32" s="117" t="s">
        <v>1732</v>
      </c>
      <c r="O32" s="117" t="s">
        <v>1733</v>
      </c>
      <c r="P32" s="118" t="s">
        <v>1734</v>
      </c>
      <c r="Q32" s="54"/>
      <c r="R32" s="55" t="s">
        <v>1735</v>
      </c>
      <c r="S32" s="48"/>
      <c r="T32"/>
    </row>
    <row r="33" spans="1:20" ht="12.75">
      <c r="A33" s="56" t="s">
        <v>3158</v>
      </c>
      <c r="B33" s="61"/>
      <c r="C33" s="62" t="s">
        <v>3112</v>
      </c>
      <c r="D33" s="119" t="s">
        <v>3848</v>
      </c>
      <c r="E33" s="120" t="s">
        <v>3687</v>
      </c>
      <c r="F33" s="120" t="s">
        <v>3682</v>
      </c>
      <c r="G33" s="120" t="s">
        <v>502</v>
      </c>
      <c r="H33" s="120" t="s">
        <v>403</v>
      </c>
      <c r="I33" s="120" t="s">
        <v>383</v>
      </c>
      <c r="J33" s="120" t="s">
        <v>3467</v>
      </c>
      <c r="K33" s="120" t="s">
        <v>3441</v>
      </c>
      <c r="L33" s="120" t="s">
        <v>4517</v>
      </c>
      <c r="M33" s="120" t="s">
        <v>1078</v>
      </c>
      <c r="N33" s="120" t="s">
        <v>3463</v>
      </c>
      <c r="O33" s="120" t="s">
        <v>502</v>
      </c>
      <c r="P33" s="121" t="s">
        <v>439</v>
      </c>
      <c r="Q33" s="63"/>
      <c r="R33" s="64" t="s">
        <v>1736</v>
      </c>
      <c r="S33" s="48"/>
      <c r="T33"/>
    </row>
    <row r="34" spans="1:20" ht="12.75">
      <c r="A34" s="59" t="s">
        <v>1737</v>
      </c>
      <c r="B34" s="65">
        <v>39</v>
      </c>
      <c r="C34" s="60" t="s">
        <v>3517</v>
      </c>
      <c r="D34" s="116" t="s">
        <v>3688</v>
      </c>
      <c r="E34" s="117" t="s">
        <v>3689</v>
      </c>
      <c r="F34" s="117" t="s">
        <v>3802</v>
      </c>
      <c r="G34" s="117" t="s">
        <v>371</v>
      </c>
      <c r="H34" s="117" t="s">
        <v>372</v>
      </c>
      <c r="I34" s="117" t="s">
        <v>373</v>
      </c>
      <c r="J34" s="117" t="s">
        <v>1102</v>
      </c>
      <c r="K34" s="117" t="s">
        <v>1103</v>
      </c>
      <c r="L34" s="117" t="s">
        <v>1104</v>
      </c>
      <c r="M34" s="117" t="s">
        <v>1105</v>
      </c>
      <c r="N34" s="117" t="s">
        <v>1738</v>
      </c>
      <c r="O34" s="117" t="s">
        <v>1739</v>
      </c>
      <c r="P34" s="118" t="s">
        <v>1740</v>
      </c>
      <c r="Q34" s="54"/>
      <c r="R34" s="55" t="s">
        <v>1741</v>
      </c>
      <c r="S34" s="48"/>
      <c r="T34"/>
    </row>
    <row r="35" spans="1:20" ht="12.75">
      <c r="A35" s="56" t="s">
        <v>3100</v>
      </c>
      <c r="B35" s="61"/>
      <c r="C35" s="62" t="s">
        <v>3118</v>
      </c>
      <c r="D35" s="119" t="s">
        <v>3690</v>
      </c>
      <c r="E35" s="120" t="s">
        <v>3804</v>
      </c>
      <c r="F35" s="120" t="s">
        <v>4448</v>
      </c>
      <c r="G35" s="120" t="s">
        <v>450</v>
      </c>
      <c r="H35" s="120" t="s">
        <v>361</v>
      </c>
      <c r="I35" s="120" t="s">
        <v>3735</v>
      </c>
      <c r="J35" s="120" t="s">
        <v>3502</v>
      </c>
      <c r="K35" s="120" t="s">
        <v>3690</v>
      </c>
      <c r="L35" s="120" t="s">
        <v>3804</v>
      </c>
      <c r="M35" s="120" t="s">
        <v>3855</v>
      </c>
      <c r="N35" s="120" t="s">
        <v>3698</v>
      </c>
      <c r="O35" s="120" t="s">
        <v>3690</v>
      </c>
      <c r="P35" s="121" t="s">
        <v>361</v>
      </c>
      <c r="Q35" s="63"/>
      <c r="R35" s="64" t="s">
        <v>1742</v>
      </c>
      <c r="S35" s="48"/>
      <c r="T35"/>
    </row>
    <row r="36" spans="1:20" ht="12.75">
      <c r="A36" s="59" t="s">
        <v>1743</v>
      </c>
      <c r="B36" s="65">
        <v>38</v>
      </c>
      <c r="C36" s="60" t="s">
        <v>3516</v>
      </c>
      <c r="D36" s="116" t="s">
        <v>3691</v>
      </c>
      <c r="E36" s="117" t="s">
        <v>3692</v>
      </c>
      <c r="F36" s="117" t="s">
        <v>3806</v>
      </c>
      <c r="G36" s="117" t="s">
        <v>412</v>
      </c>
      <c r="H36" s="117" t="s">
        <v>4140</v>
      </c>
      <c r="I36" s="117" t="s">
        <v>413</v>
      </c>
      <c r="J36" s="117" t="s">
        <v>1106</v>
      </c>
      <c r="K36" s="117" t="s">
        <v>1107</v>
      </c>
      <c r="L36" s="117" t="s">
        <v>1108</v>
      </c>
      <c r="M36" s="117" t="s">
        <v>1109</v>
      </c>
      <c r="N36" s="117" t="s">
        <v>1744</v>
      </c>
      <c r="O36" s="117" t="s">
        <v>1745</v>
      </c>
      <c r="P36" s="118" t="s">
        <v>1290</v>
      </c>
      <c r="Q36" s="54"/>
      <c r="R36" s="55" t="s">
        <v>1746</v>
      </c>
      <c r="S36" s="48"/>
      <c r="T36"/>
    </row>
    <row r="37" spans="1:20" ht="12.75">
      <c r="A37" s="56" t="s">
        <v>3102</v>
      </c>
      <c r="B37" s="61"/>
      <c r="C37" s="62" t="s">
        <v>3154</v>
      </c>
      <c r="D37" s="119" t="s">
        <v>3808</v>
      </c>
      <c r="E37" s="120" t="s">
        <v>3502</v>
      </c>
      <c r="F37" s="120" t="s">
        <v>3714</v>
      </c>
      <c r="G37" s="120" t="s">
        <v>3804</v>
      </c>
      <c r="H37" s="120" t="s">
        <v>4024</v>
      </c>
      <c r="I37" s="120" t="s">
        <v>507</v>
      </c>
      <c r="J37" s="120" t="s">
        <v>3855</v>
      </c>
      <c r="K37" s="120" t="s">
        <v>375</v>
      </c>
      <c r="L37" s="120" t="s">
        <v>3690</v>
      </c>
      <c r="M37" s="120" t="s">
        <v>671</v>
      </c>
      <c r="N37" s="120" t="s">
        <v>3701</v>
      </c>
      <c r="O37" s="120" t="s">
        <v>361</v>
      </c>
      <c r="P37" s="121" t="s">
        <v>1747</v>
      </c>
      <c r="Q37" s="63"/>
      <c r="R37" s="64" t="s">
        <v>1748</v>
      </c>
      <c r="S37" s="48"/>
      <c r="T37"/>
    </row>
    <row r="38" spans="1:20" ht="12.75">
      <c r="A38" s="59" t="s">
        <v>1749</v>
      </c>
      <c r="B38" s="65">
        <v>37</v>
      </c>
      <c r="C38" s="60" t="s">
        <v>3515</v>
      </c>
      <c r="D38" s="116" t="s">
        <v>3696</v>
      </c>
      <c r="E38" s="117" t="s">
        <v>3697</v>
      </c>
      <c r="F38" s="117" t="s">
        <v>3810</v>
      </c>
      <c r="G38" s="117" t="s">
        <v>3685</v>
      </c>
      <c r="H38" s="117" t="s">
        <v>423</v>
      </c>
      <c r="I38" s="117" t="s">
        <v>2176</v>
      </c>
      <c r="J38" s="117" t="s">
        <v>1119</v>
      </c>
      <c r="K38" s="117" t="s">
        <v>1120</v>
      </c>
      <c r="L38" s="117" t="s">
        <v>1121</v>
      </c>
      <c r="M38" s="117" t="s">
        <v>1122</v>
      </c>
      <c r="N38" s="117" t="s">
        <v>1750</v>
      </c>
      <c r="O38" s="117" t="s">
        <v>1751</v>
      </c>
      <c r="P38" s="118" t="s">
        <v>1752</v>
      </c>
      <c r="Q38" s="54"/>
      <c r="R38" s="55" t="s">
        <v>1753</v>
      </c>
      <c r="S38" s="48"/>
      <c r="T38"/>
    </row>
    <row r="39" spans="1:20" ht="12.75">
      <c r="A39" s="56" t="s">
        <v>3102</v>
      </c>
      <c r="B39" s="61"/>
      <c r="C39" s="62" t="s">
        <v>3154</v>
      </c>
      <c r="D39" s="119" t="s">
        <v>3812</v>
      </c>
      <c r="E39" s="120" t="s">
        <v>3715</v>
      </c>
      <c r="F39" s="120" t="s">
        <v>4449</v>
      </c>
      <c r="G39" s="120" t="s">
        <v>768</v>
      </c>
      <c r="H39" s="120" t="s">
        <v>3853</v>
      </c>
      <c r="I39" s="120" t="s">
        <v>509</v>
      </c>
      <c r="J39" s="120" t="s">
        <v>1150</v>
      </c>
      <c r="K39" s="120" t="s">
        <v>1521</v>
      </c>
      <c r="L39" s="120" t="s">
        <v>1124</v>
      </c>
      <c r="M39" s="120" t="s">
        <v>436</v>
      </c>
      <c r="N39" s="120" t="s">
        <v>376</v>
      </c>
      <c r="O39" s="120" t="s">
        <v>348</v>
      </c>
      <c r="P39" s="121" t="s">
        <v>3474</v>
      </c>
      <c r="Q39" s="63"/>
      <c r="R39" s="64" t="s">
        <v>1754</v>
      </c>
      <c r="S39" s="48"/>
      <c r="T39"/>
    </row>
    <row r="40" spans="1:20" ht="12.75">
      <c r="A40" s="59" t="s">
        <v>1755</v>
      </c>
      <c r="B40" s="65">
        <v>27</v>
      </c>
      <c r="C40" s="60" t="s">
        <v>3471</v>
      </c>
      <c r="D40" s="116" t="s">
        <v>3472</v>
      </c>
      <c r="E40" s="117" t="s">
        <v>3473</v>
      </c>
      <c r="F40" s="117" t="s">
        <v>3798</v>
      </c>
      <c r="G40" s="117" t="s">
        <v>378</v>
      </c>
      <c r="H40" s="117" t="s">
        <v>379</v>
      </c>
      <c r="I40" s="117" t="s">
        <v>380</v>
      </c>
      <c r="J40" s="117" t="s">
        <v>1111</v>
      </c>
      <c r="K40" s="117" t="s">
        <v>1112</v>
      </c>
      <c r="L40" s="117" t="s">
        <v>1113</v>
      </c>
      <c r="M40" s="117" t="s">
        <v>1114</v>
      </c>
      <c r="N40" s="117" t="s">
        <v>1756</v>
      </c>
      <c r="O40" s="117" t="s">
        <v>1757</v>
      </c>
      <c r="P40" s="118" t="s">
        <v>1758</v>
      </c>
      <c r="Q40" s="54"/>
      <c r="R40" s="55" t="s">
        <v>1759</v>
      </c>
      <c r="S40" s="48"/>
      <c r="T40"/>
    </row>
    <row r="41" spans="1:20" ht="12.75">
      <c r="A41" s="56" t="s">
        <v>3099</v>
      </c>
      <c r="B41" s="61"/>
      <c r="C41" s="62" t="s">
        <v>3115</v>
      </c>
      <c r="D41" s="119" t="s">
        <v>3800</v>
      </c>
      <c r="E41" s="120" t="s">
        <v>3695</v>
      </c>
      <c r="F41" s="120" t="s">
        <v>4051</v>
      </c>
      <c r="G41" s="120" t="s">
        <v>767</v>
      </c>
      <c r="H41" s="120" t="s">
        <v>503</v>
      </c>
      <c r="I41" s="120" t="s">
        <v>455</v>
      </c>
      <c r="J41" s="120" t="s">
        <v>439</v>
      </c>
      <c r="K41" s="120" t="s">
        <v>1519</v>
      </c>
      <c r="L41" s="120" t="s">
        <v>408</v>
      </c>
      <c r="M41" s="120" t="s">
        <v>3684</v>
      </c>
      <c r="N41" s="120" t="s">
        <v>500</v>
      </c>
      <c r="O41" s="120" t="s">
        <v>421</v>
      </c>
      <c r="P41" s="121" t="s">
        <v>422</v>
      </c>
      <c r="Q41" s="63"/>
      <c r="R41" s="64" t="s">
        <v>1760</v>
      </c>
      <c r="S41" s="48"/>
      <c r="T41"/>
    </row>
    <row r="42" spans="1:20" ht="12.75">
      <c r="A42" s="59" t="s">
        <v>1110</v>
      </c>
      <c r="B42" s="65">
        <v>72</v>
      </c>
      <c r="C42" s="60" t="s">
        <v>3550</v>
      </c>
      <c r="D42" s="116" t="s">
        <v>3849</v>
      </c>
      <c r="E42" s="117" t="s">
        <v>3850</v>
      </c>
      <c r="F42" s="117" t="s">
        <v>4010</v>
      </c>
      <c r="G42" s="117" t="s">
        <v>353</v>
      </c>
      <c r="H42" s="117" t="s">
        <v>354</v>
      </c>
      <c r="I42" s="117" t="s">
        <v>355</v>
      </c>
      <c r="J42" s="117" t="s">
        <v>1096</v>
      </c>
      <c r="K42" s="117" t="s">
        <v>1097</v>
      </c>
      <c r="L42" s="117" t="s">
        <v>1088</v>
      </c>
      <c r="M42" s="117" t="s">
        <v>420</v>
      </c>
      <c r="N42" s="117" t="s">
        <v>1431</v>
      </c>
      <c r="O42" s="117" t="s">
        <v>1761</v>
      </c>
      <c r="P42" s="118" t="s">
        <v>1762</v>
      </c>
      <c r="Q42" s="54"/>
      <c r="R42" s="55" t="s">
        <v>1763</v>
      </c>
      <c r="S42" s="48"/>
      <c r="T42"/>
    </row>
    <row r="43" spans="1:20" ht="12.75">
      <c r="A43" s="56" t="s">
        <v>3099</v>
      </c>
      <c r="B43" s="61"/>
      <c r="C43" s="62" t="s">
        <v>3115</v>
      </c>
      <c r="D43" s="119" t="s">
        <v>3851</v>
      </c>
      <c r="E43" s="120" t="s">
        <v>3474</v>
      </c>
      <c r="F43" s="120" t="s">
        <v>4012</v>
      </c>
      <c r="G43" s="120" t="s">
        <v>4022</v>
      </c>
      <c r="H43" s="120" t="s">
        <v>500</v>
      </c>
      <c r="I43" s="120" t="s">
        <v>402</v>
      </c>
      <c r="J43" s="120" t="s">
        <v>1517</v>
      </c>
      <c r="K43" s="120" t="s">
        <v>4455</v>
      </c>
      <c r="L43" s="120" t="s">
        <v>3684</v>
      </c>
      <c r="M43" s="120" t="s">
        <v>1098</v>
      </c>
      <c r="N43" s="120" t="s">
        <v>1314</v>
      </c>
      <c r="O43" s="120" t="s">
        <v>3851</v>
      </c>
      <c r="P43" s="121" t="s">
        <v>504</v>
      </c>
      <c r="Q43" s="63"/>
      <c r="R43" s="64" t="s">
        <v>1764</v>
      </c>
      <c r="S43" s="48"/>
      <c r="T43"/>
    </row>
    <row r="44" spans="1:20" ht="12.75">
      <c r="A44" s="59" t="s">
        <v>377</v>
      </c>
      <c r="B44" s="65">
        <v>94</v>
      </c>
      <c r="C44" s="60" t="s">
        <v>3572</v>
      </c>
      <c r="D44" s="116" t="s">
        <v>3866</v>
      </c>
      <c r="E44" s="117" t="s">
        <v>3867</v>
      </c>
      <c r="F44" s="117" t="s">
        <v>4058</v>
      </c>
      <c r="G44" s="117" t="s">
        <v>534</v>
      </c>
      <c r="H44" s="117" t="s">
        <v>535</v>
      </c>
      <c r="I44" s="117" t="s">
        <v>2180</v>
      </c>
      <c r="J44" s="117" t="s">
        <v>1125</v>
      </c>
      <c r="K44" s="117" t="s">
        <v>1126</v>
      </c>
      <c r="L44" s="117" t="s">
        <v>1127</v>
      </c>
      <c r="M44" s="117" t="s">
        <v>1128</v>
      </c>
      <c r="N44" s="117" t="s">
        <v>1765</v>
      </c>
      <c r="O44" s="117" t="s">
        <v>1766</v>
      </c>
      <c r="P44" s="118" t="s">
        <v>1767</v>
      </c>
      <c r="Q44" s="54"/>
      <c r="R44" s="55" t="s">
        <v>1768</v>
      </c>
      <c r="S44" s="48"/>
      <c r="T44"/>
    </row>
    <row r="45" spans="1:20" ht="12.75">
      <c r="A45" s="56" t="s">
        <v>3099</v>
      </c>
      <c r="B45" s="61"/>
      <c r="C45" s="62" t="s">
        <v>3112</v>
      </c>
      <c r="D45" s="119" t="s">
        <v>4226</v>
      </c>
      <c r="E45" s="120" t="s">
        <v>3868</v>
      </c>
      <c r="F45" s="120" t="s">
        <v>4458</v>
      </c>
      <c r="G45" s="120" t="s">
        <v>953</v>
      </c>
      <c r="H45" s="120" t="s">
        <v>407</v>
      </c>
      <c r="I45" s="120" t="s">
        <v>536</v>
      </c>
      <c r="J45" s="120" t="s">
        <v>1522</v>
      </c>
      <c r="K45" s="120" t="s">
        <v>4022</v>
      </c>
      <c r="L45" s="120" t="s">
        <v>366</v>
      </c>
      <c r="M45" s="120" t="s">
        <v>402</v>
      </c>
      <c r="N45" s="120" t="s">
        <v>4022</v>
      </c>
      <c r="O45" s="120" t="s">
        <v>407</v>
      </c>
      <c r="P45" s="121" t="s">
        <v>1311</v>
      </c>
      <c r="Q45" s="63"/>
      <c r="R45" s="64" t="s">
        <v>1769</v>
      </c>
      <c r="S45" s="48"/>
      <c r="T45"/>
    </row>
    <row r="46" spans="1:20" ht="12.75">
      <c r="A46" s="59" t="s">
        <v>1770</v>
      </c>
      <c r="B46" s="65">
        <v>58</v>
      </c>
      <c r="C46" s="60" t="s">
        <v>3536</v>
      </c>
      <c r="D46" s="116" t="s">
        <v>3712</v>
      </c>
      <c r="E46" s="117" t="s">
        <v>3713</v>
      </c>
      <c r="F46" s="117" t="s">
        <v>3969</v>
      </c>
      <c r="G46" s="117" t="s">
        <v>4514</v>
      </c>
      <c r="H46" s="117" t="s">
        <v>425</v>
      </c>
      <c r="I46" s="117" t="s">
        <v>426</v>
      </c>
      <c r="J46" s="117" t="s">
        <v>1129</v>
      </c>
      <c r="K46" s="117" t="s">
        <v>1130</v>
      </c>
      <c r="L46" s="117" t="s">
        <v>1131</v>
      </c>
      <c r="M46" s="117" t="s">
        <v>1132</v>
      </c>
      <c r="N46" s="117" t="s">
        <v>1371</v>
      </c>
      <c r="O46" s="117" t="s">
        <v>1771</v>
      </c>
      <c r="P46" s="118" t="s">
        <v>1358</v>
      </c>
      <c r="Q46" s="54"/>
      <c r="R46" s="55" t="s">
        <v>1772</v>
      </c>
      <c r="S46" s="48"/>
      <c r="T46"/>
    </row>
    <row r="47" spans="1:20" ht="12.75">
      <c r="A47" s="56" t="s">
        <v>3098</v>
      </c>
      <c r="B47" s="61"/>
      <c r="C47" s="62" t="s">
        <v>3124</v>
      </c>
      <c r="D47" s="119" t="s">
        <v>3857</v>
      </c>
      <c r="E47" s="120" t="s">
        <v>3858</v>
      </c>
      <c r="F47" s="120" t="s">
        <v>4452</v>
      </c>
      <c r="G47" s="120" t="s">
        <v>769</v>
      </c>
      <c r="H47" s="120" t="s">
        <v>414</v>
      </c>
      <c r="I47" s="120" t="s">
        <v>510</v>
      </c>
      <c r="J47" s="120" t="s">
        <v>1123</v>
      </c>
      <c r="K47" s="120" t="s">
        <v>1523</v>
      </c>
      <c r="L47" s="120" t="s">
        <v>510</v>
      </c>
      <c r="M47" s="120" t="s">
        <v>1133</v>
      </c>
      <c r="N47" s="120" t="s">
        <v>414</v>
      </c>
      <c r="O47" s="120" t="s">
        <v>376</v>
      </c>
      <c r="P47" s="121" t="s">
        <v>436</v>
      </c>
      <c r="Q47" s="63"/>
      <c r="R47" s="64" t="s">
        <v>1773</v>
      </c>
      <c r="S47" s="48"/>
      <c r="T47"/>
    </row>
    <row r="48" spans="1:20" ht="12.75">
      <c r="A48" s="59" t="s">
        <v>1866</v>
      </c>
      <c r="B48" s="65">
        <v>68</v>
      </c>
      <c r="C48" s="60" t="s">
        <v>3546</v>
      </c>
      <c r="D48" s="116" t="s">
        <v>3748</v>
      </c>
      <c r="E48" s="117" t="s">
        <v>3749</v>
      </c>
      <c r="F48" s="117" t="s">
        <v>4083</v>
      </c>
      <c r="G48" s="117" t="s">
        <v>3722</v>
      </c>
      <c r="H48" s="117" t="s">
        <v>559</v>
      </c>
      <c r="I48" s="117" t="s">
        <v>560</v>
      </c>
      <c r="J48" s="117" t="s">
        <v>336</v>
      </c>
      <c r="K48" s="117" t="s">
        <v>1134</v>
      </c>
      <c r="L48" s="117" t="s">
        <v>1135</v>
      </c>
      <c r="M48" s="117" t="s">
        <v>1114</v>
      </c>
      <c r="N48" s="117" t="s">
        <v>1867</v>
      </c>
      <c r="O48" s="117" t="s">
        <v>1868</v>
      </c>
      <c r="P48" s="118" t="s">
        <v>1153</v>
      </c>
      <c r="Q48" s="54"/>
      <c r="R48" s="55" t="s">
        <v>1869</v>
      </c>
      <c r="S48" s="48"/>
      <c r="T48"/>
    </row>
    <row r="49" spans="1:20" ht="12.75">
      <c r="A49" s="56" t="s">
        <v>3099</v>
      </c>
      <c r="B49" s="61"/>
      <c r="C49" s="62" t="s">
        <v>2700</v>
      </c>
      <c r="D49" s="119" t="s">
        <v>3917</v>
      </c>
      <c r="E49" s="120" t="s">
        <v>3884</v>
      </c>
      <c r="F49" s="120" t="s">
        <v>2160</v>
      </c>
      <c r="G49" s="120" t="s">
        <v>532</v>
      </c>
      <c r="H49" s="120" t="s">
        <v>562</v>
      </c>
      <c r="I49" s="120" t="s">
        <v>563</v>
      </c>
      <c r="J49" s="120" t="s">
        <v>1191</v>
      </c>
      <c r="K49" s="120" t="s">
        <v>503</v>
      </c>
      <c r="L49" s="120" t="s">
        <v>352</v>
      </c>
      <c r="M49" s="120" t="s">
        <v>3684</v>
      </c>
      <c r="N49" s="120" t="s">
        <v>357</v>
      </c>
      <c r="O49" s="120" t="s">
        <v>401</v>
      </c>
      <c r="P49" s="121" t="s">
        <v>4022</v>
      </c>
      <c r="Q49" s="63"/>
      <c r="R49" s="64" t="s">
        <v>1870</v>
      </c>
      <c r="S49" s="48"/>
      <c r="T49"/>
    </row>
    <row r="50" spans="1:20" ht="12.75">
      <c r="A50" s="59" t="s">
        <v>388</v>
      </c>
      <c r="B50" s="65">
        <v>57</v>
      </c>
      <c r="C50" s="60" t="s">
        <v>3535</v>
      </c>
      <c r="D50" s="116" t="s">
        <v>3704</v>
      </c>
      <c r="E50" s="117" t="s">
        <v>3705</v>
      </c>
      <c r="F50" s="117" t="s">
        <v>3958</v>
      </c>
      <c r="G50" s="117" t="s">
        <v>4514</v>
      </c>
      <c r="H50" s="117" t="s">
        <v>427</v>
      </c>
      <c r="I50" s="117" t="s">
        <v>428</v>
      </c>
      <c r="J50" s="117" t="s">
        <v>1136</v>
      </c>
      <c r="K50" s="117" t="s">
        <v>1137</v>
      </c>
      <c r="L50" s="117" t="s">
        <v>1138</v>
      </c>
      <c r="M50" s="117" t="s">
        <v>1139</v>
      </c>
      <c r="N50" s="117" t="s">
        <v>1774</v>
      </c>
      <c r="O50" s="117" t="s">
        <v>1775</v>
      </c>
      <c r="P50" s="118" t="s">
        <v>1776</v>
      </c>
      <c r="Q50" s="54"/>
      <c r="R50" s="55" t="s">
        <v>1777</v>
      </c>
      <c r="S50" s="48"/>
      <c r="T50"/>
    </row>
    <row r="51" spans="1:20" ht="12.75">
      <c r="A51" s="56" t="s">
        <v>3098</v>
      </c>
      <c r="B51" s="61"/>
      <c r="C51" s="62" t="s">
        <v>2560</v>
      </c>
      <c r="D51" s="119" t="s">
        <v>3854</v>
      </c>
      <c r="E51" s="120" t="s">
        <v>3855</v>
      </c>
      <c r="F51" s="120" t="s">
        <v>3706</v>
      </c>
      <c r="G51" s="120" t="s">
        <v>769</v>
      </c>
      <c r="H51" s="120" t="s">
        <v>511</v>
      </c>
      <c r="I51" s="120" t="s">
        <v>512</v>
      </c>
      <c r="J51" s="120" t="s">
        <v>1524</v>
      </c>
      <c r="K51" s="120" t="s">
        <v>3715</v>
      </c>
      <c r="L51" s="120" t="s">
        <v>3873</v>
      </c>
      <c r="M51" s="120" t="s">
        <v>1140</v>
      </c>
      <c r="N51" s="120" t="s">
        <v>424</v>
      </c>
      <c r="O51" s="120" t="s">
        <v>1778</v>
      </c>
      <c r="P51" s="121" t="s">
        <v>3823</v>
      </c>
      <c r="Q51" s="63"/>
      <c r="R51" s="64" t="s">
        <v>1779</v>
      </c>
      <c r="S51" s="48"/>
      <c r="T51"/>
    </row>
    <row r="52" spans="1:20" ht="12.75">
      <c r="A52" s="59" t="s">
        <v>1871</v>
      </c>
      <c r="B52" s="65">
        <v>55</v>
      </c>
      <c r="C52" s="60" t="s">
        <v>3533</v>
      </c>
      <c r="D52" s="116" t="s">
        <v>3722</v>
      </c>
      <c r="E52" s="117" t="s">
        <v>3723</v>
      </c>
      <c r="F52" s="117" t="s">
        <v>3647</v>
      </c>
      <c r="G52" s="117" t="s">
        <v>433</v>
      </c>
      <c r="H52" s="117" t="s">
        <v>3923</v>
      </c>
      <c r="I52" s="117" t="s">
        <v>434</v>
      </c>
      <c r="J52" s="117" t="s">
        <v>1146</v>
      </c>
      <c r="K52" s="117" t="s">
        <v>1147</v>
      </c>
      <c r="L52" s="117" t="s">
        <v>1143</v>
      </c>
      <c r="M52" s="117" t="s">
        <v>1148</v>
      </c>
      <c r="N52" s="117" t="s">
        <v>1744</v>
      </c>
      <c r="O52" s="117" t="s">
        <v>2302</v>
      </c>
      <c r="P52" s="118" t="s">
        <v>1780</v>
      </c>
      <c r="Q52" s="54"/>
      <c r="R52" s="55" t="s">
        <v>1781</v>
      </c>
      <c r="S52" s="48"/>
      <c r="T52"/>
    </row>
    <row r="53" spans="1:20" ht="12.75">
      <c r="A53" s="56" t="s">
        <v>3100</v>
      </c>
      <c r="B53" s="61"/>
      <c r="C53" s="62" t="s">
        <v>3118</v>
      </c>
      <c r="D53" s="119" t="s">
        <v>3865</v>
      </c>
      <c r="E53" s="120" t="s">
        <v>3882</v>
      </c>
      <c r="F53" s="120" t="s">
        <v>3698</v>
      </c>
      <c r="G53" s="120" t="s">
        <v>404</v>
      </c>
      <c r="H53" s="120" t="s">
        <v>515</v>
      </c>
      <c r="I53" s="120" t="s">
        <v>516</v>
      </c>
      <c r="J53" s="120" t="s">
        <v>4066</v>
      </c>
      <c r="K53" s="120" t="s">
        <v>3693</v>
      </c>
      <c r="L53" s="120" t="s">
        <v>3711</v>
      </c>
      <c r="M53" s="120" t="s">
        <v>1150</v>
      </c>
      <c r="N53" s="120" t="s">
        <v>1507</v>
      </c>
      <c r="O53" s="120" t="s">
        <v>1149</v>
      </c>
      <c r="P53" s="121" t="s">
        <v>1124</v>
      </c>
      <c r="Q53" s="63"/>
      <c r="R53" s="64" t="s">
        <v>1782</v>
      </c>
      <c r="S53" s="48"/>
      <c r="T53"/>
    </row>
    <row r="54" spans="1:20" ht="12.75">
      <c r="A54" s="59" t="s">
        <v>1872</v>
      </c>
      <c r="B54" s="65">
        <v>44</v>
      </c>
      <c r="C54" s="60" t="s">
        <v>3522</v>
      </c>
      <c r="D54" s="116" t="s">
        <v>3720</v>
      </c>
      <c r="E54" s="117" t="s">
        <v>3721</v>
      </c>
      <c r="F54" s="117" t="s">
        <v>3966</v>
      </c>
      <c r="G54" s="117" t="s">
        <v>429</v>
      </c>
      <c r="H54" s="117" t="s">
        <v>430</v>
      </c>
      <c r="I54" s="117" t="s">
        <v>431</v>
      </c>
      <c r="J54" s="117" t="s">
        <v>1141</v>
      </c>
      <c r="K54" s="117" t="s">
        <v>1142</v>
      </c>
      <c r="L54" s="117" t="s">
        <v>1143</v>
      </c>
      <c r="M54" s="117" t="s">
        <v>1144</v>
      </c>
      <c r="N54" s="117" t="s">
        <v>1783</v>
      </c>
      <c r="O54" s="117" t="s">
        <v>1784</v>
      </c>
      <c r="P54" s="118" t="s">
        <v>1259</v>
      </c>
      <c r="Q54" s="54"/>
      <c r="R54" s="55" t="s">
        <v>1785</v>
      </c>
      <c r="S54" s="48"/>
      <c r="T54"/>
    </row>
    <row r="55" spans="1:20" ht="12.75">
      <c r="A55" s="56" t="s">
        <v>3100</v>
      </c>
      <c r="B55" s="61"/>
      <c r="C55" s="62" t="s">
        <v>3118</v>
      </c>
      <c r="D55" s="119" t="s">
        <v>3860</v>
      </c>
      <c r="E55" s="120" t="s">
        <v>3861</v>
      </c>
      <c r="F55" s="120" t="s">
        <v>3701</v>
      </c>
      <c r="G55" s="120" t="s">
        <v>435</v>
      </c>
      <c r="H55" s="120" t="s">
        <v>513</v>
      </c>
      <c r="I55" s="120" t="s">
        <v>514</v>
      </c>
      <c r="J55" s="120" t="s">
        <v>3858</v>
      </c>
      <c r="K55" s="120" t="s">
        <v>1525</v>
      </c>
      <c r="L55" s="120" t="s">
        <v>3711</v>
      </c>
      <c r="M55" s="120" t="s">
        <v>451</v>
      </c>
      <c r="N55" s="120" t="s">
        <v>1157</v>
      </c>
      <c r="O55" s="120" t="s">
        <v>3859</v>
      </c>
      <c r="P55" s="121" t="s">
        <v>3859</v>
      </c>
      <c r="Q55" s="63"/>
      <c r="R55" s="64" t="s">
        <v>1786</v>
      </c>
      <c r="S55" s="48"/>
      <c r="T55"/>
    </row>
    <row r="56" spans="1:20" ht="12.75">
      <c r="A56" s="59" t="s">
        <v>1873</v>
      </c>
      <c r="B56" s="65">
        <v>67</v>
      </c>
      <c r="C56" s="60" t="s">
        <v>3545</v>
      </c>
      <c r="D56" s="116" t="s">
        <v>3718</v>
      </c>
      <c r="E56" s="117" t="s">
        <v>3719</v>
      </c>
      <c r="F56" s="117" t="s">
        <v>3972</v>
      </c>
      <c r="G56" s="117" t="s">
        <v>324</v>
      </c>
      <c r="H56" s="117" t="s">
        <v>446</v>
      </c>
      <c r="I56" s="117" t="s">
        <v>447</v>
      </c>
      <c r="J56" s="117" t="s">
        <v>3426</v>
      </c>
      <c r="K56" s="117" t="s">
        <v>1154</v>
      </c>
      <c r="L56" s="117" t="s">
        <v>1155</v>
      </c>
      <c r="M56" s="117" t="s">
        <v>1156</v>
      </c>
      <c r="N56" s="117" t="s">
        <v>1465</v>
      </c>
      <c r="O56" s="117" t="s">
        <v>1787</v>
      </c>
      <c r="P56" s="118" t="s">
        <v>1220</v>
      </c>
      <c r="Q56" s="54" t="s">
        <v>3478</v>
      </c>
      <c r="R56" s="55" t="s">
        <v>1788</v>
      </c>
      <c r="S56" s="48"/>
      <c r="T56"/>
    </row>
    <row r="57" spans="1:20" ht="12.75">
      <c r="A57" s="56" t="s">
        <v>3100</v>
      </c>
      <c r="B57" s="61"/>
      <c r="C57" s="62" t="s">
        <v>3118</v>
      </c>
      <c r="D57" s="119" t="s">
        <v>3859</v>
      </c>
      <c r="E57" s="120" t="s">
        <v>3727</v>
      </c>
      <c r="F57" s="120" t="s">
        <v>4231</v>
      </c>
      <c r="G57" s="120" t="s">
        <v>772</v>
      </c>
      <c r="H57" s="120" t="s">
        <v>460</v>
      </c>
      <c r="I57" s="120" t="s">
        <v>524</v>
      </c>
      <c r="J57" s="120" t="s">
        <v>3861</v>
      </c>
      <c r="K57" s="120" t="s">
        <v>1165</v>
      </c>
      <c r="L57" s="120" t="s">
        <v>1527</v>
      </c>
      <c r="M57" s="120" t="s">
        <v>3714</v>
      </c>
      <c r="N57" s="120" t="s">
        <v>3800</v>
      </c>
      <c r="O57" s="120" t="s">
        <v>1157</v>
      </c>
      <c r="P57" s="121" t="s">
        <v>1157</v>
      </c>
      <c r="Q57" s="63"/>
      <c r="R57" s="64" t="s">
        <v>1789</v>
      </c>
      <c r="S57" s="48"/>
      <c r="T57"/>
    </row>
    <row r="58" spans="1:20" ht="12.75">
      <c r="A58" s="59" t="s">
        <v>1874</v>
      </c>
      <c r="B58" s="65">
        <v>53</v>
      </c>
      <c r="C58" s="60" t="s">
        <v>3531</v>
      </c>
      <c r="D58" s="116" t="s">
        <v>3728</v>
      </c>
      <c r="E58" s="117" t="s">
        <v>3729</v>
      </c>
      <c r="F58" s="117" t="s">
        <v>3977</v>
      </c>
      <c r="G58" s="117" t="s">
        <v>3685</v>
      </c>
      <c r="H58" s="117" t="s">
        <v>437</v>
      </c>
      <c r="I58" s="117" t="s">
        <v>438</v>
      </c>
      <c r="J58" s="117" t="s">
        <v>1151</v>
      </c>
      <c r="K58" s="117" t="s">
        <v>1152</v>
      </c>
      <c r="L58" s="117" t="s">
        <v>1153</v>
      </c>
      <c r="M58" s="117" t="s">
        <v>528</v>
      </c>
      <c r="N58" s="117" t="s">
        <v>1790</v>
      </c>
      <c r="O58" s="117" t="s">
        <v>1791</v>
      </c>
      <c r="P58" s="118" t="s">
        <v>1792</v>
      </c>
      <c r="Q58" s="54"/>
      <c r="R58" s="55" t="s">
        <v>1793</v>
      </c>
      <c r="S58" s="48"/>
      <c r="T58"/>
    </row>
    <row r="59" spans="1:20" ht="12.75">
      <c r="A59" s="56" t="s">
        <v>3099</v>
      </c>
      <c r="B59" s="61"/>
      <c r="C59" s="62" t="s">
        <v>3112</v>
      </c>
      <c r="D59" s="119" t="s">
        <v>3747</v>
      </c>
      <c r="E59" s="120" t="s">
        <v>4038</v>
      </c>
      <c r="F59" s="120" t="s">
        <v>4453</v>
      </c>
      <c r="G59" s="120" t="s">
        <v>770</v>
      </c>
      <c r="H59" s="120" t="s">
        <v>518</v>
      </c>
      <c r="I59" s="120" t="s">
        <v>519</v>
      </c>
      <c r="J59" s="120" t="s">
        <v>1526</v>
      </c>
      <c r="K59" s="120" t="s">
        <v>3871</v>
      </c>
      <c r="L59" s="120" t="s">
        <v>406</v>
      </c>
      <c r="M59" s="120" t="s">
        <v>536</v>
      </c>
      <c r="N59" s="120" t="s">
        <v>102</v>
      </c>
      <c r="O59" s="120" t="s">
        <v>4456</v>
      </c>
      <c r="P59" s="121" t="s">
        <v>4456</v>
      </c>
      <c r="Q59" s="63"/>
      <c r="R59" s="64" t="s">
        <v>1794</v>
      </c>
      <c r="S59" s="48"/>
      <c r="T59"/>
    </row>
    <row r="60" spans="1:20" ht="12.75">
      <c r="A60" s="59" t="s">
        <v>1875</v>
      </c>
      <c r="B60" s="65">
        <v>73</v>
      </c>
      <c r="C60" s="60" t="s">
        <v>3551</v>
      </c>
      <c r="D60" s="116" t="s">
        <v>3862</v>
      </c>
      <c r="E60" s="117" t="s">
        <v>3863</v>
      </c>
      <c r="F60" s="117" t="s">
        <v>4041</v>
      </c>
      <c r="G60" s="117" t="s">
        <v>448</v>
      </c>
      <c r="H60" s="117" t="s">
        <v>423</v>
      </c>
      <c r="I60" s="117" t="s">
        <v>449</v>
      </c>
      <c r="J60" s="117" t="s">
        <v>1158</v>
      </c>
      <c r="K60" s="117" t="s">
        <v>1159</v>
      </c>
      <c r="L60" s="117" t="s">
        <v>1160</v>
      </c>
      <c r="M60" s="117" t="s">
        <v>449</v>
      </c>
      <c r="N60" s="117" t="s">
        <v>1795</v>
      </c>
      <c r="O60" s="117" t="s">
        <v>1796</v>
      </c>
      <c r="P60" s="118" t="s">
        <v>1797</v>
      </c>
      <c r="Q60" s="54"/>
      <c r="R60" s="55" t="s">
        <v>1798</v>
      </c>
      <c r="S60" s="48"/>
      <c r="T60"/>
    </row>
    <row r="61" spans="1:20" ht="12.75">
      <c r="A61" s="56" t="s">
        <v>3100</v>
      </c>
      <c r="B61" s="61"/>
      <c r="C61" s="62" t="s">
        <v>3118</v>
      </c>
      <c r="D61" s="119" t="s">
        <v>4061</v>
      </c>
      <c r="E61" s="120" t="s">
        <v>3864</v>
      </c>
      <c r="F61" s="120" t="s">
        <v>4454</v>
      </c>
      <c r="G61" s="120" t="s">
        <v>773</v>
      </c>
      <c r="H61" s="120" t="s">
        <v>3853</v>
      </c>
      <c r="I61" s="120" t="s">
        <v>525</v>
      </c>
      <c r="J61" s="120" t="s">
        <v>3824</v>
      </c>
      <c r="K61" s="120" t="s">
        <v>1502</v>
      </c>
      <c r="L61" s="120" t="s">
        <v>487</v>
      </c>
      <c r="M61" s="120" t="s">
        <v>1312</v>
      </c>
      <c r="N61" s="120" t="s">
        <v>435</v>
      </c>
      <c r="O61" s="120" t="s">
        <v>1521</v>
      </c>
      <c r="P61" s="121" t="s">
        <v>1876</v>
      </c>
      <c r="Q61" s="63"/>
      <c r="R61" s="64" t="s">
        <v>1799</v>
      </c>
      <c r="S61" s="48"/>
      <c r="T61"/>
    </row>
    <row r="62" spans="1:20" ht="12.75">
      <c r="A62" s="59" t="s">
        <v>1877</v>
      </c>
      <c r="B62" s="65">
        <v>34</v>
      </c>
      <c r="C62" s="60" t="s">
        <v>3512</v>
      </c>
      <c r="D62" s="116" t="s">
        <v>3716</v>
      </c>
      <c r="E62" s="117" t="s">
        <v>3717</v>
      </c>
      <c r="F62" s="117" t="s">
        <v>3821</v>
      </c>
      <c r="G62" s="117" t="s">
        <v>443</v>
      </c>
      <c r="H62" s="117" t="s">
        <v>444</v>
      </c>
      <c r="I62" s="117" t="s">
        <v>445</v>
      </c>
      <c r="J62" s="117" t="s">
        <v>440</v>
      </c>
      <c r="K62" s="117" t="s">
        <v>1162</v>
      </c>
      <c r="L62" s="117" t="s">
        <v>1163</v>
      </c>
      <c r="M62" s="117" t="s">
        <v>1164</v>
      </c>
      <c r="N62" s="117" t="s">
        <v>1379</v>
      </c>
      <c r="O62" s="117" t="s">
        <v>1800</v>
      </c>
      <c r="P62" s="118" t="s">
        <v>1801</v>
      </c>
      <c r="Q62" s="54"/>
      <c r="R62" s="55" t="s">
        <v>1802</v>
      </c>
      <c r="S62" s="48"/>
      <c r="T62"/>
    </row>
    <row r="63" spans="1:20" ht="12.75">
      <c r="A63" s="56" t="s">
        <v>3102</v>
      </c>
      <c r="B63" s="61"/>
      <c r="C63" s="62" t="s">
        <v>3154</v>
      </c>
      <c r="D63" s="119" t="s">
        <v>3823</v>
      </c>
      <c r="E63" s="120" t="s">
        <v>3824</v>
      </c>
      <c r="F63" s="120" t="s">
        <v>4024</v>
      </c>
      <c r="G63" s="120" t="s">
        <v>771</v>
      </c>
      <c r="H63" s="120" t="s">
        <v>523</v>
      </c>
      <c r="I63" s="120" t="s">
        <v>491</v>
      </c>
      <c r="J63" s="120" t="s">
        <v>1528</v>
      </c>
      <c r="K63" s="120" t="s">
        <v>1285</v>
      </c>
      <c r="L63" s="120" t="s">
        <v>1145</v>
      </c>
      <c r="M63" s="120" t="s">
        <v>3854</v>
      </c>
      <c r="N63" s="120" t="s">
        <v>3857</v>
      </c>
      <c r="O63" s="120" t="s">
        <v>3693</v>
      </c>
      <c r="P63" s="121" t="s">
        <v>596</v>
      </c>
      <c r="Q63" s="63"/>
      <c r="R63" s="64" t="s">
        <v>1803</v>
      </c>
      <c r="S63" s="48"/>
      <c r="T63"/>
    </row>
    <row r="64" spans="1:20" ht="12.75">
      <c r="A64" s="59" t="s">
        <v>1878</v>
      </c>
      <c r="B64" s="65">
        <v>36</v>
      </c>
      <c r="C64" s="60" t="s">
        <v>3514</v>
      </c>
      <c r="D64" s="116" t="s">
        <v>3725</v>
      </c>
      <c r="E64" s="117" t="s">
        <v>3726</v>
      </c>
      <c r="F64" s="117" t="s">
        <v>3829</v>
      </c>
      <c r="G64" s="117" t="s">
        <v>3886</v>
      </c>
      <c r="H64" s="117" t="s">
        <v>461</v>
      </c>
      <c r="I64" s="117" t="s">
        <v>462</v>
      </c>
      <c r="J64" s="117" t="s">
        <v>1170</v>
      </c>
      <c r="K64" s="117" t="s">
        <v>3648</v>
      </c>
      <c r="L64" s="117" t="s">
        <v>1163</v>
      </c>
      <c r="M64" s="117" t="s">
        <v>373</v>
      </c>
      <c r="N64" s="117" t="s">
        <v>1804</v>
      </c>
      <c r="O64" s="117" t="s">
        <v>1805</v>
      </c>
      <c r="P64" s="118" t="s">
        <v>1806</v>
      </c>
      <c r="Q64" s="54"/>
      <c r="R64" s="55" t="s">
        <v>1807</v>
      </c>
      <c r="S64" s="48"/>
      <c r="T64"/>
    </row>
    <row r="65" spans="1:20" ht="12.75">
      <c r="A65" s="56" t="s">
        <v>3102</v>
      </c>
      <c r="B65" s="61"/>
      <c r="C65" s="62" t="s">
        <v>3153</v>
      </c>
      <c r="D65" s="119" t="s">
        <v>4221</v>
      </c>
      <c r="E65" s="120" t="s">
        <v>3831</v>
      </c>
      <c r="F65" s="120" t="s">
        <v>4078</v>
      </c>
      <c r="G65" s="120" t="s">
        <v>954</v>
      </c>
      <c r="H65" s="120" t="s">
        <v>544</v>
      </c>
      <c r="I65" s="120" t="s">
        <v>3873</v>
      </c>
      <c r="J65" s="120" t="s">
        <v>4322</v>
      </c>
      <c r="K65" s="120" t="s">
        <v>483</v>
      </c>
      <c r="L65" s="120" t="s">
        <v>1145</v>
      </c>
      <c r="M65" s="120" t="s">
        <v>1172</v>
      </c>
      <c r="N65" s="120" t="s">
        <v>4221</v>
      </c>
      <c r="O65" s="120" t="s">
        <v>3860</v>
      </c>
      <c r="P65" s="121" t="s">
        <v>1879</v>
      </c>
      <c r="Q65" s="63"/>
      <c r="R65" s="64" t="s">
        <v>1808</v>
      </c>
      <c r="S65" s="48"/>
      <c r="T65"/>
    </row>
    <row r="66" spans="1:20" ht="12.75">
      <c r="A66" s="59" t="s">
        <v>1880</v>
      </c>
      <c r="B66" s="65">
        <v>49</v>
      </c>
      <c r="C66" s="60" t="s">
        <v>3527</v>
      </c>
      <c r="D66" s="116" t="s">
        <v>3702</v>
      </c>
      <c r="E66" s="117" t="s">
        <v>3703</v>
      </c>
      <c r="F66" s="117" t="s">
        <v>3955</v>
      </c>
      <c r="G66" s="117" t="s">
        <v>476</v>
      </c>
      <c r="H66" s="117" t="s">
        <v>477</v>
      </c>
      <c r="I66" s="117" t="s">
        <v>478</v>
      </c>
      <c r="J66" s="117" t="s">
        <v>1187</v>
      </c>
      <c r="K66" s="117" t="s">
        <v>1188</v>
      </c>
      <c r="L66" s="117" t="s">
        <v>1189</v>
      </c>
      <c r="M66" s="117" t="s">
        <v>1190</v>
      </c>
      <c r="N66" s="117" t="s">
        <v>1765</v>
      </c>
      <c r="O66" s="117" t="s">
        <v>1809</v>
      </c>
      <c r="P66" s="118" t="s">
        <v>1131</v>
      </c>
      <c r="Q66" s="54" t="s">
        <v>479</v>
      </c>
      <c r="R66" s="55" t="s">
        <v>1810</v>
      </c>
      <c r="S66" s="48"/>
      <c r="T66"/>
    </row>
    <row r="67" spans="1:20" ht="12.75">
      <c r="A67" s="56" t="s">
        <v>3099</v>
      </c>
      <c r="B67" s="61"/>
      <c r="C67" s="62" t="s">
        <v>3112</v>
      </c>
      <c r="D67" s="119" t="s">
        <v>3711</v>
      </c>
      <c r="E67" s="120" t="s">
        <v>3791</v>
      </c>
      <c r="F67" s="120" t="s">
        <v>4450</v>
      </c>
      <c r="G67" s="120" t="s">
        <v>785</v>
      </c>
      <c r="H67" s="120" t="s">
        <v>619</v>
      </c>
      <c r="I67" s="120" t="s">
        <v>366</v>
      </c>
      <c r="J67" s="120" t="s">
        <v>503</v>
      </c>
      <c r="K67" s="120" t="s">
        <v>517</v>
      </c>
      <c r="L67" s="120" t="s">
        <v>1531</v>
      </c>
      <c r="M67" s="120" t="s">
        <v>4022</v>
      </c>
      <c r="N67" s="120" t="s">
        <v>4022</v>
      </c>
      <c r="O67" s="120" t="s">
        <v>4455</v>
      </c>
      <c r="P67" s="121" t="s">
        <v>367</v>
      </c>
      <c r="Q67" s="63"/>
      <c r="R67" s="64" t="s">
        <v>1811</v>
      </c>
      <c r="S67" s="48"/>
      <c r="T67"/>
    </row>
    <row r="68" spans="1:20" ht="12.75">
      <c r="A68" s="59" t="s">
        <v>1881</v>
      </c>
      <c r="B68" s="65">
        <v>69</v>
      </c>
      <c r="C68" s="60" t="s">
        <v>3547</v>
      </c>
      <c r="D68" s="116" t="s">
        <v>3733</v>
      </c>
      <c r="E68" s="117" t="s">
        <v>3734</v>
      </c>
      <c r="F68" s="117" t="s">
        <v>3963</v>
      </c>
      <c r="G68" s="117" t="s">
        <v>443</v>
      </c>
      <c r="H68" s="117" t="s">
        <v>551</v>
      </c>
      <c r="I68" s="117" t="s">
        <v>552</v>
      </c>
      <c r="J68" s="117" t="s">
        <v>1184</v>
      </c>
      <c r="K68" s="117" t="s">
        <v>1185</v>
      </c>
      <c r="L68" s="117" t="s">
        <v>1186</v>
      </c>
      <c r="M68" s="117" t="s">
        <v>605</v>
      </c>
      <c r="N68" s="117" t="s">
        <v>1812</v>
      </c>
      <c r="O68" s="117" t="s">
        <v>1813</v>
      </c>
      <c r="P68" s="118" t="s">
        <v>1814</v>
      </c>
      <c r="Q68" s="54"/>
      <c r="R68" s="55" t="s">
        <v>1815</v>
      </c>
      <c r="S68" s="48"/>
      <c r="T68"/>
    </row>
    <row r="69" spans="1:20" ht="12.75">
      <c r="A69" s="56" t="s">
        <v>3101</v>
      </c>
      <c r="B69" s="61"/>
      <c r="C69" s="62" t="s">
        <v>2702</v>
      </c>
      <c r="D69" s="119" t="s">
        <v>4225</v>
      </c>
      <c r="E69" s="120" t="s">
        <v>3874</v>
      </c>
      <c r="F69" s="120" t="s">
        <v>3735</v>
      </c>
      <c r="G69" s="120" t="s">
        <v>777</v>
      </c>
      <c r="H69" s="120" t="s">
        <v>554</v>
      </c>
      <c r="I69" s="120" t="s">
        <v>555</v>
      </c>
      <c r="J69" s="120" t="s">
        <v>553</v>
      </c>
      <c r="K69" s="120" t="s">
        <v>1530</v>
      </c>
      <c r="L69" s="120" t="s">
        <v>555</v>
      </c>
      <c r="M69" s="120" t="s">
        <v>3706</v>
      </c>
      <c r="N69" s="120" t="s">
        <v>510</v>
      </c>
      <c r="O69" s="120" t="s">
        <v>405</v>
      </c>
      <c r="P69" s="121" t="s">
        <v>507</v>
      </c>
      <c r="Q69" s="63"/>
      <c r="R69" s="64" t="s">
        <v>1816</v>
      </c>
      <c r="S69" s="48"/>
      <c r="T69"/>
    </row>
    <row r="70" spans="1:20" ht="12.75">
      <c r="A70" s="59" t="s">
        <v>1882</v>
      </c>
      <c r="B70" s="65">
        <v>24</v>
      </c>
      <c r="C70" s="60" t="s">
        <v>3493</v>
      </c>
      <c r="D70" s="116" t="s">
        <v>3494</v>
      </c>
      <c r="E70" s="117" t="s">
        <v>3495</v>
      </c>
      <c r="F70" s="117" t="s">
        <v>3680</v>
      </c>
      <c r="G70" s="117" t="s">
        <v>468</v>
      </c>
      <c r="H70" s="117" t="s">
        <v>469</v>
      </c>
      <c r="I70" s="117" t="s">
        <v>470</v>
      </c>
      <c r="J70" s="117" t="s">
        <v>342</v>
      </c>
      <c r="K70" s="117" t="s">
        <v>1192</v>
      </c>
      <c r="L70" s="117" t="s">
        <v>1193</v>
      </c>
      <c r="M70" s="117" t="s">
        <v>1194</v>
      </c>
      <c r="N70" s="117" t="s">
        <v>1308</v>
      </c>
      <c r="O70" s="117" t="s">
        <v>1817</v>
      </c>
      <c r="P70" s="118" t="s">
        <v>1818</v>
      </c>
      <c r="Q70" s="54"/>
      <c r="R70" s="55" t="s">
        <v>1819</v>
      </c>
      <c r="S70" s="48"/>
      <c r="T70"/>
    </row>
    <row r="71" spans="1:20" ht="12.75">
      <c r="A71" s="56" t="s">
        <v>3158</v>
      </c>
      <c r="B71" s="61"/>
      <c r="C71" s="62" t="s">
        <v>3116</v>
      </c>
      <c r="D71" s="119" t="s">
        <v>4230</v>
      </c>
      <c r="E71" s="120" t="s">
        <v>4095</v>
      </c>
      <c r="F71" s="120" t="s">
        <v>4490</v>
      </c>
      <c r="G71" s="120" t="s">
        <v>4033</v>
      </c>
      <c r="H71" s="120" t="s">
        <v>591</v>
      </c>
      <c r="I71" s="120" t="s">
        <v>592</v>
      </c>
      <c r="J71" s="120" t="s">
        <v>1534</v>
      </c>
      <c r="K71" s="120" t="s">
        <v>767</v>
      </c>
      <c r="L71" s="120" t="s">
        <v>1314</v>
      </c>
      <c r="M71" s="120" t="s">
        <v>563</v>
      </c>
      <c r="N71" s="120" t="s">
        <v>591</v>
      </c>
      <c r="O71" s="120" t="s">
        <v>501</v>
      </c>
      <c r="P71" s="121" t="s">
        <v>505</v>
      </c>
      <c r="Q71" s="63"/>
      <c r="R71" s="64" t="s">
        <v>1820</v>
      </c>
      <c r="S71" s="48"/>
      <c r="T71"/>
    </row>
    <row r="72" spans="1:20" ht="12.75">
      <c r="A72" s="59" t="s">
        <v>1173</v>
      </c>
      <c r="B72" s="65">
        <v>134</v>
      </c>
      <c r="C72" s="60" t="s">
        <v>3609</v>
      </c>
      <c r="D72" s="116" t="s">
        <v>4138</v>
      </c>
      <c r="E72" s="117" t="s">
        <v>4139</v>
      </c>
      <c r="F72" s="117" t="s">
        <v>4460</v>
      </c>
      <c r="G72" s="117" t="s">
        <v>526</v>
      </c>
      <c r="H72" s="117" t="s">
        <v>527</v>
      </c>
      <c r="I72" s="117" t="s">
        <v>528</v>
      </c>
      <c r="J72" s="117" t="s">
        <v>1141</v>
      </c>
      <c r="K72" s="117" t="s">
        <v>1166</v>
      </c>
      <c r="L72" s="117" t="s">
        <v>1167</v>
      </c>
      <c r="M72" s="117" t="s">
        <v>1168</v>
      </c>
      <c r="N72" s="117" t="s">
        <v>1821</v>
      </c>
      <c r="O72" s="117" t="s">
        <v>1822</v>
      </c>
      <c r="P72" s="118" t="s">
        <v>1720</v>
      </c>
      <c r="Q72" s="54"/>
      <c r="R72" s="55" t="s">
        <v>1864</v>
      </c>
      <c r="S72" s="48"/>
      <c r="T72"/>
    </row>
    <row r="73" spans="1:20" ht="12.75">
      <c r="A73" s="56" t="s">
        <v>3099</v>
      </c>
      <c r="B73" s="61"/>
      <c r="C73" s="62" t="s">
        <v>3112</v>
      </c>
      <c r="D73" s="119" t="s">
        <v>3898</v>
      </c>
      <c r="E73" s="120" t="s">
        <v>3872</v>
      </c>
      <c r="F73" s="120" t="s">
        <v>3852</v>
      </c>
      <c r="G73" s="120" t="s">
        <v>454</v>
      </c>
      <c r="H73" s="120" t="s">
        <v>530</v>
      </c>
      <c r="I73" s="120" t="s">
        <v>408</v>
      </c>
      <c r="J73" s="120" t="s">
        <v>1529</v>
      </c>
      <c r="K73" s="120" t="s">
        <v>4482</v>
      </c>
      <c r="L73" s="120" t="s">
        <v>1199</v>
      </c>
      <c r="M73" s="120" t="s">
        <v>1169</v>
      </c>
      <c r="N73" s="120" t="s">
        <v>4453</v>
      </c>
      <c r="O73" s="120" t="s">
        <v>103</v>
      </c>
      <c r="P73" s="121" t="s">
        <v>529</v>
      </c>
      <c r="Q73" s="63"/>
      <c r="R73" s="64" t="s">
        <v>1865</v>
      </c>
      <c r="S73" s="48"/>
      <c r="T73"/>
    </row>
    <row r="74" spans="1:20" ht="12.75">
      <c r="A74" s="59" t="s">
        <v>1883</v>
      </c>
      <c r="B74" s="65">
        <v>82</v>
      </c>
      <c r="C74" s="60" t="s">
        <v>3560</v>
      </c>
      <c r="D74" s="116" t="s">
        <v>3876</v>
      </c>
      <c r="E74" s="117" t="s">
        <v>3877</v>
      </c>
      <c r="F74" s="117" t="s">
        <v>3671</v>
      </c>
      <c r="G74" s="117" t="s">
        <v>452</v>
      </c>
      <c r="H74" s="117" t="s">
        <v>453</v>
      </c>
      <c r="I74" s="117" t="s">
        <v>365</v>
      </c>
      <c r="J74" s="117" t="s">
        <v>1174</v>
      </c>
      <c r="K74" s="117" t="s">
        <v>1175</v>
      </c>
      <c r="L74" s="117" t="s">
        <v>1176</v>
      </c>
      <c r="M74" s="117" t="s">
        <v>1177</v>
      </c>
      <c r="N74" s="117" t="s">
        <v>1823</v>
      </c>
      <c r="O74" s="117" t="s">
        <v>1824</v>
      </c>
      <c r="P74" s="118" t="s">
        <v>1825</v>
      </c>
      <c r="Q74" s="54"/>
      <c r="R74" s="55" t="s">
        <v>1826</v>
      </c>
      <c r="S74" s="48"/>
      <c r="T74"/>
    </row>
    <row r="75" spans="1:20" ht="12.75">
      <c r="A75" s="56" t="s">
        <v>3099</v>
      </c>
      <c r="B75" s="61"/>
      <c r="C75" s="62" t="s">
        <v>3188</v>
      </c>
      <c r="D75" s="119" t="s">
        <v>4223</v>
      </c>
      <c r="E75" s="120" t="s">
        <v>4046</v>
      </c>
      <c r="F75" s="120" t="s">
        <v>4455</v>
      </c>
      <c r="G75" s="120" t="s">
        <v>774</v>
      </c>
      <c r="H75" s="120" t="s">
        <v>532</v>
      </c>
      <c r="I75" s="120" t="s">
        <v>533</v>
      </c>
      <c r="J75" s="120" t="s">
        <v>612</v>
      </c>
      <c r="K75" s="120" t="s">
        <v>590</v>
      </c>
      <c r="L75" s="120" t="s">
        <v>591</v>
      </c>
      <c r="M75" s="120" t="s">
        <v>1178</v>
      </c>
      <c r="N75" s="120" t="s">
        <v>104</v>
      </c>
      <c r="O75" s="120" t="s">
        <v>105</v>
      </c>
      <c r="P75" s="121" t="s">
        <v>531</v>
      </c>
      <c r="Q75" s="63"/>
      <c r="R75" s="64" t="s">
        <v>1827</v>
      </c>
      <c r="S75" s="48"/>
      <c r="T75"/>
    </row>
    <row r="76" spans="1:20" ht="12.75">
      <c r="A76" s="59" t="s">
        <v>1832</v>
      </c>
      <c r="B76" s="65">
        <v>63</v>
      </c>
      <c r="C76" s="60" t="s">
        <v>3541</v>
      </c>
      <c r="D76" s="116" t="s">
        <v>3757</v>
      </c>
      <c r="E76" s="117" t="s">
        <v>3758</v>
      </c>
      <c r="F76" s="117" t="s">
        <v>3836</v>
      </c>
      <c r="G76" s="117" t="s">
        <v>603</v>
      </c>
      <c r="H76" s="117" t="s">
        <v>604</v>
      </c>
      <c r="I76" s="117" t="s">
        <v>605</v>
      </c>
      <c r="J76" s="117" t="s">
        <v>1208</v>
      </c>
      <c r="K76" s="117" t="s">
        <v>1209</v>
      </c>
      <c r="L76" s="117" t="s">
        <v>1210</v>
      </c>
      <c r="M76" s="117" t="s">
        <v>1211</v>
      </c>
      <c r="N76" s="117" t="s">
        <v>1884</v>
      </c>
      <c r="O76" s="117" t="s">
        <v>1885</v>
      </c>
      <c r="P76" s="118" t="s">
        <v>1886</v>
      </c>
      <c r="Q76" s="54"/>
      <c r="R76" s="55" t="s">
        <v>1887</v>
      </c>
      <c r="S76" s="48"/>
      <c r="T76"/>
    </row>
    <row r="77" spans="1:20" ht="12.75">
      <c r="A77" s="56" t="s">
        <v>3099</v>
      </c>
      <c r="B77" s="61"/>
      <c r="C77" s="62" t="s">
        <v>3132</v>
      </c>
      <c r="D77" s="119" t="s">
        <v>4244</v>
      </c>
      <c r="E77" s="120" t="s">
        <v>4087</v>
      </c>
      <c r="F77" s="120" t="s">
        <v>4482</v>
      </c>
      <c r="G77" s="120" t="s">
        <v>955</v>
      </c>
      <c r="H77" s="120" t="s">
        <v>606</v>
      </c>
      <c r="I77" s="120" t="s">
        <v>607</v>
      </c>
      <c r="J77" s="120" t="s">
        <v>506</v>
      </c>
      <c r="K77" s="120" t="s">
        <v>471</v>
      </c>
      <c r="L77" s="120" t="s">
        <v>1200</v>
      </c>
      <c r="M77" s="120" t="s">
        <v>366</v>
      </c>
      <c r="N77" s="120" t="s">
        <v>401</v>
      </c>
      <c r="O77" s="120" t="s">
        <v>529</v>
      </c>
      <c r="P77" s="121" t="s">
        <v>767</v>
      </c>
      <c r="Q77" s="63"/>
      <c r="R77" s="64" t="s">
        <v>1888</v>
      </c>
      <c r="S77" s="48"/>
      <c r="T77"/>
    </row>
    <row r="78" spans="1:20" ht="12.75">
      <c r="A78" s="59" t="s">
        <v>1889</v>
      </c>
      <c r="B78" s="65">
        <v>77</v>
      </c>
      <c r="C78" s="60" t="s">
        <v>3555</v>
      </c>
      <c r="D78" s="116" t="s">
        <v>3886</v>
      </c>
      <c r="E78" s="117" t="s">
        <v>3887</v>
      </c>
      <c r="F78" s="117" t="s">
        <v>4064</v>
      </c>
      <c r="G78" s="117" t="s">
        <v>574</v>
      </c>
      <c r="H78" s="117" t="s">
        <v>575</v>
      </c>
      <c r="I78" s="117" t="s">
        <v>576</v>
      </c>
      <c r="J78" s="117" t="s">
        <v>1204</v>
      </c>
      <c r="K78" s="117" t="s">
        <v>1205</v>
      </c>
      <c r="L78" s="117" t="s">
        <v>1206</v>
      </c>
      <c r="M78" s="117" t="s">
        <v>1207</v>
      </c>
      <c r="N78" s="117" t="s">
        <v>1890</v>
      </c>
      <c r="O78" s="117" t="s">
        <v>1891</v>
      </c>
      <c r="P78" s="118" t="s">
        <v>1892</v>
      </c>
      <c r="Q78" s="54" t="s">
        <v>3478</v>
      </c>
      <c r="R78" s="55" t="s">
        <v>1893</v>
      </c>
      <c r="S78" s="48"/>
      <c r="T78"/>
    </row>
    <row r="79" spans="1:20" ht="12.75">
      <c r="A79" s="56" t="s">
        <v>3100</v>
      </c>
      <c r="B79" s="61"/>
      <c r="C79" s="62" t="s">
        <v>2572</v>
      </c>
      <c r="D79" s="119" t="s">
        <v>4231</v>
      </c>
      <c r="E79" s="120" t="s">
        <v>3772</v>
      </c>
      <c r="F79" s="120" t="s">
        <v>4015</v>
      </c>
      <c r="G79" s="120" t="s">
        <v>780</v>
      </c>
      <c r="H79" s="120" t="s">
        <v>577</v>
      </c>
      <c r="I79" s="120" t="s">
        <v>578</v>
      </c>
      <c r="J79" s="120" t="s">
        <v>3741</v>
      </c>
      <c r="K79" s="120" t="s">
        <v>486</v>
      </c>
      <c r="L79" s="120" t="s">
        <v>475</v>
      </c>
      <c r="M79" s="120" t="s">
        <v>1315</v>
      </c>
      <c r="N79" s="120" t="s">
        <v>3865</v>
      </c>
      <c r="O79" s="120" t="s">
        <v>4448</v>
      </c>
      <c r="P79" s="121" t="s">
        <v>1894</v>
      </c>
      <c r="Q79" s="63"/>
      <c r="R79" s="64" t="s">
        <v>1895</v>
      </c>
      <c r="S79" s="48"/>
      <c r="T79"/>
    </row>
    <row r="80" spans="1:20" ht="12.75">
      <c r="A80" s="59" t="s">
        <v>1841</v>
      </c>
      <c r="B80" s="65">
        <v>59</v>
      </c>
      <c r="C80" s="60" t="s">
        <v>3537</v>
      </c>
      <c r="D80" s="116" t="s">
        <v>3731</v>
      </c>
      <c r="E80" s="117" t="s">
        <v>3732</v>
      </c>
      <c r="F80" s="117" t="s">
        <v>3980</v>
      </c>
      <c r="G80" s="117" t="s">
        <v>480</v>
      </c>
      <c r="H80" s="117" t="s">
        <v>481</v>
      </c>
      <c r="I80" s="117" t="s">
        <v>482</v>
      </c>
      <c r="J80" s="117" t="s">
        <v>1218</v>
      </c>
      <c r="K80" s="117" t="s">
        <v>1219</v>
      </c>
      <c r="L80" s="117" t="s">
        <v>1220</v>
      </c>
      <c r="M80" s="117" t="s">
        <v>1221</v>
      </c>
      <c r="N80" s="117" t="s">
        <v>1392</v>
      </c>
      <c r="O80" s="117" t="s">
        <v>1828</v>
      </c>
      <c r="P80" s="118" t="s">
        <v>1829</v>
      </c>
      <c r="Q80" s="54"/>
      <c r="R80" s="55" t="s">
        <v>1830</v>
      </c>
      <c r="S80" s="48"/>
      <c r="T80"/>
    </row>
    <row r="81" spans="1:22" ht="12.75">
      <c r="A81" s="56" t="s">
        <v>3098</v>
      </c>
      <c r="B81" s="61"/>
      <c r="C81" s="62" t="s">
        <v>2692</v>
      </c>
      <c r="D81" s="119" t="s">
        <v>3891</v>
      </c>
      <c r="E81" s="120" t="s">
        <v>3873</v>
      </c>
      <c r="F81" s="120" t="s">
        <v>4457</v>
      </c>
      <c r="G81" s="120" t="s">
        <v>786</v>
      </c>
      <c r="H81" s="120" t="s">
        <v>4287</v>
      </c>
      <c r="I81" s="120" t="s">
        <v>624</v>
      </c>
      <c r="J81" s="120" t="s">
        <v>484</v>
      </c>
      <c r="K81" s="120" t="s">
        <v>3831</v>
      </c>
      <c r="L81" s="120" t="s">
        <v>602</v>
      </c>
      <c r="M81" s="120" t="s">
        <v>1222</v>
      </c>
      <c r="N81" s="120" t="s">
        <v>3824</v>
      </c>
      <c r="O81" s="120" t="s">
        <v>544</v>
      </c>
      <c r="P81" s="121" t="s">
        <v>405</v>
      </c>
      <c r="Q81" s="63"/>
      <c r="R81" s="64" t="s">
        <v>1831</v>
      </c>
      <c r="S81" s="48"/>
      <c r="T81"/>
      <c r="V81" s="198"/>
    </row>
    <row r="82" spans="1:22" ht="12.75">
      <c r="A82" s="59" t="s">
        <v>1195</v>
      </c>
      <c r="B82" s="65">
        <v>45</v>
      </c>
      <c r="C82" s="60" t="s">
        <v>3523</v>
      </c>
      <c r="D82" s="116" t="s">
        <v>3750</v>
      </c>
      <c r="E82" s="117" t="s">
        <v>3751</v>
      </c>
      <c r="F82" s="117" t="s">
        <v>3972</v>
      </c>
      <c r="G82" s="117" t="s">
        <v>538</v>
      </c>
      <c r="H82" s="117" t="s">
        <v>4429</v>
      </c>
      <c r="I82" s="117" t="s">
        <v>539</v>
      </c>
      <c r="J82" s="117" t="s">
        <v>327</v>
      </c>
      <c r="K82" s="117" t="s">
        <v>1216</v>
      </c>
      <c r="L82" s="117" t="s">
        <v>1206</v>
      </c>
      <c r="M82" s="117" t="s">
        <v>1217</v>
      </c>
      <c r="N82" s="117" t="s">
        <v>1424</v>
      </c>
      <c r="O82" s="117" t="s">
        <v>1833</v>
      </c>
      <c r="P82" s="118" t="s">
        <v>1834</v>
      </c>
      <c r="Q82" s="54"/>
      <c r="R82" s="55" t="s">
        <v>1835</v>
      </c>
      <c r="S82" s="48"/>
      <c r="T82"/>
      <c r="V82" s="198"/>
    </row>
    <row r="83" spans="1:22" ht="12.75">
      <c r="A83" s="56" t="s">
        <v>3158</v>
      </c>
      <c r="B83" s="61"/>
      <c r="C83" s="62" t="s">
        <v>3116</v>
      </c>
      <c r="D83" s="119" t="s">
        <v>3885</v>
      </c>
      <c r="E83" s="120" t="s">
        <v>3917</v>
      </c>
      <c r="F83" s="120" t="s">
        <v>4470</v>
      </c>
      <c r="G83" s="120" t="s">
        <v>775</v>
      </c>
      <c r="H83" s="120" t="s">
        <v>540</v>
      </c>
      <c r="I83" s="120" t="s">
        <v>541</v>
      </c>
      <c r="J83" s="120" t="s">
        <v>1537</v>
      </c>
      <c r="K83" s="120" t="s">
        <v>682</v>
      </c>
      <c r="L83" s="120" t="s">
        <v>561</v>
      </c>
      <c r="M83" s="120" t="s">
        <v>743</v>
      </c>
      <c r="N83" s="120" t="s">
        <v>540</v>
      </c>
      <c r="O83" s="120" t="s">
        <v>54</v>
      </c>
      <c r="P83" s="121" t="s">
        <v>1537</v>
      </c>
      <c r="Q83" s="63"/>
      <c r="R83" s="64" t="s">
        <v>1836</v>
      </c>
      <c r="S83" s="48"/>
      <c r="T83"/>
      <c r="V83" s="198"/>
    </row>
    <row r="84" spans="1:20" ht="12.75">
      <c r="A84" s="59" t="s">
        <v>1201</v>
      </c>
      <c r="B84" s="65">
        <v>93</v>
      </c>
      <c r="C84" s="60" t="s">
        <v>3571</v>
      </c>
      <c r="D84" s="116" t="s">
        <v>3490</v>
      </c>
      <c r="E84" s="117" t="s">
        <v>3892</v>
      </c>
      <c r="F84" s="117" t="s">
        <v>3980</v>
      </c>
      <c r="G84" s="117" t="s">
        <v>3902</v>
      </c>
      <c r="H84" s="117" t="s">
        <v>629</v>
      </c>
      <c r="I84" s="117" t="s">
        <v>630</v>
      </c>
      <c r="J84" s="117" t="s">
        <v>468</v>
      </c>
      <c r="K84" s="117" t="s">
        <v>1226</v>
      </c>
      <c r="L84" s="117" t="s">
        <v>1186</v>
      </c>
      <c r="M84" s="117" t="s">
        <v>467</v>
      </c>
      <c r="N84" s="117" t="s">
        <v>1896</v>
      </c>
      <c r="O84" s="117" t="s">
        <v>1897</v>
      </c>
      <c r="P84" s="118" t="s">
        <v>1898</v>
      </c>
      <c r="Q84" s="54"/>
      <c r="R84" s="55" t="s">
        <v>1899</v>
      </c>
      <c r="S84" s="48"/>
      <c r="T84"/>
    </row>
    <row r="85" spans="1:20" ht="12.75">
      <c r="A85" s="56" t="s">
        <v>3098</v>
      </c>
      <c r="B85" s="61"/>
      <c r="C85" s="62" t="s">
        <v>3151</v>
      </c>
      <c r="D85" s="119" t="s">
        <v>4237</v>
      </c>
      <c r="E85" s="120" t="s">
        <v>4072</v>
      </c>
      <c r="F85" s="120" t="s">
        <v>4457</v>
      </c>
      <c r="G85" s="120" t="s">
        <v>958</v>
      </c>
      <c r="H85" s="120" t="s">
        <v>631</v>
      </c>
      <c r="I85" s="120" t="s">
        <v>632</v>
      </c>
      <c r="J85" s="120" t="s">
        <v>1454</v>
      </c>
      <c r="K85" s="120" t="s">
        <v>3714</v>
      </c>
      <c r="L85" s="120" t="s">
        <v>623</v>
      </c>
      <c r="M85" s="120" t="s">
        <v>1316</v>
      </c>
      <c r="N85" s="120" t="s">
        <v>490</v>
      </c>
      <c r="O85" s="120" t="s">
        <v>459</v>
      </c>
      <c r="P85" s="121" t="s">
        <v>1302</v>
      </c>
      <c r="Q85" s="63"/>
      <c r="R85" s="64" t="s">
        <v>1900</v>
      </c>
      <c r="S85" s="48"/>
      <c r="T85"/>
    </row>
    <row r="86" spans="1:20" ht="12.75">
      <c r="A86" s="59" t="s">
        <v>542</v>
      </c>
      <c r="B86" s="65">
        <v>23</v>
      </c>
      <c r="C86" s="60" t="s">
        <v>3489</v>
      </c>
      <c r="D86" s="116" t="s">
        <v>3490</v>
      </c>
      <c r="E86" s="117" t="s">
        <v>3491</v>
      </c>
      <c r="F86" s="117" t="s">
        <v>3802</v>
      </c>
      <c r="G86" s="117" t="s">
        <v>472</v>
      </c>
      <c r="H86" s="117" t="s">
        <v>473</v>
      </c>
      <c r="I86" s="117" t="s">
        <v>474</v>
      </c>
      <c r="J86" s="117" t="s">
        <v>1234</v>
      </c>
      <c r="K86" s="117" t="s">
        <v>1235</v>
      </c>
      <c r="L86" s="117" t="s">
        <v>1236</v>
      </c>
      <c r="M86" s="117" t="s">
        <v>1237</v>
      </c>
      <c r="N86" s="117" t="s">
        <v>1837</v>
      </c>
      <c r="O86" s="117" t="s">
        <v>1209</v>
      </c>
      <c r="P86" s="118" t="s">
        <v>1838</v>
      </c>
      <c r="Q86" s="54"/>
      <c r="R86" s="55" t="s">
        <v>1839</v>
      </c>
      <c r="S86" s="48"/>
      <c r="T86"/>
    </row>
    <row r="87" spans="1:20" ht="12.75">
      <c r="A87" s="56" t="s">
        <v>3102</v>
      </c>
      <c r="B87" s="61"/>
      <c r="C87" s="62" t="s">
        <v>3153</v>
      </c>
      <c r="D87" s="119" t="s">
        <v>4241</v>
      </c>
      <c r="E87" s="120" t="s">
        <v>4063</v>
      </c>
      <c r="F87" s="120" t="s">
        <v>3744</v>
      </c>
      <c r="G87" s="120" t="s">
        <v>4118</v>
      </c>
      <c r="H87" s="120" t="s">
        <v>572</v>
      </c>
      <c r="I87" s="120" t="s">
        <v>608</v>
      </c>
      <c r="J87" s="120" t="s">
        <v>691</v>
      </c>
      <c r="K87" s="120" t="s">
        <v>624</v>
      </c>
      <c r="L87" s="120" t="s">
        <v>1171</v>
      </c>
      <c r="M87" s="120" t="s">
        <v>771</v>
      </c>
      <c r="N87" s="120" t="s">
        <v>602</v>
      </c>
      <c r="O87" s="120" t="s">
        <v>1894</v>
      </c>
      <c r="P87" s="121" t="s">
        <v>3852</v>
      </c>
      <c r="Q87" s="63"/>
      <c r="R87" s="64" t="s">
        <v>1840</v>
      </c>
      <c r="S87" s="48"/>
      <c r="T87"/>
    </row>
    <row r="88" spans="1:20" ht="12.75">
      <c r="A88" s="59" t="s">
        <v>1901</v>
      </c>
      <c r="B88" s="65">
        <v>112</v>
      </c>
      <c r="C88" s="60" t="s">
        <v>3588</v>
      </c>
      <c r="D88" s="116" t="s">
        <v>4142</v>
      </c>
      <c r="E88" s="117" t="s">
        <v>4143</v>
      </c>
      <c r="F88" s="117" t="s">
        <v>4238</v>
      </c>
      <c r="G88" s="117" t="s">
        <v>599</v>
      </c>
      <c r="H88" s="117" t="s">
        <v>600</v>
      </c>
      <c r="I88" s="117" t="s">
        <v>601</v>
      </c>
      <c r="J88" s="117" t="s">
        <v>574</v>
      </c>
      <c r="K88" s="117" t="s">
        <v>1223</v>
      </c>
      <c r="L88" s="117" t="s">
        <v>1224</v>
      </c>
      <c r="M88" s="117" t="s">
        <v>1156</v>
      </c>
      <c r="N88" s="117" t="s">
        <v>1902</v>
      </c>
      <c r="O88" s="117" t="s">
        <v>1903</v>
      </c>
      <c r="P88" s="118" t="s">
        <v>1904</v>
      </c>
      <c r="Q88" s="54"/>
      <c r="R88" s="55" t="s">
        <v>1905</v>
      </c>
      <c r="S88" s="48"/>
      <c r="T88"/>
    </row>
    <row r="89" spans="1:20" ht="12.75">
      <c r="A89" s="56" t="s">
        <v>3098</v>
      </c>
      <c r="B89" s="61"/>
      <c r="C89" s="62" t="s">
        <v>3151</v>
      </c>
      <c r="D89" s="119" t="s">
        <v>4239</v>
      </c>
      <c r="E89" s="120" t="s">
        <v>4144</v>
      </c>
      <c r="F89" s="120" t="s">
        <v>4478</v>
      </c>
      <c r="G89" s="120" t="s">
        <v>784</v>
      </c>
      <c r="H89" s="120" t="s">
        <v>4076</v>
      </c>
      <c r="I89" s="120" t="s">
        <v>602</v>
      </c>
      <c r="J89" s="120" t="s">
        <v>525</v>
      </c>
      <c r="K89" s="120" t="s">
        <v>602</v>
      </c>
      <c r="L89" s="120" t="s">
        <v>1538</v>
      </c>
      <c r="M89" s="120" t="s">
        <v>3879</v>
      </c>
      <c r="N89" s="120" t="s">
        <v>1238</v>
      </c>
      <c r="O89" s="120" t="s">
        <v>1312</v>
      </c>
      <c r="P89" s="121" t="s">
        <v>3831</v>
      </c>
      <c r="Q89" s="63"/>
      <c r="R89" s="64" t="s">
        <v>1906</v>
      </c>
      <c r="S89" s="48"/>
      <c r="T89"/>
    </row>
    <row r="90" spans="1:20" ht="12.75">
      <c r="A90" s="59" t="s">
        <v>4040</v>
      </c>
      <c r="B90" s="65">
        <v>92</v>
      </c>
      <c r="C90" s="60" t="s">
        <v>3570</v>
      </c>
      <c r="D90" s="116" t="s">
        <v>3889</v>
      </c>
      <c r="E90" s="117" t="s">
        <v>3890</v>
      </c>
      <c r="F90" s="117" t="s">
        <v>4074</v>
      </c>
      <c r="G90" s="117" t="s">
        <v>620</v>
      </c>
      <c r="H90" s="117" t="s">
        <v>621</v>
      </c>
      <c r="I90" s="117" t="s">
        <v>552</v>
      </c>
      <c r="J90" s="117" t="s">
        <v>468</v>
      </c>
      <c r="K90" s="117" t="s">
        <v>1231</v>
      </c>
      <c r="L90" s="117" t="s">
        <v>1232</v>
      </c>
      <c r="M90" s="117" t="s">
        <v>1233</v>
      </c>
      <c r="N90" s="117" t="s">
        <v>1907</v>
      </c>
      <c r="O90" s="117" t="s">
        <v>1908</v>
      </c>
      <c r="P90" s="118" t="s">
        <v>1892</v>
      </c>
      <c r="Q90" s="54"/>
      <c r="R90" s="55" t="s">
        <v>1909</v>
      </c>
      <c r="S90" s="48"/>
      <c r="T90"/>
    </row>
    <row r="91" spans="1:20" ht="12.75">
      <c r="A91" s="56" t="s">
        <v>3098</v>
      </c>
      <c r="B91" s="61"/>
      <c r="C91" s="62" t="s">
        <v>2861</v>
      </c>
      <c r="D91" s="119" t="s">
        <v>4171</v>
      </c>
      <c r="E91" s="120" t="s">
        <v>4076</v>
      </c>
      <c r="F91" s="120" t="s">
        <v>4477</v>
      </c>
      <c r="G91" s="120" t="s">
        <v>956</v>
      </c>
      <c r="H91" s="120" t="s">
        <v>622</v>
      </c>
      <c r="I91" s="120" t="s">
        <v>623</v>
      </c>
      <c r="J91" s="120" t="s">
        <v>1454</v>
      </c>
      <c r="K91" s="120" t="s">
        <v>1312</v>
      </c>
      <c r="L91" s="120" t="s">
        <v>491</v>
      </c>
      <c r="M91" s="120" t="s">
        <v>522</v>
      </c>
      <c r="N91" s="120" t="s">
        <v>1312</v>
      </c>
      <c r="O91" s="120" t="s">
        <v>1876</v>
      </c>
      <c r="P91" s="121" t="s">
        <v>1238</v>
      </c>
      <c r="Q91" s="63"/>
      <c r="R91" s="64" t="s">
        <v>1910</v>
      </c>
      <c r="S91" s="48"/>
      <c r="T91"/>
    </row>
    <row r="92" spans="1:20" ht="12.75">
      <c r="A92" s="59" t="s">
        <v>1215</v>
      </c>
      <c r="B92" s="65">
        <v>85</v>
      </c>
      <c r="C92" s="60" t="s">
        <v>3563</v>
      </c>
      <c r="D92" s="116" t="s">
        <v>3895</v>
      </c>
      <c r="E92" s="117" t="s">
        <v>3896</v>
      </c>
      <c r="F92" s="117" t="s">
        <v>4088</v>
      </c>
      <c r="G92" s="117" t="s">
        <v>633</v>
      </c>
      <c r="H92" s="117" t="s">
        <v>634</v>
      </c>
      <c r="I92" s="117" t="s">
        <v>635</v>
      </c>
      <c r="J92" s="117" t="s">
        <v>3685</v>
      </c>
      <c r="K92" s="117" t="s">
        <v>1242</v>
      </c>
      <c r="L92" s="117" t="s">
        <v>1243</v>
      </c>
      <c r="M92" s="117" t="s">
        <v>470</v>
      </c>
      <c r="N92" s="117" t="s">
        <v>1059</v>
      </c>
      <c r="O92" s="117" t="s">
        <v>1911</v>
      </c>
      <c r="P92" s="118" t="s">
        <v>1912</v>
      </c>
      <c r="Q92" s="54"/>
      <c r="R92" s="55" t="s">
        <v>1913</v>
      </c>
      <c r="S92" s="48"/>
      <c r="T92"/>
    </row>
    <row r="93" spans="1:20" ht="12.75">
      <c r="A93" s="56" t="s">
        <v>3158</v>
      </c>
      <c r="B93" s="61"/>
      <c r="C93" s="62" t="s">
        <v>3112</v>
      </c>
      <c r="D93" s="119" t="s">
        <v>4218</v>
      </c>
      <c r="E93" s="120" t="s">
        <v>4090</v>
      </c>
      <c r="F93" s="120" t="s">
        <v>4486</v>
      </c>
      <c r="G93" s="120" t="s">
        <v>959</v>
      </c>
      <c r="H93" s="120" t="s">
        <v>3898</v>
      </c>
      <c r="I93" s="120" t="s">
        <v>636</v>
      </c>
      <c r="J93" s="120" t="s">
        <v>639</v>
      </c>
      <c r="K93" s="120" t="s">
        <v>4227</v>
      </c>
      <c r="L93" s="120" t="s">
        <v>1536</v>
      </c>
      <c r="M93" s="120" t="s">
        <v>1244</v>
      </c>
      <c r="N93" s="120" t="s">
        <v>1200</v>
      </c>
      <c r="O93" s="120" t="s">
        <v>104</v>
      </c>
      <c r="P93" s="121" t="s">
        <v>592</v>
      </c>
      <c r="Q93" s="63"/>
      <c r="R93" s="64" t="s">
        <v>1914</v>
      </c>
      <c r="S93" s="48"/>
      <c r="T93"/>
    </row>
    <row r="94" spans="1:20" ht="12.75">
      <c r="A94" s="59" t="s">
        <v>1915</v>
      </c>
      <c r="B94" s="65">
        <v>74</v>
      </c>
      <c r="C94" s="60" t="s">
        <v>3552</v>
      </c>
      <c r="D94" s="116" t="s">
        <v>3905</v>
      </c>
      <c r="E94" s="117" t="s">
        <v>3906</v>
      </c>
      <c r="F94" s="117" t="s">
        <v>3839</v>
      </c>
      <c r="G94" s="117" t="s">
        <v>337</v>
      </c>
      <c r="H94" s="117" t="s">
        <v>640</v>
      </c>
      <c r="I94" s="117" t="s">
        <v>587</v>
      </c>
      <c r="J94" s="117" t="s">
        <v>1248</v>
      </c>
      <c r="K94" s="117" t="s">
        <v>1249</v>
      </c>
      <c r="L94" s="117" t="s">
        <v>1250</v>
      </c>
      <c r="M94" s="117" t="s">
        <v>1251</v>
      </c>
      <c r="N94" s="117" t="s">
        <v>1916</v>
      </c>
      <c r="O94" s="117" t="s">
        <v>1917</v>
      </c>
      <c r="P94" s="118" t="s">
        <v>1795</v>
      </c>
      <c r="Q94" s="54"/>
      <c r="R94" s="55" t="s">
        <v>1918</v>
      </c>
      <c r="S94" s="48"/>
      <c r="T94"/>
    </row>
    <row r="95" spans="1:20" ht="12.75">
      <c r="A95" s="56" t="s">
        <v>3101</v>
      </c>
      <c r="B95" s="61"/>
      <c r="C95" s="62" t="s">
        <v>2847</v>
      </c>
      <c r="D95" s="119" t="s">
        <v>4247</v>
      </c>
      <c r="E95" s="120" t="s">
        <v>4099</v>
      </c>
      <c r="F95" s="120" t="s">
        <v>4493</v>
      </c>
      <c r="G95" s="120" t="s">
        <v>961</v>
      </c>
      <c r="H95" s="120" t="s">
        <v>641</v>
      </c>
      <c r="I95" s="120" t="s">
        <v>4109</v>
      </c>
      <c r="J95" s="120" t="s">
        <v>1543</v>
      </c>
      <c r="K95" s="120" t="s">
        <v>1544</v>
      </c>
      <c r="L95" s="120" t="s">
        <v>1253</v>
      </c>
      <c r="M95" s="120" t="s">
        <v>3913</v>
      </c>
      <c r="N95" s="120" t="s">
        <v>1319</v>
      </c>
      <c r="O95" s="120" t="s">
        <v>509</v>
      </c>
      <c r="P95" s="121" t="s">
        <v>771</v>
      </c>
      <c r="Q95" s="63"/>
      <c r="R95" s="64" t="s">
        <v>1919</v>
      </c>
      <c r="S95" s="48"/>
      <c r="T95"/>
    </row>
    <row r="96" spans="1:20" ht="12.75">
      <c r="A96" s="59" t="s">
        <v>4053</v>
      </c>
      <c r="B96" s="65">
        <v>18</v>
      </c>
      <c r="C96" s="60" t="s">
        <v>3479</v>
      </c>
      <c r="D96" s="116" t="s">
        <v>3476</v>
      </c>
      <c r="E96" s="117" t="s">
        <v>3480</v>
      </c>
      <c r="F96" s="117" t="s">
        <v>3677</v>
      </c>
      <c r="G96" s="117" t="s">
        <v>415</v>
      </c>
      <c r="H96" s="117" t="s">
        <v>416</v>
      </c>
      <c r="I96" s="117" t="s">
        <v>417</v>
      </c>
      <c r="J96" s="117" t="s">
        <v>1115</v>
      </c>
      <c r="K96" s="117" t="s">
        <v>1116</v>
      </c>
      <c r="L96" s="117" t="s">
        <v>1117</v>
      </c>
      <c r="M96" s="117" t="s">
        <v>2167</v>
      </c>
      <c r="N96" s="117" t="s">
        <v>1842</v>
      </c>
      <c r="O96" s="117" t="s">
        <v>1843</v>
      </c>
      <c r="P96" s="118" t="s">
        <v>1340</v>
      </c>
      <c r="Q96" s="54"/>
      <c r="R96" s="55" t="s">
        <v>1844</v>
      </c>
      <c r="S96" s="48"/>
      <c r="T96"/>
    </row>
    <row r="97" spans="1:20" ht="12.75">
      <c r="A97" s="56" t="s">
        <v>3105</v>
      </c>
      <c r="B97" s="61"/>
      <c r="C97" s="62" t="s">
        <v>3056</v>
      </c>
      <c r="D97" s="119" t="s">
        <v>3819</v>
      </c>
      <c r="E97" s="120" t="s">
        <v>3820</v>
      </c>
      <c r="F97" s="120" t="s">
        <v>4022</v>
      </c>
      <c r="G97" s="120" t="s">
        <v>503</v>
      </c>
      <c r="H97" s="120" t="s">
        <v>508</v>
      </c>
      <c r="I97" s="120" t="s">
        <v>352</v>
      </c>
      <c r="J97" s="120" t="s">
        <v>367</v>
      </c>
      <c r="K97" s="120" t="s">
        <v>780</v>
      </c>
      <c r="L97" s="120" t="s">
        <v>1520</v>
      </c>
      <c r="M97" s="120" t="s">
        <v>395</v>
      </c>
      <c r="N97" s="120" t="s">
        <v>356</v>
      </c>
      <c r="O97" s="120" t="s">
        <v>106</v>
      </c>
      <c r="P97" s="121" t="s">
        <v>3714</v>
      </c>
      <c r="Q97" s="63"/>
      <c r="R97" s="64" t="s">
        <v>1845</v>
      </c>
      <c r="S97" s="48"/>
      <c r="T97"/>
    </row>
    <row r="98" spans="1:20" ht="12.75">
      <c r="A98" s="59" t="s">
        <v>1920</v>
      </c>
      <c r="B98" s="65">
        <v>116</v>
      </c>
      <c r="C98" s="60" t="s">
        <v>3592</v>
      </c>
      <c r="D98" s="116" t="s">
        <v>4145</v>
      </c>
      <c r="E98" s="117" t="s">
        <v>4146</v>
      </c>
      <c r="F98" s="117" t="s">
        <v>4245</v>
      </c>
      <c r="G98" s="117" t="s">
        <v>3487</v>
      </c>
      <c r="H98" s="117" t="s">
        <v>625</v>
      </c>
      <c r="I98" s="117" t="s">
        <v>626</v>
      </c>
      <c r="J98" s="117" t="s">
        <v>3702</v>
      </c>
      <c r="K98" s="117" t="s">
        <v>1239</v>
      </c>
      <c r="L98" s="117" t="s">
        <v>1240</v>
      </c>
      <c r="M98" s="117" t="s">
        <v>1241</v>
      </c>
      <c r="N98" s="117" t="s">
        <v>1921</v>
      </c>
      <c r="O98" s="117" t="s">
        <v>1922</v>
      </c>
      <c r="P98" s="118" t="s">
        <v>1923</v>
      </c>
      <c r="Q98" s="54"/>
      <c r="R98" s="55" t="s">
        <v>1924</v>
      </c>
      <c r="S98" s="48"/>
      <c r="T98"/>
    </row>
    <row r="99" spans="1:20" ht="12.75">
      <c r="A99" s="56" t="s">
        <v>3101</v>
      </c>
      <c r="B99" s="61"/>
      <c r="C99" s="62" t="s">
        <v>3056</v>
      </c>
      <c r="D99" s="119" t="s">
        <v>3907</v>
      </c>
      <c r="E99" s="120" t="s">
        <v>4147</v>
      </c>
      <c r="F99" s="120" t="s">
        <v>4484</v>
      </c>
      <c r="G99" s="120" t="s">
        <v>957</v>
      </c>
      <c r="H99" s="120" t="s">
        <v>627</v>
      </c>
      <c r="I99" s="120" t="s">
        <v>628</v>
      </c>
      <c r="J99" s="120" t="s">
        <v>1541</v>
      </c>
      <c r="K99" s="120" t="s">
        <v>1542</v>
      </c>
      <c r="L99" s="120" t="s">
        <v>954</v>
      </c>
      <c r="M99" s="120" t="s">
        <v>4072</v>
      </c>
      <c r="N99" s="120" t="s">
        <v>1542</v>
      </c>
      <c r="O99" s="120" t="s">
        <v>2059</v>
      </c>
      <c r="P99" s="121" t="s">
        <v>1528</v>
      </c>
      <c r="Q99" s="63"/>
      <c r="R99" s="64" t="s">
        <v>1925</v>
      </c>
      <c r="S99" s="48"/>
      <c r="T99"/>
    </row>
    <row r="100" spans="1:20" ht="12.75">
      <c r="A100" s="59" t="s">
        <v>4057</v>
      </c>
      <c r="B100" s="65">
        <v>80</v>
      </c>
      <c r="C100" s="60" t="s">
        <v>3558</v>
      </c>
      <c r="D100" s="116" t="s">
        <v>3880</v>
      </c>
      <c r="E100" s="117" t="s">
        <v>3881</v>
      </c>
      <c r="F100" s="117" t="s">
        <v>4049</v>
      </c>
      <c r="G100" s="117" t="s">
        <v>463</v>
      </c>
      <c r="H100" s="117" t="s">
        <v>4189</v>
      </c>
      <c r="I100" s="117" t="s">
        <v>464</v>
      </c>
      <c r="J100" s="117" t="s">
        <v>1179</v>
      </c>
      <c r="K100" s="117" t="s">
        <v>1196</v>
      </c>
      <c r="L100" s="117" t="s">
        <v>1197</v>
      </c>
      <c r="M100" s="117" t="s">
        <v>1198</v>
      </c>
      <c r="N100" s="117" t="s">
        <v>1846</v>
      </c>
      <c r="O100" s="117" t="s">
        <v>1847</v>
      </c>
      <c r="P100" s="118" t="s">
        <v>1848</v>
      </c>
      <c r="Q100" s="54" t="s">
        <v>2142</v>
      </c>
      <c r="R100" s="55" t="s">
        <v>1849</v>
      </c>
      <c r="S100" s="48"/>
      <c r="T100"/>
    </row>
    <row r="101" spans="1:20" ht="12.75">
      <c r="A101" s="56" t="s">
        <v>3099</v>
      </c>
      <c r="B101" s="61"/>
      <c r="C101" s="62" t="s">
        <v>3112</v>
      </c>
      <c r="D101" s="119" t="s">
        <v>4224</v>
      </c>
      <c r="E101" s="120" t="s">
        <v>3878</v>
      </c>
      <c r="F101" s="120" t="s">
        <v>4456</v>
      </c>
      <c r="G101" s="120" t="s">
        <v>776</v>
      </c>
      <c r="H101" s="120" t="s">
        <v>545</v>
      </c>
      <c r="I101" s="120" t="s">
        <v>546</v>
      </c>
      <c r="J101" s="120" t="s">
        <v>1535</v>
      </c>
      <c r="K101" s="120" t="s">
        <v>1536</v>
      </c>
      <c r="L101" s="120" t="s">
        <v>870</v>
      </c>
      <c r="M101" s="120" t="s">
        <v>533</v>
      </c>
      <c r="N101" s="120" t="s">
        <v>4450</v>
      </c>
      <c r="O101" s="120" t="s">
        <v>778</v>
      </c>
      <c r="P101" s="121" t="s">
        <v>800</v>
      </c>
      <c r="Q101" s="63"/>
      <c r="R101" s="64" t="s">
        <v>1850</v>
      </c>
      <c r="S101" s="48"/>
      <c r="T101"/>
    </row>
    <row r="102" spans="1:20" ht="12.75">
      <c r="A102" s="59" t="s">
        <v>1927</v>
      </c>
      <c r="B102" s="65">
        <v>96</v>
      </c>
      <c r="C102" s="60" t="s">
        <v>3573</v>
      </c>
      <c r="D102" s="116" t="s">
        <v>3926</v>
      </c>
      <c r="E102" s="117" t="s">
        <v>3927</v>
      </c>
      <c r="F102" s="117" t="s">
        <v>4134</v>
      </c>
      <c r="G102" s="117" t="s">
        <v>688</v>
      </c>
      <c r="H102" s="117" t="s">
        <v>689</v>
      </c>
      <c r="I102" s="117" t="s">
        <v>690</v>
      </c>
      <c r="J102" s="117" t="s">
        <v>538</v>
      </c>
      <c r="K102" s="117" t="s">
        <v>1264</v>
      </c>
      <c r="L102" s="117" t="s">
        <v>1310</v>
      </c>
      <c r="M102" s="117" t="s">
        <v>690</v>
      </c>
      <c r="N102" s="117" t="s">
        <v>1308</v>
      </c>
      <c r="O102" s="117" t="s">
        <v>1928</v>
      </c>
      <c r="P102" s="118" t="s">
        <v>1821</v>
      </c>
      <c r="Q102" s="54"/>
      <c r="R102" s="55" t="s">
        <v>1929</v>
      </c>
      <c r="S102" s="48"/>
      <c r="T102"/>
    </row>
    <row r="103" spans="1:20" ht="12.75">
      <c r="A103" s="56" t="s">
        <v>3098</v>
      </c>
      <c r="B103" s="61"/>
      <c r="C103" s="62" t="s">
        <v>3124</v>
      </c>
      <c r="D103" s="119" t="s">
        <v>4300</v>
      </c>
      <c r="E103" s="120" t="s">
        <v>4136</v>
      </c>
      <c r="F103" s="120" t="s">
        <v>4371</v>
      </c>
      <c r="G103" s="120" t="s">
        <v>3913</v>
      </c>
      <c r="H103" s="120" t="s">
        <v>692</v>
      </c>
      <c r="I103" s="120" t="s">
        <v>693</v>
      </c>
      <c r="J103" s="120" t="s">
        <v>3891</v>
      </c>
      <c r="K103" s="120" t="s">
        <v>580</v>
      </c>
      <c r="L103" s="120" t="s">
        <v>4467</v>
      </c>
      <c r="M103" s="120" t="s">
        <v>1171</v>
      </c>
      <c r="N103" s="120" t="s">
        <v>107</v>
      </c>
      <c r="O103" s="120" t="s">
        <v>108</v>
      </c>
      <c r="P103" s="121" t="s">
        <v>4446</v>
      </c>
      <c r="Q103" s="63"/>
      <c r="R103" s="64" t="s">
        <v>1930</v>
      </c>
      <c r="S103" s="48"/>
      <c r="T103"/>
    </row>
    <row r="104" spans="1:20" ht="12.75">
      <c r="A104" s="59" t="s">
        <v>1931</v>
      </c>
      <c r="B104" s="65">
        <v>52</v>
      </c>
      <c r="C104" s="60" t="s">
        <v>3530</v>
      </c>
      <c r="D104" s="116" t="s">
        <v>3759</v>
      </c>
      <c r="E104" s="117" t="s">
        <v>3760</v>
      </c>
      <c r="F104" s="117" t="s">
        <v>3833</v>
      </c>
      <c r="G104" s="117" t="s">
        <v>3876</v>
      </c>
      <c r="H104" s="117" t="s">
        <v>637</v>
      </c>
      <c r="I104" s="117" t="s">
        <v>638</v>
      </c>
      <c r="J104" s="117" t="s">
        <v>1234</v>
      </c>
      <c r="K104" s="117" t="s">
        <v>1245</v>
      </c>
      <c r="L104" s="117" t="s">
        <v>1224</v>
      </c>
      <c r="M104" s="117" t="s">
        <v>1246</v>
      </c>
      <c r="N104" s="117" t="s">
        <v>1932</v>
      </c>
      <c r="O104" s="117" t="s">
        <v>1933</v>
      </c>
      <c r="P104" s="118" t="s">
        <v>1934</v>
      </c>
      <c r="Q104" s="54"/>
      <c r="R104" s="55" t="s">
        <v>1935</v>
      </c>
      <c r="S104" s="48"/>
      <c r="T104"/>
    </row>
    <row r="105" spans="1:20" ht="12.75">
      <c r="A105" s="56" t="s">
        <v>3158</v>
      </c>
      <c r="B105" s="61"/>
      <c r="C105" s="62" t="s">
        <v>3116</v>
      </c>
      <c r="D105" s="119" t="s">
        <v>4248</v>
      </c>
      <c r="E105" s="120" t="s">
        <v>4101</v>
      </c>
      <c r="F105" s="120" t="s">
        <v>4495</v>
      </c>
      <c r="G105" s="120" t="s">
        <v>960</v>
      </c>
      <c r="H105" s="120" t="s">
        <v>639</v>
      </c>
      <c r="I105" s="120" t="s">
        <v>788</v>
      </c>
      <c r="J105" s="120" t="s">
        <v>787</v>
      </c>
      <c r="K105" s="120" t="s">
        <v>589</v>
      </c>
      <c r="L105" s="120" t="s">
        <v>4038</v>
      </c>
      <c r="M105" s="120" t="s">
        <v>1247</v>
      </c>
      <c r="N105" s="120" t="s">
        <v>870</v>
      </c>
      <c r="O105" s="120" t="s">
        <v>3898</v>
      </c>
      <c r="P105" s="121" t="s">
        <v>1926</v>
      </c>
      <c r="Q105" s="63"/>
      <c r="R105" s="64" t="s">
        <v>1936</v>
      </c>
      <c r="S105" s="48"/>
      <c r="T105"/>
    </row>
    <row r="106" spans="1:20" ht="12.75">
      <c r="A106" s="59" t="s">
        <v>1937</v>
      </c>
      <c r="B106" s="65">
        <v>90</v>
      </c>
      <c r="C106" s="60" t="s">
        <v>3568</v>
      </c>
      <c r="D106" s="116" t="s">
        <v>3914</v>
      </c>
      <c r="E106" s="117" t="s">
        <v>3915</v>
      </c>
      <c r="F106" s="117" t="s">
        <v>4121</v>
      </c>
      <c r="G106" s="117" t="s">
        <v>660</v>
      </c>
      <c r="H106" s="117" t="s">
        <v>661</v>
      </c>
      <c r="I106" s="117" t="s">
        <v>662</v>
      </c>
      <c r="J106" s="117" t="s">
        <v>1254</v>
      </c>
      <c r="K106" s="117" t="s">
        <v>1255</v>
      </c>
      <c r="L106" s="117" t="s">
        <v>1256</v>
      </c>
      <c r="M106" s="117" t="s">
        <v>1257</v>
      </c>
      <c r="N106" s="117" t="s">
        <v>1938</v>
      </c>
      <c r="O106" s="117" t="s">
        <v>1939</v>
      </c>
      <c r="P106" s="118" t="s">
        <v>1361</v>
      </c>
      <c r="Q106" s="54"/>
      <c r="R106" s="55" t="s">
        <v>1940</v>
      </c>
      <c r="S106" s="48"/>
      <c r="T106"/>
    </row>
    <row r="107" spans="1:20" ht="12.75">
      <c r="A107" s="56" t="s">
        <v>3101</v>
      </c>
      <c r="B107" s="61"/>
      <c r="C107" s="62" t="s">
        <v>2729</v>
      </c>
      <c r="D107" s="119" t="s">
        <v>4259</v>
      </c>
      <c r="E107" s="120" t="s">
        <v>3922</v>
      </c>
      <c r="F107" s="120" t="s">
        <v>4255</v>
      </c>
      <c r="G107" s="120" t="s">
        <v>2085</v>
      </c>
      <c r="H107" s="120" t="s">
        <v>663</v>
      </c>
      <c r="I107" s="120" t="s">
        <v>751</v>
      </c>
      <c r="J107" s="120" t="s">
        <v>1545</v>
      </c>
      <c r="K107" s="120" t="s">
        <v>4072</v>
      </c>
      <c r="L107" s="120" t="s">
        <v>1318</v>
      </c>
      <c r="M107" s="120" t="s">
        <v>954</v>
      </c>
      <c r="N107" s="120" t="s">
        <v>1585</v>
      </c>
      <c r="O107" s="120" t="s">
        <v>109</v>
      </c>
      <c r="P107" s="121" t="s">
        <v>623</v>
      </c>
      <c r="Q107" s="63"/>
      <c r="R107" s="64" t="s">
        <v>1941</v>
      </c>
      <c r="S107" s="48"/>
      <c r="T107"/>
    </row>
    <row r="108" spans="1:20" ht="12.75">
      <c r="A108" s="59" t="s">
        <v>1942</v>
      </c>
      <c r="B108" s="65">
        <v>108</v>
      </c>
      <c r="C108" s="60" t="s">
        <v>3584</v>
      </c>
      <c r="D108" s="116" t="s">
        <v>4152</v>
      </c>
      <c r="E108" s="117" t="s">
        <v>4153</v>
      </c>
      <c r="F108" s="117" t="s">
        <v>4079</v>
      </c>
      <c r="G108" s="117" t="s">
        <v>653</v>
      </c>
      <c r="H108" s="117" t="s">
        <v>654</v>
      </c>
      <c r="I108" s="117" t="s">
        <v>655</v>
      </c>
      <c r="J108" s="117" t="s">
        <v>1261</v>
      </c>
      <c r="K108" s="117" t="s">
        <v>1262</v>
      </c>
      <c r="L108" s="117" t="s">
        <v>1250</v>
      </c>
      <c r="M108" s="117" t="s">
        <v>1263</v>
      </c>
      <c r="N108" s="117" t="s">
        <v>1943</v>
      </c>
      <c r="O108" s="117" t="s">
        <v>1944</v>
      </c>
      <c r="P108" s="118" t="s">
        <v>1473</v>
      </c>
      <c r="Q108" s="54"/>
      <c r="R108" s="55" t="s">
        <v>1945</v>
      </c>
      <c r="S108" s="48"/>
      <c r="T108"/>
    </row>
    <row r="109" spans="1:20" ht="12.75">
      <c r="A109" s="56" t="s">
        <v>3100</v>
      </c>
      <c r="B109" s="61"/>
      <c r="C109" s="62" t="s">
        <v>2745</v>
      </c>
      <c r="D109" s="119" t="s">
        <v>4257</v>
      </c>
      <c r="E109" s="120" t="s">
        <v>4154</v>
      </c>
      <c r="F109" s="120" t="s">
        <v>3912</v>
      </c>
      <c r="G109" s="120" t="s">
        <v>964</v>
      </c>
      <c r="H109" s="120" t="s">
        <v>656</v>
      </c>
      <c r="I109" s="120" t="s">
        <v>790</v>
      </c>
      <c r="J109" s="120" t="s">
        <v>1547</v>
      </c>
      <c r="K109" s="120" t="s">
        <v>1548</v>
      </c>
      <c r="L109" s="120" t="s">
        <v>1323</v>
      </c>
      <c r="M109" s="120" t="s">
        <v>1323</v>
      </c>
      <c r="N109" s="120" t="s">
        <v>1322</v>
      </c>
      <c r="O109" s="120" t="s">
        <v>1338</v>
      </c>
      <c r="P109" s="121" t="s">
        <v>1161</v>
      </c>
      <c r="Q109" s="63"/>
      <c r="R109" s="64" t="s">
        <v>1947</v>
      </c>
      <c r="S109" s="48"/>
      <c r="T109"/>
    </row>
    <row r="110" spans="1:20" ht="12.75">
      <c r="A110" s="59" t="s">
        <v>4466</v>
      </c>
      <c r="B110" s="65">
        <v>31</v>
      </c>
      <c r="C110" s="60" t="s">
        <v>3497</v>
      </c>
      <c r="D110" s="116" t="s">
        <v>3498</v>
      </c>
      <c r="E110" s="117" t="s">
        <v>3499</v>
      </c>
      <c r="F110" s="117" t="s">
        <v>3845</v>
      </c>
      <c r="G110" s="117" t="s">
        <v>385</v>
      </c>
      <c r="H110" s="117" t="s">
        <v>386</v>
      </c>
      <c r="I110" s="117" t="s">
        <v>387</v>
      </c>
      <c r="J110" s="117" t="s">
        <v>1265</v>
      </c>
      <c r="K110" s="117" t="s">
        <v>1266</v>
      </c>
      <c r="L110" s="117" t="s">
        <v>1267</v>
      </c>
      <c r="M110" s="117" t="s">
        <v>1251</v>
      </c>
      <c r="N110" s="117" t="s">
        <v>1851</v>
      </c>
      <c r="O110" s="117" t="s">
        <v>1852</v>
      </c>
      <c r="P110" s="118" t="s">
        <v>1853</v>
      </c>
      <c r="Q110" s="54"/>
      <c r="R110" s="55" t="s">
        <v>1854</v>
      </c>
      <c r="S110" s="48"/>
      <c r="T110"/>
    </row>
    <row r="111" spans="1:20" ht="12.75">
      <c r="A111" s="56" t="s">
        <v>3102</v>
      </c>
      <c r="B111" s="61"/>
      <c r="C111" s="62" t="s">
        <v>3056</v>
      </c>
      <c r="D111" s="119" t="s">
        <v>4280</v>
      </c>
      <c r="E111" s="120" t="s">
        <v>4124</v>
      </c>
      <c r="F111" s="120" t="s">
        <v>2245</v>
      </c>
      <c r="G111" s="120" t="s">
        <v>4255</v>
      </c>
      <c r="H111" s="120" t="s">
        <v>672</v>
      </c>
      <c r="I111" s="120" t="s">
        <v>673</v>
      </c>
      <c r="J111" s="120" t="s">
        <v>1549</v>
      </c>
      <c r="K111" s="120" t="s">
        <v>543</v>
      </c>
      <c r="L111" s="120" t="s">
        <v>4136</v>
      </c>
      <c r="M111" s="120" t="s">
        <v>3913</v>
      </c>
      <c r="N111" s="120" t="s">
        <v>1454</v>
      </c>
      <c r="O111" s="120" t="s">
        <v>1946</v>
      </c>
      <c r="P111" s="121" t="s">
        <v>1948</v>
      </c>
      <c r="Q111" s="63"/>
      <c r="R111" s="64" t="s">
        <v>1855</v>
      </c>
      <c r="S111" s="48"/>
      <c r="T111"/>
    </row>
    <row r="112" spans="1:20" ht="12.75">
      <c r="A112" s="59" t="s">
        <v>1949</v>
      </c>
      <c r="B112" s="65">
        <v>70</v>
      </c>
      <c r="C112" s="60" t="s">
        <v>3548</v>
      </c>
      <c r="D112" s="116" t="s">
        <v>3764</v>
      </c>
      <c r="E112" s="117" t="s">
        <v>3765</v>
      </c>
      <c r="F112" s="117" t="s">
        <v>4112</v>
      </c>
      <c r="G112" s="117" t="s">
        <v>3759</v>
      </c>
      <c r="H112" s="117" t="s">
        <v>650</v>
      </c>
      <c r="I112" s="117" t="s">
        <v>630</v>
      </c>
      <c r="J112" s="117" t="s">
        <v>1269</v>
      </c>
      <c r="K112" s="117" t="s">
        <v>1270</v>
      </c>
      <c r="L112" s="117" t="s">
        <v>1271</v>
      </c>
      <c r="M112" s="117" t="s">
        <v>669</v>
      </c>
      <c r="N112" s="117" t="s">
        <v>1950</v>
      </c>
      <c r="O112" s="117" t="s">
        <v>1917</v>
      </c>
      <c r="P112" s="118" t="s">
        <v>1951</v>
      </c>
      <c r="Q112" s="54"/>
      <c r="R112" s="55" t="s">
        <v>1952</v>
      </c>
      <c r="S112" s="48"/>
      <c r="T112"/>
    </row>
    <row r="113" spans="1:20" ht="12.75">
      <c r="A113" s="56" t="s">
        <v>3100</v>
      </c>
      <c r="B113" s="61"/>
      <c r="C113" s="62" t="s">
        <v>3118</v>
      </c>
      <c r="D113" s="119" t="s">
        <v>4178</v>
      </c>
      <c r="E113" s="120" t="s">
        <v>4114</v>
      </c>
      <c r="F113" s="120" t="s">
        <v>3897</v>
      </c>
      <c r="G113" s="120" t="s">
        <v>909</v>
      </c>
      <c r="H113" s="120" t="s">
        <v>685</v>
      </c>
      <c r="I113" s="120" t="s">
        <v>652</v>
      </c>
      <c r="J113" s="120" t="s">
        <v>4154</v>
      </c>
      <c r="K113" s="120" t="s">
        <v>909</v>
      </c>
      <c r="L113" s="120" t="s">
        <v>1550</v>
      </c>
      <c r="M113" s="120" t="s">
        <v>1325</v>
      </c>
      <c r="N113" s="120" t="s">
        <v>699</v>
      </c>
      <c r="O113" s="120" t="s">
        <v>475</v>
      </c>
      <c r="P113" s="121" t="s">
        <v>962</v>
      </c>
      <c r="Q113" s="63"/>
      <c r="R113" s="64" t="s">
        <v>1417</v>
      </c>
      <c r="S113" s="48"/>
      <c r="T113"/>
    </row>
    <row r="114" spans="1:20" ht="12.75">
      <c r="A114" s="59" t="s">
        <v>1966</v>
      </c>
      <c r="B114" s="65">
        <v>107</v>
      </c>
      <c r="C114" s="60" t="s">
        <v>3583</v>
      </c>
      <c r="D114" s="116" t="s">
        <v>4167</v>
      </c>
      <c r="E114" s="117" t="s">
        <v>4168</v>
      </c>
      <c r="F114" s="117" t="s">
        <v>4269</v>
      </c>
      <c r="G114" s="117" t="s">
        <v>686</v>
      </c>
      <c r="H114" s="117" t="s">
        <v>687</v>
      </c>
      <c r="I114" s="117" t="s">
        <v>658</v>
      </c>
      <c r="J114" s="117" t="s">
        <v>1326</v>
      </c>
      <c r="K114" s="117" t="s">
        <v>1327</v>
      </c>
      <c r="L114" s="117" t="s">
        <v>1328</v>
      </c>
      <c r="M114" s="117" t="s">
        <v>1329</v>
      </c>
      <c r="N114" s="117" t="s">
        <v>1921</v>
      </c>
      <c r="O114" s="117" t="s">
        <v>1967</v>
      </c>
      <c r="P114" s="118" t="s">
        <v>1968</v>
      </c>
      <c r="Q114" s="54"/>
      <c r="R114" s="55" t="s">
        <v>1969</v>
      </c>
      <c r="S114" s="48"/>
      <c r="T114"/>
    </row>
    <row r="115" spans="1:20" ht="12.75">
      <c r="A115" s="56" t="s">
        <v>3098</v>
      </c>
      <c r="B115" s="61"/>
      <c r="C115" s="62" t="s">
        <v>3124</v>
      </c>
      <c r="D115" s="119" t="s">
        <v>4193</v>
      </c>
      <c r="E115" s="120" t="s">
        <v>4170</v>
      </c>
      <c r="F115" s="120" t="s">
        <v>2069</v>
      </c>
      <c r="G115" s="120" t="s">
        <v>968</v>
      </c>
      <c r="H115" s="120" t="s">
        <v>800</v>
      </c>
      <c r="I115" s="120" t="s">
        <v>4219</v>
      </c>
      <c r="J115" s="120" t="s">
        <v>1287</v>
      </c>
      <c r="K115" s="120" t="s">
        <v>1286</v>
      </c>
      <c r="L115" s="120" t="s">
        <v>1551</v>
      </c>
      <c r="M115" s="120" t="s">
        <v>1331</v>
      </c>
      <c r="N115" s="120" t="s">
        <v>1338</v>
      </c>
      <c r="O115" s="120" t="s">
        <v>1281</v>
      </c>
      <c r="P115" s="121" t="s">
        <v>581</v>
      </c>
      <c r="Q115" s="63"/>
      <c r="R115" s="64" t="s">
        <v>1970</v>
      </c>
      <c r="S115" s="48"/>
      <c r="T115"/>
    </row>
    <row r="116" spans="1:20" ht="12.75">
      <c r="A116" s="59" t="s">
        <v>4471</v>
      </c>
      <c r="B116" s="65">
        <v>129</v>
      </c>
      <c r="C116" s="60" t="s">
        <v>3604</v>
      </c>
      <c r="D116" s="116" t="s">
        <v>4160</v>
      </c>
      <c r="E116" s="117" t="s">
        <v>4161</v>
      </c>
      <c r="F116" s="117" t="s">
        <v>4102</v>
      </c>
      <c r="G116" s="117" t="s">
        <v>642</v>
      </c>
      <c r="H116" s="117" t="s">
        <v>680</v>
      </c>
      <c r="I116" s="117" t="s">
        <v>681</v>
      </c>
      <c r="J116" s="117" t="s">
        <v>688</v>
      </c>
      <c r="K116" s="117" t="s">
        <v>1277</v>
      </c>
      <c r="L116" s="117" t="s">
        <v>1278</v>
      </c>
      <c r="M116" s="117" t="s">
        <v>1279</v>
      </c>
      <c r="N116" s="117" t="s">
        <v>3416</v>
      </c>
      <c r="O116" s="117" t="s">
        <v>1971</v>
      </c>
      <c r="P116" s="118" t="s">
        <v>1036</v>
      </c>
      <c r="Q116" s="54"/>
      <c r="R116" s="55" t="s">
        <v>1972</v>
      </c>
      <c r="S116" s="48"/>
      <c r="T116"/>
    </row>
    <row r="117" spans="1:20" ht="12.75">
      <c r="A117" s="56" t="s">
        <v>3100</v>
      </c>
      <c r="B117" s="61"/>
      <c r="C117" s="62" t="s">
        <v>2777</v>
      </c>
      <c r="D117" s="119" t="s">
        <v>4323</v>
      </c>
      <c r="E117" s="120" t="s">
        <v>4162</v>
      </c>
      <c r="F117" s="120" t="s">
        <v>4497</v>
      </c>
      <c r="G117" s="120" t="s">
        <v>967</v>
      </c>
      <c r="H117" s="120" t="s">
        <v>796</v>
      </c>
      <c r="I117" s="120" t="s">
        <v>4070</v>
      </c>
      <c r="J117" s="120" t="s">
        <v>1410</v>
      </c>
      <c r="K117" s="120" t="s">
        <v>2067</v>
      </c>
      <c r="L117" s="120" t="s">
        <v>1410</v>
      </c>
      <c r="M117" s="120" t="s">
        <v>1272</v>
      </c>
      <c r="N117" s="120" t="s">
        <v>1980</v>
      </c>
      <c r="O117" s="120" t="s">
        <v>110</v>
      </c>
      <c r="P117" s="121" t="s">
        <v>1953</v>
      </c>
      <c r="Q117" s="63"/>
      <c r="R117" s="64" t="s">
        <v>1973</v>
      </c>
      <c r="S117" s="48"/>
      <c r="T117"/>
    </row>
    <row r="118" spans="1:20" ht="12.75">
      <c r="A118" s="59" t="s">
        <v>4472</v>
      </c>
      <c r="B118" s="65">
        <v>135</v>
      </c>
      <c r="C118" s="60" t="s">
        <v>3610</v>
      </c>
      <c r="D118" s="116" t="s">
        <v>4189</v>
      </c>
      <c r="E118" s="117" t="s">
        <v>4190</v>
      </c>
      <c r="F118" s="117" t="s">
        <v>2079</v>
      </c>
      <c r="G118" s="117" t="s">
        <v>3490</v>
      </c>
      <c r="H118" s="117" t="s">
        <v>694</v>
      </c>
      <c r="I118" s="117" t="s">
        <v>695</v>
      </c>
      <c r="J118" s="117" t="s">
        <v>1333</v>
      </c>
      <c r="K118" s="117" t="s">
        <v>1334</v>
      </c>
      <c r="L118" s="117" t="s">
        <v>1335</v>
      </c>
      <c r="M118" s="117" t="s">
        <v>1336</v>
      </c>
      <c r="N118" s="117" t="s">
        <v>1954</v>
      </c>
      <c r="O118" s="117" t="s">
        <v>1974</v>
      </c>
      <c r="P118" s="118" t="s">
        <v>1975</v>
      </c>
      <c r="Q118" s="54"/>
      <c r="R118" s="55" t="s">
        <v>1976</v>
      </c>
      <c r="S118" s="48"/>
      <c r="T118"/>
    </row>
    <row r="119" spans="1:20" ht="12.75">
      <c r="A119" s="56" t="s">
        <v>3100</v>
      </c>
      <c r="B119" s="61"/>
      <c r="C119" s="62" t="s">
        <v>3041</v>
      </c>
      <c r="D119" s="119" t="s">
        <v>4328</v>
      </c>
      <c r="E119" s="120" t="s">
        <v>4329</v>
      </c>
      <c r="F119" s="120" t="s">
        <v>2081</v>
      </c>
      <c r="G119" s="120" t="s">
        <v>969</v>
      </c>
      <c r="H119" s="120" t="s">
        <v>651</v>
      </c>
      <c r="I119" s="120" t="s">
        <v>696</v>
      </c>
      <c r="J119" s="120" t="s">
        <v>1402</v>
      </c>
      <c r="K119" s="120" t="s">
        <v>753</v>
      </c>
      <c r="L119" s="120" t="s">
        <v>646</v>
      </c>
      <c r="M119" s="120" t="s">
        <v>1338</v>
      </c>
      <c r="N119" s="120" t="s">
        <v>111</v>
      </c>
      <c r="O119" s="120" t="s">
        <v>1317</v>
      </c>
      <c r="P119" s="121" t="s">
        <v>1331</v>
      </c>
      <c r="Q119" s="63"/>
      <c r="R119" s="64" t="s">
        <v>1977</v>
      </c>
      <c r="S119" s="48"/>
      <c r="T119"/>
    </row>
    <row r="120" spans="1:20" ht="12.75">
      <c r="A120" s="59" t="s">
        <v>4069</v>
      </c>
      <c r="B120" s="65">
        <v>132</v>
      </c>
      <c r="C120" s="60" t="s">
        <v>3607</v>
      </c>
      <c r="D120" s="116" t="s">
        <v>4160</v>
      </c>
      <c r="E120" s="117" t="s">
        <v>3499</v>
      </c>
      <c r="F120" s="117" t="s">
        <v>3829</v>
      </c>
      <c r="G120" s="117" t="s">
        <v>425</v>
      </c>
      <c r="H120" s="117" t="s">
        <v>684</v>
      </c>
      <c r="I120" s="117" t="s">
        <v>587</v>
      </c>
      <c r="J120" s="117" t="s">
        <v>3725</v>
      </c>
      <c r="K120" s="117" t="s">
        <v>1344</v>
      </c>
      <c r="L120" s="117" t="s">
        <v>1345</v>
      </c>
      <c r="M120" s="117" t="s">
        <v>1346</v>
      </c>
      <c r="N120" s="117" t="s">
        <v>1978</v>
      </c>
      <c r="O120" s="117" t="s">
        <v>3803</v>
      </c>
      <c r="P120" s="118" t="s">
        <v>1921</v>
      </c>
      <c r="Q120" s="54"/>
      <c r="R120" s="55" t="s">
        <v>1979</v>
      </c>
      <c r="S120" s="48"/>
      <c r="T120"/>
    </row>
    <row r="121" spans="1:20" ht="12.75">
      <c r="A121" s="56" t="s">
        <v>3100</v>
      </c>
      <c r="B121" s="61"/>
      <c r="C121" s="62" t="s">
        <v>2745</v>
      </c>
      <c r="D121" s="119" t="s">
        <v>4323</v>
      </c>
      <c r="E121" s="120" t="s">
        <v>4163</v>
      </c>
      <c r="F121" s="120" t="s">
        <v>2067</v>
      </c>
      <c r="G121" s="120" t="s">
        <v>2132</v>
      </c>
      <c r="H121" s="120" t="s">
        <v>798</v>
      </c>
      <c r="I121" s="120" t="s">
        <v>589</v>
      </c>
      <c r="J121" s="120" t="s">
        <v>651</v>
      </c>
      <c r="K121" s="120" t="s">
        <v>3904</v>
      </c>
      <c r="L121" s="120" t="s">
        <v>1337</v>
      </c>
      <c r="M121" s="120" t="s">
        <v>652</v>
      </c>
      <c r="N121" s="120" t="s">
        <v>1953</v>
      </c>
      <c r="O121" s="120" t="s">
        <v>656</v>
      </c>
      <c r="P121" s="121" t="s">
        <v>2052</v>
      </c>
      <c r="Q121" s="63"/>
      <c r="R121" s="64" t="s">
        <v>1981</v>
      </c>
      <c r="S121" s="48"/>
      <c r="T121"/>
    </row>
    <row r="122" spans="1:20" ht="12.75">
      <c r="A122" s="59" t="s">
        <v>1982</v>
      </c>
      <c r="B122" s="65">
        <v>114</v>
      </c>
      <c r="C122" s="60" t="s">
        <v>3590</v>
      </c>
      <c r="D122" s="116" t="s">
        <v>4155</v>
      </c>
      <c r="E122" s="117" t="s">
        <v>4156</v>
      </c>
      <c r="F122" s="117" t="s">
        <v>4262</v>
      </c>
      <c r="G122" s="117" t="s">
        <v>674</v>
      </c>
      <c r="H122" s="117" t="s">
        <v>675</v>
      </c>
      <c r="I122" s="117" t="s">
        <v>676</v>
      </c>
      <c r="J122" s="117" t="s">
        <v>1339</v>
      </c>
      <c r="K122" s="117" t="s">
        <v>3799</v>
      </c>
      <c r="L122" s="117" t="s">
        <v>1340</v>
      </c>
      <c r="M122" s="117" t="s">
        <v>1341</v>
      </c>
      <c r="N122" s="117" t="s">
        <v>3426</v>
      </c>
      <c r="O122" s="117" t="s">
        <v>1983</v>
      </c>
      <c r="P122" s="118" t="s">
        <v>1984</v>
      </c>
      <c r="Q122" s="54"/>
      <c r="R122" s="55" t="s">
        <v>1985</v>
      </c>
      <c r="S122" s="48"/>
      <c r="T122"/>
    </row>
    <row r="123" spans="1:20" ht="12.75">
      <c r="A123" s="56" t="s">
        <v>3098</v>
      </c>
      <c r="B123" s="61"/>
      <c r="C123" s="62" t="s">
        <v>2756</v>
      </c>
      <c r="D123" s="119" t="s">
        <v>4264</v>
      </c>
      <c r="E123" s="120" t="s">
        <v>4157</v>
      </c>
      <c r="F123" s="120" t="s">
        <v>2238</v>
      </c>
      <c r="G123" s="120" t="s">
        <v>4182</v>
      </c>
      <c r="H123" s="120" t="s">
        <v>678</v>
      </c>
      <c r="I123" s="120" t="s">
        <v>794</v>
      </c>
      <c r="J123" s="120" t="s">
        <v>716</v>
      </c>
      <c r="K123" s="120" t="s">
        <v>1553</v>
      </c>
      <c r="L123" s="120" t="s">
        <v>1320</v>
      </c>
      <c r="M123" s="120" t="s">
        <v>682</v>
      </c>
      <c r="N123" s="120" t="s">
        <v>2033</v>
      </c>
      <c r="O123" s="120" t="s">
        <v>4068</v>
      </c>
      <c r="P123" s="121" t="s">
        <v>4452</v>
      </c>
      <c r="Q123" s="63"/>
      <c r="R123" s="64" t="s">
        <v>1986</v>
      </c>
      <c r="S123" s="48"/>
      <c r="T123"/>
    </row>
    <row r="124" spans="1:20" ht="12.75">
      <c r="A124" s="59" t="s">
        <v>1987</v>
      </c>
      <c r="B124" s="65">
        <v>144</v>
      </c>
      <c r="C124" s="60" t="s">
        <v>3619</v>
      </c>
      <c r="D124" s="116" t="s">
        <v>4330</v>
      </c>
      <c r="E124" s="117" t="s">
        <v>4331</v>
      </c>
      <c r="F124" s="117" t="s">
        <v>2083</v>
      </c>
      <c r="G124" s="117" t="s">
        <v>717</v>
      </c>
      <c r="H124" s="117" t="s">
        <v>718</v>
      </c>
      <c r="I124" s="117" t="s">
        <v>648</v>
      </c>
      <c r="J124" s="117" t="s">
        <v>1347</v>
      </c>
      <c r="K124" s="117" t="s">
        <v>1348</v>
      </c>
      <c r="L124" s="117" t="s">
        <v>1349</v>
      </c>
      <c r="M124" s="117" t="s">
        <v>648</v>
      </c>
      <c r="N124" s="117" t="s">
        <v>1988</v>
      </c>
      <c r="O124" s="117" t="s">
        <v>1989</v>
      </c>
      <c r="P124" s="118" t="s">
        <v>1431</v>
      </c>
      <c r="Q124" s="54"/>
      <c r="R124" s="55" t="s">
        <v>1990</v>
      </c>
      <c r="S124" s="48"/>
      <c r="T124"/>
    </row>
    <row r="125" spans="1:20" ht="12.75">
      <c r="A125" s="56" t="s">
        <v>3101</v>
      </c>
      <c r="B125" s="61"/>
      <c r="C125" s="62" t="s">
        <v>2903</v>
      </c>
      <c r="D125" s="119" t="s">
        <v>4332</v>
      </c>
      <c r="E125" s="120" t="s">
        <v>4333</v>
      </c>
      <c r="F125" s="120" t="s">
        <v>2085</v>
      </c>
      <c r="G125" s="120" t="s">
        <v>971</v>
      </c>
      <c r="H125" s="120" t="s">
        <v>720</v>
      </c>
      <c r="I125" s="120" t="s">
        <v>4247</v>
      </c>
      <c r="J125" s="120" t="s">
        <v>747</v>
      </c>
      <c r="K125" s="120" t="s">
        <v>672</v>
      </c>
      <c r="L125" s="120" t="s">
        <v>4425</v>
      </c>
      <c r="M125" s="120" t="s">
        <v>672</v>
      </c>
      <c r="N125" s="120" t="s">
        <v>4078</v>
      </c>
      <c r="O125" s="120" t="s">
        <v>663</v>
      </c>
      <c r="P125" s="121" t="s">
        <v>584</v>
      </c>
      <c r="Q125" s="63"/>
      <c r="R125" s="64" t="s">
        <v>1991</v>
      </c>
      <c r="S125" s="48"/>
      <c r="T125"/>
    </row>
    <row r="126" spans="1:20" ht="12.75">
      <c r="A126" s="59" t="s">
        <v>1992</v>
      </c>
      <c r="B126" s="65">
        <v>133</v>
      </c>
      <c r="C126" s="60" t="s">
        <v>3608</v>
      </c>
      <c r="D126" s="116" t="s">
        <v>4172</v>
      </c>
      <c r="E126" s="117" t="s">
        <v>4173</v>
      </c>
      <c r="F126" s="117" t="s">
        <v>2070</v>
      </c>
      <c r="G126" s="117" t="s">
        <v>697</v>
      </c>
      <c r="H126" s="117" t="s">
        <v>698</v>
      </c>
      <c r="I126" s="117" t="s">
        <v>390</v>
      </c>
      <c r="J126" s="117" t="s">
        <v>3754</v>
      </c>
      <c r="K126" s="117" t="s">
        <v>1360</v>
      </c>
      <c r="L126" s="117" t="s">
        <v>1361</v>
      </c>
      <c r="M126" s="117" t="s">
        <v>1362</v>
      </c>
      <c r="N126" s="117" t="s">
        <v>1993</v>
      </c>
      <c r="O126" s="117" t="s">
        <v>1994</v>
      </c>
      <c r="P126" s="118" t="s">
        <v>1995</v>
      </c>
      <c r="Q126" s="54" t="s">
        <v>3478</v>
      </c>
      <c r="R126" s="55" t="s">
        <v>1996</v>
      </c>
      <c r="S126" s="48"/>
      <c r="T126"/>
    </row>
    <row r="127" spans="1:20" ht="12.75">
      <c r="A127" s="56" t="s">
        <v>3098</v>
      </c>
      <c r="B127" s="61"/>
      <c r="C127" s="62" t="s">
        <v>2785</v>
      </c>
      <c r="D127" s="119" t="s">
        <v>4324</v>
      </c>
      <c r="E127" s="120" t="s">
        <v>4175</v>
      </c>
      <c r="F127" s="120" t="s">
        <v>4171</v>
      </c>
      <c r="G127" s="120" t="s">
        <v>4188</v>
      </c>
      <c r="H127" s="120" t="s">
        <v>792</v>
      </c>
      <c r="I127" s="120" t="s">
        <v>700</v>
      </c>
      <c r="J127" s="120" t="s">
        <v>677</v>
      </c>
      <c r="K127" s="120" t="s">
        <v>1555</v>
      </c>
      <c r="L127" s="120" t="s">
        <v>1556</v>
      </c>
      <c r="M127" s="120" t="s">
        <v>1363</v>
      </c>
      <c r="N127" s="120" t="s">
        <v>1558</v>
      </c>
      <c r="O127" s="120" t="s">
        <v>646</v>
      </c>
      <c r="P127" s="121" t="s">
        <v>705</v>
      </c>
      <c r="Q127" s="63"/>
      <c r="R127" s="64" t="s">
        <v>1997</v>
      </c>
      <c r="S127" s="48"/>
      <c r="T127"/>
    </row>
    <row r="128" spans="1:20" ht="12.75">
      <c r="A128" s="59" t="s">
        <v>4476</v>
      </c>
      <c r="B128" s="65">
        <v>89</v>
      </c>
      <c r="C128" s="60" t="s">
        <v>3567</v>
      </c>
      <c r="D128" s="116" t="s">
        <v>3918</v>
      </c>
      <c r="E128" s="117" t="s">
        <v>3919</v>
      </c>
      <c r="F128" s="117" t="s">
        <v>4116</v>
      </c>
      <c r="G128" s="117" t="s">
        <v>647</v>
      </c>
      <c r="H128" s="117" t="s">
        <v>4180</v>
      </c>
      <c r="I128" s="117" t="s">
        <v>648</v>
      </c>
      <c r="J128" s="117" t="s">
        <v>3752</v>
      </c>
      <c r="K128" s="117" t="s">
        <v>1258</v>
      </c>
      <c r="L128" s="117" t="s">
        <v>1259</v>
      </c>
      <c r="M128" s="117" t="s">
        <v>1260</v>
      </c>
      <c r="N128" s="117" t="s">
        <v>1954</v>
      </c>
      <c r="O128" s="117" t="s">
        <v>1955</v>
      </c>
      <c r="P128" s="118" t="s">
        <v>1821</v>
      </c>
      <c r="Q128" s="54"/>
      <c r="R128" s="55" t="s">
        <v>1956</v>
      </c>
      <c r="S128" s="48"/>
      <c r="T128"/>
    </row>
    <row r="129" spans="1:20" ht="12.75">
      <c r="A129" s="56" t="s">
        <v>3101</v>
      </c>
      <c r="B129" s="61"/>
      <c r="C129" s="62" t="s">
        <v>2847</v>
      </c>
      <c r="D129" s="119" t="s">
        <v>4255</v>
      </c>
      <c r="E129" s="120" t="s">
        <v>4119</v>
      </c>
      <c r="F129" s="120" t="s">
        <v>2059</v>
      </c>
      <c r="G129" s="120" t="s">
        <v>963</v>
      </c>
      <c r="H129" s="120" t="s">
        <v>649</v>
      </c>
      <c r="I129" s="120" t="s">
        <v>4247</v>
      </c>
      <c r="J129" s="120" t="s">
        <v>1546</v>
      </c>
      <c r="K129" s="120" t="s">
        <v>4239</v>
      </c>
      <c r="L129" s="120" t="s">
        <v>1544</v>
      </c>
      <c r="M129" s="120" t="s">
        <v>1319</v>
      </c>
      <c r="N129" s="120" t="s">
        <v>4477</v>
      </c>
      <c r="O129" s="120" t="s">
        <v>112</v>
      </c>
      <c r="P129" s="121" t="s">
        <v>4322</v>
      </c>
      <c r="Q129" s="63"/>
      <c r="R129" s="64" t="s">
        <v>1957</v>
      </c>
      <c r="S129" s="48"/>
      <c r="T129"/>
    </row>
    <row r="130" spans="1:20" ht="12.75">
      <c r="A130" s="59" t="s">
        <v>4240</v>
      </c>
      <c r="B130" s="65">
        <v>128</v>
      </c>
      <c r="C130" s="60" t="s">
        <v>3603</v>
      </c>
      <c r="D130" s="116" t="s">
        <v>4205</v>
      </c>
      <c r="E130" s="117" t="s">
        <v>4206</v>
      </c>
      <c r="F130" s="117" t="s">
        <v>2111</v>
      </c>
      <c r="G130" s="117" t="s">
        <v>808</v>
      </c>
      <c r="H130" s="117" t="s">
        <v>809</v>
      </c>
      <c r="I130" s="117" t="s">
        <v>810</v>
      </c>
      <c r="J130" s="117" t="s">
        <v>664</v>
      </c>
      <c r="K130" s="117" t="s">
        <v>1374</v>
      </c>
      <c r="L130" s="117" t="s">
        <v>1375</v>
      </c>
      <c r="M130" s="117" t="s">
        <v>1260</v>
      </c>
      <c r="N130" s="117" t="s">
        <v>946</v>
      </c>
      <c r="O130" s="117" t="s">
        <v>1998</v>
      </c>
      <c r="P130" s="118" t="s">
        <v>3426</v>
      </c>
      <c r="Q130" s="54"/>
      <c r="R130" s="55" t="s">
        <v>1999</v>
      </c>
      <c r="S130" s="48"/>
      <c r="T130"/>
    </row>
    <row r="131" spans="1:20" ht="12.75">
      <c r="A131" s="56" t="s">
        <v>3101</v>
      </c>
      <c r="B131" s="61"/>
      <c r="C131" s="62" t="s">
        <v>3128</v>
      </c>
      <c r="D131" s="119" t="s">
        <v>4356</v>
      </c>
      <c r="E131" s="120" t="s">
        <v>4357</v>
      </c>
      <c r="F131" s="120" t="s">
        <v>2113</v>
      </c>
      <c r="G131" s="120" t="s">
        <v>4333</v>
      </c>
      <c r="H131" s="120" t="s">
        <v>811</v>
      </c>
      <c r="I131" s="120" t="s">
        <v>812</v>
      </c>
      <c r="J131" s="120" t="s">
        <v>1561</v>
      </c>
      <c r="K131" s="120" t="s">
        <v>4125</v>
      </c>
      <c r="L131" s="120" t="s">
        <v>723</v>
      </c>
      <c r="M131" s="120" t="s">
        <v>1319</v>
      </c>
      <c r="N131" s="120" t="s">
        <v>113</v>
      </c>
      <c r="O131" s="120" t="s">
        <v>4477</v>
      </c>
      <c r="P131" s="121" t="s">
        <v>678</v>
      </c>
      <c r="Q131" s="63"/>
      <c r="R131" s="64" t="s">
        <v>2000</v>
      </c>
      <c r="S131" s="48"/>
      <c r="T131"/>
    </row>
    <row r="132" spans="1:20" ht="12.75">
      <c r="A132" s="59" t="s">
        <v>2001</v>
      </c>
      <c r="B132" s="65">
        <v>105</v>
      </c>
      <c r="C132" s="60" t="s">
        <v>3581</v>
      </c>
      <c r="D132" s="116" t="s">
        <v>4183</v>
      </c>
      <c r="E132" s="117" t="s">
        <v>4184</v>
      </c>
      <c r="F132" s="117" t="s">
        <v>4281</v>
      </c>
      <c r="G132" s="117" t="s">
        <v>721</v>
      </c>
      <c r="H132" s="117" t="s">
        <v>722</v>
      </c>
      <c r="I132" s="117" t="s">
        <v>662</v>
      </c>
      <c r="J132" s="117" t="s">
        <v>1369</v>
      </c>
      <c r="K132" s="117" t="s">
        <v>1370</v>
      </c>
      <c r="L132" s="117" t="s">
        <v>1371</v>
      </c>
      <c r="M132" s="117" t="s">
        <v>390</v>
      </c>
      <c r="N132" s="117" t="s">
        <v>2002</v>
      </c>
      <c r="O132" s="117" t="s">
        <v>2003</v>
      </c>
      <c r="P132" s="118" t="s">
        <v>3406</v>
      </c>
      <c r="Q132" s="54"/>
      <c r="R132" s="55" t="s">
        <v>2004</v>
      </c>
      <c r="S132" s="48"/>
      <c r="T132"/>
    </row>
    <row r="133" spans="1:20" ht="12.75">
      <c r="A133" s="56" t="s">
        <v>3101</v>
      </c>
      <c r="B133" s="61"/>
      <c r="C133" s="62" t="s">
        <v>2729</v>
      </c>
      <c r="D133" s="119" t="s">
        <v>4283</v>
      </c>
      <c r="E133" s="120" t="s">
        <v>4185</v>
      </c>
      <c r="F133" s="120" t="s">
        <v>4318</v>
      </c>
      <c r="G133" s="120" t="s">
        <v>972</v>
      </c>
      <c r="H133" s="120" t="s">
        <v>806</v>
      </c>
      <c r="I133" s="120" t="s">
        <v>751</v>
      </c>
      <c r="J133" s="120" t="s">
        <v>1559</v>
      </c>
      <c r="K133" s="120" t="s">
        <v>1560</v>
      </c>
      <c r="L133" s="120" t="s">
        <v>720</v>
      </c>
      <c r="M133" s="120" t="s">
        <v>1373</v>
      </c>
      <c r="N133" s="120" t="s">
        <v>114</v>
      </c>
      <c r="O133" s="120" t="s">
        <v>4222</v>
      </c>
      <c r="P133" s="121" t="s">
        <v>2049</v>
      </c>
      <c r="Q133" s="63"/>
      <c r="R133" s="64" t="s">
        <v>2005</v>
      </c>
      <c r="S133" s="48"/>
      <c r="T133"/>
    </row>
    <row r="134" spans="1:20" ht="12.75">
      <c r="A134" s="59" t="s">
        <v>2006</v>
      </c>
      <c r="B134" s="65">
        <v>126</v>
      </c>
      <c r="C134" s="60" t="s">
        <v>3601</v>
      </c>
      <c r="D134" s="116" t="s">
        <v>4211</v>
      </c>
      <c r="E134" s="117" t="s">
        <v>4210</v>
      </c>
      <c r="F134" s="117" t="s">
        <v>2126</v>
      </c>
      <c r="G134" s="117" t="s">
        <v>816</v>
      </c>
      <c r="H134" s="117" t="s">
        <v>680</v>
      </c>
      <c r="I134" s="117" t="s">
        <v>658</v>
      </c>
      <c r="J134" s="117" t="s">
        <v>1356</v>
      </c>
      <c r="K134" s="117" t="s">
        <v>1357</v>
      </c>
      <c r="L134" s="117" t="s">
        <v>1358</v>
      </c>
      <c r="M134" s="117" t="s">
        <v>1359</v>
      </c>
      <c r="N134" s="117" t="s">
        <v>3401</v>
      </c>
      <c r="O134" s="117" t="s">
        <v>2007</v>
      </c>
      <c r="P134" s="118" t="s">
        <v>2008</v>
      </c>
      <c r="Q134" s="54"/>
      <c r="R134" s="55" t="s">
        <v>2009</v>
      </c>
      <c r="S134" s="48"/>
      <c r="T134"/>
    </row>
    <row r="135" spans="1:20" ht="12.75">
      <c r="A135" s="56" t="s">
        <v>3098</v>
      </c>
      <c r="B135" s="61"/>
      <c r="C135" s="62" t="s">
        <v>3124</v>
      </c>
      <c r="D135" s="119" t="s">
        <v>4370</v>
      </c>
      <c r="E135" s="120" t="s">
        <v>4361</v>
      </c>
      <c r="F135" s="120" t="s">
        <v>4219</v>
      </c>
      <c r="G135" s="120" t="s">
        <v>800</v>
      </c>
      <c r="H135" s="120" t="s">
        <v>4324</v>
      </c>
      <c r="I135" s="120" t="s">
        <v>4219</v>
      </c>
      <c r="J135" s="120" t="s">
        <v>4171</v>
      </c>
      <c r="K135" s="120" t="s">
        <v>1276</v>
      </c>
      <c r="L135" s="120" t="s">
        <v>1330</v>
      </c>
      <c r="M135" s="120" t="s">
        <v>1225</v>
      </c>
      <c r="N135" s="120" t="s">
        <v>4081</v>
      </c>
      <c r="O135" s="120" t="s">
        <v>727</v>
      </c>
      <c r="P135" s="121" t="s">
        <v>2077</v>
      </c>
      <c r="Q135" s="63"/>
      <c r="R135" s="64" t="s">
        <v>2010</v>
      </c>
      <c r="S135" s="48"/>
      <c r="T135"/>
    </row>
    <row r="136" spans="1:20" ht="12.75">
      <c r="A136" s="59" t="s">
        <v>2053</v>
      </c>
      <c r="B136" s="65">
        <v>162</v>
      </c>
      <c r="C136" s="60" t="s">
        <v>3509</v>
      </c>
      <c r="D136" s="116" t="s">
        <v>4334</v>
      </c>
      <c r="E136" s="117" t="s">
        <v>4335</v>
      </c>
      <c r="F136" s="117" t="s">
        <v>4281</v>
      </c>
      <c r="G136" s="117" t="s">
        <v>829</v>
      </c>
      <c r="H136" s="117" t="s">
        <v>830</v>
      </c>
      <c r="I136" s="117" t="s">
        <v>831</v>
      </c>
      <c r="J136" s="117" t="s">
        <v>1381</v>
      </c>
      <c r="K136" s="117" t="s">
        <v>1382</v>
      </c>
      <c r="L136" s="117" t="s">
        <v>1383</v>
      </c>
      <c r="M136" s="117" t="s">
        <v>840</v>
      </c>
      <c r="N136" s="117" t="s">
        <v>2054</v>
      </c>
      <c r="O136" s="117" t="s">
        <v>2055</v>
      </c>
      <c r="P136" s="118" t="s">
        <v>2056</v>
      </c>
      <c r="Q136" s="54"/>
      <c r="R136" s="55" t="s">
        <v>2057</v>
      </c>
      <c r="S136" s="48"/>
      <c r="T136"/>
    </row>
    <row r="137" spans="1:20" ht="12.75">
      <c r="A137" s="56" t="s">
        <v>3108</v>
      </c>
      <c r="B137" s="61"/>
      <c r="C137" s="62" t="s">
        <v>3058</v>
      </c>
      <c r="D137" s="119" t="s">
        <v>4336</v>
      </c>
      <c r="E137" s="120" t="s">
        <v>4337</v>
      </c>
      <c r="F137" s="120" t="s">
        <v>2260</v>
      </c>
      <c r="G137" s="120" t="s">
        <v>976</v>
      </c>
      <c r="H137" s="120" t="s">
        <v>832</v>
      </c>
      <c r="I137" s="120" t="s">
        <v>833</v>
      </c>
      <c r="J137" s="120" t="s">
        <v>1564</v>
      </c>
      <c r="K137" s="120" t="s">
        <v>1406</v>
      </c>
      <c r="L137" s="120" t="s">
        <v>1565</v>
      </c>
      <c r="M137" s="120" t="s">
        <v>1384</v>
      </c>
      <c r="N137" s="120" t="s">
        <v>1492</v>
      </c>
      <c r="O137" s="120" t="s">
        <v>115</v>
      </c>
      <c r="P137" s="121" t="s">
        <v>0</v>
      </c>
      <c r="Q137" s="63"/>
      <c r="R137" s="64" t="s">
        <v>1</v>
      </c>
      <c r="S137" s="48"/>
      <c r="T137"/>
    </row>
    <row r="138" spans="1:20" ht="12.75">
      <c r="A138" s="59" t="s">
        <v>2</v>
      </c>
      <c r="B138" s="65">
        <v>119</v>
      </c>
      <c r="C138" s="60" t="s">
        <v>3595</v>
      </c>
      <c r="D138" s="116" t="s">
        <v>4214</v>
      </c>
      <c r="E138" s="117" t="s">
        <v>4215</v>
      </c>
      <c r="F138" s="117" t="s">
        <v>4306</v>
      </c>
      <c r="G138" s="117" t="s">
        <v>846</v>
      </c>
      <c r="H138" s="117" t="s">
        <v>847</v>
      </c>
      <c r="I138" s="117" t="s">
        <v>831</v>
      </c>
      <c r="J138" s="117" t="s">
        <v>1399</v>
      </c>
      <c r="K138" s="117" t="s">
        <v>1374</v>
      </c>
      <c r="L138" s="117" t="s">
        <v>1400</v>
      </c>
      <c r="M138" s="117" t="s">
        <v>1401</v>
      </c>
      <c r="N138" s="117" t="s">
        <v>2011</v>
      </c>
      <c r="O138" s="117" t="s">
        <v>1277</v>
      </c>
      <c r="P138" s="118" t="s">
        <v>1607</v>
      </c>
      <c r="Q138" s="54"/>
      <c r="R138" s="55" t="s">
        <v>2012</v>
      </c>
      <c r="S138" s="48"/>
      <c r="T138"/>
    </row>
    <row r="139" spans="1:20" ht="12.75">
      <c r="A139" s="56" t="s">
        <v>3100</v>
      </c>
      <c r="B139" s="61"/>
      <c r="C139" s="62" t="s">
        <v>2721</v>
      </c>
      <c r="D139" s="119" t="s">
        <v>4308</v>
      </c>
      <c r="E139" s="120" t="s">
        <v>4309</v>
      </c>
      <c r="F139" s="120" t="s">
        <v>2132</v>
      </c>
      <c r="G139" s="120" t="s">
        <v>979</v>
      </c>
      <c r="H139" s="120" t="s">
        <v>848</v>
      </c>
      <c r="I139" s="120" t="s">
        <v>849</v>
      </c>
      <c r="J139" s="120" t="s">
        <v>1571</v>
      </c>
      <c r="K139" s="120" t="s">
        <v>795</v>
      </c>
      <c r="L139" s="120" t="s">
        <v>1553</v>
      </c>
      <c r="M139" s="120" t="s">
        <v>1402</v>
      </c>
      <c r="N139" s="120" t="s">
        <v>589</v>
      </c>
      <c r="O139" s="120" t="s">
        <v>2051</v>
      </c>
      <c r="P139" s="121" t="s">
        <v>1322</v>
      </c>
      <c r="Q139" s="63"/>
      <c r="R139" s="64" t="s">
        <v>2013</v>
      </c>
      <c r="S139" s="48"/>
      <c r="T139"/>
    </row>
    <row r="140" spans="1:20" ht="12.75">
      <c r="A140" s="59" t="s">
        <v>3</v>
      </c>
      <c r="B140" s="65">
        <v>142</v>
      </c>
      <c r="C140" s="60" t="s">
        <v>3617</v>
      </c>
      <c r="D140" s="116" t="s">
        <v>4338</v>
      </c>
      <c r="E140" s="117" t="s">
        <v>4339</v>
      </c>
      <c r="F140" s="117" t="s">
        <v>4058</v>
      </c>
      <c r="G140" s="117" t="s">
        <v>729</v>
      </c>
      <c r="H140" s="117" t="s">
        <v>730</v>
      </c>
      <c r="I140" s="117" t="s">
        <v>731</v>
      </c>
      <c r="J140" s="117" t="s">
        <v>1422</v>
      </c>
      <c r="K140" s="117" t="s">
        <v>1440</v>
      </c>
      <c r="L140" s="117" t="s">
        <v>1623</v>
      </c>
      <c r="M140" s="117" t="s">
        <v>1405</v>
      </c>
      <c r="N140" s="117" t="s">
        <v>2014</v>
      </c>
      <c r="O140" s="117" t="s">
        <v>2015</v>
      </c>
      <c r="P140" s="118" t="s">
        <v>2016</v>
      </c>
      <c r="Q140" s="54"/>
      <c r="R140" s="55" t="s">
        <v>2017</v>
      </c>
      <c r="S140" s="48"/>
      <c r="T140"/>
    </row>
    <row r="141" spans="1:20" ht="12.75">
      <c r="A141" s="56" t="s">
        <v>3101</v>
      </c>
      <c r="B141" s="61"/>
      <c r="C141" s="62" t="s">
        <v>2847</v>
      </c>
      <c r="D141" s="119" t="s">
        <v>4340</v>
      </c>
      <c r="E141" s="120" t="s">
        <v>4341</v>
      </c>
      <c r="F141" s="120" t="s">
        <v>2088</v>
      </c>
      <c r="G141" s="120" t="s">
        <v>973</v>
      </c>
      <c r="H141" s="120" t="s">
        <v>4333</v>
      </c>
      <c r="I141" s="120" t="s">
        <v>813</v>
      </c>
      <c r="J141" s="120" t="s">
        <v>1577</v>
      </c>
      <c r="K141" s="120" t="s">
        <v>1580</v>
      </c>
      <c r="L141" s="120" t="s">
        <v>1372</v>
      </c>
      <c r="M141" s="120" t="s">
        <v>800</v>
      </c>
      <c r="N141" s="120" t="s">
        <v>40</v>
      </c>
      <c r="O141" s="120" t="s">
        <v>116</v>
      </c>
      <c r="P141" s="121" t="s">
        <v>1454</v>
      </c>
      <c r="Q141" s="63"/>
      <c r="R141" s="64" t="s">
        <v>2018</v>
      </c>
      <c r="S141" s="48"/>
      <c r="T141"/>
    </row>
    <row r="142" spans="1:20" ht="12.75">
      <c r="A142" s="59" t="s">
        <v>1355</v>
      </c>
      <c r="B142" s="65">
        <v>136</v>
      </c>
      <c r="C142" s="60" t="s">
        <v>3611</v>
      </c>
      <c r="D142" s="116" t="s">
        <v>4180</v>
      </c>
      <c r="E142" s="117" t="s">
        <v>4181</v>
      </c>
      <c r="F142" s="117" t="s">
        <v>2074</v>
      </c>
      <c r="G142" s="117" t="s">
        <v>713</v>
      </c>
      <c r="H142" s="117" t="s">
        <v>714</v>
      </c>
      <c r="I142" s="117" t="s">
        <v>715</v>
      </c>
      <c r="J142" s="117" t="s">
        <v>940</v>
      </c>
      <c r="K142" s="117" t="s">
        <v>1378</v>
      </c>
      <c r="L142" s="117" t="s">
        <v>1379</v>
      </c>
      <c r="M142" s="117" t="s">
        <v>390</v>
      </c>
      <c r="N142" s="117" t="s">
        <v>2019</v>
      </c>
      <c r="O142" s="117" t="s">
        <v>2020</v>
      </c>
      <c r="P142" s="118" t="s">
        <v>3461</v>
      </c>
      <c r="Q142" s="54"/>
      <c r="R142" s="55" t="s">
        <v>2021</v>
      </c>
      <c r="S142" s="48"/>
      <c r="T142"/>
    </row>
    <row r="143" spans="1:20" ht="12.75">
      <c r="A143" s="56" t="s">
        <v>3098</v>
      </c>
      <c r="B143" s="61"/>
      <c r="C143" s="62" t="s">
        <v>2847</v>
      </c>
      <c r="D143" s="119" t="s">
        <v>4325</v>
      </c>
      <c r="E143" s="120" t="s">
        <v>4182</v>
      </c>
      <c r="F143" s="120" t="s">
        <v>2247</v>
      </c>
      <c r="G143" s="120" t="s">
        <v>854</v>
      </c>
      <c r="H143" s="120" t="s">
        <v>2077</v>
      </c>
      <c r="I143" s="120" t="s">
        <v>805</v>
      </c>
      <c r="J143" s="120" t="s">
        <v>1562</v>
      </c>
      <c r="K143" s="120" t="s">
        <v>1557</v>
      </c>
      <c r="L143" s="120" t="s">
        <v>1622</v>
      </c>
      <c r="M143" s="120" t="s">
        <v>651</v>
      </c>
      <c r="N143" s="120" t="s">
        <v>967</v>
      </c>
      <c r="O143" s="120" t="s">
        <v>117</v>
      </c>
      <c r="P143" s="121" t="s">
        <v>788</v>
      </c>
      <c r="Q143" s="63"/>
      <c r="R143" s="64" t="s">
        <v>2022</v>
      </c>
      <c r="S143" s="48"/>
      <c r="T143"/>
    </row>
    <row r="144" spans="1:20" ht="12.75">
      <c r="A144" s="59" t="s">
        <v>4</v>
      </c>
      <c r="B144" s="65">
        <v>150</v>
      </c>
      <c r="C144" s="60" t="s">
        <v>3625</v>
      </c>
      <c r="D144" s="116" t="s">
        <v>3932</v>
      </c>
      <c r="E144" s="117" t="s">
        <v>4342</v>
      </c>
      <c r="F144" s="117" t="s">
        <v>2090</v>
      </c>
      <c r="G144" s="117" t="s">
        <v>824</v>
      </c>
      <c r="H144" s="117" t="s">
        <v>825</v>
      </c>
      <c r="I144" s="117" t="s">
        <v>826</v>
      </c>
      <c r="J144" s="117" t="s">
        <v>1385</v>
      </c>
      <c r="K144" s="117" t="s">
        <v>1386</v>
      </c>
      <c r="L144" s="117" t="s">
        <v>1371</v>
      </c>
      <c r="M144" s="117" t="s">
        <v>1387</v>
      </c>
      <c r="N144" s="117" t="s">
        <v>1005</v>
      </c>
      <c r="O144" s="117" t="s">
        <v>5</v>
      </c>
      <c r="P144" s="118" t="s">
        <v>1305</v>
      </c>
      <c r="Q144" s="54"/>
      <c r="R144" s="55" t="s">
        <v>6</v>
      </c>
      <c r="S144" s="48"/>
      <c r="T144"/>
    </row>
    <row r="145" spans="1:20" ht="12.75">
      <c r="A145" s="56" t="s">
        <v>3108</v>
      </c>
      <c r="B145" s="61"/>
      <c r="C145" s="62" t="s">
        <v>2979</v>
      </c>
      <c r="D145" s="119" t="s">
        <v>4343</v>
      </c>
      <c r="E145" s="120" t="s">
        <v>4344</v>
      </c>
      <c r="F145" s="120" t="s">
        <v>2092</v>
      </c>
      <c r="G145" s="120" t="s">
        <v>975</v>
      </c>
      <c r="H145" s="120" t="s">
        <v>827</v>
      </c>
      <c r="I145" s="120" t="s">
        <v>828</v>
      </c>
      <c r="J145" s="120" t="s">
        <v>1566</v>
      </c>
      <c r="K145" s="120" t="s">
        <v>1567</v>
      </c>
      <c r="L145" s="120" t="s">
        <v>1568</v>
      </c>
      <c r="M145" s="120" t="s">
        <v>1389</v>
      </c>
      <c r="N145" s="120" t="s">
        <v>820</v>
      </c>
      <c r="O145" s="120" t="s">
        <v>118</v>
      </c>
      <c r="P145" s="121" t="s">
        <v>957</v>
      </c>
      <c r="Q145" s="63"/>
      <c r="R145" s="64" t="s">
        <v>7</v>
      </c>
      <c r="S145" s="48"/>
      <c r="T145"/>
    </row>
    <row r="146" spans="1:20" ht="12.75">
      <c r="A146" s="59" t="s">
        <v>8</v>
      </c>
      <c r="B146" s="65">
        <v>78</v>
      </c>
      <c r="C146" s="60" t="s">
        <v>3556</v>
      </c>
      <c r="D146" s="116" t="s">
        <v>3929</v>
      </c>
      <c r="E146" s="117" t="s">
        <v>3930</v>
      </c>
      <c r="F146" s="117" t="s">
        <v>4130</v>
      </c>
      <c r="G146" s="117" t="s">
        <v>834</v>
      </c>
      <c r="H146" s="117" t="s">
        <v>835</v>
      </c>
      <c r="I146" s="117" t="s">
        <v>836</v>
      </c>
      <c r="J146" s="117" t="s">
        <v>940</v>
      </c>
      <c r="K146" s="117" t="s">
        <v>1394</v>
      </c>
      <c r="L146" s="117" t="s">
        <v>1395</v>
      </c>
      <c r="M146" s="117" t="s">
        <v>908</v>
      </c>
      <c r="N146" s="117" t="s">
        <v>2023</v>
      </c>
      <c r="O146" s="117" t="s">
        <v>2024</v>
      </c>
      <c r="P146" s="118" t="s">
        <v>2011</v>
      </c>
      <c r="Q146" s="54"/>
      <c r="R146" s="55" t="s">
        <v>2025</v>
      </c>
      <c r="S146" s="48"/>
      <c r="T146"/>
    </row>
    <row r="147" spans="1:20" ht="12.75">
      <c r="A147" s="56" t="s">
        <v>3101</v>
      </c>
      <c r="B147" s="61"/>
      <c r="C147" s="62" t="s">
        <v>2711</v>
      </c>
      <c r="D147" s="119" t="s">
        <v>4199</v>
      </c>
      <c r="E147" s="120" t="s">
        <v>4298</v>
      </c>
      <c r="F147" s="120" t="s">
        <v>4132</v>
      </c>
      <c r="G147" s="120" t="s">
        <v>977</v>
      </c>
      <c r="H147" s="120" t="s">
        <v>837</v>
      </c>
      <c r="I147" s="120" t="s">
        <v>838</v>
      </c>
      <c r="J147" s="120" t="s">
        <v>1570</v>
      </c>
      <c r="K147" s="120" t="s">
        <v>1426</v>
      </c>
      <c r="L147" s="120" t="s">
        <v>1427</v>
      </c>
      <c r="M147" s="120" t="s">
        <v>1398</v>
      </c>
      <c r="N147" s="120" t="s">
        <v>119</v>
      </c>
      <c r="O147" s="120" t="s">
        <v>966</v>
      </c>
      <c r="P147" s="121" t="s">
        <v>966</v>
      </c>
      <c r="Q147" s="63"/>
      <c r="R147" s="64" t="s">
        <v>2026</v>
      </c>
      <c r="S147" s="48"/>
      <c r="T147"/>
    </row>
    <row r="148" spans="1:20" ht="12.75">
      <c r="A148" s="59" t="s">
        <v>9</v>
      </c>
      <c r="B148" s="65">
        <v>60</v>
      </c>
      <c r="C148" s="60" t="s">
        <v>3538</v>
      </c>
      <c r="D148" s="116" t="s">
        <v>4200</v>
      </c>
      <c r="E148" s="117" t="s">
        <v>4201</v>
      </c>
      <c r="F148" s="117" t="s">
        <v>4301</v>
      </c>
      <c r="G148" s="117" t="s">
        <v>852</v>
      </c>
      <c r="H148" s="117" t="s">
        <v>853</v>
      </c>
      <c r="I148" s="117" t="s">
        <v>662</v>
      </c>
      <c r="J148" s="117" t="s">
        <v>1390</v>
      </c>
      <c r="K148" s="117" t="s">
        <v>1391</v>
      </c>
      <c r="L148" s="117" t="s">
        <v>1392</v>
      </c>
      <c r="M148" s="117" t="s">
        <v>1393</v>
      </c>
      <c r="N148" s="117" t="s">
        <v>574</v>
      </c>
      <c r="O148" s="117" t="s">
        <v>2027</v>
      </c>
      <c r="P148" s="118" t="s">
        <v>2028</v>
      </c>
      <c r="Q148" s="54"/>
      <c r="R148" s="55" t="s">
        <v>2029</v>
      </c>
      <c r="S148" s="48"/>
      <c r="T148"/>
    </row>
    <row r="149" spans="1:20" ht="12.75">
      <c r="A149" s="56" t="s">
        <v>3098</v>
      </c>
      <c r="B149" s="61"/>
      <c r="C149" s="62" t="s">
        <v>3124</v>
      </c>
      <c r="D149" s="119" t="s">
        <v>4303</v>
      </c>
      <c r="E149" s="120" t="s">
        <v>4304</v>
      </c>
      <c r="F149" s="120" t="s">
        <v>2109</v>
      </c>
      <c r="G149" s="120" t="s">
        <v>981</v>
      </c>
      <c r="H149" s="120" t="s">
        <v>854</v>
      </c>
      <c r="I149" s="120" t="s">
        <v>803</v>
      </c>
      <c r="J149" s="120" t="s">
        <v>685</v>
      </c>
      <c r="K149" s="120" t="s">
        <v>4154</v>
      </c>
      <c r="L149" s="120" t="s">
        <v>1569</v>
      </c>
      <c r="M149" s="120" t="s">
        <v>1230</v>
      </c>
      <c r="N149" s="120" t="s">
        <v>4095</v>
      </c>
      <c r="O149" s="120" t="s">
        <v>1343</v>
      </c>
      <c r="P149" s="121" t="s">
        <v>798</v>
      </c>
      <c r="Q149" s="63"/>
      <c r="R149" s="64" t="s">
        <v>2030</v>
      </c>
      <c r="S149" s="48"/>
      <c r="T149"/>
    </row>
    <row r="150" spans="1:20" ht="12.75">
      <c r="A150" s="59" t="s">
        <v>10</v>
      </c>
      <c r="B150" s="65">
        <v>115</v>
      </c>
      <c r="C150" s="60" t="s">
        <v>3591</v>
      </c>
      <c r="D150" s="116" t="s">
        <v>4216</v>
      </c>
      <c r="E150" s="117" t="s">
        <v>4217</v>
      </c>
      <c r="F150" s="117" t="s">
        <v>4311</v>
      </c>
      <c r="G150" s="117" t="s">
        <v>3895</v>
      </c>
      <c r="H150" s="117" t="s">
        <v>863</v>
      </c>
      <c r="I150" s="117" t="s">
        <v>864</v>
      </c>
      <c r="J150" s="117" t="s">
        <v>4145</v>
      </c>
      <c r="K150" s="117" t="s">
        <v>1407</v>
      </c>
      <c r="L150" s="117" t="s">
        <v>1408</v>
      </c>
      <c r="M150" s="117" t="s">
        <v>1409</v>
      </c>
      <c r="N150" s="117" t="s">
        <v>1988</v>
      </c>
      <c r="O150" s="117" t="s">
        <v>2031</v>
      </c>
      <c r="P150" s="118" t="s">
        <v>3696</v>
      </c>
      <c r="Q150" s="54"/>
      <c r="R150" s="55" t="s">
        <v>2032</v>
      </c>
      <c r="S150" s="48"/>
      <c r="T150"/>
    </row>
    <row r="151" spans="1:20" ht="12.75">
      <c r="A151" s="56" t="s">
        <v>3098</v>
      </c>
      <c r="B151" s="61"/>
      <c r="C151" s="62" t="s">
        <v>3124</v>
      </c>
      <c r="D151" s="119" t="s">
        <v>4313</v>
      </c>
      <c r="E151" s="120" t="s">
        <v>4314</v>
      </c>
      <c r="F151" s="120" t="s">
        <v>2273</v>
      </c>
      <c r="G151" s="120" t="s">
        <v>983</v>
      </c>
      <c r="H151" s="120" t="s">
        <v>984</v>
      </c>
      <c r="I151" s="120" t="s">
        <v>679</v>
      </c>
      <c r="J151" s="120" t="s">
        <v>4163</v>
      </c>
      <c r="K151" s="120" t="s">
        <v>1325</v>
      </c>
      <c r="L151" s="120" t="s">
        <v>814</v>
      </c>
      <c r="M151" s="120" t="s">
        <v>1411</v>
      </c>
      <c r="N151" s="120" t="s">
        <v>2067</v>
      </c>
      <c r="O151" s="120" t="s">
        <v>1466</v>
      </c>
      <c r="P151" s="121" t="s">
        <v>11</v>
      </c>
      <c r="Q151" s="63"/>
      <c r="R151" s="64" t="s">
        <v>2034</v>
      </c>
      <c r="S151" s="48"/>
      <c r="T151"/>
    </row>
    <row r="152" spans="1:20" ht="12.75">
      <c r="A152" s="59" t="s">
        <v>12</v>
      </c>
      <c r="B152" s="65">
        <v>148</v>
      </c>
      <c r="C152" s="60" t="s">
        <v>3623</v>
      </c>
      <c r="D152" s="116" t="s">
        <v>4362</v>
      </c>
      <c r="E152" s="117" t="s">
        <v>4363</v>
      </c>
      <c r="F152" s="117" t="s">
        <v>2116</v>
      </c>
      <c r="G152" s="117" t="s">
        <v>4164</v>
      </c>
      <c r="H152" s="117" t="s">
        <v>839</v>
      </c>
      <c r="I152" s="117" t="s">
        <v>840</v>
      </c>
      <c r="J152" s="117" t="s">
        <v>4186</v>
      </c>
      <c r="K152" s="117" t="s">
        <v>1403</v>
      </c>
      <c r="L152" s="117" t="s">
        <v>1404</v>
      </c>
      <c r="M152" s="117" t="s">
        <v>1405</v>
      </c>
      <c r="N152" s="117" t="s">
        <v>13</v>
      </c>
      <c r="O152" s="117" t="s">
        <v>14</v>
      </c>
      <c r="P152" s="118" t="s">
        <v>15</v>
      </c>
      <c r="Q152" s="54"/>
      <c r="R152" s="55" t="s">
        <v>16</v>
      </c>
      <c r="S152" s="48"/>
      <c r="T152"/>
    </row>
    <row r="153" spans="1:20" ht="12.75">
      <c r="A153" s="56" t="s">
        <v>3108</v>
      </c>
      <c r="B153" s="61"/>
      <c r="C153" s="62" t="s">
        <v>2813</v>
      </c>
      <c r="D153" s="119" t="s">
        <v>4364</v>
      </c>
      <c r="E153" s="120" t="s">
        <v>4365</v>
      </c>
      <c r="F153" s="120" t="s">
        <v>2265</v>
      </c>
      <c r="G153" s="120" t="s">
        <v>4435</v>
      </c>
      <c r="H153" s="120" t="s">
        <v>841</v>
      </c>
      <c r="I153" s="120" t="s">
        <v>2150</v>
      </c>
      <c r="J153" s="120" t="s">
        <v>1572</v>
      </c>
      <c r="K153" s="120" t="s">
        <v>1573</v>
      </c>
      <c r="L153" s="120" t="s">
        <v>1574</v>
      </c>
      <c r="M153" s="120" t="s">
        <v>1406</v>
      </c>
      <c r="N153" s="120" t="s">
        <v>751</v>
      </c>
      <c r="O153" s="120" t="s">
        <v>120</v>
      </c>
      <c r="P153" s="121" t="s">
        <v>4078</v>
      </c>
      <c r="Q153" s="63"/>
      <c r="R153" s="64" t="s">
        <v>17</v>
      </c>
      <c r="S153" s="48"/>
      <c r="T153"/>
    </row>
    <row r="154" spans="1:20" ht="12.75">
      <c r="A154" s="59" t="s">
        <v>18</v>
      </c>
      <c r="B154" s="65">
        <v>151</v>
      </c>
      <c r="C154" s="60" t="s">
        <v>3626</v>
      </c>
      <c r="D154" s="116" t="s">
        <v>4366</v>
      </c>
      <c r="E154" s="117" t="s">
        <v>4367</v>
      </c>
      <c r="F154" s="117" t="s">
        <v>2129</v>
      </c>
      <c r="G154" s="117" t="s">
        <v>621</v>
      </c>
      <c r="H154" s="117" t="s">
        <v>842</v>
      </c>
      <c r="I154" s="117" t="s">
        <v>843</v>
      </c>
      <c r="J154" s="117" t="s">
        <v>1418</v>
      </c>
      <c r="K154" s="117" t="s">
        <v>1419</v>
      </c>
      <c r="L154" s="117" t="s">
        <v>1420</v>
      </c>
      <c r="M154" s="117" t="s">
        <v>873</v>
      </c>
      <c r="N154" s="117" t="s">
        <v>19</v>
      </c>
      <c r="O154" s="117" t="s">
        <v>20</v>
      </c>
      <c r="P154" s="118" t="s">
        <v>21</v>
      </c>
      <c r="Q154" s="54"/>
      <c r="R154" s="55" t="s">
        <v>22</v>
      </c>
      <c r="S154" s="48"/>
      <c r="T154"/>
    </row>
    <row r="155" spans="1:20" ht="12.75">
      <c r="A155" s="56" t="s">
        <v>3108</v>
      </c>
      <c r="B155" s="61"/>
      <c r="C155" s="62" t="s">
        <v>3058</v>
      </c>
      <c r="D155" s="119" t="s">
        <v>4368</v>
      </c>
      <c r="E155" s="120" t="s">
        <v>4369</v>
      </c>
      <c r="F155" s="120" t="s">
        <v>2267</v>
      </c>
      <c r="G155" s="120" t="s">
        <v>978</v>
      </c>
      <c r="H155" s="120" t="s">
        <v>844</v>
      </c>
      <c r="I155" s="120" t="s">
        <v>845</v>
      </c>
      <c r="J155" s="120" t="s">
        <v>878</v>
      </c>
      <c r="K155" s="120" t="s">
        <v>1576</v>
      </c>
      <c r="L155" s="120" t="s">
        <v>961</v>
      </c>
      <c r="M155" s="120" t="s">
        <v>1421</v>
      </c>
      <c r="N155" s="120" t="s">
        <v>121</v>
      </c>
      <c r="O155" s="120" t="s">
        <v>4255</v>
      </c>
      <c r="P155" s="121" t="s">
        <v>992</v>
      </c>
      <c r="Q155" s="63"/>
      <c r="R155" s="64" t="s">
        <v>2356</v>
      </c>
      <c r="S155" s="48"/>
      <c r="T155"/>
    </row>
    <row r="156" spans="1:20" ht="12.75">
      <c r="A156" s="59" t="s">
        <v>23</v>
      </c>
      <c r="B156" s="65">
        <v>120</v>
      </c>
      <c r="C156" s="60" t="s">
        <v>3596</v>
      </c>
      <c r="D156" s="116" t="s">
        <v>4197</v>
      </c>
      <c r="E156" s="117" t="s">
        <v>4198</v>
      </c>
      <c r="F156" s="117" t="s">
        <v>2079</v>
      </c>
      <c r="G156" s="117" t="s">
        <v>855</v>
      </c>
      <c r="H156" s="117" t="s">
        <v>856</v>
      </c>
      <c r="I156" s="117" t="s">
        <v>857</v>
      </c>
      <c r="J156" s="117" t="s">
        <v>1422</v>
      </c>
      <c r="K156" s="117" t="s">
        <v>1423</v>
      </c>
      <c r="L156" s="117" t="s">
        <v>1424</v>
      </c>
      <c r="M156" s="117" t="s">
        <v>1425</v>
      </c>
      <c r="N156" s="117" t="s">
        <v>2035</v>
      </c>
      <c r="O156" s="117" t="s">
        <v>2036</v>
      </c>
      <c r="P156" s="118" t="s">
        <v>2037</v>
      </c>
      <c r="Q156" s="54"/>
      <c r="R156" s="55" t="s">
        <v>2038</v>
      </c>
      <c r="S156" s="48"/>
      <c r="T156"/>
    </row>
    <row r="157" spans="1:20" ht="12.75">
      <c r="A157" s="56" t="s">
        <v>3101</v>
      </c>
      <c r="B157" s="61"/>
      <c r="C157" s="62" t="s">
        <v>2729</v>
      </c>
      <c r="D157" s="119" t="s">
        <v>4353</v>
      </c>
      <c r="E157" s="120" t="s">
        <v>4354</v>
      </c>
      <c r="F157" s="120" t="s">
        <v>2102</v>
      </c>
      <c r="G157" s="120" t="s">
        <v>982</v>
      </c>
      <c r="H157" s="120" t="s">
        <v>858</v>
      </c>
      <c r="I157" s="120" t="s">
        <v>859</v>
      </c>
      <c r="J157" s="120" t="s">
        <v>1577</v>
      </c>
      <c r="K157" s="120" t="s">
        <v>1462</v>
      </c>
      <c r="L157" s="120" t="s">
        <v>1397</v>
      </c>
      <c r="M157" s="120" t="s">
        <v>1428</v>
      </c>
      <c r="N157" s="120" t="s">
        <v>51</v>
      </c>
      <c r="O157" s="120" t="s">
        <v>1398</v>
      </c>
      <c r="P157" s="121" t="s">
        <v>24</v>
      </c>
      <c r="Q157" s="63"/>
      <c r="R157" s="64" t="s">
        <v>2039</v>
      </c>
      <c r="S157" s="48"/>
      <c r="T157"/>
    </row>
    <row r="158" spans="1:20" ht="12.75">
      <c r="A158" s="59" t="s">
        <v>25</v>
      </c>
      <c r="B158" s="65">
        <v>35</v>
      </c>
      <c r="C158" s="60" t="s">
        <v>3513</v>
      </c>
      <c r="D158" s="116" t="s">
        <v>3742</v>
      </c>
      <c r="E158" s="117" t="s">
        <v>3743</v>
      </c>
      <c r="F158" s="117" t="s">
        <v>3833</v>
      </c>
      <c r="G158" s="117" t="s">
        <v>456</v>
      </c>
      <c r="H158" s="117" t="s">
        <v>457</v>
      </c>
      <c r="I158" s="117" t="s">
        <v>458</v>
      </c>
      <c r="J158" s="117" t="s">
        <v>1282</v>
      </c>
      <c r="K158" s="117" t="s">
        <v>1283</v>
      </c>
      <c r="L158" s="117" t="s">
        <v>4509</v>
      </c>
      <c r="M158" s="117" t="s">
        <v>1284</v>
      </c>
      <c r="N158" s="117" t="s">
        <v>1379</v>
      </c>
      <c r="O158" s="117" t="s">
        <v>1856</v>
      </c>
      <c r="P158" s="118" t="s">
        <v>1857</v>
      </c>
      <c r="Q158" s="54" t="s">
        <v>3478</v>
      </c>
      <c r="R158" s="55" t="s">
        <v>1858</v>
      </c>
      <c r="S158" s="48"/>
      <c r="T158"/>
    </row>
    <row r="159" spans="1:20" ht="12.75">
      <c r="A159" s="56" t="s">
        <v>3102</v>
      </c>
      <c r="B159" s="61"/>
      <c r="C159" s="62" t="s">
        <v>3154</v>
      </c>
      <c r="D159" s="119" t="s">
        <v>3831</v>
      </c>
      <c r="E159" s="120" t="s">
        <v>3928</v>
      </c>
      <c r="F159" s="120" t="s">
        <v>3763</v>
      </c>
      <c r="G159" s="120" t="s">
        <v>549</v>
      </c>
      <c r="H159" s="120" t="s">
        <v>537</v>
      </c>
      <c r="I159" s="120" t="s">
        <v>4446</v>
      </c>
      <c r="J159" s="120" t="s">
        <v>771</v>
      </c>
      <c r="K159" s="120" t="s">
        <v>828</v>
      </c>
      <c r="L159" s="120" t="s">
        <v>1625</v>
      </c>
      <c r="M159" s="120" t="s">
        <v>1468</v>
      </c>
      <c r="N159" s="120" t="s">
        <v>3857</v>
      </c>
      <c r="O159" s="120" t="s">
        <v>1183</v>
      </c>
      <c r="P159" s="121" t="s">
        <v>3695</v>
      </c>
      <c r="Q159" s="63"/>
      <c r="R159" s="64" t="s">
        <v>1859</v>
      </c>
      <c r="S159" s="48"/>
      <c r="T159"/>
    </row>
    <row r="160" spans="1:20" ht="12.75">
      <c r="A160" s="59" t="s">
        <v>26</v>
      </c>
      <c r="B160" s="65">
        <v>141</v>
      </c>
      <c r="C160" s="60" t="s">
        <v>3616</v>
      </c>
      <c r="D160" s="116" t="s">
        <v>4385</v>
      </c>
      <c r="E160" s="117" t="s">
        <v>4386</v>
      </c>
      <c r="F160" s="117" t="s">
        <v>2133</v>
      </c>
      <c r="G160" s="117" t="s">
        <v>871</v>
      </c>
      <c r="H160" s="117" t="s">
        <v>872</v>
      </c>
      <c r="I160" s="117" t="s">
        <v>873</v>
      </c>
      <c r="J160" s="117" t="s">
        <v>1429</v>
      </c>
      <c r="K160" s="117" t="s">
        <v>1430</v>
      </c>
      <c r="L160" s="117" t="s">
        <v>1431</v>
      </c>
      <c r="M160" s="117" t="s">
        <v>1432</v>
      </c>
      <c r="N160" s="117" t="s">
        <v>2040</v>
      </c>
      <c r="O160" s="117" t="s">
        <v>2041</v>
      </c>
      <c r="P160" s="118" t="s">
        <v>2042</v>
      </c>
      <c r="Q160" s="54"/>
      <c r="R160" s="55" t="s">
        <v>2043</v>
      </c>
      <c r="S160" s="48"/>
      <c r="T160"/>
    </row>
    <row r="161" spans="1:20" ht="12.75">
      <c r="A161" s="56" t="s">
        <v>3100</v>
      </c>
      <c r="B161" s="61"/>
      <c r="C161" s="62" t="s">
        <v>3041</v>
      </c>
      <c r="D161" s="119" t="s">
        <v>4387</v>
      </c>
      <c r="E161" s="120" t="s">
        <v>4388</v>
      </c>
      <c r="F161" s="120" t="s">
        <v>2135</v>
      </c>
      <c r="G161" s="120" t="s">
        <v>986</v>
      </c>
      <c r="H161" s="120" t="s">
        <v>987</v>
      </c>
      <c r="I161" s="120" t="s">
        <v>874</v>
      </c>
      <c r="J161" s="120" t="s">
        <v>1578</v>
      </c>
      <c r="K161" s="120" t="s">
        <v>797</v>
      </c>
      <c r="L161" s="120" t="s">
        <v>1563</v>
      </c>
      <c r="M161" s="120" t="s">
        <v>1380</v>
      </c>
      <c r="N161" s="120" t="s">
        <v>1556</v>
      </c>
      <c r="O161" s="120" t="s">
        <v>4182</v>
      </c>
      <c r="P161" s="121" t="s">
        <v>27</v>
      </c>
      <c r="Q161" s="63"/>
      <c r="R161" s="64" t="s">
        <v>2044</v>
      </c>
      <c r="S161" s="48"/>
      <c r="T161"/>
    </row>
    <row r="162" spans="1:20" ht="12.75">
      <c r="A162" s="59" t="s">
        <v>2058</v>
      </c>
      <c r="B162" s="65">
        <v>157</v>
      </c>
      <c r="C162" s="60" t="s">
        <v>3632</v>
      </c>
      <c r="D162" s="116" t="s">
        <v>4373</v>
      </c>
      <c r="E162" s="117" t="s">
        <v>4374</v>
      </c>
      <c r="F162" s="117" t="s">
        <v>2129</v>
      </c>
      <c r="G162" s="117" t="s">
        <v>860</v>
      </c>
      <c r="H162" s="117" t="s">
        <v>861</v>
      </c>
      <c r="I162" s="117" t="s">
        <v>826</v>
      </c>
      <c r="J162" s="117" t="s">
        <v>1433</v>
      </c>
      <c r="K162" s="117" t="s">
        <v>1434</v>
      </c>
      <c r="L162" s="117" t="s">
        <v>1435</v>
      </c>
      <c r="M162" s="117" t="s">
        <v>1436</v>
      </c>
      <c r="N162" s="117" t="s">
        <v>28</v>
      </c>
      <c r="O162" s="117" t="s">
        <v>29</v>
      </c>
      <c r="P162" s="118" t="s">
        <v>1993</v>
      </c>
      <c r="Q162" s="54"/>
      <c r="R162" s="55" t="s">
        <v>30</v>
      </c>
      <c r="S162" s="48"/>
      <c r="T162"/>
    </row>
    <row r="163" spans="1:20" ht="12.75">
      <c r="A163" s="56" t="s">
        <v>3108</v>
      </c>
      <c r="B163" s="61"/>
      <c r="C163" s="62" t="s">
        <v>3058</v>
      </c>
      <c r="D163" s="119" t="s">
        <v>4375</v>
      </c>
      <c r="E163" s="120" t="s">
        <v>4376</v>
      </c>
      <c r="F163" s="120" t="s">
        <v>2267</v>
      </c>
      <c r="G163" s="120" t="s">
        <v>4400</v>
      </c>
      <c r="H163" s="120" t="s">
        <v>862</v>
      </c>
      <c r="I163" s="120" t="s">
        <v>828</v>
      </c>
      <c r="J163" s="120" t="s">
        <v>868</v>
      </c>
      <c r="K163" s="120" t="s">
        <v>1004</v>
      </c>
      <c r="L163" s="120" t="s">
        <v>791</v>
      </c>
      <c r="M163" s="120" t="s">
        <v>1437</v>
      </c>
      <c r="N163" s="120" t="s">
        <v>732</v>
      </c>
      <c r="O163" s="120" t="s">
        <v>4299</v>
      </c>
      <c r="P163" s="121" t="s">
        <v>1324</v>
      </c>
      <c r="Q163" s="63"/>
      <c r="R163" s="64" t="s">
        <v>31</v>
      </c>
      <c r="S163" s="48"/>
      <c r="T163"/>
    </row>
    <row r="164" spans="1:20" ht="12.75">
      <c r="A164" s="59" t="s">
        <v>4129</v>
      </c>
      <c r="B164" s="65">
        <v>50</v>
      </c>
      <c r="C164" s="60" t="s">
        <v>3528</v>
      </c>
      <c r="D164" s="116" t="s">
        <v>4381</v>
      </c>
      <c r="E164" s="117" t="s">
        <v>4382</v>
      </c>
      <c r="F164" s="117" t="s">
        <v>2154</v>
      </c>
      <c r="G164" s="117" t="s">
        <v>865</v>
      </c>
      <c r="H164" s="117" t="s">
        <v>866</v>
      </c>
      <c r="I164" s="117" t="s">
        <v>867</v>
      </c>
      <c r="J164" s="117" t="s">
        <v>1438</v>
      </c>
      <c r="K164" s="117" t="s">
        <v>1439</v>
      </c>
      <c r="L164" s="117" t="s">
        <v>1379</v>
      </c>
      <c r="M164" s="117" t="s">
        <v>873</v>
      </c>
      <c r="N164" s="117" t="s">
        <v>32</v>
      </c>
      <c r="O164" s="117" t="s">
        <v>33</v>
      </c>
      <c r="P164" s="118" t="s">
        <v>1146</v>
      </c>
      <c r="Q164" s="54"/>
      <c r="R164" s="55" t="s">
        <v>34</v>
      </c>
      <c r="S164" s="48"/>
      <c r="T164"/>
    </row>
    <row r="165" spans="1:20" ht="12.75">
      <c r="A165" s="56" t="s">
        <v>3108</v>
      </c>
      <c r="B165" s="61"/>
      <c r="C165" s="62" t="s">
        <v>2979</v>
      </c>
      <c r="D165" s="119" t="s">
        <v>4383</v>
      </c>
      <c r="E165" s="120" t="s">
        <v>4384</v>
      </c>
      <c r="F165" s="120" t="s">
        <v>2275</v>
      </c>
      <c r="G165" s="120" t="s">
        <v>985</v>
      </c>
      <c r="H165" s="120" t="s">
        <v>868</v>
      </c>
      <c r="I165" s="120" t="s">
        <v>869</v>
      </c>
      <c r="J165" s="120" t="s">
        <v>1579</v>
      </c>
      <c r="K165" s="120" t="s">
        <v>1467</v>
      </c>
      <c r="L165" s="120" t="s">
        <v>1624</v>
      </c>
      <c r="M165" s="120" t="s">
        <v>1421</v>
      </c>
      <c r="N165" s="120" t="s">
        <v>1397</v>
      </c>
      <c r="O165" s="120" t="s">
        <v>1372</v>
      </c>
      <c r="P165" s="121" t="s">
        <v>670</v>
      </c>
      <c r="Q165" s="63"/>
      <c r="R165" s="64" t="s">
        <v>35</v>
      </c>
      <c r="S165" s="48"/>
      <c r="T165"/>
    </row>
    <row r="166" spans="1:20" ht="12.75">
      <c r="A166" s="59" t="s">
        <v>36</v>
      </c>
      <c r="B166" s="65">
        <v>143</v>
      </c>
      <c r="C166" s="60" t="s">
        <v>3618</v>
      </c>
      <c r="D166" s="116" t="s">
        <v>4429</v>
      </c>
      <c r="E166" s="117" t="s">
        <v>2302</v>
      </c>
      <c r="F166" s="117" t="s">
        <v>2303</v>
      </c>
      <c r="G166" s="117" t="s">
        <v>686</v>
      </c>
      <c r="H166" s="117" t="s">
        <v>907</v>
      </c>
      <c r="I166" s="117" t="s">
        <v>908</v>
      </c>
      <c r="J166" s="117" t="s">
        <v>1456</v>
      </c>
      <c r="K166" s="117" t="s">
        <v>1457</v>
      </c>
      <c r="L166" s="117" t="s">
        <v>1458</v>
      </c>
      <c r="M166" s="117" t="s">
        <v>896</v>
      </c>
      <c r="N166" s="117" t="s">
        <v>2046</v>
      </c>
      <c r="O166" s="117" t="s">
        <v>37</v>
      </c>
      <c r="P166" s="118" t="s">
        <v>38</v>
      </c>
      <c r="Q166" s="54"/>
      <c r="R166" s="55" t="s">
        <v>39</v>
      </c>
      <c r="S166" s="48"/>
      <c r="T166"/>
    </row>
    <row r="167" spans="1:20" ht="12.75">
      <c r="A167" s="56" t="s">
        <v>3100</v>
      </c>
      <c r="B167" s="61"/>
      <c r="C167" s="62" t="s">
        <v>2745</v>
      </c>
      <c r="D167" s="119" t="s">
        <v>4430</v>
      </c>
      <c r="E167" s="120" t="s">
        <v>2305</v>
      </c>
      <c r="F167" s="120" t="s">
        <v>2306</v>
      </c>
      <c r="G167" s="120" t="s">
        <v>795</v>
      </c>
      <c r="H167" s="120" t="s">
        <v>788</v>
      </c>
      <c r="I167" s="120" t="s">
        <v>728</v>
      </c>
      <c r="J167" s="120" t="s">
        <v>1586</v>
      </c>
      <c r="K167" s="120" t="s">
        <v>1587</v>
      </c>
      <c r="L167" s="120" t="s">
        <v>1332</v>
      </c>
      <c r="M167" s="120" t="s">
        <v>1342</v>
      </c>
      <c r="N167" s="120" t="s">
        <v>1280</v>
      </c>
      <c r="O167" s="120" t="s">
        <v>1321</v>
      </c>
      <c r="P167" s="121" t="s">
        <v>40</v>
      </c>
      <c r="Q167" s="63"/>
      <c r="R167" s="64" t="s">
        <v>41</v>
      </c>
      <c r="S167" s="48"/>
      <c r="T167"/>
    </row>
    <row r="168" spans="1:20" ht="12.75">
      <c r="A168" s="59" t="s">
        <v>2061</v>
      </c>
      <c r="B168" s="65">
        <v>152</v>
      </c>
      <c r="C168" s="60" t="s">
        <v>3627</v>
      </c>
      <c r="D168" s="116" t="s">
        <v>4397</v>
      </c>
      <c r="E168" s="117" t="s">
        <v>4398</v>
      </c>
      <c r="F168" s="117" t="s">
        <v>2164</v>
      </c>
      <c r="G168" s="117" t="s">
        <v>885</v>
      </c>
      <c r="H168" s="117" t="s">
        <v>886</v>
      </c>
      <c r="I168" s="117" t="s">
        <v>887</v>
      </c>
      <c r="J168" s="117" t="s">
        <v>1446</v>
      </c>
      <c r="K168" s="117" t="s">
        <v>1447</v>
      </c>
      <c r="L168" s="117" t="s">
        <v>1448</v>
      </c>
      <c r="M168" s="117" t="s">
        <v>921</v>
      </c>
      <c r="N168" s="117" t="s">
        <v>1339</v>
      </c>
      <c r="O168" s="117" t="s">
        <v>42</v>
      </c>
      <c r="P168" s="118" t="s">
        <v>43</v>
      </c>
      <c r="Q168" s="54"/>
      <c r="R168" s="55" t="s">
        <v>44</v>
      </c>
      <c r="S168" s="48"/>
      <c r="T168"/>
    </row>
    <row r="169" spans="1:20" ht="12.75">
      <c r="A169" s="56" t="s">
        <v>3108</v>
      </c>
      <c r="B169" s="61"/>
      <c r="C169" s="62" t="s">
        <v>2817</v>
      </c>
      <c r="D169" s="119" t="s">
        <v>4399</v>
      </c>
      <c r="E169" s="120" t="s">
        <v>4400</v>
      </c>
      <c r="F169" s="120" t="s">
        <v>2283</v>
      </c>
      <c r="G169" s="120" t="s">
        <v>4412</v>
      </c>
      <c r="H169" s="120" t="s">
        <v>888</v>
      </c>
      <c r="I169" s="120" t="s">
        <v>889</v>
      </c>
      <c r="J169" s="120" t="s">
        <v>1582</v>
      </c>
      <c r="K169" s="120" t="s">
        <v>972</v>
      </c>
      <c r="L169" s="120" t="s">
        <v>789</v>
      </c>
      <c r="M169" s="120" t="s">
        <v>1449</v>
      </c>
      <c r="N169" s="120" t="s">
        <v>122</v>
      </c>
      <c r="O169" s="120" t="s">
        <v>123</v>
      </c>
      <c r="P169" s="121" t="s">
        <v>709</v>
      </c>
      <c r="Q169" s="63"/>
      <c r="R169" s="64" t="s">
        <v>45</v>
      </c>
      <c r="S169" s="48"/>
      <c r="T169"/>
    </row>
    <row r="170" spans="1:20" ht="12.75">
      <c r="A170" s="59" t="s">
        <v>46</v>
      </c>
      <c r="B170" s="65">
        <v>155</v>
      </c>
      <c r="C170" s="60" t="s">
        <v>3630</v>
      </c>
      <c r="D170" s="116" t="s">
        <v>4393</v>
      </c>
      <c r="E170" s="117" t="s">
        <v>4394</v>
      </c>
      <c r="F170" s="117" t="s">
        <v>2161</v>
      </c>
      <c r="G170" s="117" t="s">
        <v>875</v>
      </c>
      <c r="H170" s="117" t="s">
        <v>876</v>
      </c>
      <c r="I170" s="117" t="s">
        <v>877</v>
      </c>
      <c r="J170" s="117" t="s">
        <v>1441</v>
      </c>
      <c r="K170" s="117" t="s">
        <v>1442</v>
      </c>
      <c r="L170" s="117" t="s">
        <v>1443</v>
      </c>
      <c r="M170" s="117" t="s">
        <v>1444</v>
      </c>
      <c r="N170" s="117" t="s">
        <v>47</v>
      </c>
      <c r="O170" s="117" t="s">
        <v>48</v>
      </c>
      <c r="P170" s="118" t="s">
        <v>49</v>
      </c>
      <c r="Q170" s="54"/>
      <c r="R170" s="55" t="s">
        <v>50</v>
      </c>
      <c r="S170" s="48"/>
      <c r="T170"/>
    </row>
    <row r="171" spans="1:20" ht="12.75">
      <c r="A171" s="56" t="s">
        <v>3108</v>
      </c>
      <c r="B171" s="61"/>
      <c r="C171" s="62" t="s">
        <v>3058</v>
      </c>
      <c r="D171" s="119" t="s">
        <v>4395</v>
      </c>
      <c r="E171" s="120" t="s">
        <v>4396</v>
      </c>
      <c r="F171" s="120" t="s">
        <v>2281</v>
      </c>
      <c r="G171" s="120" t="s">
        <v>988</v>
      </c>
      <c r="H171" s="120" t="s">
        <v>878</v>
      </c>
      <c r="I171" s="120" t="s">
        <v>879</v>
      </c>
      <c r="J171" s="120" t="s">
        <v>1581</v>
      </c>
      <c r="K171" s="120" t="s">
        <v>858</v>
      </c>
      <c r="L171" s="120" t="s">
        <v>732</v>
      </c>
      <c r="M171" s="120" t="s">
        <v>1445</v>
      </c>
      <c r="N171" s="120" t="s">
        <v>719</v>
      </c>
      <c r="O171" s="120" t="s">
        <v>723</v>
      </c>
      <c r="P171" s="121" t="s">
        <v>51</v>
      </c>
      <c r="Q171" s="63"/>
      <c r="R171" s="64" t="s">
        <v>52</v>
      </c>
      <c r="S171" s="48"/>
      <c r="T171"/>
    </row>
    <row r="172" spans="1:20" ht="12.75">
      <c r="A172" s="59" t="s">
        <v>701</v>
      </c>
      <c r="B172" s="65">
        <v>110</v>
      </c>
      <c r="C172" s="60" t="s">
        <v>3586</v>
      </c>
      <c r="D172" s="116" t="s">
        <v>4202</v>
      </c>
      <c r="E172" s="117" t="s">
        <v>4203</v>
      </c>
      <c r="F172" s="117" t="s">
        <v>2294</v>
      </c>
      <c r="G172" s="117" t="s">
        <v>895</v>
      </c>
      <c r="H172" s="117" t="s">
        <v>4216</v>
      </c>
      <c r="I172" s="117" t="s">
        <v>896</v>
      </c>
      <c r="J172" s="117" t="s">
        <v>1463</v>
      </c>
      <c r="K172" s="117" t="s">
        <v>1464</v>
      </c>
      <c r="L172" s="117" t="s">
        <v>1465</v>
      </c>
      <c r="M172" s="117" t="s">
        <v>1401</v>
      </c>
      <c r="N172" s="117" t="s">
        <v>946</v>
      </c>
      <c r="O172" s="117" t="s">
        <v>2045</v>
      </c>
      <c r="P172" s="118" t="s">
        <v>2046</v>
      </c>
      <c r="Q172" s="54"/>
      <c r="R172" s="55" t="s">
        <v>2047</v>
      </c>
      <c r="S172" s="48"/>
      <c r="T172"/>
    </row>
    <row r="173" spans="1:20" ht="12.75">
      <c r="A173" s="56" t="s">
        <v>3098</v>
      </c>
      <c r="B173" s="61"/>
      <c r="C173" s="62" t="s">
        <v>2868</v>
      </c>
      <c r="D173" s="119" t="s">
        <v>4287</v>
      </c>
      <c r="E173" s="120" t="s">
        <v>4355</v>
      </c>
      <c r="F173" s="120" t="s">
        <v>2296</v>
      </c>
      <c r="G173" s="120" t="s">
        <v>989</v>
      </c>
      <c r="H173" s="120" t="s">
        <v>897</v>
      </c>
      <c r="I173" s="120" t="s">
        <v>898</v>
      </c>
      <c r="J173" s="120" t="s">
        <v>4361</v>
      </c>
      <c r="K173" s="120" t="s">
        <v>964</v>
      </c>
      <c r="L173" s="120" t="s">
        <v>683</v>
      </c>
      <c r="M173" s="120" t="s">
        <v>1466</v>
      </c>
      <c r="N173" s="120" t="s">
        <v>4497</v>
      </c>
      <c r="O173" s="120" t="s">
        <v>1614</v>
      </c>
      <c r="P173" s="121" t="s">
        <v>1354</v>
      </c>
      <c r="Q173" s="63"/>
      <c r="R173" s="64" t="s">
        <v>2048</v>
      </c>
      <c r="S173" s="48"/>
      <c r="T173"/>
    </row>
    <row r="174" spans="1:20" ht="12.75">
      <c r="A174" s="59" t="s">
        <v>53</v>
      </c>
      <c r="B174" s="65">
        <v>91</v>
      </c>
      <c r="C174" s="60" t="s">
        <v>3569</v>
      </c>
      <c r="D174" s="116" t="s">
        <v>3900</v>
      </c>
      <c r="E174" s="117" t="s">
        <v>3916</v>
      </c>
      <c r="F174" s="117" t="s">
        <v>2287</v>
      </c>
      <c r="G174" s="117" t="s">
        <v>738</v>
      </c>
      <c r="H174" s="117" t="s">
        <v>739</v>
      </c>
      <c r="I174" s="117" t="s">
        <v>740</v>
      </c>
      <c r="J174" s="117" t="s">
        <v>1288</v>
      </c>
      <c r="K174" s="117" t="s">
        <v>1289</v>
      </c>
      <c r="L174" s="117" t="s">
        <v>1290</v>
      </c>
      <c r="M174" s="117" t="s">
        <v>1291</v>
      </c>
      <c r="N174" s="117" t="s">
        <v>1080</v>
      </c>
      <c r="O174" s="117" t="s">
        <v>1958</v>
      </c>
      <c r="P174" s="118" t="s">
        <v>1959</v>
      </c>
      <c r="Q174" s="54"/>
      <c r="R174" s="55" t="s">
        <v>1960</v>
      </c>
      <c r="S174" s="48"/>
      <c r="T174"/>
    </row>
    <row r="175" spans="1:20" ht="12.75">
      <c r="A175" s="56" t="s">
        <v>3099</v>
      </c>
      <c r="B175" s="61"/>
      <c r="C175" s="62" t="s">
        <v>3112</v>
      </c>
      <c r="D175" s="119" t="s">
        <v>4260</v>
      </c>
      <c r="E175" s="120" t="s">
        <v>3934</v>
      </c>
      <c r="F175" s="120" t="s">
        <v>4442</v>
      </c>
      <c r="G175" s="120" t="s">
        <v>870</v>
      </c>
      <c r="H175" s="120" t="s">
        <v>742</v>
      </c>
      <c r="I175" s="120" t="s">
        <v>743</v>
      </c>
      <c r="J175" s="120" t="s">
        <v>4248</v>
      </c>
      <c r="K175" s="120" t="s">
        <v>973</v>
      </c>
      <c r="L175" s="120" t="s">
        <v>1590</v>
      </c>
      <c r="M175" s="120" t="s">
        <v>1293</v>
      </c>
      <c r="N175" s="120" t="s">
        <v>776</v>
      </c>
      <c r="O175" s="120" t="s">
        <v>3878</v>
      </c>
      <c r="P175" s="121" t="s">
        <v>785</v>
      </c>
      <c r="Q175" s="63"/>
      <c r="R175" s="64" t="s">
        <v>1961</v>
      </c>
      <c r="S175" s="48"/>
      <c r="T175"/>
    </row>
    <row r="176" spans="1:20" ht="12.75">
      <c r="A176" s="59" t="s">
        <v>55</v>
      </c>
      <c r="B176" s="65">
        <v>158</v>
      </c>
      <c r="C176" s="60" t="s">
        <v>3598</v>
      </c>
      <c r="D176" s="116" t="s">
        <v>4401</v>
      </c>
      <c r="E176" s="117" t="s">
        <v>4402</v>
      </c>
      <c r="F176" s="117" t="s">
        <v>2167</v>
      </c>
      <c r="G176" s="117" t="s">
        <v>890</v>
      </c>
      <c r="H176" s="117" t="s">
        <v>891</v>
      </c>
      <c r="I176" s="117" t="s">
        <v>892</v>
      </c>
      <c r="J176" s="117" t="s">
        <v>1459</v>
      </c>
      <c r="K176" s="117" t="s">
        <v>1460</v>
      </c>
      <c r="L176" s="117" t="s">
        <v>943</v>
      </c>
      <c r="M176" s="117" t="s">
        <v>1461</v>
      </c>
      <c r="N176" s="117" t="s">
        <v>3771</v>
      </c>
      <c r="O176" s="117" t="s">
        <v>56</v>
      </c>
      <c r="P176" s="118" t="s">
        <v>4513</v>
      </c>
      <c r="Q176" s="54"/>
      <c r="R176" s="55" t="s">
        <v>57</v>
      </c>
      <c r="S176" s="48"/>
      <c r="T176"/>
    </row>
    <row r="177" spans="1:20" ht="12.75">
      <c r="A177" s="56" t="s">
        <v>3108</v>
      </c>
      <c r="B177" s="61"/>
      <c r="C177" s="62" t="s">
        <v>2817</v>
      </c>
      <c r="D177" s="119" t="s">
        <v>4403</v>
      </c>
      <c r="E177" s="120" t="s">
        <v>4404</v>
      </c>
      <c r="F177" s="120" t="s">
        <v>2285</v>
      </c>
      <c r="G177" s="120" t="s">
        <v>4408</v>
      </c>
      <c r="H177" s="120" t="s">
        <v>893</v>
      </c>
      <c r="I177" s="120" t="s">
        <v>4340</v>
      </c>
      <c r="J177" s="120" t="s">
        <v>2262</v>
      </c>
      <c r="K177" s="120" t="s">
        <v>1588</v>
      </c>
      <c r="L177" s="120" t="s">
        <v>1498</v>
      </c>
      <c r="M177" s="120" t="s">
        <v>1462</v>
      </c>
      <c r="N177" s="120" t="s">
        <v>124</v>
      </c>
      <c r="O177" s="120" t="s">
        <v>1426</v>
      </c>
      <c r="P177" s="121" t="s">
        <v>58</v>
      </c>
      <c r="Q177" s="63"/>
      <c r="R177" s="64" t="s">
        <v>59</v>
      </c>
      <c r="S177" s="48"/>
      <c r="T177"/>
    </row>
    <row r="178" spans="1:20" ht="12.75">
      <c r="A178" s="59" t="s">
        <v>60</v>
      </c>
      <c r="B178" s="65">
        <v>125</v>
      </c>
      <c r="C178" s="60" t="s">
        <v>3600</v>
      </c>
      <c r="D178" s="116" t="s">
        <v>4212</v>
      </c>
      <c r="E178" s="117" t="s">
        <v>4213</v>
      </c>
      <c r="F178" s="117" t="s">
        <v>2294</v>
      </c>
      <c r="G178" s="117" t="s">
        <v>899</v>
      </c>
      <c r="H178" s="117" t="s">
        <v>900</v>
      </c>
      <c r="I178" s="117" t="s">
        <v>901</v>
      </c>
      <c r="J178" s="117" t="s">
        <v>1369</v>
      </c>
      <c r="K178" s="117" t="s">
        <v>1469</v>
      </c>
      <c r="L178" s="117" t="s">
        <v>1470</v>
      </c>
      <c r="M178" s="117" t="s">
        <v>749</v>
      </c>
      <c r="N178" s="117" t="s">
        <v>61</v>
      </c>
      <c r="O178" s="117" t="s">
        <v>62</v>
      </c>
      <c r="P178" s="118" t="s">
        <v>63</v>
      </c>
      <c r="Q178" s="54" t="s">
        <v>2142</v>
      </c>
      <c r="R178" s="55" t="s">
        <v>64</v>
      </c>
      <c r="S178" s="48"/>
      <c r="T178"/>
    </row>
    <row r="179" spans="1:20" ht="12.75">
      <c r="A179" s="56" t="s">
        <v>3098</v>
      </c>
      <c r="B179" s="61"/>
      <c r="C179" s="62" t="s">
        <v>3124</v>
      </c>
      <c r="D179" s="119" t="s">
        <v>4371</v>
      </c>
      <c r="E179" s="120" t="s">
        <v>4372</v>
      </c>
      <c r="F179" s="120" t="s">
        <v>2296</v>
      </c>
      <c r="G179" s="120" t="s">
        <v>990</v>
      </c>
      <c r="H179" s="120" t="s">
        <v>793</v>
      </c>
      <c r="I179" s="120" t="s">
        <v>902</v>
      </c>
      <c r="J179" s="120" t="s">
        <v>2081</v>
      </c>
      <c r="K179" s="120" t="s">
        <v>1589</v>
      </c>
      <c r="L179" s="120" t="s">
        <v>1626</v>
      </c>
      <c r="M179" s="120" t="s">
        <v>4218</v>
      </c>
      <c r="N179" s="120" t="s">
        <v>125</v>
      </c>
      <c r="O179" s="120" t="s">
        <v>651</v>
      </c>
      <c r="P179" s="121" t="s">
        <v>645</v>
      </c>
      <c r="Q179" s="63"/>
      <c r="R179" s="64" t="s">
        <v>65</v>
      </c>
      <c r="S179" s="48"/>
      <c r="T179"/>
    </row>
    <row r="180" spans="1:20" ht="12.75">
      <c r="A180" s="59" t="s">
        <v>66</v>
      </c>
      <c r="B180" s="65">
        <v>147</v>
      </c>
      <c r="C180" s="60" t="s">
        <v>3622</v>
      </c>
      <c r="D180" s="116" t="s">
        <v>4436</v>
      </c>
      <c r="E180" s="117" t="s">
        <v>2331</v>
      </c>
      <c r="F180" s="117" t="s">
        <v>2332</v>
      </c>
      <c r="G180" s="117" t="s">
        <v>915</v>
      </c>
      <c r="H180" s="117" t="s">
        <v>916</v>
      </c>
      <c r="I180" s="117" t="s">
        <v>917</v>
      </c>
      <c r="J180" s="117" t="s">
        <v>1471</v>
      </c>
      <c r="K180" s="117" t="s">
        <v>1472</v>
      </c>
      <c r="L180" s="117" t="s">
        <v>1473</v>
      </c>
      <c r="M180" s="117" t="s">
        <v>901</v>
      </c>
      <c r="N180" s="117" t="s">
        <v>3731</v>
      </c>
      <c r="O180" s="117" t="s">
        <v>67</v>
      </c>
      <c r="P180" s="118" t="s">
        <v>3416</v>
      </c>
      <c r="Q180" s="54"/>
      <c r="R180" s="55" t="s">
        <v>68</v>
      </c>
      <c r="S180" s="48"/>
      <c r="T180"/>
    </row>
    <row r="181" spans="1:20" ht="12.75">
      <c r="A181" s="56" t="s">
        <v>3108</v>
      </c>
      <c r="B181" s="61"/>
      <c r="C181" s="62" t="s">
        <v>3058</v>
      </c>
      <c r="D181" s="119" t="s">
        <v>4437</v>
      </c>
      <c r="E181" s="120" t="s">
        <v>2334</v>
      </c>
      <c r="F181" s="120" t="s">
        <v>2335</v>
      </c>
      <c r="G181" s="120" t="s">
        <v>995</v>
      </c>
      <c r="H181" s="120" t="s">
        <v>918</v>
      </c>
      <c r="I181" s="120" t="s">
        <v>2352</v>
      </c>
      <c r="J181" s="120" t="s">
        <v>1591</v>
      </c>
      <c r="K181" s="120" t="s">
        <v>1592</v>
      </c>
      <c r="L181" s="120" t="s">
        <v>1593</v>
      </c>
      <c r="M181" s="120" t="s">
        <v>1474</v>
      </c>
      <c r="N181" s="120" t="s">
        <v>126</v>
      </c>
      <c r="O181" s="120" t="s">
        <v>127</v>
      </c>
      <c r="P181" s="121" t="s">
        <v>69</v>
      </c>
      <c r="Q181" s="63"/>
      <c r="R181" s="64" t="s">
        <v>70</v>
      </c>
      <c r="S181" s="48"/>
      <c r="T181"/>
    </row>
    <row r="182" spans="1:20" ht="12.75">
      <c r="A182" s="59" t="s">
        <v>71</v>
      </c>
      <c r="B182" s="65">
        <v>106</v>
      </c>
      <c r="C182" s="60" t="s">
        <v>3582</v>
      </c>
      <c r="D182" s="116" t="s">
        <v>4149</v>
      </c>
      <c r="E182" s="117" t="s">
        <v>4150</v>
      </c>
      <c r="F182" s="117" t="s">
        <v>4251</v>
      </c>
      <c r="G182" s="117" t="s">
        <v>657</v>
      </c>
      <c r="H182" s="117" t="s">
        <v>4377</v>
      </c>
      <c r="I182" s="117" t="s">
        <v>658</v>
      </c>
      <c r="J182" s="117" t="s">
        <v>1269</v>
      </c>
      <c r="K182" s="117" t="s">
        <v>1294</v>
      </c>
      <c r="L182" s="117" t="s">
        <v>1295</v>
      </c>
      <c r="M182" s="117" t="s">
        <v>1296</v>
      </c>
      <c r="N182" s="117" t="s">
        <v>1962</v>
      </c>
      <c r="O182" s="117" t="s">
        <v>1963</v>
      </c>
      <c r="P182" s="118" t="s">
        <v>3443</v>
      </c>
      <c r="Q182" s="54" t="s">
        <v>1297</v>
      </c>
      <c r="R182" s="55" t="s">
        <v>1964</v>
      </c>
      <c r="S182" s="48"/>
      <c r="T182"/>
    </row>
    <row r="183" spans="1:20" ht="12.75">
      <c r="A183" s="56" t="s">
        <v>3101</v>
      </c>
      <c r="B183" s="61"/>
      <c r="C183" s="62" t="s">
        <v>2911</v>
      </c>
      <c r="D183" s="119" t="s">
        <v>4253</v>
      </c>
      <c r="E183" s="120" t="s">
        <v>4151</v>
      </c>
      <c r="F183" s="120" t="s">
        <v>4299</v>
      </c>
      <c r="G183" s="120" t="s">
        <v>965</v>
      </c>
      <c r="H183" s="120" t="s">
        <v>4241</v>
      </c>
      <c r="I183" s="120" t="s">
        <v>659</v>
      </c>
      <c r="J183" s="120" t="s">
        <v>1600</v>
      </c>
      <c r="K183" s="120" t="s">
        <v>1601</v>
      </c>
      <c r="L183" s="120" t="s">
        <v>4222</v>
      </c>
      <c r="M183" s="120" t="s">
        <v>1488</v>
      </c>
      <c r="N183" s="120" t="s">
        <v>709</v>
      </c>
      <c r="O183" s="120" t="s">
        <v>617</v>
      </c>
      <c r="P183" s="121" t="s">
        <v>4250</v>
      </c>
      <c r="Q183" s="63"/>
      <c r="R183" s="64" t="s">
        <v>1965</v>
      </c>
      <c r="S183" s="48"/>
      <c r="T183"/>
    </row>
    <row r="184" spans="1:20" ht="12.75">
      <c r="A184" s="59" t="s">
        <v>72</v>
      </c>
      <c r="B184" s="65">
        <v>164</v>
      </c>
      <c r="C184" s="60" t="s">
        <v>3506</v>
      </c>
      <c r="D184" s="116" t="s">
        <v>4405</v>
      </c>
      <c r="E184" s="117" t="s">
        <v>4406</v>
      </c>
      <c r="F184" s="117" t="s">
        <v>2171</v>
      </c>
      <c r="G184" s="117" t="s">
        <v>911</v>
      </c>
      <c r="H184" s="117" t="s">
        <v>912</v>
      </c>
      <c r="I184" s="117" t="s">
        <v>913</v>
      </c>
      <c r="J184" s="117" t="s">
        <v>830</v>
      </c>
      <c r="K184" s="117" t="s">
        <v>1475</v>
      </c>
      <c r="L184" s="117" t="s">
        <v>476</v>
      </c>
      <c r="M184" s="117" t="s">
        <v>1476</v>
      </c>
      <c r="N184" s="117" t="s">
        <v>73</v>
      </c>
      <c r="O184" s="117" t="s">
        <v>74</v>
      </c>
      <c r="P184" s="118" t="s">
        <v>4152</v>
      </c>
      <c r="Q184" s="54"/>
      <c r="R184" s="55" t="s">
        <v>75</v>
      </c>
      <c r="S184" s="48"/>
      <c r="T184"/>
    </row>
    <row r="185" spans="1:20" ht="12.75">
      <c r="A185" s="56" t="s">
        <v>3108</v>
      </c>
      <c r="B185" s="61"/>
      <c r="C185" s="62" t="s">
        <v>3058</v>
      </c>
      <c r="D185" s="119" t="s">
        <v>4407</v>
      </c>
      <c r="E185" s="120" t="s">
        <v>4408</v>
      </c>
      <c r="F185" s="120" t="s">
        <v>2290</v>
      </c>
      <c r="G185" s="120" t="s">
        <v>993</v>
      </c>
      <c r="H185" s="120" t="s">
        <v>994</v>
      </c>
      <c r="I185" s="120" t="s">
        <v>914</v>
      </c>
      <c r="J185" s="120" t="s">
        <v>1594</v>
      </c>
      <c r="K185" s="120" t="s">
        <v>1595</v>
      </c>
      <c r="L185" s="120" t="s">
        <v>1627</v>
      </c>
      <c r="M185" s="120" t="s">
        <v>1477</v>
      </c>
      <c r="N185" s="120" t="s">
        <v>128</v>
      </c>
      <c r="O185" s="120" t="s">
        <v>1396</v>
      </c>
      <c r="P185" s="121" t="s">
        <v>76</v>
      </c>
      <c r="Q185" s="63"/>
      <c r="R185" s="64" t="s">
        <v>77</v>
      </c>
      <c r="S185" s="48"/>
      <c r="T185"/>
    </row>
    <row r="186" spans="1:20" ht="12.75">
      <c r="A186" s="59" t="s">
        <v>1450</v>
      </c>
      <c r="B186" s="65">
        <v>163</v>
      </c>
      <c r="C186" s="60" t="s">
        <v>3507</v>
      </c>
      <c r="D186" s="116" t="s">
        <v>4417</v>
      </c>
      <c r="E186" s="117" t="s">
        <v>4418</v>
      </c>
      <c r="F186" s="117" t="s">
        <v>2183</v>
      </c>
      <c r="G186" s="117" t="s">
        <v>919</v>
      </c>
      <c r="H186" s="117" t="s">
        <v>920</v>
      </c>
      <c r="I186" s="117" t="s">
        <v>921</v>
      </c>
      <c r="J186" s="117" t="s">
        <v>4152</v>
      </c>
      <c r="K186" s="117" t="s">
        <v>1489</v>
      </c>
      <c r="L186" s="117" t="s">
        <v>1490</v>
      </c>
      <c r="M186" s="117" t="s">
        <v>1491</v>
      </c>
      <c r="N186" s="117" t="s">
        <v>3731</v>
      </c>
      <c r="O186" s="117" t="s">
        <v>78</v>
      </c>
      <c r="P186" s="118" t="s">
        <v>3406</v>
      </c>
      <c r="Q186" s="54"/>
      <c r="R186" s="55" t="s">
        <v>79</v>
      </c>
      <c r="S186" s="48"/>
      <c r="T186"/>
    </row>
    <row r="187" spans="1:20" ht="12.75">
      <c r="A187" s="56" t="s">
        <v>3108</v>
      </c>
      <c r="B187" s="61"/>
      <c r="C187" s="62" t="s">
        <v>3058</v>
      </c>
      <c r="D187" s="119" t="s">
        <v>4419</v>
      </c>
      <c r="E187" s="120" t="s">
        <v>4442</v>
      </c>
      <c r="F187" s="120" t="s">
        <v>2352</v>
      </c>
      <c r="G187" s="120" t="s">
        <v>996</v>
      </c>
      <c r="H187" s="120" t="s">
        <v>922</v>
      </c>
      <c r="I187" s="120" t="s">
        <v>923</v>
      </c>
      <c r="J187" s="120" t="s">
        <v>1602</v>
      </c>
      <c r="K187" s="120" t="s">
        <v>1603</v>
      </c>
      <c r="L187" s="120" t="s">
        <v>1604</v>
      </c>
      <c r="M187" s="120" t="s">
        <v>1493</v>
      </c>
      <c r="N187" s="120" t="s">
        <v>126</v>
      </c>
      <c r="O187" s="120" t="s">
        <v>129</v>
      </c>
      <c r="P187" s="121" t="s">
        <v>80</v>
      </c>
      <c r="Q187" s="63"/>
      <c r="R187" s="64" t="s">
        <v>81</v>
      </c>
      <c r="S187" s="48"/>
      <c r="T187"/>
    </row>
    <row r="188" spans="1:20" ht="12.75">
      <c r="A188" s="59" t="s">
        <v>82</v>
      </c>
      <c r="B188" s="65">
        <v>149</v>
      </c>
      <c r="C188" s="60" t="s">
        <v>3624</v>
      </c>
      <c r="D188" s="116" t="s">
        <v>4409</v>
      </c>
      <c r="E188" s="117" t="s">
        <v>4410</v>
      </c>
      <c r="F188" s="117" t="s">
        <v>2176</v>
      </c>
      <c r="G188" s="117" t="s">
        <v>903</v>
      </c>
      <c r="H188" s="117" t="s">
        <v>904</v>
      </c>
      <c r="I188" s="117" t="s">
        <v>905</v>
      </c>
      <c r="J188" s="117" t="s">
        <v>1478</v>
      </c>
      <c r="K188" s="117" t="s">
        <v>1479</v>
      </c>
      <c r="L188" s="117" t="s">
        <v>1480</v>
      </c>
      <c r="M188" s="117" t="s">
        <v>1240</v>
      </c>
      <c r="N188" s="117" t="s">
        <v>4180</v>
      </c>
      <c r="O188" s="117" t="s">
        <v>83</v>
      </c>
      <c r="P188" s="118" t="s">
        <v>84</v>
      </c>
      <c r="Q188" s="54" t="s">
        <v>479</v>
      </c>
      <c r="R188" s="55" t="s">
        <v>85</v>
      </c>
      <c r="S188" s="48"/>
      <c r="T188"/>
    </row>
    <row r="189" spans="1:20" ht="12.75">
      <c r="A189" s="56" t="s">
        <v>3108</v>
      </c>
      <c r="B189" s="61"/>
      <c r="C189" s="62" t="s">
        <v>2817</v>
      </c>
      <c r="D189" s="119" t="s">
        <v>4411</v>
      </c>
      <c r="E189" s="120" t="s">
        <v>4412</v>
      </c>
      <c r="F189" s="120" t="s">
        <v>2291</v>
      </c>
      <c r="G189" s="120" t="s">
        <v>991</v>
      </c>
      <c r="H189" s="120" t="s">
        <v>906</v>
      </c>
      <c r="I189" s="120" t="s">
        <v>4353</v>
      </c>
      <c r="J189" s="120" t="s">
        <v>1596</v>
      </c>
      <c r="K189" s="120" t="s">
        <v>1597</v>
      </c>
      <c r="L189" s="120" t="s">
        <v>1628</v>
      </c>
      <c r="M189" s="120" t="s">
        <v>1481</v>
      </c>
      <c r="N189" s="120" t="s">
        <v>130</v>
      </c>
      <c r="O189" s="120" t="s">
        <v>131</v>
      </c>
      <c r="P189" s="121" t="s">
        <v>86</v>
      </c>
      <c r="Q189" s="63"/>
      <c r="R189" s="64" t="s">
        <v>87</v>
      </c>
      <c r="S189" s="48"/>
      <c r="T189"/>
    </row>
    <row r="190" spans="1:20" ht="12.75">
      <c r="A190" s="59" t="s">
        <v>88</v>
      </c>
      <c r="B190" s="65">
        <v>154</v>
      </c>
      <c r="C190" s="60" t="s">
        <v>3629</v>
      </c>
      <c r="D190" s="116" t="s">
        <v>4389</v>
      </c>
      <c r="E190" s="117" t="s">
        <v>4390</v>
      </c>
      <c r="F190" s="117" t="s">
        <v>2157</v>
      </c>
      <c r="G190" s="117" t="s">
        <v>880</v>
      </c>
      <c r="H190" s="117" t="s">
        <v>881</v>
      </c>
      <c r="I190" s="117" t="s">
        <v>882</v>
      </c>
      <c r="J190" s="117" t="s">
        <v>1482</v>
      </c>
      <c r="K190" s="117" t="s">
        <v>1483</v>
      </c>
      <c r="L190" s="117" t="s">
        <v>1484</v>
      </c>
      <c r="M190" s="117" t="s">
        <v>1485</v>
      </c>
      <c r="N190" s="117" t="s">
        <v>89</v>
      </c>
      <c r="O190" s="117" t="s">
        <v>90</v>
      </c>
      <c r="P190" s="118" t="s">
        <v>91</v>
      </c>
      <c r="Q190" s="54" t="s">
        <v>1486</v>
      </c>
      <c r="R190" s="55" t="s">
        <v>92</v>
      </c>
      <c r="S190" s="48"/>
      <c r="T190"/>
    </row>
    <row r="191" spans="1:20" ht="12.75">
      <c r="A191" s="56" t="s">
        <v>3108</v>
      </c>
      <c r="B191" s="61"/>
      <c r="C191" s="62" t="s">
        <v>3058</v>
      </c>
      <c r="D191" s="119" t="s">
        <v>4391</v>
      </c>
      <c r="E191" s="120" t="s">
        <v>4392</v>
      </c>
      <c r="F191" s="120" t="s">
        <v>2277</v>
      </c>
      <c r="G191" s="120" t="s">
        <v>4416</v>
      </c>
      <c r="H191" s="120" t="s">
        <v>883</v>
      </c>
      <c r="I191" s="120" t="s">
        <v>884</v>
      </c>
      <c r="J191" s="120" t="s">
        <v>1598</v>
      </c>
      <c r="K191" s="120" t="s">
        <v>1599</v>
      </c>
      <c r="L191" s="120" t="s">
        <v>1629</v>
      </c>
      <c r="M191" s="120" t="s">
        <v>1487</v>
      </c>
      <c r="N191" s="120" t="s">
        <v>1570</v>
      </c>
      <c r="O191" s="120" t="s">
        <v>4326</v>
      </c>
      <c r="P191" s="121" t="s">
        <v>93</v>
      </c>
      <c r="Q191" s="63"/>
      <c r="R191" s="64" t="s">
        <v>94</v>
      </c>
      <c r="S191" s="48"/>
      <c r="T191"/>
    </row>
    <row r="192" spans="1:20" ht="12.75">
      <c r="A192" s="59" t="s">
        <v>95</v>
      </c>
      <c r="B192" s="65">
        <v>30</v>
      </c>
      <c r="C192" s="60" t="s">
        <v>3510</v>
      </c>
      <c r="D192" s="116" t="s">
        <v>3769</v>
      </c>
      <c r="E192" s="117" t="s">
        <v>3770</v>
      </c>
      <c r="F192" s="117" t="s">
        <v>3995</v>
      </c>
      <c r="G192" s="117" t="s">
        <v>389</v>
      </c>
      <c r="H192" s="117" t="s">
        <v>4211</v>
      </c>
      <c r="I192" s="117" t="s">
        <v>390</v>
      </c>
      <c r="J192" s="117" t="s">
        <v>1298</v>
      </c>
      <c r="K192" s="117" t="s">
        <v>1299</v>
      </c>
      <c r="L192" s="117" t="s">
        <v>1300</v>
      </c>
      <c r="M192" s="117" t="s">
        <v>1301</v>
      </c>
      <c r="N192" s="117" t="s">
        <v>1860</v>
      </c>
      <c r="O192" s="117" t="s">
        <v>1861</v>
      </c>
      <c r="P192" s="118" t="s">
        <v>1738</v>
      </c>
      <c r="Q192" s="54" t="s">
        <v>3938</v>
      </c>
      <c r="R192" s="55" t="s">
        <v>1862</v>
      </c>
      <c r="S192" s="48"/>
      <c r="T192"/>
    </row>
    <row r="193" spans="1:20" ht="12.75">
      <c r="A193" s="56" t="s">
        <v>3102</v>
      </c>
      <c r="B193" s="61"/>
      <c r="C193" s="62" t="s">
        <v>3154</v>
      </c>
      <c r="D193" s="119" t="s">
        <v>2361</v>
      </c>
      <c r="E193" s="120" t="s">
        <v>2362</v>
      </c>
      <c r="F193" s="120" t="s">
        <v>3931</v>
      </c>
      <c r="G193" s="120" t="s">
        <v>878</v>
      </c>
      <c r="H193" s="120" t="s">
        <v>752</v>
      </c>
      <c r="I193" s="120" t="s">
        <v>750</v>
      </c>
      <c r="J193" s="120" t="s">
        <v>4259</v>
      </c>
      <c r="K193" s="120" t="s">
        <v>1605</v>
      </c>
      <c r="L193" s="120" t="s">
        <v>1350</v>
      </c>
      <c r="M193" s="120" t="s">
        <v>1268</v>
      </c>
      <c r="N193" s="120" t="s">
        <v>2049</v>
      </c>
      <c r="O193" s="120" t="s">
        <v>1953</v>
      </c>
      <c r="P193" s="121" t="s">
        <v>3756</v>
      </c>
      <c r="Q193" s="63"/>
      <c r="R193" s="64" t="s">
        <v>1863</v>
      </c>
      <c r="S193" s="48"/>
      <c r="T193"/>
    </row>
    <row r="194" spans="1:20" ht="12" customHeight="1">
      <c r="A194" s="59"/>
      <c r="B194" s="65">
        <v>79</v>
      </c>
      <c r="C194" s="60" t="s">
        <v>3557</v>
      </c>
      <c r="D194" s="116" t="s">
        <v>3893</v>
      </c>
      <c r="E194" s="117" t="s">
        <v>3894</v>
      </c>
      <c r="F194" s="117" t="s">
        <v>4079</v>
      </c>
      <c r="G194" s="117" t="s">
        <v>614</v>
      </c>
      <c r="H194" s="117" t="s">
        <v>615</v>
      </c>
      <c r="I194" s="117" t="s">
        <v>616</v>
      </c>
      <c r="J194" s="117" t="s">
        <v>3453</v>
      </c>
      <c r="K194" s="117" t="s">
        <v>1202</v>
      </c>
      <c r="L194" s="117" t="s">
        <v>1532</v>
      </c>
      <c r="M194" s="117" t="s">
        <v>1203</v>
      </c>
      <c r="N194" s="117" t="s">
        <v>1821</v>
      </c>
      <c r="O194" s="117" t="s">
        <v>3639</v>
      </c>
      <c r="P194" s="118" t="s">
        <v>729</v>
      </c>
      <c r="Q194" s="66" t="s">
        <v>4321</v>
      </c>
      <c r="R194" s="67"/>
      <c r="S194" s="48"/>
      <c r="T194"/>
    </row>
    <row r="195" spans="1:20" ht="12" customHeight="1">
      <c r="A195" s="56" t="s">
        <v>3105</v>
      </c>
      <c r="B195" s="61"/>
      <c r="C195" s="62" t="s">
        <v>3056</v>
      </c>
      <c r="D195" s="119" t="s">
        <v>4125</v>
      </c>
      <c r="E195" s="120" t="s">
        <v>4081</v>
      </c>
      <c r="F195" s="120" t="s">
        <v>4222</v>
      </c>
      <c r="G195" s="120" t="s">
        <v>709</v>
      </c>
      <c r="H195" s="120" t="s">
        <v>598</v>
      </c>
      <c r="I195" s="120" t="s">
        <v>618</v>
      </c>
      <c r="J195" s="120" t="s">
        <v>567</v>
      </c>
      <c r="K195" s="120" t="s">
        <v>1533</v>
      </c>
      <c r="L195" s="120" t="s">
        <v>1118</v>
      </c>
      <c r="M195" s="120" t="s">
        <v>4012</v>
      </c>
      <c r="N195" s="120" t="s">
        <v>513</v>
      </c>
      <c r="O195" s="120" t="s">
        <v>393</v>
      </c>
      <c r="P195" s="121" t="s">
        <v>841</v>
      </c>
      <c r="Q195" s="68"/>
      <c r="R195" s="69"/>
      <c r="S195" s="48"/>
      <c r="T195"/>
    </row>
    <row r="196" spans="1:20" ht="12" customHeight="1">
      <c r="A196" s="59"/>
      <c r="B196" s="65">
        <v>28</v>
      </c>
      <c r="C196" s="60" t="s">
        <v>3468</v>
      </c>
      <c r="D196" s="116" t="s">
        <v>3469</v>
      </c>
      <c r="E196" s="117" t="s">
        <v>3470</v>
      </c>
      <c r="F196" s="117" t="s">
        <v>3793</v>
      </c>
      <c r="G196" s="117" t="s">
        <v>3752</v>
      </c>
      <c r="H196" s="117" t="s">
        <v>381</v>
      </c>
      <c r="I196" s="117" t="s">
        <v>382</v>
      </c>
      <c r="J196" s="117" t="s">
        <v>3406</v>
      </c>
      <c r="K196" s="117" t="s">
        <v>1099</v>
      </c>
      <c r="L196" s="117" t="s">
        <v>1100</v>
      </c>
      <c r="M196" s="117" t="s">
        <v>1101</v>
      </c>
      <c r="N196" s="117" t="s">
        <v>132</v>
      </c>
      <c r="O196" s="117" t="s">
        <v>1721</v>
      </c>
      <c r="P196" s="118"/>
      <c r="Q196" s="66" t="s">
        <v>133</v>
      </c>
      <c r="R196" s="67"/>
      <c r="S196" s="48"/>
      <c r="T196"/>
    </row>
    <row r="197" spans="1:20" ht="12" customHeight="1">
      <c r="A197" s="56" t="s">
        <v>3158</v>
      </c>
      <c r="B197" s="61"/>
      <c r="C197" s="62" t="s">
        <v>3181</v>
      </c>
      <c r="D197" s="119" t="s">
        <v>3795</v>
      </c>
      <c r="E197" s="120" t="s">
        <v>3484</v>
      </c>
      <c r="F197" s="120" t="s">
        <v>3496</v>
      </c>
      <c r="G197" s="120" t="s">
        <v>4226</v>
      </c>
      <c r="H197" s="120" t="s">
        <v>505</v>
      </c>
      <c r="I197" s="120" t="s">
        <v>506</v>
      </c>
      <c r="J197" s="120" t="s">
        <v>1518</v>
      </c>
      <c r="K197" s="120" t="s">
        <v>533</v>
      </c>
      <c r="L197" s="120" t="s">
        <v>411</v>
      </c>
      <c r="M197" s="120" t="s">
        <v>3441</v>
      </c>
      <c r="N197" s="120" t="s">
        <v>3687</v>
      </c>
      <c r="O197" s="120" t="s">
        <v>3463</v>
      </c>
      <c r="P197" s="121"/>
      <c r="Q197" s="68"/>
      <c r="R197" s="69"/>
      <c r="S197" s="48"/>
      <c r="T197"/>
    </row>
    <row r="198" spans="1:20" ht="12" customHeight="1">
      <c r="A198" s="59"/>
      <c r="B198" s="65">
        <v>138</v>
      </c>
      <c r="C198" s="60" t="s">
        <v>3613</v>
      </c>
      <c r="D198" s="116" t="s">
        <v>4155</v>
      </c>
      <c r="E198" s="117" t="s">
        <v>4158</v>
      </c>
      <c r="F198" s="117" t="s">
        <v>4074</v>
      </c>
      <c r="G198" s="117" t="s">
        <v>559</v>
      </c>
      <c r="H198" s="117" t="s">
        <v>668</v>
      </c>
      <c r="I198" s="117" t="s">
        <v>669</v>
      </c>
      <c r="J198" s="117" t="s">
        <v>1273</v>
      </c>
      <c r="K198" s="117" t="s">
        <v>1274</v>
      </c>
      <c r="L198" s="117" t="s">
        <v>1275</v>
      </c>
      <c r="M198" s="117" t="s">
        <v>1241</v>
      </c>
      <c r="N198" s="117" t="s">
        <v>134</v>
      </c>
      <c r="O198" s="117" t="s">
        <v>135</v>
      </c>
      <c r="P198" s="118"/>
      <c r="Q198" s="66" t="s">
        <v>944</v>
      </c>
      <c r="R198" s="67"/>
      <c r="S198" s="48"/>
      <c r="T198"/>
    </row>
    <row r="199" spans="1:20" ht="12" customHeight="1">
      <c r="A199" s="56" t="s">
        <v>3098</v>
      </c>
      <c r="B199" s="61"/>
      <c r="C199" s="62" t="s">
        <v>2847</v>
      </c>
      <c r="D199" s="119" t="s">
        <v>4264</v>
      </c>
      <c r="E199" s="120" t="s">
        <v>4159</v>
      </c>
      <c r="F199" s="120" t="s">
        <v>4477</v>
      </c>
      <c r="G199" s="120" t="s">
        <v>2109</v>
      </c>
      <c r="H199" s="120" t="s">
        <v>670</v>
      </c>
      <c r="I199" s="120" t="s">
        <v>2132</v>
      </c>
      <c r="J199" s="120" t="s">
        <v>4237</v>
      </c>
      <c r="K199" s="120" t="s">
        <v>1552</v>
      </c>
      <c r="L199" s="120" t="s">
        <v>1552</v>
      </c>
      <c r="M199" s="120" t="s">
        <v>1281</v>
      </c>
      <c r="N199" s="120" t="s">
        <v>646</v>
      </c>
      <c r="O199" s="120" t="s">
        <v>779</v>
      </c>
      <c r="P199" s="121"/>
      <c r="Q199" s="68"/>
      <c r="R199" s="69"/>
      <c r="S199" s="48"/>
      <c r="T199"/>
    </row>
    <row r="200" spans="1:20" ht="12" customHeight="1">
      <c r="A200" s="59"/>
      <c r="B200" s="65">
        <v>140</v>
      </c>
      <c r="C200" s="60" t="s">
        <v>3615</v>
      </c>
      <c r="D200" s="116" t="s">
        <v>4345</v>
      </c>
      <c r="E200" s="117" t="s">
        <v>4346</v>
      </c>
      <c r="F200" s="117" t="s">
        <v>2095</v>
      </c>
      <c r="G200" s="117" t="s">
        <v>724</v>
      </c>
      <c r="H200" s="117" t="s">
        <v>725</v>
      </c>
      <c r="I200" s="117" t="s">
        <v>726</v>
      </c>
      <c r="J200" s="117" t="s">
        <v>1364</v>
      </c>
      <c r="K200" s="117" t="s">
        <v>1365</v>
      </c>
      <c r="L200" s="117" t="s">
        <v>1366</v>
      </c>
      <c r="M200" s="117" t="s">
        <v>1367</v>
      </c>
      <c r="N200" s="117" t="s">
        <v>96</v>
      </c>
      <c r="O200" s="117" t="s">
        <v>97</v>
      </c>
      <c r="P200" s="118"/>
      <c r="Q200" s="66" t="s">
        <v>4321</v>
      </c>
      <c r="R200" s="67"/>
      <c r="S200" s="48"/>
      <c r="T200"/>
    </row>
    <row r="201" spans="1:20" ht="12" customHeight="1">
      <c r="A201" s="56" t="s">
        <v>3098</v>
      </c>
      <c r="B201" s="61"/>
      <c r="C201" s="62" t="s">
        <v>2970</v>
      </c>
      <c r="D201" s="119" t="s">
        <v>4347</v>
      </c>
      <c r="E201" s="120" t="s">
        <v>4348</v>
      </c>
      <c r="F201" s="120" t="s">
        <v>4174</v>
      </c>
      <c r="G201" s="120" t="s">
        <v>4327</v>
      </c>
      <c r="H201" s="120" t="s">
        <v>807</v>
      </c>
      <c r="I201" s="120" t="s">
        <v>716</v>
      </c>
      <c r="J201" s="120" t="s">
        <v>1557</v>
      </c>
      <c r="K201" s="120" t="s">
        <v>1550</v>
      </c>
      <c r="L201" s="120" t="s">
        <v>1558</v>
      </c>
      <c r="M201" s="120" t="s">
        <v>1368</v>
      </c>
      <c r="N201" s="120" t="s">
        <v>1363</v>
      </c>
      <c r="O201" s="120" t="s">
        <v>1320</v>
      </c>
      <c r="P201" s="121"/>
      <c r="Q201" s="68"/>
      <c r="R201" s="69"/>
      <c r="S201" s="48"/>
      <c r="T201"/>
    </row>
    <row r="202" spans="1:20" ht="12" customHeight="1">
      <c r="A202" s="59"/>
      <c r="B202" s="65">
        <v>159</v>
      </c>
      <c r="C202" s="60" t="s">
        <v>3599</v>
      </c>
      <c r="D202" s="116" t="s">
        <v>4377</v>
      </c>
      <c r="E202" s="117" t="s">
        <v>4378</v>
      </c>
      <c r="F202" s="117" t="s">
        <v>4130</v>
      </c>
      <c r="G202" s="117" t="s">
        <v>615</v>
      </c>
      <c r="H202" s="117" t="s">
        <v>850</v>
      </c>
      <c r="I202" s="117" t="s">
        <v>819</v>
      </c>
      <c r="J202" s="117" t="s">
        <v>1412</v>
      </c>
      <c r="K202" s="117" t="s">
        <v>1413</v>
      </c>
      <c r="L202" s="117" t="s">
        <v>1414</v>
      </c>
      <c r="M202" s="117" t="s">
        <v>1415</v>
      </c>
      <c r="N202" s="117" t="s">
        <v>2050</v>
      </c>
      <c r="O202" s="117" t="s">
        <v>1423</v>
      </c>
      <c r="P202" s="118"/>
      <c r="Q202" s="66" t="s">
        <v>4321</v>
      </c>
      <c r="R202" s="67"/>
      <c r="S202" s="48"/>
      <c r="T202"/>
    </row>
    <row r="203" spans="1:20" ht="12" customHeight="1">
      <c r="A203" s="56" t="s">
        <v>3108</v>
      </c>
      <c r="B203" s="61"/>
      <c r="C203" s="62" t="s">
        <v>3058</v>
      </c>
      <c r="D203" s="119" t="s">
        <v>4379</v>
      </c>
      <c r="E203" s="120" t="s">
        <v>4380</v>
      </c>
      <c r="F203" s="120" t="s">
        <v>2150</v>
      </c>
      <c r="G203" s="120" t="s">
        <v>980</v>
      </c>
      <c r="H203" s="120" t="s">
        <v>851</v>
      </c>
      <c r="I203" s="120" t="s">
        <v>821</v>
      </c>
      <c r="J203" s="120" t="s">
        <v>1575</v>
      </c>
      <c r="K203" s="120" t="s">
        <v>851</v>
      </c>
      <c r="L203" s="120" t="s">
        <v>2085</v>
      </c>
      <c r="M203" s="120" t="s">
        <v>1416</v>
      </c>
      <c r="N203" s="120" t="s">
        <v>1388</v>
      </c>
      <c r="O203" s="120" t="s">
        <v>136</v>
      </c>
      <c r="P203" s="121"/>
      <c r="Q203" s="68"/>
      <c r="R203" s="69"/>
      <c r="S203" s="48"/>
      <c r="T203"/>
    </row>
    <row r="204" spans="1:20" ht="12" customHeight="1">
      <c r="A204" s="59"/>
      <c r="B204" s="65">
        <v>88</v>
      </c>
      <c r="C204" s="60" t="s">
        <v>3566</v>
      </c>
      <c r="D204" s="116" t="s">
        <v>4427</v>
      </c>
      <c r="E204" s="117" t="s">
        <v>2315</v>
      </c>
      <c r="F204" s="117" t="s">
        <v>2316</v>
      </c>
      <c r="G204" s="117" t="s">
        <v>3876</v>
      </c>
      <c r="H204" s="117" t="s">
        <v>748</v>
      </c>
      <c r="I204" s="117" t="s">
        <v>749</v>
      </c>
      <c r="J204" s="117" t="s">
        <v>1451</v>
      </c>
      <c r="K204" s="117" t="s">
        <v>1452</v>
      </c>
      <c r="L204" s="117" t="s">
        <v>1453</v>
      </c>
      <c r="M204" s="117" t="s">
        <v>1139</v>
      </c>
      <c r="N204" s="117" t="s">
        <v>1158</v>
      </c>
      <c r="O204" s="117" t="s">
        <v>137</v>
      </c>
      <c r="P204" s="118"/>
      <c r="Q204" s="66" t="s">
        <v>138</v>
      </c>
      <c r="R204" s="67"/>
      <c r="S204" s="48"/>
      <c r="T204"/>
    </row>
    <row r="205" spans="1:20" ht="12" customHeight="1">
      <c r="A205" s="56" t="s">
        <v>3101</v>
      </c>
      <c r="B205" s="61"/>
      <c r="C205" s="62" t="s">
        <v>3130</v>
      </c>
      <c r="D205" s="119" t="s">
        <v>4118</v>
      </c>
      <c r="E205" s="120" t="s">
        <v>2318</v>
      </c>
      <c r="F205" s="120" t="s">
        <v>2319</v>
      </c>
      <c r="G205" s="120" t="s">
        <v>992</v>
      </c>
      <c r="H205" s="120" t="s">
        <v>750</v>
      </c>
      <c r="I205" s="120" t="s">
        <v>910</v>
      </c>
      <c r="J205" s="120" t="s">
        <v>1583</v>
      </c>
      <c r="K205" s="120" t="s">
        <v>1584</v>
      </c>
      <c r="L205" s="120" t="s">
        <v>1585</v>
      </c>
      <c r="M205" s="120" t="s">
        <v>1455</v>
      </c>
      <c r="N205" s="120" t="s">
        <v>139</v>
      </c>
      <c r="O205" s="120" t="s">
        <v>799</v>
      </c>
      <c r="P205" s="121"/>
      <c r="Q205" s="68"/>
      <c r="R205" s="69"/>
      <c r="S205" s="48"/>
      <c r="T205"/>
    </row>
    <row r="206" spans="1:20" ht="12" customHeight="1">
      <c r="A206" s="59"/>
      <c r="B206" s="65">
        <v>111</v>
      </c>
      <c r="C206" s="60" t="s">
        <v>3587</v>
      </c>
      <c r="D206" s="116" t="s">
        <v>4140</v>
      </c>
      <c r="E206" s="117" t="s">
        <v>4141</v>
      </c>
      <c r="F206" s="117" t="s">
        <v>3667</v>
      </c>
      <c r="G206" s="117" t="s">
        <v>585</v>
      </c>
      <c r="H206" s="117" t="s">
        <v>586</v>
      </c>
      <c r="I206" s="117" t="s">
        <v>587</v>
      </c>
      <c r="J206" s="117" t="s">
        <v>526</v>
      </c>
      <c r="K206" s="117" t="s">
        <v>1227</v>
      </c>
      <c r="L206" s="117" t="s">
        <v>1228</v>
      </c>
      <c r="M206" s="117" t="s">
        <v>1229</v>
      </c>
      <c r="N206" s="117" t="s">
        <v>98</v>
      </c>
      <c r="O206" s="117"/>
      <c r="P206" s="118"/>
      <c r="Q206" s="66" t="s">
        <v>4434</v>
      </c>
      <c r="R206" s="67"/>
      <c r="S206" s="48"/>
      <c r="T206"/>
    </row>
    <row r="207" spans="1:20" ht="12" customHeight="1">
      <c r="A207" s="56" t="s">
        <v>3100</v>
      </c>
      <c r="B207" s="61"/>
      <c r="C207" s="62" t="s">
        <v>3323</v>
      </c>
      <c r="D207" s="119" t="s">
        <v>4233</v>
      </c>
      <c r="E207" s="120" t="s">
        <v>3756</v>
      </c>
      <c r="F207" s="120" t="s">
        <v>3824</v>
      </c>
      <c r="G207" s="120" t="s">
        <v>783</v>
      </c>
      <c r="H207" s="120" t="s">
        <v>588</v>
      </c>
      <c r="I207" s="120" t="s">
        <v>589</v>
      </c>
      <c r="J207" s="120" t="s">
        <v>1539</v>
      </c>
      <c r="K207" s="120" t="s">
        <v>1540</v>
      </c>
      <c r="L207" s="120" t="s">
        <v>798</v>
      </c>
      <c r="M207" s="120" t="s">
        <v>3724</v>
      </c>
      <c r="N207" s="120" t="s">
        <v>3888</v>
      </c>
      <c r="O207" s="120"/>
      <c r="P207" s="121"/>
      <c r="Q207" s="68"/>
      <c r="R207" s="69"/>
      <c r="S207" s="48"/>
      <c r="T207"/>
    </row>
    <row r="208" spans="1:20" ht="12" customHeight="1">
      <c r="A208" s="59"/>
      <c r="B208" s="65">
        <v>131</v>
      </c>
      <c r="C208" s="60" t="s">
        <v>3606</v>
      </c>
      <c r="D208" s="116" t="s">
        <v>4186</v>
      </c>
      <c r="E208" s="117" t="s">
        <v>4187</v>
      </c>
      <c r="F208" s="117" t="s">
        <v>4251</v>
      </c>
      <c r="G208" s="117" t="s">
        <v>706</v>
      </c>
      <c r="H208" s="117" t="s">
        <v>707</v>
      </c>
      <c r="I208" s="117" t="s">
        <v>708</v>
      </c>
      <c r="J208" s="117" t="s">
        <v>1351</v>
      </c>
      <c r="K208" s="117" t="s">
        <v>4443</v>
      </c>
      <c r="L208" s="117" t="s">
        <v>1352</v>
      </c>
      <c r="M208" s="117" t="s">
        <v>1353</v>
      </c>
      <c r="N208" s="117" t="s">
        <v>99</v>
      </c>
      <c r="O208" s="117"/>
      <c r="P208" s="118"/>
      <c r="Q208" s="66" t="s">
        <v>942</v>
      </c>
      <c r="R208" s="67"/>
      <c r="S208" s="48"/>
      <c r="T208"/>
    </row>
    <row r="209" spans="1:20" ht="12" customHeight="1">
      <c r="A209" s="56" t="s">
        <v>3098</v>
      </c>
      <c r="B209" s="61"/>
      <c r="C209" s="62" t="s">
        <v>2729</v>
      </c>
      <c r="D209" s="119" t="s">
        <v>4326</v>
      </c>
      <c r="E209" s="120" t="s">
        <v>4327</v>
      </c>
      <c r="F209" s="120" t="s">
        <v>2077</v>
      </c>
      <c r="G209" s="120" t="s">
        <v>970</v>
      </c>
      <c r="H209" s="120" t="s">
        <v>709</v>
      </c>
      <c r="I209" s="120" t="s">
        <v>685</v>
      </c>
      <c r="J209" s="120" t="s">
        <v>4267</v>
      </c>
      <c r="K209" s="120" t="s">
        <v>666</v>
      </c>
      <c r="L209" s="120" t="s">
        <v>1554</v>
      </c>
      <c r="M209" s="120" t="s">
        <v>4196</v>
      </c>
      <c r="N209" s="120" t="s">
        <v>140</v>
      </c>
      <c r="O209" s="120"/>
      <c r="P209" s="121"/>
      <c r="Q209" s="68"/>
      <c r="R209" s="69"/>
      <c r="S209" s="48"/>
      <c r="T209"/>
    </row>
    <row r="210" spans="1:20" ht="12" customHeight="1">
      <c r="A210" s="59"/>
      <c r="B210" s="65">
        <v>153</v>
      </c>
      <c r="C210" s="60" t="s">
        <v>3628</v>
      </c>
      <c r="D210" s="116" t="s">
        <v>4420</v>
      </c>
      <c r="E210" s="117" t="s">
        <v>4421</v>
      </c>
      <c r="F210" s="117" t="s">
        <v>2186</v>
      </c>
      <c r="G210" s="117" t="s">
        <v>928</v>
      </c>
      <c r="H210" s="117" t="s">
        <v>929</v>
      </c>
      <c r="I210" s="117" t="s">
        <v>930</v>
      </c>
      <c r="J210" s="117" t="s">
        <v>1494</v>
      </c>
      <c r="K210" s="117" t="s">
        <v>1495</v>
      </c>
      <c r="L210" s="117" t="s">
        <v>1496</v>
      </c>
      <c r="M210" s="117" t="s">
        <v>1497</v>
      </c>
      <c r="N210" s="117" t="s">
        <v>100</v>
      </c>
      <c r="O210" s="117"/>
      <c r="P210" s="118"/>
      <c r="Q210" s="66" t="s">
        <v>101</v>
      </c>
      <c r="R210" s="67"/>
      <c r="S210" s="48"/>
      <c r="T210"/>
    </row>
    <row r="211" spans="1:20" ht="12" customHeight="1">
      <c r="A211" s="56" t="s">
        <v>3108</v>
      </c>
      <c r="B211" s="61"/>
      <c r="C211" s="62" t="s">
        <v>2822</v>
      </c>
      <c r="D211" s="119" t="s">
        <v>4422</v>
      </c>
      <c r="E211" s="120" t="s">
        <v>2358</v>
      </c>
      <c r="F211" s="120" t="s">
        <v>2359</v>
      </c>
      <c r="G211" s="120" t="s">
        <v>999</v>
      </c>
      <c r="H211" s="120" t="s">
        <v>1000</v>
      </c>
      <c r="I211" s="120" t="s">
        <v>932</v>
      </c>
      <c r="J211" s="120" t="s">
        <v>862</v>
      </c>
      <c r="K211" s="120" t="s">
        <v>4333</v>
      </c>
      <c r="L211" s="120" t="s">
        <v>1630</v>
      </c>
      <c r="M211" s="120" t="s">
        <v>1498</v>
      </c>
      <c r="N211" s="120" t="s">
        <v>141</v>
      </c>
      <c r="O211" s="120"/>
      <c r="P211" s="121"/>
      <c r="Q211" s="68"/>
      <c r="R211" s="69"/>
      <c r="S211" s="48"/>
      <c r="T211"/>
    </row>
    <row r="212" spans="1:20" ht="12" customHeight="1">
      <c r="A212" s="59"/>
      <c r="B212" s="65">
        <v>47</v>
      </c>
      <c r="C212" s="60" t="s">
        <v>3525</v>
      </c>
      <c r="D212" s="116" t="s">
        <v>3472</v>
      </c>
      <c r="E212" s="117" t="s">
        <v>3694</v>
      </c>
      <c r="F212" s="117" t="s">
        <v>3949</v>
      </c>
      <c r="G212" s="117" t="s">
        <v>358</v>
      </c>
      <c r="H212" s="117" t="s">
        <v>359</v>
      </c>
      <c r="I212" s="117" t="s">
        <v>360</v>
      </c>
      <c r="J212" s="117" t="s">
        <v>1092</v>
      </c>
      <c r="K212" s="117" t="s">
        <v>1093</v>
      </c>
      <c r="L212" s="117" t="s">
        <v>1094</v>
      </c>
      <c r="M212" s="117" t="s">
        <v>1095</v>
      </c>
      <c r="N212" s="117"/>
      <c r="O212" s="117"/>
      <c r="P212" s="118"/>
      <c r="Q212" s="66" t="s">
        <v>2366</v>
      </c>
      <c r="R212" s="67"/>
      <c r="S212" s="48"/>
      <c r="T212"/>
    </row>
    <row r="213" spans="1:20" ht="12" customHeight="1">
      <c r="A213" s="56" t="s">
        <v>3099</v>
      </c>
      <c r="B213" s="61"/>
      <c r="C213" s="62" t="s">
        <v>2555</v>
      </c>
      <c r="D213" s="119" t="s">
        <v>3800</v>
      </c>
      <c r="E213" s="120" t="s">
        <v>3852</v>
      </c>
      <c r="F213" s="120" t="s">
        <v>3951</v>
      </c>
      <c r="G213" s="120" t="s">
        <v>352</v>
      </c>
      <c r="H213" s="120" t="s">
        <v>3450</v>
      </c>
      <c r="I213" s="120" t="s">
        <v>400</v>
      </c>
      <c r="J213" s="120" t="s">
        <v>1311</v>
      </c>
      <c r="K213" s="120" t="s">
        <v>1311</v>
      </c>
      <c r="L213" s="120" t="s">
        <v>356</v>
      </c>
      <c r="M213" s="120" t="s">
        <v>1292</v>
      </c>
      <c r="N213" s="120"/>
      <c r="O213" s="120"/>
      <c r="P213" s="121"/>
      <c r="Q213" s="68"/>
      <c r="R213" s="69"/>
      <c r="S213" s="48"/>
      <c r="T213"/>
    </row>
    <row r="214" spans="1:20" ht="12" customHeight="1">
      <c r="A214" s="59"/>
      <c r="B214" s="65">
        <v>42</v>
      </c>
      <c r="C214" s="60" t="s">
        <v>3520</v>
      </c>
      <c r="D214" s="116" t="s">
        <v>3736</v>
      </c>
      <c r="E214" s="117" t="s">
        <v>3737</v>
      </c>
      <c r="F214" s="117" t="s">
        <v>3983</v>
      </c>
      <c r="G214" s="117" t="s">
        <v>564</v>
      </c>
      <c r="H214" s="117" t="s">
        <v>565</v>
      </c>
      <c r="I214" s="117" t="s">
        <v>566</v>
      </c>
      <c r="J214" s="117" t="s">
        <v>1179</v>
      </c>
      <c r="K214" s="117" t="s">
        <v>1180</v>
      </c>
      <c r="L214" s="117" t="s">
        <v>1181</v>
      </c>
      <c r="M214" s="117" t="s">
        <v>1182</v>
      </c>
      <c r="N214" s="117"/>
      <c r="O214" s="117"/>
      <c r="P214" s="118"/>
      <c r="Q214" s="66" t="s">
        <v>2366</v>
      </c>
      <c r="R214" s="67"/>
      <c r="S214" s="48"/>
      <c r="T214"/>
    </row>
    <row r="215" spans="1:20" ht="12" customHeight="1">
      <c r="A215" s="56" t="s">
        <v>3100</v>
      </c>
      <c r="B215" s="61"/>
      <c r="C215" s="62" t="s">
        <v>3118</v>
      </c>
      <c r="D215" s="119" t="s">
        <v>4227</v>
      </c>
      <c r="E215" s="120" t="s">
        <v>3875</v>
      </c>
      <c r="F215" s="120" t="s">
        <v>4228</v>
      </c>
      <c r="G215" s="120" t="s">
        <v>589</v>
      </c>
      <c r="H215" s="120" t="s">
        <v>567</v>
      </c>
      <c r="I215" s="120" t="s">
        <v>568</v>
      </c>
      <c r="J215" s="120" t="s">
        <v>3875</v>
      </c>
      <c r="K215" s="120" t="s">
        <v>3711</v>
      </c>
      <c r="L215" s="120" t="s">
        <v>515</v>
      </c>
      <c r="M215" s="120" t="s">
        <v>432</v>
      </c>
      <c r="N215" s="120"/>
      <c r="O215" s="120"/>
      <c r="P215" s="121"/>
      <c r="Q215" s="68"/>
      <c r="R215" s="69"/>
      <c r="S215" s="48"/>
      <c r="T215"/>
    </row>
    <row r="216" spans="1:20" ht="12" customHeight="1">
      <c r="A216" s="59"/>
      <c r="B216" s="65">
        <v>32</v>
      </c>
      <c r="C216" s="60" t="s">
        <v>3486</v>
      </c>
      <c r="D216" s="116" t="s">
        <v>3487</v>
      </c>
      <c r="E216" s="117" t="s">
        <v>3488</v>
      </c>
      <c r="F216" s="117" t="s">
        <v>3836</v>
      </c>
      <c r="G216" s="117" t="s">
        <v>465</v>
      </c>
      <c r="H216" s="117" t="s">
        <v>466</v>
      </c>
      <c r="I216" s="117" t="s">
        <v>467</v>
      </c>
      <c r="J216" s="117" t="s">
        <v>526</v>
      </c>
      <c r="K216" s="117" t="s">
        <v>1212</v>
      </c>
      <c r="L216" s="117" t="s">
        <v>1213</v>
      </c>
      <c r="M216" s="117" t="s">
        <v>1214</v>
      </c>
      <c r="N216" s="117"/>
      <c r="O216" s="117"/>
      <c r="P216" s="118"/>
      <c r="Q216" s="66" t="s">
        <v>2365</v>
      </c>
      <c r="R216" s="67"/>
      <c r="S216" s="48"/>
      <c r="T216"/>
    </row>
    <row r="217" spans="1:20" ht="12" customHeight="1">
      <c r="A217" s="56" t="s">
        <v>3102</v>
      </c>
      <c r="B217" s="61"/>
      <c r="C217" s="62" t="s">
        <v>3154</v>
      </c>
      <c r="D217" s="119" t="s">
        <v>4229</v>
      </c>
      <c r="E217" s="120" t="s">
        <v>4062</v>
      </c>
      <c r="F217" s="120" t="s">
        <v>4467</v>
      </c>
      <c r="G217" s="120" t="s">
        <v>781</v>
      </c>
      <c r="H217" s="120" t="s">
        <v>580</v>
      </c>
      <c r="I217" s="120" t="s">
        <v>581</v>
      </c>
      <c r="J217" s="120" t="s">
        <v>543</v>
      </c>
      <c r="K217" s="120" t="s">
        <v>579</v>
      </c>
      <c r="L217" s="120" t="s">
        <v>4446</v>
      </c>
      <c r="M217" s="120" t="s">
        <v>1313</v>
      </c>
      <c r="N217" s="120"/>
      <c r="O217" s="120"/>
      <c r="P217" s="121"/>
      <c r="Q217" s="68"/>
      <c r="R217" s="69"/>
      <c r="S217" s="48"/>
      <c r="T217"/>
    </row>
    <row r="218" spans="1:20" ht="12" customHeight="1">
      <c r="A218" s="59"/>
      <c r="B218" s="65">
        <v>117</v>
      </c>
      <c r="C218" s="60" t="s">
        <v>3593</v>
      </c>
      <c r="D218" s="116" t="s">
        <v>4176</v>
      </c>
      <c r="E218" s="117" t="s">
        <v>4177</v>
      </c>
      <c r="F218" s="117" t="s">
        <v>4276</v>
      </c>
      <c r="G218" s="117" t="s">
        <v>710</v>
      </c>
      <c r="H218" s="117" t="s">
        <v>711</v>
      </c>
      <c r="I218" s="117" t="s">
        <v>712</v>
      </c>
      <c r="J218" s="117" t="s">
        <v>744</v>
      </c>
      <c r="K218" s="117" t="s">
        <v>1376</v>
      </c>
      <c r="L218" s="117" t="s">
        <v>1377</v>
      </c>
      <c r="M218" s="117" t="s">
        <v>1207</v>
      </c>
      <c r="N218" s="117"/>
      <c r="O218" s="117"/>
      <c r="P218" s="118"/>
      <c r="Q218" s="66" t="s">
        <v>2367</v>
      </c>
      <c r="R218" s="67"/>
      <c r="S218" s="48"/>
      <c r="T218"/>
    </row>
    <row r="219" spans="1:20" ht="12" customHeight="1">
      <c r="A219" s="56" t="s">
        <v>3100</v>
      </c>
      <c r="B219" s="61"/>
      <c r="C219" s="62" t="s">
        <v>3118</v>
      </c>
      <c r="D219" s="119" t="s">
        <v>4278</v>
      </c>
      <c r="E219" s="120" t="s">
        <v>4179</v>
      </c>
      <c r="F219" s="120" t="s">
        <v>2073</v>
      </c>
      <c r="G219" s="120" t="s">
        <v>801</v>
      </c>
      <c r="H219" s="120" t="s">
        <v>804</v>
      </c>
      <c r="I219" s="120" t="s">
        <v>4218</v>
      </c>
      <c r="J219" s="120" t="s">
        <v>4218</v>
      </c>
      <c r="K219" s="120" t="s">
        <v>849</v>
      </c>
      <c r="L219" s="120" t="s">
        <v>1621</v>
      </c>
      <c r="M219" s="120" t="s">
        <v>1315</v>
      </c>
      <c r="N219" s="120"/>
      <c r="O219" s="120"/>
      <c r="P219" s="121"/>
      <c r="Q219" s="68"/>
      <c r="R219" s="69"/>
      <c r="S219" s="48"/>
      <c r="T219"/>
    </row>
    <row r="220" spans="1:20" ht="12" customHeight="1">
      <c r="A220" s="59"/>
      <c r="B220" s="65">
        <v>66</v>
      </c>
      <c r="C220" s="60" t="s">
        <v>3544</v>
      </c>
      <c r="D220" s="116" t="s">
        <v>3739</v>
      </c>
      <c r="E220" s="117" t="s">
        <v>3740</v>
      </c>
      <c r="F220" s="117" t="s">
        <v>3789</v>
      </c>
      <c r="G220" s="117" t="s">
        <v>582</v>
      </c>
      <c r="H220" s="117" t="s">
        <v>4149</v>
      </c>
      <c r="I220" s="117" t="s">
        <v>583</v>
      </c>
      <c r="J220" s="117" t="s">
        <v>1480</v>
      </c>
      <c r="K220" s="117" t="s">
        <v>1499</v>
      </c>
      <c r="L220" s="117" t="s">
        <v>1500</v>
      </c>
      <c r="M220" s="117" t="s">
        <v>1501</v>
      </c>
      <c r="N220" s="117"/>
      <c r="O220" s="117"/>
      <c r="P220" s="118"/>
      <c r="Q220" s="66" t="s">
        <v>2364</v>
      </c>
      <c r="R220" s="67"/>
      <c r="S220" s="48"/>
      <c r="T220"/>
    </row>
    <row r="221" spans="1:20" ht="12" customHeight="1">
      <c r="A221" s="56" t="s">
        <v>3100</v>
      </c>
      <c r="B221" s="61"/>
      <c r="C221" s="62" t="s">
        <v>3041</v>
      </c>
      <c r="D221" s="119" t="s">
        <v>4228</v>
      </c>
      <c r="E221" s="120" t="s">
        <v>4061</v>
      </c>
      <c r="F221" s="120" t="s">
        <v>4236</v>
      </c>
      <c r="G221" s="120" t="s">
        <v>782</v>
      </c>
      <c r="H221" s="120" t="s">
        <v>3883</v>
      </c>
      <c r="I221" s="120" t="s">
        <v>584</v>
      </c>
      <c r="J221" s="120" t="s">
        <v>1606</v>
      </c>
      <c r="K221" s="120" t="s">
        <v>3800</v>
      </c>
      <c r="L221" s="120" t="s">
        <v>3701</v>
      </c>
      <c r="M221" s="120" t="s">
        <v>1503</v>
      </c>
      <c r="N221" s="120"/>
      <c r="O221" s="120"/>
      <c r="P221" s="121"/>
      <c r="Q221" s="68"/>
      <c r="R221" s="69"/>
      <c r="S221" s="48"/>
      <c r="T221"/>
    </row>
    <row r="222" spans="1:20" ht="12" customHeight="1">
      <c r="A222" s="59"/>
      <c r="B222" s="65">
        <v>8</v>
      </c>
      <c r="C222" s="60" t="s">
        <v>3425</v>
      </c>
      <c r="D222" s="116" t="s">
        <v>3426</v>
      </c>
      <c r="E222" s="117" t="s">
        <v>3427</v>
      </c>
      <c r="F222" s="117" t="s">
        <v>3653</v>
      </c>
      <c r="G222" s="117" t="s">
        <v>327</v>
      </c>
      <c r="H222" s="117" t="s">
        <v>328</v>
      </c>
      <c r="I222" s="117" t="s">
        <v>329</v>
      </c>
      <c r="J222" s="117" t="s">
        <v>1607</v>
      </c>
      <c r="K222" s="117" t="s">
        <v>1608</v>
      </c>
      <c r="L222" s="117" t="s">
        <v>1609</v>
      </c>
      <c r="M222" s="117"/>
      <c r="N222" s="117"/>
      <c r="O222" s="117"/>
      <c r="P222" s="118"/>
      <c r="Q222" s="66" t="s">
        <v>2364</v>
      </c>
      <c r="R222" s="67"/>
      <c r="S222" s="48"/>
      <c r="T222"/>
    </row>
    <row r="223" spans="1:20" ht="12" customHeight="1">
      <c r="A223" s="56" t="s">
        <v>3105</v>
      </c>
      <c r="B223" s="61"/>
      <c r="C223" s="62" t="s">
        <v>3056</v>
      </c>
      <c r="D223" s="119" t="s">
        <v>3428</v>
      </c>
      <c r="E223" s="120" t="s">
        <v>3429</v>
      </c>
      <c r="F223" s="120" t="s">
        <v>3773</v>
      </c>
      <c r="G223" s="120" t="s">
        <v>396</v>
      </c>
      <c r="H223" s="120" t="s">
        <v>3429</v>
      </c>
      <c r="I223" s="120" t="s">
        <v>396</v>
      </c>
      <c r="J223" s="120" t="s">
        <v>1610</v>
      </c>
      <c r="K223" s="120" t="s">
        <v>340</v>
      </c>
      <c r="L223" s="120" t="s">
        <v>1506</v>
      </c>
      <c r="M223" s="120"/>
      <c r="N223" s="120"/>
      <c r="O223" s="120"/>
      <c r="P223" s="121"/>
      <c r="Q223" s="68"/>
      <c r="R223" s="69"/>
      <c r="S223" s="48"/>
      <c r="T223"/>
    </row>
    <row r="224" spans="1:20" ht="12" customHeight="1">
      <c r="A224" s="59"/>
      <c r="B224" s="65">
        <v>146</v>
      </c>
      <c r="C224" s="60" t="s">
        <v>3621</v>
      </c>
      <c r="D224" s="116" t="s">
        <v>4349</v>
      </c>
      <c r="E224" s="117" t="s">
        <v>4350</v>
      </c>
      <c r="F224" s="117" t="s">
        <v>2104</v>
      </c>
      <c r="G224" s="117" t="s">
        <v>817</v>
      </c>
      <c r="H224" s="117" t="s">
        <v>818</v>
      </c>
      <c r="I224" s="117" t="s">
        <v>819</v>
      </c>
      <c r="J224" s="117" t="s">
        <v>1303</v>
      </c>
      <c r="K224" s="117" t="s">
        <v>1304</v>
      </c>
      <c r="L224" s="117" t="s">
        <v>1305</v>
      </c>
      <c r="M224" s="117"/>
      <c r="N224" s="117"/>
      <c r="O224" s="117"/>
      <c r="P224" s="118"/>
      <c r="Q224" s="66" t="s">
        <v>4434</v>
      </c>
      <c r="R224" s="67"/>
      <c r="S224" s="48"/>
      <c r="T224"/>
    </row>
    <row r="225" spans="1:20" ht="12" customHeight="1">
      <c r="A225" s="56" t="s">
        <v>3108</v>
      </c>
      <c r="B225" s="61"/>
      <c r="C225" s="62" t="s">
        <v>3058</v>
      </c>
      <c r="D225" s="119" t="s">
        <v>4351</v>
      </c>
      <c r="E225" s="120" t="s">
        <v>4352</v>
      </c>
      <c r="F225" s="120" t="s">
        <v>2106</v>
      </c>
      <c r="G225" s="120" t="s">
        <v>974</v>
      </c>
      <c r="H225" s="120" t="s">
        <v>820</v>
      </c>
      <c r="I225" s="120" t="s">
        <v>821</v>
      </c>
      <c r="J225" s="120" t="s">
        <v>2092</v>
      </c>
      <c r="K225" s="120" t="s">
        <v>844</v>
      </c>
      <c r="L225" s="120" t="s">
        <v>1462</v>
      </c>
      <c r="M225" s="120"/>
      <c r="N225" s="120"/>
      <c r="O225" s="120"/>
      <c r="P225" s="121"/>
      <c r="Q225" s="68"/>
      <c r="R225" s="69"/>
      <c r="S225" s="48"/>
      <c r="T225"/>
    </row>
    <row r="226" spans="1:20" ht="12" customHeight="1">
      <c r="A226" s="59"/>
      <c r="B226" s="65">
        <v>64</v>
      </c>
      <c r="C226" s="60" t="s">
        <v>3542</v>
      </c>
      <c r="D226" s="116" t="s">
        <v>3745</v>
      </c>
      <c r="E226" s="117" t="s">
        <v>3746</v>
      </c>
      <c r="F226" s="117" t="s">
        <v>3995</v>
      </c>
      <c r="G226" s="117" t="s">
        <v>569</v>
      </c>
      <c r="H226" s="117" t="s">
        <v>570</v>
      </c>
      <c r="I226" s="117" t="s">
        <v>571</v>
      </c>
      <c r="J226" s="117" t="s">
        <v>1504</v>
      </c>
      <c r="K226" s="117" t="s">
        <v>1097</v>
      </c>
      <c r="L226" s="117"/>
      <c r="M226" s="117"/>
      <c r="N226" s="117"/>
      <c r="O226" s="117"/>
      <c r="P226" s="118"/>
      <c r="Q226" s="66" t="s">
        <v>1505</v>
      </c>
      <c r="R226" s="67"/>
      <c r="S226" s="48"/>
      <c r="T226"/>
    </row>
    <row r="227" spans="1:20" ht="12" customHeight="1">
      <c r="A227" s="56" t="s">
        <v>3105</v>
      </c>
      <c r="B227" s="61"/>
      <c r="C227" s="62" t="s">
        <v>2697</v>
      </c>
      <c r="D227" s="119" t="s">
        <v>4235</v>
      </c>
      <c r="E227" s="120" t="s">
        <v>3883</v>
      </c>
      <c r="F227" s="120" t="s">
        <v>3931</v>
      </c>
      <c r="G227" s="120" t="s">
        <v>779</v>
      </c>
      <c r="H227" s="120" t="s">
        <v>3756</v>
      </c>
      <c r="I227" s="120" t="s">
        <v>573</v>
      </c>
      <c r="J227" s="120" t="s">
        <v>508</v>
      </c>
      <c r="K227" s="120" t="s">
        <v>1611</v>
      </c>
      <c r="L227" s="120"/>
      <c r="M227" s="120"/>
      <c r="N227" s="120"/>
      <c r="O227" s="120"/>
      <c r="P227" s="121"/>
      <c r="Q227" s="68"/>
      <c r="R227" s="69"/>
      <c r="S227" s="48"/>
      <c r="T227"/>
    </row>
    <row r="228" spans="1:20" ht="12" customHeight="1">
      <c r="A228" s="59"/>
      <c r="B228" s="65">
        <v>40</v>
      </c>
      <c r="C228" s="60" t="s">
        <v>3518</v>
      </c>
      <c r="D228" s="116" t="s">
        <v>3754</v>
      </c>
      <c r="E228" s="117" t="s">
        <v>3755</v>
      </c>
      <c r="F228" s="117" t="s">
        <v>3839</v>
      </c>
      <c r="G228" s="117" t="s">
        <v>593</v>
      </c>
      <c r="H228" s="117" t="s">
        <v>594</v>
      </c>
      <c r="I228" s="117" t="s">
        <v>595</v>
      </c>
      <c r="J228" s="117" t="s">
        <v>1184</v>
      </c>
      <c r="K228" s="117" t="s">
        <v>1508</v>
      </c>
      <c r="L228" s="117"/>
      <c r="M228" s="117"/>
      <c r="N228" s="117"/>
      <c r="O228" s="117"/>
      <c r="P228" s="118"/>
      <c r="Q228" s="66" t="s">
        <v>1509</v>
      </c>
      <c r="R228" s="67"/>
      <c r="S228" s="48"/>
      <c r="T228"/>
    </row>
    <row r="229" spans="1:20" ht="12" customHeight="1">
      <c r="A229" s="56" t="s">
        <v>3100</v>
      </c>
      <c r="B229" s="61"/>
      <c r="C229" s="62" t="s">
        <v>3118</v>
      </c>
      <c r="D229" s="119" t="s">
        <v>4236</v>
      </c>
      <c r="E229" s="120" t="s">
        <v>4070</v>
      </c>
      <c r="F229" s="120" t="s">
        <v>4061</v>
      </c>
      <c r="G229" s="120" t="s">
        <v>3784</v>
      </c>
      <c r="H229" s="120" t="s">
        <v>597</v>
      </c>
      <c r="I229" s="120" t="s">
        <v>598</v>
      </c>
      <c r="J229" s="120" t="s">
        <v>485</v>
      </c>
      <c r="K229" s="120" t="s">
        <v>3884</v>
      </c>
      <c r="L229" s="120"/>
      <c r="M229" s="120"/>
      <c r="N229" s="120"/>
      <c r="O229" s="120"/>
      <c r="P229" s="121"/>
      <c r="Q229" s="68"/>
      <c r="R229" s="69"/>
      <c r="S229" s="48"/>
      <c r="T229"/>
    </row>
    <row r="230" spans="1:20" ht="12" customHeight="1">
      <c r="A230" s="59"/>
      <c r="B230" s="65">
        <v>71</v>
      </c>
      <c r="C230" s="60" t="s">
        <v>3549</v>
      </c>
      <c r="D230" s="116" t="s">
        <v>3902</v>
      </c>
      <c r="E230" s="117" t="s">
        <v>3903</v>
      </c>
      <c r="F230" s="117" t="s">
        <v>4002</v>
      </c>
      <c r="G230" s="117" t="s">
        <v>609</v>
      </c>
      <c r="H230" s="117" t="s">
        <v>610</v>
      </c>
      <c r="I230" s="117" t="s">
        <v>611</v>
      </c>
      <c r="J230" s="117" t="s">
        <v>3849</v>
      </c>
      <c r="K230" s="117" t="s">
        <v>1612</v>
      </c>
      <c r="L230" s="117"/>
      <c r="M230" s="117"/>
      <c r="N230" s="117"/>
      <c r="O230" s="117"/>
      <c r="P230" s="118"/>
      <c r="Q230" s="66" t="s">
        <v>1505</v>
      </c>
      <c r="R230" s="67"/>
      <c r="S230" s="48"/>
      <c r="T230"/>
    </row>
    <row r="231" spans="1:20" ht="12" customHeight="1">
      <c r="A231" s="56" t="s">
        <v>3099</v>
      </c>
      <c r="B231" s="61"/>
      <c r="C231" s="62" t="s">
        <v>2555</v>
      </c>
      <c r="D231" s="119" t="s">
        <v>4246</v>
      </c>
      <c r="E231" s="120" t="s">
        <v>4085</v>
      </c>
      <c r="F231" s="120" t="s">
        <v>4233</v>
      </c>
      <c r="G231" s="120" t="s">
        <v>606</v>
      </c>
      <c r="H231" s="120" t="s">
        <v>4248</v>
      </c>
      <c r="I231" s="120" t="s">
        <v>613</v>
      </c>
      <c r="J231" s="120" t="s">
        <v>741</v>
      </c>
      <c r="K231" s="120" t="s">
        <v>788</v>
      </c>
      <c r="L231" s="120"/>
      <c r="M231" s="120"/>
      <c r="N231" s="120"/>
      <c r="O231" s="120"/>
      <c r="P231" s="121"/>
      <c r="Q231" s="68"/>
      <c r="R231" s="69"/>
      <c r="S231" s="48"/>
      <c r="T231"/>
    </row>
    <row r="232" spans="1:20" ht="12" customHeight="1">
      <c r="A232" s="59"/>
      <c r="B232" s="65">
        <v>118</v>
      </c>
      <c r="C232" s="60" t="s">
        <v>3594</v>
      </c>
      <c r="D232" s="116" t="s">
        <v>4164</v>
      </c>
      <c r="E232" s="117" t="s">
        <v>4165</v>
      </c>
      <c r="F232" s="117" t="s">
        <v>4272</v>
      </c>
      <c r="G232" s="117" t="s">
        <v>702</v>
      </c>
      <c r="H232" s="117" t="s">
        <v>703</v>
      </c>
      <c r="I232" s="117" t="s">
        <v>704</v>
      </c>
      <c r="J232" s="117" t="s">
        <v>1269</v>
      </c>
      <c r="K232" s="117" t="s">
        <v>1510</v>
      </c>
      <c r="L232" s="117"/>
      <c r="M232" s="117"/>
      <c r="N232" s="117"/>
      <c r="O232" s="117"/>
      <c r="P232" s="118"/>
      <c r="Q232" s="66" t="s">
        <v>4321</v>
      </c>
      <c r="R232" s="67"/>
      <c r="S232" s="48"/>
      <c r="T232"/>
    </row>
    <row r="233" spans="1:20" ht="12" customHeight="1">
      <c r="A233" s="56" t="s">
        <v>3098</v>
      </c>
      <c r="B233" s="61"/>
      <c r="C233" s="62" t="s">
        <v>2726</v>
      </c>
      <c r="D233" s="119" t="s">
        <v>4274</v>
      </c>
      <c r="E233" s="120" t="s">
        <v>4166</v>
      </c>
      <c r="F233" s="120" t="s">
        <v>4169</v>
      </c>
      <c r="G233" s="120" t="s">
        <v>4348</v>
      </c>
      <c r="H233" s="120" t="s">
        <v>802</v>
      </c>
      <c r="I233" s="120" t="s">
        <v>705</v>
      </c>
      <c r="J233" s="120" t="s">
        <v>1613</v>
      </c>
      <c r="K233" s="120" t="s">
        <v>1614</v>
      </c>
      <c r="L233" s="120"/>
      <c r="M233" s="120"/>
      <c r="N233" s="120"/>
      <c r="O233" s="120"/>
      <c r="P233" s="121"/>
      <c r="Q233" s="68"/>
      <c r="R233" s="69"/>
      <c r="S233" s="48"/>
      <c r="T233"/>
    </row>
    <row r="234" spans="1:20" ht="12" customHeight="1">
      <c r="A234" s="59"/>
      <c r="B234" s="65">
        <v>97</v>
      </c>
      <c r="C234" s="60" t="s">
        <v>3574</v>
      </c>
      <c r="D234" s="116" t="s">
        <v>3908</v>
      </c>
      <c r="E234" s="117" t="s">
        <v>3909</v>
      </c>
      <c r="F234" s="117" t="s">
        <v>4106</v>
      </c>
      <c r="G234" s="117" t="s">
        <v>744</v>
      </c>
      <c r="H234" s="117" t="s">
        <v>615</v>
      </c>
      <c r="I234" s="117" t="s">
        <v>745</v>
      </c>
      <c r="J234" s="117" t="s">
        <v>1306</v>
      </c>
      <c r="K234" s="117" t="s">
        <v>1307</v>
      </c>
      <c r="L234" s="117"/>
      <c r="M234" s="117"/>
      <c r="N234" s="117"/>
      <c r="O234" s="117"/>
      <c r="P234" s="118"/>
      <c r="Q234" s="66" t="s">
        <v>944</v>
      </c>
      <c r="R234" s="67"/>
      <c r="S234" s="48"/>
      <c r="T234"/>
    </row>
    <row r="235" spans="1:20" ht="12" customHeight="1">
      <c r="A235" s="56" t="s">
        <v>3101</v>
      </c>
      <c r="B235" s="61"/>
      <c r="C235" s="62" t="s">
        <v>3128</v>
      </c>
      <c r="D235" s="119" t="s">
        <v>4249</v>
      </c>
      <c r="E235" s="120" t="s">
        <v>4109</v>
      </c>
      <c r="F235" s="120" t="s">
        <v>4499</v>
      </c>
      <c r="G235" s="120" t="s">
        <v>4151</v>
      </c>
      <c r="H235" s="120" t="s">
        <v>746</v>
      </c>
      <c r="I235" s="120" t="s">
        <v>894</v>
      </c>
      <c r="J235" s="120" t="s">
        <v>667</v>
      </c>
      <c r="K235" s="120" t="s">
        <v>1252</v>
      </c>
      <c r="L235" s="120"/>
      <c r="M235" s="120"/>
      <c r="N235" s="120"/>
      <c r="O235" s="120"/>
      <c r="P235" s="121"/>
      <c r="Q235" s="68"/>
      <c r="R235" s="69"/>
      <c r="S235" s="48"/>
      <c r="T235"/>
    </row>
    <row r="236" spans="1:20" ht="12" customHeight="1">
      <c r="A236" s="59"/>
      <c r="B236" s="65">
        <v>161</v>
      </c>
      <c r="C236" s="60" t="s">
        <v>3540</v>
      </c>
      <c r="D236" s="116" t="s">
        <v>4443</v>
      </c>
      <c r="E236" s="117" t="s">
        <v>2331</v>
      </c>
      <c r="F236" s="117" t="s">
        <v>2332</v>
      </c>
      <c r="G236" s="117" t="s">
        <v>933</v>
      </c>
      <c r="H236" s="117" t="s">
        <v>934</v>
      </c>
      <c r="I236" s="117" t="s">
        <v>935</v>
      </c>
      <c r="J236" s="117" t="s">
        <v>1511</v>
      </c>
      <c r="K236" s="117" t="s">
        <v>1512</v>
      </c>
      <c r="L236" s="117"/>
      <c r="M236" s="117"/>
      <c r="N236" s="117"/>
      <c r="O236" s="117"/>
      <c r="P236" s="118"/>
      <c r="Q236" s="66" t="s">
        <v>2368</v>
      </c>
      <c r="R236" s="67"/>
      <c r="S236" s="48"/>
      <c r="T236"/>
    </row>
    <row r="237" spans="1:20" ht="12" customHeight="1">
      <c r="A237" s="56" t="s">
        <v>3108</v>
      </c>
      <c r="B237" s="61"/>
      <c r="C237" s="62" t="s">
        <v>2817</v>
      </c>
      <c r="D237" s="119" t="s">
        <v>2355</v>
      </c>
      <c r="E237" s="120" t="s">
        <v>2334</v>
      </c>
      <c r="F237" s="120" t="s">
        <v>2335</v>
      </c>
      <c r="G237" s="120" t="s">
        <v>1001</v>
      </c>
      <c r="H237" s="120" t="s">
        <v>937</v>
      </c>
      <c r="I237" s="120" t="s">
        <v>938</v>
      </c>
      <c r="J237" s="120" t="s">
        <v>1615</v>
      </c>
      <c r="K237" s="120" t="s">
        <v>1616</v>
      </c>
      <c r="L237" s="120"/>
      <c r="M237" s="120"/>
      <c r="N237" s="120"/>
      <c r="O237" s="120"/>
      <c r="P237" s="121"/>
      <c r="Q237" s="68"/>
      <c r="R237" s="69"/>
      <c r="S237" s="48"/>
      <c r="T237"/>
    </row>
    <row r="238" spans="1:20" ht="12" customHeight="1">
      <c r="A238" s="59"/>
      <c r="B238" s="65">
        <v>6</v>
      </c>
      <c r="C238" s="60" t="s">
        <v>3415</v>
      </c>
      <c r="D238" s="116" t="s">
        <v>3416</v>
      </c>
      <c r="E238" s="117" t="s">
        <v>3417</v>
      </c>
      <c r="F238" s="117" t="s">
        <v>3647</v>
      </c>
      <c r="G238" s="117" t="s">
        <v>323</v>
      </c>
      <c r="H238" s="117" t="s">
        <v>324</v>
      </c>
      <c r="I238" s="117" t="s">
        <v>325</v>
      </c>
      <c r="J238" s="117" t="s">
        <v>1308</v>
      </c>
      <c r="K238" s="117"/>
      <c r="L238" s="117"/>
      <c r="M238" s="117"/>
      <c r="N238" s="117"/>
      <c r="O238" s="117"/>
      <c r="P238" s="118"/>
      <c r="Q238" s="66" t="s">
        <v>1309</v>
      </c>
      <c r="R238" s="67"/>
      <c r="S238" s="48"/>
      <c r="T238"/>
    </row>
    <row r="239" spans="1:20" ht="12" customHeight="1">
      <c r="A239" s="56" t="s">
        <v>3105</v>
      </c>
      <c r="B239" s="61"/>
      <c r="C239" s="62" t="s">
        <v>3056</v>
      </c>
      <c r="D239" s="119" t="s">
        <v>3418</v>
      </c>
      <c r="E239" s="120" t="s">
        <v>3418</v>
      </c>
      <c r="F239" s="120" t="s">
        <v>4008</v>
      </c>
      <c r="G239" s="120" t="s">
        <v>3418</v>
      </c>
      <c r="H239" s="120" t="s">
        <v>4512</v>
      </c>
      <c r="I239" s="120" t="s">
        <v>395</v>
      </c>
      <c r="J239" s="120" t="s">
        <v>3397</v>
      </c>
      <c r="K239" s="120"/>
      <c r="L239" s="120"/>
      <c r="M239" s="120"/>
      <c r="N239" s="120"/>
      <c r="O239" s="120"/>
      <c r="P239" s="121"/>
      <c r="Q239" s="68"/>
      <c r="R239" s="69"/>
      <c r="S239" s="48"/>
      <c r="T239"/>
    </row>
    <row r="240" spans="1:20" ht="12" customHeight="1">
      <c r="A240" s="59"/>
      <c r="B240" s="65">
        <v>46</v>
      </c>
      <c r="C240" s="60" t="s">
        <v>3524</v>
      </c>
      <c r="D240" s="116" t="s">
        <v>3709</v>
      </c>
      <c r="E240" s="117" t="s">
        <v>3710</v>
      </c>
      <c r="F240" s="117" t="s">
        <v>3963</v>
      </c>
      <c r="G240" s="117" t="s">
        <v>419</v>
      </c>
      <c r="H240" s="117" t="s">
        <v>4145</v>
      </c>
      <c r="I240" s="117" t="s">
        <v>420</v>
      </c>
      <c r="J240" s="117" t="s">
        <v>1513</v>
      </c>
      <c r="K240" s="117"/>
      <c r="L240" s="117"/>
      <c r="M240" s="117"/>
      <c r="N240" s="117"/>
      <c r="O240" s="117"/>
      <c r="P240" s="118"/>
      <c r="Q240" s="66" t="s">
        <v>2364</v>
      </c>
      <c r="R240" s="67"/>
      <c r="S240" s="48"/>
      <c r="T240"/>
    </row>
    <row r="241" spans="1:20" ht="12" customHeight="1">
      <c r="A241" s="56" t="s">
        <v>3099</v>
      </c>
      <c r="B241" s="61"/>
      <c r="C241" s="62" t="s">
        <v>3115</v>
      </c>
      <c r="D241" s="119" t="s">
        <v>3693</v>
      </c>
      <c r="E241" s="120" t="s">
        <v>3784</v>
      </c>
      <c r="F241" s="120" t="s">
        <v>4451</v>
      </c>
      <c r="G241" s="120" t="s">
        <v>357</v>
      </c>
      <c r="H241" s="120" t="s">
        <v>401</v>
      </c>
      <c r="I241" s="120" t="s">
        <v>422</v>
      </c>
      <c r="J241" s="120" t="s">
        <v>1073</v>
      </c>
      <c r="K241" s="120"/>
      <c r="L241" s="120"/>
      <c r="M241" s="120"/>
      <c r="N241" s="120"/>
      <c r="O241" s="120"/>
      <c r="P241" s="121"/>
      <c r="Q241" s="68"/>
      <c r="R241" s="69"/>
      <c r="S241" s="48"/>
      <c r="T241"/>
    </row>
    <row r="242" spans="1:20" ht="12" customHeight="1">
      <c r="A242" s="59"/>
      <c r="B242" s="65">
        <v>81</v>
      </c>
      <c r="C242" s="60" t="s">
        <v>3559</v>
      </c>
      <c r="D242" s="116" t="s">
        <v>3869</v>
      </c>
      <c r="E242" s="117" t="s">
        <v>3870</v>
      </c>
      <c r="F242" s="117" t="s">
        <v>4031</v>
      </c>
      <c r="G242" s="117" t="s">
        <v>440</v>
      </c>
      <c r="H242" s="117" t="s">
        <v>441</v>
      </c>
      <c r="I242" s="117" t="s">
        <v>442</v>
      </c>
      <c r="J242" s="117" t="s">
        <v>1617</v>
      </c>
      <c r="K242" s="117"/>
      <c r="L242" s="117"/>
      <c r="M242" s="117"/>
      <c r="N242" s="117"/>
      <c r="O242" s="117"/>
      <c r="P242" s="118"/>
      <c r="Q242" s="66" t="s">
        <v>4321</v>
      </c>
      <c r="R242" s="67"/>
      <c r="S242" s="48"/>
      <c r="T242"/>
    </row>
    <row r="243" spans="1:20" ht="12" customHeight="1">
      <c r="A243" s="56" t="s">
        <v>3099</v>
      </c>
      <c r="B243" s="61"/>
      <c r="C243" s="62" t="s">
        <v>3188</v>
      </c>
      <c r="D243" s="119" t="s">
        <v>3871</v>
      </c>
      <c r="E243" s="120" t="s">
        <v>4033</v>
      </c>
      <c r="F243" s="120" t="s">
        <v>4034</v>
      </c>
      <c r="G243" s="120" t="s">
        <v>418</v>
      </c>
      <c r="H243" s="120" t="s">
        <v>520</v>
      </c>
      <c r="I243" s="120" t="s">
        <v>521</v>
      </c>
      <c r="J243" s="120" t="s">
        <v>1618</v>
      </c>
      <c r="K243" s="120"/>
      <c r="L243" s="120"/>
      <c r="M243" s="120"/>
      <c r="N243" s="120"/>
      <c r="O243" s="120"/>
      <c r="P243" s="121"/>
      <c r="Q243" s="68"/>
      <c r="R243" s="69"/>
      <c r="S243" s="48"/>
      <c r="T243"/>
    </row>
    <row r="244" spans="1:20" ht="12" customHeight="1">
      <c r="A244" s="59"/>
      <c r="B244" s="65">
        <v>61</v>
      </c>
      <c r="C244" s="60" t="s">
        <v>3539</v>
      </c>
      <c r="D244" s="116" t="s">
        <v>3738</v>
      </c>
      <c r="E244" s="117" t="s">
        <v>3491</v>
      </c>
      <c r="F244" s="117" t="s">
        <v>3969</v>
      </c>
      <c r="G244" s="117" t="s">
        <v>547</v>
      </c>
      <c r="H244" s="117" t="s">
        <v>548</v>
      </c>
      <c r="I244" s="117" t="s">
        <v>428</v>
      </c>
      <c r="J244" s="117" t="s">
        <v>4514</v>
      </c>
      <c r="K244" s="117"/>
      <c r="L244" s="117"/>
      <c r="M244" s="117"/>
      <c r="N244" s="117"/>
      <c r="O244" s="117"/>
      <c r="P244" s="118"/>
      <c r="Q244" s="66" t="s">
        <v>944</v>
      </c>
      <c r="R244" s="67"/>
      <c r="S244" s="48"/>
      <c r="T244"/>
    </row>
    <row r="245" spans="1:20" ht="12" customHeight="1">
      <c r="A245" s="56" t="s">
        <v>3098</v>
      </c>
      <c r="B245" s="61"/>
      <c r="C245" s="62" t="s">
        <v>3124</v>
      </c>
      <c r="D245" s="119" t="s">
        <v>3879</v>
      </c>
      <c r="E245" s="120" t="s">
        <v>4063</v>
      </c>
      <c r="F245" s="120" t="s">
        <v>4452</v>
      </c>
      <c r="G245" s="120" t="s">
        <v>3873</v>
      </c>
      <c r="H245" s="120" t="s">
        <v>550</v>
      </c>
      <c r="I245" s="120" t="s">
        <v>512</v>
      </c>
      <c r="J245" s="120" t="s">
        <v>584</v>
      </c>
      <c r="K245" s="120"/>
      <c r="L245" s="120"/>
      <c r="M245" s="120"/>
      <c r="N245" s="120"/>
      <c r="O245" s="120"/>
      <c r="P245" s="121"/>
      <c r="Q245" s="68"/>
      <c r="R245" s="69"/>
      <c r="S245" s="48"/>
      <c r="T245"/>
    </row>
    <row r="246" spans="1:20" ht="12" customHeight="1">
      <c r="A246" s="59"/>
      <c r="B246" s="65">
        <v>100</v>
      </c>
      <c r="C246" s="60" t="s">
        <v>3577</v>
      </c>
      <c r="D246" s="116" t="s">
        <v>3923</v>
      </c>
      <c r="E246" s="117" t="s">
        <v>3924</v>
      </c>
      <c r="F246" s="117" t="s">
        <v>4074</v>
      </c>
      <c r="G246" s="117" t="s">
        <v>664</v>
      </c>
      <c r="H246" s="117" t="s">
        <v>665</v>
      </c>
      <c r="I246" s="117" t="s">
        <v>482</v>
      </c>
      <c r="J246" s="117" t="s">
        <v>1514</v>
      </c>
      <c r="K246" s="117"/>
      <c r="L246" s="117"/>
      <c r="M246" s="117"/>
      <c r="N246" s="117"/>
      <c r="O246" s="117"/>
      <c r="P246" s="118"/>
      <c r="Q246" s="66" t="s">
        <v>4321</v>
      </c>
      <c r="R246" s="67"/>
      <c r="S246" s="48"/>
      <c r="T246"/>
    </row>
    <row r="247" spans="1:20" ht="12" customHeight="1">
      <c r="A247" s="56" t="s">
        <v>3098</v>
      </c>
      <c r="B247" s="61"/>
      <c r="C247" s="62" t="s">
        <v>2868</v>
      </c>
      <c r="D247" s="119" t="s">
        <v>4267</v>
      </c>
      <c r="E247" s="120" t="s">
        <v>4188</v>
      </c>
      <c r="F247" s="120" t="s">
        <v>4477</v>
      </c>
      <c r="G247" s="120" t="s">
        <v>966</v>
      </c>
      <c r="H247" s="120" t="s">
        <v>667</v>
      </c>
      <c r="I247" s="120" t="s">
        <v>624</v>
      </c>
      <c r="J247" s="120" t="s">
        <v>805</v>
      </c>
      <c r="K247" s="120"/>
      <c r="L247" s="120"/>
      <c r="M247" s="120"/>
      <c r="N247" s="120"/>
      <c r="O247" s="120"/>
      <c r="P247" s="121"/>
      <c r="Q247" s="68"/>
      <c r="R247" s="69"/>
      <c r="S247" s="48"/>
      <c r="T247"/>
    </row>
    <row r="248" spans="1:20" ht="12" customHeight="1">
      <c r="A248" s="59"/>
      <c r="B248" s="65">
        <v>113</v>
      </c>
      <c r="C248" s="60" t="s">
        <v>3589</v>
      </c>
      <c r="D248" s="116" t="s">
        <v>4194</v>
      </c>
      <c r="E248" s="117" t="s">
        <v>4195</v>
      </c>
      <c r="F248" s="117" t="s">
        <v>4294</v>
      </c>
      <c r="G248" s="117" t="s">
        <v>653</v>
      </c>
      <c r="H248" s="117" t="s">
        <v>733</v>
      </c>
      <c r="I248" s="117" t="s">
        <v>734</v>
      </c>
      <c r="J248" s="117" t="s">
        <v>817</v>
      </c>
      <c r="K248" s="117"/>
      <c r="L248" s="117"/>
      <c r="M248" s="117"/>
      <c r="N248" s="117"/>
      <c r="O248" s="117"/>
      <c r="P248" s="118"/>
      <c r="Q248" s="66" t="s">
        <v>2366</v>
      </c>
      <c r="R248" s="67"/>
      <c r="S248" s="48"/>
      <c r="T248"/>
    </row>
    <row r="249" spans="1:20" ht="12" customHeight="1">
      <c r="A249" s="56" t="s">
        <v>3100</v>
      </c>
      <c r="B249" s="61"/>
      <c r="C249" s="62" t="s">
        <v>2866</v>
      </c>
      <c r="D249" s="119" t="s">
        <v>4296</v>
      </c>
      <c r="E249" s="120" t="s">
        <v>4196</v>
      </c>
      <c r="F249" s="120" t="s">
        <v>4204</v>
      </c>
      <c r="G249" s="120" t="s">
        <v>964</v>
      </c>
      <c r="H249" s="120" t="s">
        <v>814</v>
      </c>
      <c r="I249" s="120" t="s">
        <v>815</v>
      </c>
      <c r="J249" s="120" t="s">
        <v>1619</v>
      </c>
      <c r="K249" s="120"/>
      <c r="L249" s="120"/>
      <c r="M249" s="120"/>
      <c r="N249" s="120"/>
      <c r="O249" s="120"/>
      <c r="P249" s="121"/>
      <c r="Q249" s="68"/>
      <c r="R249" s="69"/>
      <c r="S249" s="48"/>
      <c r="T249"/>
    </row>
    <row r="250" spans="1:20" ht="12" customHeight="1">
      <c r="A250" s="59"/>
      <c r="B250" s="65">
        <v>165</v>
      </c>
      <c r="C250" s="60" t="s">
        <v>3505</v>
      </c>
      <c r="D250" s="116" t="s">
        <v>4413</v>
      </c>
      <c r="E250" s="117" t="s">
        <v>4414</v>
      </c>
      <c r="F250" s="117" t="s">
        <v>2180</v>
      </c>
      <c r="G250" s="117" t="s">
        <v>924</v>
      </c>
      <c r="H250" s="117" t="s">
        <v>925</v>
      </c>
      <c r="I250" s="117" t="s">
        <v>926</v>
      </c>
      <c r="J250" s="117" t="s">
        <v>1515</v>
      </c>
      <c r="K250" s="117"/>
      <c r="L250" s="117"/>
      <c r="M250" s="117"/>
      <c r="N250" s="117"/>
      <c r="O250" s="117"/>
      <c r="P250" s="118"/>
      <c r="Q250" s="66" t="s">
        <v>2366</v>
      </c>
      <c r="R250" s="67"/>
      <c r="S250" s="48"/>
      <c r="T250"/>
    </row>
    <row r="251" spans="1:20" ht="12" customHeight="1">
      <c r="A251" s="56" t="s">
        <v>3108</v>
      </c>
      <c r="B251" s="61"/>
      <c r="C251" s="62" t="s">
        <v>3058</v>
      </c>
      <c r="D251" s="119" t="s">
        <v>4415</v>
      </c>
      <c r="E251" s="120" t="s">
        <v>4416</v>
      </c>
      <c r="F251" s="120" t="s">
        <v>2292</v>
      </c>
      <c r="G251" s="120" t="s">
        <v>997</v>
      </c>
      <c r="H251" s="120" t="s">
        <v>998</v>
      </c>
      <c r="I251" s="120" t="s">
        <v>927</v>
      </c>
      <c r="J251" s="120" t="s">
        <v>1620</v>
      </c>
      <c r="K251" s="120"/>
      <c r="L251" s="120"/>
      <c r="M251" s="120"/>
      <c r="N251" s="120"/>
      <c r="O251" s="120"/>
      <c r="P251" s="121"/>
      <c r="Q251" s="68"/>
      <c r="R251" s="69"/>
      <c r="S251" s="48"/>
      <c r="T251"/>
    </row>
    <row r="252" spans="1:20" ht="12" customHeight="1">
      <c r="A252" s="59"/>
      <c r="B252" s="65">
        <v>9</v>
      </c>
      <c r="C252" s="60" t="s">
        <v>3430</v>
      </c>
      <c r="D252" s="116" t="s">
        <v>3426</v>
      </c>
      <c r="E252" s="117" t="s">
        <v>3431</v>
      </c>
      <c r="F252" s="117" t="s">
        <v>3661</v>
      </c>
      <c r="G252" s="117" t="s">
        <v>364</v>
      </c>
      <c r="H252" s="117" t="s">
        <v>3748</v>
      </c>
      <c r="I252" s="117" t="s">
        <v>365</v>
      </c>
      <c r="J252" s="117"/>
      <c r="K252" s="117"/>
      <c r="L252" s="117"/>
      <c r="M252" s="117"/>
      <c r="N252" s="117"/>
      <c r="O252" s="117"/>
      <c r="P252" s="118"/>
      <c r="Q252" s="66" t="s">
        <v>4321</v>
      </c>
      <c r="R252" s="67"/>
      <c r="S252" s="48"/>
      <c r="T252"/>
    </row>
    <row r="253" spans="1:20" ht="12" customHeight="1">
      <c r="A253" s="56" t="s">
        <v>3105</v>
      </c>
      <c r="B253" s="61"/>
      <c r="C253" s="62" t="s">
        <v>3056</v>
      </c>
      <c r="D253" s="119" t="s">
        <v>3428</v>
      </c>
      <c r="E253" s="120" t="s">
        <v>3432</v>
      </c>
      <c r="F253" s="120" t="s">
        <v>4444</v>
      </c>
      <c r="G253" s="120" t="s">
        <v>401</v>
      </c>
      <c r="H253" s="120" t="s">
        <v>367</v>
      </c>
      <c r="I253" s="120" t="s">
        <v>418</v>
      </c>
      <c r="J253" s="120"/>
      <c r="K253" s="120"/>
      <c r="L253" s="120"/>
      <c r="M253" s="120"/>
      <c r="N253" s="120"/>
      <c r="O253" s="120"/>
      <c r="P253" s="121"/>
      <c r="Q253" s="68"/>
      <c r="R253" s="69"/>
      <c r="S253" s="48"/>
      <c r="T253"/>
    </row>
    <row r="254" spans="1:20" ht="12" customHeight="1">
      <c r="A254" s="59"/>
      <c r="B254" s="65">
        <v>65</v>
      </c>
      <c r="C254" s="60" t="s">
        <v>3543</v>
      </c>
      <c r="D254" s="116" t="s">
        <v>3752</v>
      </c>
      <c r="E254" s="117" t="s">
        <v>3753</v>
      </c>
      <c r="F254" s="117" t="s">
        <v>3992</v>
      </c>
      <c r="G254" s="117" t="s">
        <v>3709</v>
      </c>
      <c r="H254" s="117" t="s">
        <v>556</v>
      </c>
      <c r="I254" s="117" t="s">
        <v>557</v>
      </c>
      <c r="J254" s="117"/>
      <c r="K254" s="117"/>
      <c r="L254" s="117"/>
      <c r="M254" s="117"/>
      <c r="N254" s="117"/>
      <c r="O254" s="117"/>
      <c r="P254" s="118"/>
      <c r="Q254" s="66" t="s">
        <v>4321</v>
      </c>
      <c r="R254" s="67"/>
      <c r="S254" s="48"/>
      <c r="T254"/>
    </row>
    <row r="255" spans="1:20" ht="12" customHeight="1">
      <c r="A255" s="56" t="s">
        <v>3100</v>
      </c>
      <c r="B255" s="61"/>
      <c r="C255" s="62" t="s">
        <v>3118</v>
      </c>
      <c r="D255" s="119" t="s">
        <v>3741</v>
      </c>
      <c r="E255" s="120" t="s">
        <v>4068</v>
      </c>
      <c r="F255" s="120" t="s">
        <v>3888</v>
      </c>
      <c r="G255" s="120" t="s">
        <v>3878</v>
      </c>
      <c r="H255" s="120" t="s">
        <v>558</v>
      </c>
      <c r="I255" s="120" t="s">
        <v>4068</v>
      </c>
      <c r="J255" s="120"/>
      <c r="K255" s="120"/>
      <c r="L255" s="120"/>
      <c r="M255" s="120"/>
      <c r="N255" s="120"/>
      <c r="O255" s="120"/>
      <c r="P255" s="121"/>
      <c r="Q255" s="68"/>
      <c r="R255" s="69"/>
      <c r="S255" s="48"/>
      <c r="T255"/>
    </row>
    <row r="256" spans="1:20" ht="12" customHeight="1">
      <c r="A256" s="59"/>
      <c r="B256" s="65">
        <v>41</v>
      </c>
      <c r="C256" s="60" t="s">
        <v>3519</v>
      </c>
      <c r="D256" s="116" t="s">
        <v>3761</v>
      </c>
      <c r="E256" s="117" t="s">
        <v>3762</v>
      </c>
      <c r="F256" s="117" t="s">
        <v>4002</v>
      </c>
      <c r="G256" s="117" t="s">
        <v>642</v>
      </c>
      <c r="H256" s="117" t="s">
        <v>643</v>
      </c>
      <c r="I256" s="117" t="s">
        <v>644</v>
      </c>
      <c r="J256" s="117"/>
      <c r="K256" s="117"/>
      <c r="L256" s="117"/>
      <c r="M256" s="117"/>
      <c r="N256" s="117"/>
      <c r="O256" s="117"/>
      <c r="P256" s="118"/>
      <c r="Q256" s="66" t="s">
        <v>4321</v>
      </c>
      <c r="R256" s="67"/>
      <c r="S256" s="48"/>
      <c r="T256"/>
    </row>
    <row r="257" spans="1:20" ht="12" customHeight="1">
      <c r="A257" s="56" t="s">
        <v>3098</v>
      </c>
      <c r="B257" s="61"/>
      <c r="C257" s="62" t="s">
        <v>2861</v>
      </c>
      <c r="D257" s="119" t="s">
        <v>4250</v>
      </c>
      <c r="E257" s="120" t="s">
        <v>4111</v>
      </c>
      <c r="F257" s="120" t="s">
        <v>4144</v>
      </c>
      <c r="G257" s="120" t="s">
        <v>962</v>
      </c>
      <c r="H257" s="120" t="s">
        <v>645</v>
      </c>
      <c r="I257" s="120" t="s">
        <v>646</v>
      </c>
      <c r="J257" s="120"/>
      <c r="K257" s="120"/>
      <c r="L257" s="120"/>
      <c r="M257" s="120"/>
      <c r="N257" s="120"/>
      <c r="O257" s="120"/>
      <c r="P257" s="121"/>
      <c r="Q257" s="68"/>
      <c r="R257" s="69"/>
      <c r="S257" s="48"/>
      <c r="T257"/>
    </row>
    <row r="258" spans="1:20" ht="12" customHeight="1">
      <c r="A258" s="59"/>
      <c r="B258" s="65">
        <v>75</v>
      </c>
      <c r="C258" s="60" t="s">
        <v>3553</v>
      </c>
      <c r="D258" s="116" t="s">
        <v>3745</v>
      </c>
      <c r="E258" s="117" t="s">
        <v>3925</v>
      </c>
      <c r="F258" s="117" t="s">
        <v>4126</v>
      </c>
      <c r="G258" s="117" t="s">
        <v>735</v>
      </c>
      <c r="H258" s="117" t="s">
        <v>736</v>
      </c>
      <c r="I258" s="117" t="s">
        <v>737</v>
      </c>
      <c r="J258" s="117"/>
      <c r="K258" s="117"/>
      <c r="L258" s="117"/>
      <c r="M258" s="117"/>
      <c r="N258" s="117"/>
      <c r="O258" s="117"/>
      <c r="P258" s="118"/>
      <c r="Q258" s="66" t="s">
        <v>2365</v>
      </c>
      <c r="R258" s="67"/>
      <c r="S258" s="48"/>
      <c r="T258"/>
    </row>
    <row r="259" spans="1:20" ht="12" customHeight="1">
      <c r="A259" s="56" t="s">
        <v>3098</v>
      </c>
      <c r="B259" s="61"/>
      <c r="C259" s="62" t="s">
        <v>2861</v>
      </c>
      <c r="D259" s="119" t="s">
        <v>3913</v>
      </c>
      <c r="E259" s="120" t="s">
        <v>4285</v>
      </c>
      <c r="F259" s="120" t="s">
        <v>2251</v>
      </c>
      <c r="G259" s="120" t="s">
        <v>4250</v>
      </c>
      <c r="H259" s="120" t="s">
        <v>822</v>
      </c>
      <c r="I259" s="120" t="s">
        <v>823</v>
      </c>
      <c r="J259" s="120"/>
      <c r="K259" s="120"/>
      <c r="L259" s="120"/>
      <c r="M259" s="120"/>
      <c r="N259" s="120"/>
      <c r="O259" s="120"/>
      <c r="P259" s="121"/>
      <c r="Q259" s="68"/>
      <c r="R259" s="69"/>
      <c r="S259" s="48"/>
      <c r="T259"/>
    </row>
    <row r="260" spans="1:20" ht="12" customHeight="1">
      <c r="A260" s="59"/>
      <c r="B260" s="65">
        <v>84</v>
      </c>
      <c r="C260" s="60" t="s">
        <v>3562</v>
      </c>
      <c r="D260" s="116" t="s">
        <v>3900</v>
      </c>
      <c r="E260" s="117" t="s">
        <v>3901</v>
      </c>
      <c r="F260" s="117" t="s">
        <v>4092</v>
      </c>
      <c r="G260" s="117" t="s">
        <v>346</v>
      </c>
      <c r="H260" s="117" t="s">
        <v>1002</v>
      </c>
      <c r="I260" s="117"/>
      <c r="J260" s="117"/>
      <c r="K260" s="117"/>
      <c r="L260" s="117"/>
      <c r="M260" s="117"/>
      <c r="N260" s="117"/>
      <c r="O260" s="117"/>
      <c r="P260" s="118"/>
      <c r="Q260" s="66" t="s">
        <v>944</v>
      </c>
      <c r="R260" s="67"/>
      <c r="S260" s="48"/>
      <c r="T260"/>
    </row>
    <row r="261" spans="1:20" ht="12" customHeight="1">
      <c r="A261" s="56" t="s">
        <v>3100</v>
      </c>
      <c r="B261" s="61"/>
      <c r="C261" s="62" t="s">
        <v>2721</v>
      </c>
      <c r="D261" s="119" t="s">
        <v>3899</v>
      </c>
      <c r="E261" s="120" t="s">
        <v>3912</v>
      </c>
      <c r="F261" s="120" t="s">
        <v>4488</v>
      </c>
      <c r="G261" s="120" t="s">
        <v>578</v>
      </c>
      <c r="H261" s="120" t="s">
        <v>1003</v>
      </c>
      <c r="I261" s="120"/>
      <c r="J261" s="120"/>
      <c r="K261" s="120"/>
      <c r="L261" s="120"/>
      <c r="M261" s="120"/>
      <c r="N261" s="120"/>
      <c r="O261" s="120"/>
      <c r="P261" s="121"/>
      <c r="Q261" s="68"/>
      <c r="R261" s="69"/>
      <c r="S261" s="48"/>
      <c r="T261"/>
    </row>
    <row r="262" spans="1:20" ht="12" customHeight="1">
      <c r="A262" s="59"/>
      <c r="B262" s="65">
        <v>86</v>
      </c>
      <c r="C262" s="60" t="s">
        <v>3564</v>
      </c>
      <c r="D262" s="116" t="s">
        <v>3910</v>
      </c>
      <c r="E262" s="117" t="s">
        <v>3911</v>
      </c>
      <c r="F262" s="117" t="s">
        <v>4102</v>
      </c>
      <c r="G262" s="117" t="s">
        <v>488</v>
      </c>
      <c r="H262" s="117" t="s">
        <v>489</v>
      </c>
      <c r="I262" s="117"/>
      <c r="J262" s="117"/>
      <c r="K262" s="117"/>
      <c r="L262" s="117"/>
      <c r="M262" s="117"/>
      <c r="N262" s="117"/>
      <c r="O262" s="117"/>
      <c r="P262" s="118"/>
      <c r="Q262" s="66" t="s">
        <v>4321</v>
      </c>
      <c r="R262" s="67"/>
      <c r="S262" s="48"/>
      <c r="T262"/>
    </row>
    <row r="263" spans="1:20" ht="12" customHeight="1">
      <c r="A263" s="56" t="s">
        <v>3100</v>
      </c>
      <c r="B263" s="61"/>
      <c r="C263" s="62" t="s">
        <v>2970</v>
      </c>
      <c r="D263" s="119" t="s">
        <v>3904</v>
      </c>
      <c r="E263" s="120" t="s">
        <v>4104</v>
      </c>
      <c r="F263" s="120" t="s">
        <v>4497</v>
      </c>
      <c r="G263" s="120" t="s">
        <v>3899</v>
      </c>
      <c r="H263" s="120" t="s">
        <v>939</v>
      </c>
      <c r="I263" s="120"/>
      <c r="J263" s="120"/>
      <c r="K263" s="120"/>
      <c r="L263" s="120"/>
      <c r="M263" s="120"/>
      <c r="N263" s="120"/>
      <c r="O263" s="120"/>
      <c r="P263" s="121"/>
      <c r="Q263" s="68"/>
      <c r="R263" s="69"/>
      <c r="S263" s="48"/>
      <c r="T263"/>
    </row>
    <row r="264" spans="1:20" ht="12" customHeight="1">
      <c r="A264" s="59"/>
      <c r="B264" s="65">
        <v>139</v>
      </c>
      <c r="C264" s="60" t="s">
        <v>3614</v>
      </c>
      <c r="D264" s="116" t="s">
        <v>4207</v>
      </c>
      <c r="E264" s="117" t="s">
        <v>4208</v>
      </c>
      <c r="F264" s="117" t="s">
        <v>2116</v>
      </c>
      <c r="G264" s="117" t="s">
        <v>940</v>
      </c>
      <c r="H264" s="117" t="s">
        <v>941</v>
      </c>
      <c r="I264" s="117"/>
      <c r="J264" s="117"/>
      <c r="K264" s="117"/>
      <c r="L264" s="117"/>
      <c r="M264" s="117"/>
      <c r="N264" s="117"/>
      <c r="O264" s="117"/>
      <c r="P264" s="118"/>
      <c r="Q264" s="66" t="s">
        <v>942</v>
      </c>
      <c r="R264" s="67"/>
      <c r="S264" s="48"/>
      <c r="T264"/>
    </row>
    <row r="265" spans="1:20" ht="12" customHeight="1">
      <c r="A265" s="56" t="s">
        <v>3101</v>
      </c>
      <c r="B265" s="61"/>
      <c r="C265" s="62" t="s">
        <v>2729</v>
      </c>
      <c r="D265" s="119" t="s">
        <v>4358</v>
      </c>
      <c r="E265" s="120" t="s">
        <v>4359</v>
      </c>
      <c r="F265" s="120" t="s">
        <v>2262</v>
      </c>
      <c r="G265" s="120" t="s">
        <v>1004</v>
      </c>
      <c r="H265" s="120" t="s">
        <v>4157</v>
      </c>
      <c r="I265" s="120"/>
      <c r="J265" s="120"/>
      <c r="K265" s="120"/>
      <c r="L265" s="120"/>
      <c r="M265" s="120"/>
      <c r="N265" s="120"/>
      <c r="O265" s="120"/>
      <c r="P265" s="121"/>
      <c r="Q265" s="68"/>
      <c r="R265" s="69"/>
      <c r="S265" s="48"/>
      <c r="T265"/>
    </row>
    <row r="266" spans="1:20" ht="12" customHeight="1">
      <c r="A266" s="59"/>
      <c r="B266" s="65">
        <v>4</v>
      </c>
      <c r="C266" s="60" t="s">
        <v>3394</v>
      </c>
      <c r="D266" s="116" t="s">
        <v>3395</v>
      </c>
      <c r="E266" s="117" t="s">
        <v>3396</v>
      </c>
      <c r="F266" s="117" t="s">
        <v>3635</v>
      </c>
      <c r="G266" s="117" t="s">
        <v>943</v>
      </c>
      <c r="H266" s="117"/>
      <c r="I266" s="117"/>
      <c r="J266" s="117"/>
      <c r="K266" s="117"/>
      <c r="L266" s="117"/>
      <c r="M266" s="117"/>
      <c r="N266" s="117"/>
      <c r="O266" s="117"/>
      <c r="P266" s="118"/>
      <c r="Q266" s="66" t="s">
        <v>2368</v>
      </c>
      <c r="R266" s="67"/>
      <c r="S266" s="48"/>
      <c r="T266"/>
    </row>
    <row r="267" spans="1:20" ht="12" customHeight="1">
      <c r="A267" s="56" t="s">
        <v>3158</v>
      </c>
      <c r="B267" s="61"/>
      <c r="C267" s="62" t="s">
        <v>3164</v>
      </c>
      <c r="D267" s="119" t="s">
        <v>3397</v>
      </c>
      <c r="E267" s="120" t="s">
        <v>3398</v>
      </c>
      <c r="F267" s="120" t="s">
        <v>3398</v>
      </c>
      <c r="G267" s="120" t="s">
        <v>3398</v>
      </c>
      <c r="H267" s="120"/>
      <c r="I267" s="120"/>
      <c r="J267" s="120"/>
      <c r="K267" s="120"/>
      <c r="L267" s="120"/>
      <c r="M267" s="120"/>
      <c r="N267" s="120"/>
      <c r="O267" s="120"/>
      <c r="P267" s="121"/>
      <c r="Q267" s="68"/>
      <c r="R267" s="69"/>
      <c r="S267" s="48"/>
      <c r="T267"/>
    </row>
    <row r="268" spans="1:20" ht="12" customHeight="1">
      <c r="A268" s="59"/>
      <c r="B268" s="65">
        <v>25</v>
      </c>
      <c r="C268" s="60" t="s">
        <v>3452</v>
      </c>
      <c r="D268" s="116" t="s">
        <v>3453</v>
      </c>
      <c r="E268" s="117" t="s">
        <v>3454</v>
      </c>
      <c r="F268" s="117" t="s">
        <v>3789</v>
      </c>
      <c r="G268" s="117" t="s">
        <v>3718</v>
      </c>
      <c r="H268" s="117"/>
      <c r="I268" s="117"/>
      <c r="J268" s="117"/>
      <c r="K268" s="117"/>
      <c r="L268" s="117"/>
      <c r="M268" s="117"/>
      <c r="N268" s="117"/>
      <c r="O268" s="117"/>
      <c r="P268" s="118"/>
      <c r="Q268" s="66" t="s">
        <v>944</v>
      </c>
      <c r="R268" s="67"/>
      <c r="S268" s="48"/>
      <c r="T268"/>
    </row>
    <row r="269" spans="1:20" ht="12" customHeight="1">
      <c r="A269" s="56" t="s">
        <v>3105</v>
      </c>
      <c r="B269" s="61"/>
      <c r="C269" s="62" t="s">
        <v>3028</v>
      </c>
      <c r="D269" s="119" t="s">
        <v>3455</v>
      </c>
      <c r="E269" s="120" t="s">
        <v>3684</v>
      </c>
      <c r="F269" s="120" t="s">
        <v>4446</v>
      </c>
      <c r="G269" s="120" t="s">
        <v>945</v>
      </c>
      <c r="H269" s="120"/>
      <c r="I269" s="120"/>
      <c r="J269" s="120"/>
      <c r="K269" s="120"/>
      <c r="L269" s="120"/>
      <c r="M269" s="120"/>
      <c r="N269" s="120"/>
      <c r="O269" s="120"/>
      <c r="P269" s="121"/>
      <c r="Q269" s="68"/>
      <c r="R269" s="69"/>
      <c r="S269" s="48"/>
      <c r="T269"/>
    </row>
    <row r="270" spans="1:20" ht="12" customHeight="1">
      <c r="A270" s="59"/>
      <c r="B270" s="65">
        <v>19</v>
      </c>
      <c r="C270" s="60" t="s">
        <v>3464</v>
      </c>
      <c r="D270" s="116" t="s">
        <v>3465</v>
      </c>
      <c r="E270" s="117" t="s">
        <v>3466</v>
      </c>
      <c r="F270" s="117" t="s">
        <v>3664</v>
      </c>
      <c r="G270" s="117" t="s">
        <v>1005</v>
      </c>
      <c r="H270" s="117"/>
      <c r="I270" s="117"/>
      <c r="J270" s="117"/>
      <c r="K270" s="117"/>
      <c r="L270" s="117"/>
      <c r="M270" s="117"/>
      <c r="N270" s="117"/>
      <c r="O270" s="117"/>
      <c r="P270" s="118"/>
      <c r="Q270" s="66" t="s">
        <v>1631</v>
      </c>
      <c r="R270" s="67"/>
      <c r="S270" s="48"/>
      <c r="T270"/>
    </row>
    <row r="271" spans="1:20" ht="12" customHeight="1">
      <c r="A271" s="56" t="s">
        <v>3158</v>
      </c>
      <c r="B271" s="61"/>
      <c r="C271" s="62" t="s">
        <v>3181</v>
      </c>
      <c r="D271" s="119" t="s">
        <v>3785</v>
      </c>
      <c r="E271" s="120" t="s">
        <v>3467</v>
      </c>
      <c r="F271" s="120" t="s">
        <v>3796</v>
      </c>
      <c r="G271" s="120" t="s">
        <v>3898</v>
      </c>
      <c r="H271" s="120"/>
      <c r="I271" s="120"/>
      <c r="J271" s="120"/>
      <c r="K271" s="120"/>
      <c r="L271" s="120"/>
      <c r="M271" s="120"/>
      <c r="N271" s="120"/>
      <c r="O271" s="120"/>
      <c r="P271" s="121"/>
      <c r="Q271" s="68"/>
      <c r="R271" s="69"/>
      <c r="S271" s="48"/>
      <c r="T271"/>
    </row>
    <row r="272" spans="1:20" ht="12" customHeight="1">
      <c r="A272" s="59"/>
      <c r="B272" s="65">
        <v>43</v>
      </c>
      <c r="C272" s="60" t="s">
        <v>3521</v>
      </c>
      <c r="D272" s="116" t="s">
        <v>3699</v>
      </c>
      <c r="E272" s="117" t="s">
        <v>3700</v>
      </c>
      <c r="F272" s="117" t="s">
        <v>3955</v>
      </c>
      <c r="G272" s="117" t="s">
        <v>946</v>
      </c>
      <c r="H272" s="117"/>
      <c r="I272" s="117"/>
      <c r="J272" s="117"/>
      <c r="K272" s="117"/>
      <c r="L272" s="117"/>
      <c r="M272" s="117"/>
      <c r="N272" s="117"/>
      <c r="O272" s="117"/>
      <c r="P272" s="118"/>
      <c r="Q272" s="66" t="s">
        <v>2364</v>
      </c>
      <c r="R272" s="67"/>
      <c r="S272" s="48"/>
      <c r="T272"/>
    </row>
    <row r="273" spans="1:20" ht="12" customHeight="1">
      <c r="A273" s="56" t="s">
        <v>3100</v>
      </c>
      <c r="B273" s="61"/>
      <c r="C273" s="62" t="s">
        <v>3118</v>
      </c>
      <c r="D273" s="119" t="s">
        <v>3492</v>
      </c>
      <c r="E273" s="120" t="s">
        <v>3853</v>
      </c>
      <c r="F273" s="120" t="s">
        <v>4066</v>
      </c>
      <c r="G273" s="120" t="s">
        <v>374</v>
      </c>
      <c r="H273" s="120"/>
      <c r="I273" s="120"/>
      <c r="J273" s="120"/>
      <c r="K273" s="120"/>
      <c r="L273" s="120"/>
      <c r="M273" s="120"/>
      <c r="N273" s="120"/>
      <c r="O273" s="120"/>
      <c r="P273" s="121"/>
      <c r="Q273" s="68"/>
      <c r="R273" s="69"/>
      <c r="S273" s="48"/>
      <c r="T273"/>
    </row>
    <row r="274" spans="1:20" ht="12" customHeight="1">
      <c r="A274" s="59"/>
      <c r="B274" s="65">
        <v>137</v>
      </c>
      <c r="C274" s="60" t="s">
        <v>3612</v>
      </c>
      <c r="D274" s="116" t="s">
        <v>4209</v>
      </c>
      <c r="E274" s="117" t="s">
        <v>4210</v>
      </c>
      <c r="F274" s="117" t="s">
        <v>2120</v>
      </c>
      <c r="G274" s="117" t="s">
        <v>947</v>
      </c>
      <c r="H274" s="117"/>
      <c r="I274" s="117"/>
      <c r="J274" s="117"/>
      <c r="K274" s="117"/>
      <c r="L274" s="117"/>
      <c r="M274" s="117"/>
      <c r="N274" s="117"/>
      <c r="O274" s="117"/>
      <c r="P274" s="118"/>
      <c r="Q274" s="66" t="s">
        <v>2364</v>
      </c>
      <c r="R274" s="67"/>
      <c r="S274" s="48"/>
      <c r="T274"/>
    </row>
    <row r="275" spans="1:20" ht="12" customHeight="1">
      <c r="A275" s="56" t="s">
        <v>3098</v>
      </c>
      <c r="B275" s="61"/>
      <c r="C275" s="62" t="s">
        <v>2926</v>
      </c>
      <c r="D275" s="119" t="s">
        <v>4360</v>
      </c>
      <c r="E275" s="120" t="s">
        <v>4361</v>
      </c>
      <c r="F275" s="120" t="s">
        <v>2263</v>
      </c>
      <c r="G275" s="120" t="s">
        <v>807</v>
      </c>
      <c r="H275" s="120"/>
      <c r="I275" s="120"/>
      <c r="J275" s="120"/>
      <c r="K275" s="120"/>
      <c r="L275" s="120"/>
      <c r="M275" s="120"/>
      <c r="N275" s="120"/>
      <c r="O275" s="120"/>
      <c r="P275" s="121"/>
      <c r="Q275" s="68"/>
      <c r="R275" s="69"/>
      <c r="S275" s="48"/>
      <c r="T275"/>
    </row>
    <row r="276" spans="1:20" ht="12" customHeight="1">
      <c r="A276" s="59"/>
      <c r="B276" s="65">
        <v>102</v>
      </c>
      <c r="C276" s="60" t="s">
        <v>3579</v>
      </c>
      <c r="D276" s="116" t="s">
        <v>3932</v>
      </c>
      <c r="E276" s="117" t="s">
        <v>3933</v>
      </c>
      <c r="F276" s="117" t="s">
        <v>4316</v>
      </c>
      <c r="G276" s="117" t="s">
        <v>948</v>
      </c>
      <c r="H276" s="117"/>
      <c r="I276" s="117"/>
      <c r="J276" s="117"/>
      <c r="K276" s="117"/>
      <c r="L276" s="117"/>
      <c r="M276" s="117"/>
      <c r="N276" s="117"/>
      <c r="O276" s="117"/>
      <c r="P276" s="118"/>
      <c r="Q276" s="66" t="s">
        <v>2367</v>
      </c>
      <c r="R276" s="67"/>
      <c r="S276" s="48"/>
      <c r="T276"/>
    </row>
    <row r="277" spans="1:20" ht="12" customHeight="1">
      <c r="A277" s="56" t="s">
        <v>3101</v>
      </c>
      <c r="B277" s="61"/>
      <c r="C277" s="62" t="s">
        <v>2729</v>
      </c>
      <c r="D277" s="119" t="s">
        <v>4318</v>
      </c>
      <c r="E277" s="120" t="s">
        <v>4319</v>
      </c>
      <c r="F277" s="120" t="s">
        <v>2279</v>
      </c>
      <c r="G277" s="120" t="s">
        <v>4318</v>
      </c>
      <c r="H277" s="120"/>
      <c r="I277" s="120"/>
      <c r="J277" s="120"/>
      <c r="K277" s="120"/>
      <c r="L277" s="120"/>
      <c r="M277" s="120"/>
      <c r="N277" s="120"/>
      <c r="O277" s="120"/>
      <c r="P277" s="121"/>
      <c r="Q277" s="68"/>
      <c r="R277" s="69"/>
      <c r="S277" s="48"/>
      <c r="T277"/>
    </row>
    <row r="278" spans="1:20" ht="12" customHeight="1">
      <c r="A278" s="59"/>
      <c r="B278" s="65">
        <v>56</v>
      </c>
      <c r="C278" s="60" t="s">
        <v>3534</v>
      </c>
      <c r="D278" s="116" t="s">
        <v>3908</v>
      </c>
      <c r="E278" s="117" t="s">
        <v>2302</v>
      </c>
      <c r="F278" s="117" t="s">
        <v>2303</v>
      </c>
      <c r="G278" s="117" t="s">
        <v>456</v>
      </c>
      <c r="H278" s="117"/>
      <c r="I278" s="117"/>
      <c r="J278" s="117"/>
      <c r="K278" s="117"/>
      <c r="L278" s="117"/>
      <c r="M278" s="117"/>
      <c r="N278" s="117"/>
      <c r="O278" s="117"/>
      <c r="P278" s="118"/>
      <c r="Q278" s="66" t="s">
        <v>944</v>
      </c>
      <c r="R278" s="67"/>
      <c r="S278" s="48"/>
      <c r="T278"/>
    </row>
    <row r="279" spans="1:20" ht="12" customHeight="1">
      <c r="A279" s="56" t="s">
        <v>3100</v>
      </c>
      <c r="B279" s="61"/>
      <c r="C279" s="62" t="s">
        <v>3118</v>
      </c>
      <c r="D279" s="119" t="s">
        <v>4085</v>
      </c>
      <c r="E279" s="120" t="s">
        <v>2305</v>
      </c>
      <c r="F279" s="120" t="s">
        <v>2306</v>
      </c>
      <c r="G279" s="120" t="s">
        <v>949</v>
      </c>
      <c r="H279" s="120"/>
      <c r="I279" s="120"/>
      <c r="J279" s="120"/>
      <c r="K279" s="120"/>
      <c r="L279" s="120"/>
      <c r="M279" s="120"/>
      <c r="N279" s="120"/>
      <c r="O279" s="120"/>
      <c r="P279" s="121"/>
      <c r="Q279" s="68"/>
      <c r="R279" s="69"/>
      <c r="S279" s="48"/>
      <c r="T279"/>
    </row>
    <row r="280" spans="1:20" ht="12" customHeight="1">
      <c r="A280" s="59"/>
      <c r="B280" s="65">
        <v>101</v>
      </c>
      <c r="C280" s="60" t="s">
        <v>3578</v>
      </c>
      <c r="D280" s="116" t="s">
        <v>3771</v>
      </c>
      <c r="E280" s="117" t="s">
        <v>2315</v>
      </c>
      <c r="F280" s="117" t="s">
        <v>2316</v>
      </c>
      <c r="G280" s="117" t="s">
        <v>950</v>
      </c>
      <c r="H280" s="117"/>
      <c r="I280" s="117"/>
      <c r="J280" s="117"/>
      <c r="K280" s="117"/>
      <c r="L280" s="117"/>
      <c r="M280" s="117"/>
      <c r="N280" s="117"/>
      <c r="O280" s="117"/>
      <c r="P280" s="118"/>
      <c r="Q280" s="66" t="s">
        <v>942</v>
      </c>
      <c r="R280" s="67"/>
      <c r="S280" s="48"/>
      <c r="T280"/>
    </row>
    <row r="281" spans="1:20" ht="12" customHeight="1">
      <c r="A281" s="56" t="s">
        <v>3101</v>
      </c>
      <c r="B281" s="61"/>
      <c r="C281" s="62" t="s">
        <v>2911</v>
      </c>
      <c r="D281" s="119" t="s">
        <v>4426</v>
      </c>
      <c r="E281" s="120" t="s">
        <v>2318</v>
      </c>
      <c r="F281" s="120" t="s">
        <v>2319</v>
      </c>
      <c r="G281" s="120" t="s">
        <v>4108</v>
      </c>
      <c r="H281" s="120"/>
      <c r="I281" s="120"/>
      <c r="J281" s="120"/>
      <c r="K281" s="120"/>
      <c r="L281" s="120"/>
      <c r="M281" s="120"/>
      <c r="N281" s="120"/>
      <c r="O281" s="120"/>
      <c r="P281" s="121"/>
      <c r="Q281" s="68"/>
      <c r="R281" s="69"/>
      <c r="S281" s="48"/>
      <c r="T281"/>
    </row>
    <row r="282" spans="1:20" ht="12" customHeight="1">
      <c r="A282" s="59"/>
      <c r="B282" s="65">
        <v>121</v>
      </c>
      <c r="C282" s="60" t="s">
        <v>3503</v>
      </c>
      <c r="D282" s="116" t="s">
        <v>3504</v>
      </c>
      <c r="E282" s="117" t="s">
        <v>2325</v>
      </c>
      <c r="F282" s="117" t="s">
        <v>2326</v>
      </c>
      <c r="G282" s="117" t="s">
        <v>951</v>
      </c>
      <c r="H282" s="117"/>
      <c r="I282" s="117"/>
      <c r="J282" s="117"/>
      <c r="K282" s="117"/>
      <c r="L282" s="117"/>
      <c r="M282" s="117"/>
      <c r="N282" s="117"/>
      <c r="O282" s="117"/>
      <c r="P282" s="118"/>
      <c r="Q282" s="66" t="s">
        <v>2365</v>
      </c>
      <c r="R282" s="67"/>
      <c r="S282" s="48"/>
      <c r="T282"/>
    </row>
    <row r="283" spans="1:20" ht="12" customHeight="1">
      <c r="A283" s="56" t="s">
        <v>3099</v>
      </c>
      <c r="B283" s="61"/>
      <c r="C283" s="62" t="s">
        <v>3188</v>
      </c>
      <c r="D283" s="119" t="s">
        <v>4442</v>
      </c>
      <c r="E283" s="120" t="s">
        <v>2328</v>
      </c>
      <c r="F283" s="120" t="s">
        <v>2173</v>
      </c>
      <c r="G283" s="120" t="s">
        <v>931</v>
      </c>
      <c r="H283" s="120"/>
      <c r="I283" s="120"/>
      <c r="J283" s="120"/>
      <c r="K283" s="120"/>
      <c r="L283" s="120"/>
      <c r="M283" s="120"/>
      <c r="N283" s="120"/>
      <c r="O283" s="120"/>
      <c r="P283" s="121"/>
      <c r="Q283" s="68"/>
      <c r="R283" s="69"/>
      <c r="S283" s="48"/>
      <c r="T283"/>
    </row>
    <row r="284" spans="1:20" ht="12" customHeight="1">
      <c r="A284" s="59"/>
      <c r="B284" s="65">
        <v>87</v>
      </c>
      <c r="C284" s="60" t="s">
        <v>3565</v>
      </c>
      <c r="D284" s="116" t="s">
        <v>2338</v>
      </c>
      <c r="E284" s="117" t="s">
        <v>2339</v>
      </c>
      <c r="F284" s="117" t="s">
        <v>2294</v>
      </c>
      <c r="G284" s="117" t="s">
        <v>391</v>
      </c>
      <c r="H284" s="117"/>
      <c r="I284" s="117"/>
      <c r="J284" s="117"/>
      <c r="K284" s="117"/>
      <c r="L284" s="117"/>
      <c r="M284" s="117"/>
      <c r="N284" s="117"/>
      <c r="O284" s="117"/>
      <c r="P284" s="118"/>
      <c r="Q284" s="66" t="s">
        <v>4321</v>
      </c>
      <c r="R284" s="67"/>
      <c r="S284" s="48"/>
      <c r="T284"/>
    </row>
    <row r="285" spans="1:20" ht="12" customHeight="1">
      <c r="A285" s="56" t="s">
        <v>3098</v>
      </c>
      <c r="B285" s="61"/>
      <c r="C285" s="62" t="s">
        <v>2726</v>
      </c>
      <c r="D285" s="119" t="s">
        <v>2341</v>
      </c>
      <c r="E285" s="120" t="s">
        <v>2342</v>
      </c>
      <c r="F285" s="120" t="s">
        <v>2296</v>
      </c>
      <c r="G285" s="120" t="s">
        <v>1006</v>
      </c>
      <c r="H285" s="120"/>
      <c r="I285" s="120"/>
      <c r="J285" s="120"/>
      <c r="K285" s="120"/>
      <c r="L285" s="120"/>
      <c r="M285" s="120"/>
      <c r="N285" s="120"/>
      <c r="O285" s="120"/>
      <c r="P285" s="121"/>
      <c r="Q285" s="68"/>
      <c r="R285" s="69"/>
      <c r="S285" s="48"/>
      <c r="T285"/>
    </row>
    <row r="286" spans="1:20" ht="12" customHeight="1">
      <c r="A286" s="59"/>
      <c r="B286" s="65">
        <v>33</v>
      </c>
      <c r="C286" s="60" t="s">
        <v>3511</v>
      </c>
      <c r="D286" s="116" t="s">
        <v>3767</v>
      </c>
      <c r="E286" s="117" t="s">
        <v>3768</v>
      </c>
      <c r="F286" s="117" t="s">
        <v>2345</v>
      </c>
      <c r="G286" s="117" t="s">
        <v>392</v>
      </c>
      <c r="H286" s="117"/>
      <c r="I286" s="117"/>
      <c r="J286" s="117"/>
      <c r="K286" s="117"/>
      <c r="L286" s="117"/>
      <c r="M286" s="117"/>
      <c r="N286" s="117"/>
      <c r="O286" s="117"/>
      <c r="P286" s="118"/>
      <c r="Q286" s="66" t="s">
        <v>4321</v>
      </c>
      <c r="R286" s="67"/>
      <c r="S286" s="48"/>
      <c r="T286"/>
    </row>
    <row r="287" spans="1:20" ht="12" customHeight="1">
      <c r="A287" s="56" t="s">
        <v>3102</v>
      </c>
      <c r="B287" s="61"/>
      <c r="C287" s="62" t="s">
        <v>3154</v>
      </c>
      <c r="D287" s="119" t="s">
        <v>2347</v>
      </c>
      <c r="E287" s="120" t="s">
        <v>2348</v>
      </c>
      <c r="F287" s="120" t="s">
        <v>2349</v>
      </c>
      <c r="G287" s="120" t="s">
        <v>1007</v>
      </c>
      <c r="H287" s="120"/>
      <c r="I287" s="120"/>
      <c r="J287" s="120"/>
      <c r="K287" s="120"/>
      <c r="L287" s="120"/>
      <c r="M287" s="120"/>
      <c r="N287" s="120"/>
      <c r="O287" s="120"/>
      <c r="P287" s="121"/>
      <c r="Q287" s="68"/>
      <c r="R287" s="69"/>
      <c r="S287" s="48"/>
      <c r="T287"/>
    </row>
    <row r="288" spans="1:20" ht="12" customHeight="1">
      <c r="A288" s="59"/>
      <c r="B288" s="65">
        <v>10</v>
      </c>
      <c r="C288" s="60" t="s">
        <v>3437</v>
      </c>
      <c r="D288" s="116" t="s">
        <v>3438</v>
      </c>
      <c r="E288" s="117" t="s">
        <v>3439</v>
      </c>
      <c r="F288" s="117" t="s">
        <v>3657</v>
      </c>
      <c r="G288" s="117"/>
      <c r="H288" s="117"/>
      <c r="I288" s="117"/>
      <c r="J288" s="117"/>
      <c r="K288" s="117"/>
      <c r="L288" s="117"/>
      <c r="M288" s="117"/>
      <c r="N288" s="117"/>
      <c r="O288" s="117"/>
      <c r="P288" s="118"/>
      <c r="Q288" s="66" t="s">
        <v>4321</v>
      </c>
      <c r="R288" s="67"/>
      <c r="S288" s="48"/>
      <c r="T288"/>
    </row>
    <row r="289" spans="1:20" ht="12" customHeight="1">
      <c r="A289" s="56" t="s">
        <v>3158</v>
      </c>
      <c r="B289" s="61"/>
      <c r="C289" s="62" t="s">
        <v>3164</v>
      </c>
      <c r="D289" s="119" t="s">
        <v>3659</v>
      </c>
      <c r="E289" s="120" t="s">
        <v>3441</v>
      </c>
      <c r="F289" s="120" t="s">
        <v>3432</v>
      </c>
      <c r="G289" s="120"/>
      <c r="H289" s="120"/>
      <c r="I289" s="120"/>
      <c r="J289" s="120"/>
      <c r="K289" s="120"/>
      <c r="L289" s="120"/>
      <c r="M289" s="120"/>
      <c r="N289" s="120"/>
      <c r="O289" s="120"/>
      <c r="P289" s="121"/>
      <c r="Q289" s="68"/>
      <c r="R289" s="69"/>
      <c r="S289" s="48"/>
      <c r="T289"/>
    </row>
    <row r="290" spans="1:20" ht="12" customHeight="1">
      <c r="A290" s="59"/>
      <c r="B290" s="65">
        <v>48</v>
      </c>
      <c r="C290" s="60" t="s">
        <v>3526</v>
      </c>
      <c r="D290" s="116" t="s">
        <v>3707</v>
      </c>
      <c r="E290" s="117" t="s">
        <v>3708</v>
      </c>
      <c r="F290" s="117" t="s">
        <v>3664</v>
      </c>
      <c r="G290" s="117"/>
      <c r="H290" s="117"/>
      <c r="I290" s="117"/>
      <c r="J290" s="117"/>
      <c r="K290" s="117"/>
      <c r="L290" s="117"/>
      <c r="M290" s="117"/>
      <c r="N290" s="117"/>
      <c r="O290" s="117"/>
      <c r="P290" s="118"/>
      <c r="Q290" s="66" t="s">
        <v>952</v>
      </c>
      <c r="R290" s="67"/>
      <c r="S290" s="48"/>
      <c r="T290"/>
    </row>
    <row r="291" spans="1:20" ht="12" customHeight="1">
      <c r="A291" s="56" t="s">
        <v>3158</v>
      </c>
      <c r="B291" s="61"/>
      <c r="C291" s="62" t="s">
        <v>3164</v>
      </c>
      <c r="D291" s="119" t="s">
        <v>3440</v>
      </c>
      <c r="E291" s="120" t="s">
        <v>3856</v>
      </c>
      <c r="F291" s="120" t="s">
        <v>3796</v>
      </c>
      <c r="G291" s="120"/>
      <c r="H291" s="120"/>
      <c r="I291" s="120"/>
      <c r="J291" s="120"/>
      <c r="K291" s="120"/>
      <c r="L291" s="120"/>
      <c r="M291" s="120"/>
      <c r="N291" s="120"/>
      <c r="O291" s="120"/>
      <c r="P291" s="121"/>
      <c r="Q291" s="68"/>
      <c r="R291" s="69"/>
      <c r="S291" s="48"/>
      <c r="T291"/>
    </row>
    <row r="292" spans="1:20" ht="12" customHeight="1">
      <c r="A292" s="59"/>
      <c r="B292" s="65">
        <v>103</v>
      </c>
      <c r="C292" s="60" t="s">
        <v>3580</v>
      </c>
      <c r="D292" s="116" t="s">
        <v>3920</v>
      </c>
      <c r="E292" s="117" t="s">
        <v>3921</v>
      </c>
      <c r="F292" s="117" t="s">
        <v>4289</v>
      </c>
      <c r="G292" s="117"/>
      <c r="H292" s="117"/>
      <c r="I292" s="117"/>
      <c r="J292" s="117"/>
      <c r="K292" s="117"/>
      <c r="L292" s="117"/>
      <c r="M292" s="117"/>
      <c r="N292" s="117"/>
      <c r="O292" s="117"/>
      <c r="P292" s="118"/>
      <c r="Q292" s="66" t="s">
        <v>2367</v>
      </c>
      <c r="R292" s="67"/>
      <c r="S292" s="48"/>
      <c r="T292"/>
    </row>
    <row r="293" spans="1:20" ht="12" customHeight="1">
      <c r="A293" s="56" t="s">
        <v>3101</v>
      </c>
      <c r="B293" s="61"/>
      <c r="C293" s="62" t="s">
        <v>2911</v>
      </c>
      <c r="D293" s="119" t="s">
        <v>4292</v>
      </c>
      <c r="E293" s="120" t="s">
        <v>3931</v>
      </c>
      <c r="F293" s="120" t="s">
        <v>4108</v>
      </c>
      <c r="G293" s="120"/>
      <c r="H293" s="120"/>
      <c r="I293" s="120"/>
      <c r="J293" s="120"/>
      <c r="K293" s="120"/>
      <c r="L293" s="120"/>
      <c r="M293" s="120"/>
      <c r="N293" s="120"/>
      <c r="O293" s="120"/>
      <c r="P293" s="121"/>
      <c r="Q293" s="68"/>
      <c r="R293" s="69"/>
      <c r="S293" s="48"/>
      <c r="T293"/>
    </row>
    <row r="294" spans="1:20" ht="12" customHeight="1">
      <c r="A294" s="59"/>
      <c r="B294" s="65">
        <v>109</v>
      </c>
      <c r="C294" s="60" t="s">
        <v>3585</v>
      </c>
      <c r="D294" s="116" t="s">
        <v>4191</v>
      </c>
      <c r="E294" s="117" t="s">
        <v>4192</v>
      </c>
      <c r="F294" s="117" t="s">
        <v>4245</v>
      </c>
      <c r="G294" s="117"/>
      <c r="H294" s="117"/>
      <c r="I294" s="117"/>
      <c r="J294" s="117"/>
      <c r="K294" s="117"/>
      <c r="L294" s="117"/>
      <c r="M294" s="117"/>
      <c r="N294" s="117"/>
      <c r="O294" s="117"/>
      <c r="P294" s="118"/>
      <c r="Q294" s="66" t="s">
        <v>394</v>
      </c>
      <c r="R294" s="67"/>
      <c r="S294" s="48"/>
      <c r="T294"/>
    </row>
    <row r="295" spans="1:20" ht="12" customHeight="1">
      <c r="A295" s="56" t="s">
        <v>3098</v>
      </c>
      <c r="B295" s="61"/>
      <c r="C295" s="62" t="s">
        <v>3124</v>
      </c>
      <c r="D295" s="119" t="s">
        <v>4242</v>
      </c>
      <c r="E295" s="120" t="s">
        <v>4287</v>
      </c>
      <c r="F295" s="120" t="s">
        <v>2078</v>
      </c>
      <c r="G295" s="120"/>
      <c r="H295" s="120"/>
      <c r="I295" s="120"/>
      <c r="J295" s="120"/>
      <c r="K295" s="120"/>
      <c r="L295" s="120"/>
      <c r="M295" s="120"/>
      <c r="N295" s="120"/>
      <c r="O295" s="120"/>
      <c r="P295" s="121"/>
      <c r="Q295" s="68"/>
      <c r="R295" s="69"/>
      <c r="S295" s="48"/>
      <c r="T295"/>
    </row>
    <row r="296" spans="1:20" ht="12" customHeight="1">
      <c r="A296" s="59"/>
      <c r="B296" s="65">
        <v>104</v>
      </c>
      <c r="C296" s="60" t="s">
        <v>3500</v>
      </c>
      <c r="D296" s="116" t="s">
        <v>3501</v>
      </c>
      <c r="E296" s="117" t="s">
        <v>2302</v>
      </c>
      <c r="F296" s="117" t="s">
        <v>2303</v>
      </c>
      <c r="G296" s="117"/>
      <c r="H296" s="117"/>
      <c r="I296" s="117"/>
      <c r="J296" s="117"/>
      <c r="K296" s="117"/>
      <c r="L296" s="117"/>
      <c r="M296" s="117"/>
      <c r="N296" s="117"/>
      <c r="O296" s="117"/>
      <c r="P296" s="118"/>
      <c r="Q296" s="66" t="s">
        <v>4434</v>
      </c>
      <c r="R296" s="67"/>
      <c r="S296" s="48"/>
      <c r="T296"/>
    </row>
    <row r="297" spans="1:20" ht="12" customHeight="1">
      <c r="A297" s="56" t="s">
        <v>3100</v>
      </c>
      <c r="B297" s="61"/>
      <c r="C297" s="62" t="s">
        <v>2744</v>
      </c>
      <c r="D297" s="119" t="s">
        <v>4428</v>
      </c>
      <c r="E297" s="120" t="s">
        <v>2305</v>
      </c>
      <c r="F297" s="120" t="s">
        <v>2306</v>
      </c>
      <c r="G297" s="120"/>
      <c r="H297" s="120"/>
      <c r="I297" s="120"/>
      <c r="J297" s="120"/>
      <c r="K297" s="120"/>
      <c r="L297" s="120"/>
      <c r="M297" s="120"/>
      <c r="N297" s="120"/>
      <c r="O297" s="120"/>
      <c r="P297" s="121"/>
      <c r="Q297" s="68"/>
      <c r="R297" s="69"/>
      <c r="S297" s="48"/>
      <c r="T297"/>
    </row>
    <row r="298" spans="1:20" ht="12" customHeight="1">
      <c r="A298" s="59"/>
      <c r="B298" s="65">
        <v>54</v>
      </c>
      <c r="C298" s="60" t="s">
        <v>3532</v>
      </c>
      <c r="D298" s="116" t="s">
        <v>3754</v>
      </c>
      <c r="E298" s="117" t="s">
        <v>3766</v>
      </c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8"/>
      <c r="Q298" s="66" t="s">
        <v>2363</v>
      </c>
      <c r="R298" s="67"/>
      <c r="S298" s="48"/>
      <c r="T298"/>
    </row>
    <row r="299" spans="1:20" ht="12" customHeight="1">
      <c r="A299" s="56" t="s">
        <v>3098</v>
      </c>
      <c r="B299" s="61"/>
      <c r="C299" s="62" t="s">
        <v>2685</v>
      </c>
      <c r="D299" s="119" t="s">
        <v>4322</v>
      </c>
      <c r="E299" s="120" t="s">
        <v>4148</v>
      </c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1"/>
      <c r="Q299" s="68"/>
      <c r="R299" s="69"/>
      <c r="S299" s="48"/>
      <c r="T299"/>
    </row>
    <row r="300" spans="1:20" ht="12" customHeight="1">
      <c r="A300" s="59"/>
      <c r="B300" s="65">
        <v>76</v>
      </c>
      <c r="C300" s="60" t="s">
        <v>3554</v>
      </c>
      <c r="D300" s="116" t="s">
        <v>4423</v>
      </c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8"/>
      <c r="Q300" s="66" t="s">
        <v>2364</v>
      </c>
      <c r="R300" s="67"/>
      <c r="S300" s="48"/>
      <c r="T300"/>
    </row>
    <row r="301" spans="1:20" ht="12" customHeight="1">
      <c r="A301" s="56" t="s">
        <v>3100</v>
      </c>
      <c r="B301" s="61"/>
      <c r="C301" s="62" t="s">
        <v>3130</v>
      </c>
      <c r="D301" s="119" t="s">
        <v>3724</v>
      </c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1"/>
      <c r="Q301" s="68"/>
      <c r="R301" s="69"/>
      <c r="S301" s="48"/>
      <c r="T301"/>
    </row>
    <row r="302" spans="1:20" ht="12" customHeight="1">
      <c r="A302" s="59"/>
      <c r="B302" s="65">
        <v>99</v>
      </c>
      <c r="C302" s="60" t="s">
        <v>3576</v>
      </c>
      <c r="D302" s="116" t="s">
        <v>4424</v>
      </c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8"/>
      <c r="Q302" s="66" t="s">
        <v>4321</v>
      </c>
      <c r="R302" s="67"/>
      <c r="S302" s="48"/>
      <c r="T302"/>
    </row>
    <row r="303" spans="1:20" ht="12" customHeight="1">
      <c r="A303" s="56" t="s">
        <v>3098</v>
      </c>
      <c r="B303" s="61"/>
      <c r="C303" s="62" t="s">
        <v>2560</v>
      </c>
      <c r="D303" s="119" t="s">
        <v>4425</v>
      </c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1"/>
      <c r="Q303" s="68"/>
      <c r="R303" s="69"/>
      <c r="S303" s="48"/>
      <c r="T303"/>
    </row>
    <row r="304" spans="1:20" ht="12" customHeight="1">
      <c r="A304" s="59"/>
      <c r="B304" s="65">
        <v>130</v>
      </c>
      <c r="C304" s="60" t="s">
        <v>3605</v>
      </c>
      <c r="D304" s="116" t="s">
        <v>4431</v>
      </c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8"/>
      <c r="Q304" s="66" t="s">
        <v>4434</v>
      </c>
      <c r="R304" s="67"/>
      <c r="S304" s="48"/>
      <c r="T304"/>
    </row>
    <row r="305" spans="1:20" ht="12" customHeight="1">
      <c r="A305" s="56" t="s">
        <v>3098</v>
      </c>
      <c r="B305" s="61"/>
      <c r="C305" s="62" t="s">
        <v>2868</v>
      </c>
      <c r="D305" s="119" t="s">
        <v>4432</v>
      </c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1"/>
      <c r="Q305" s="68"/>
      <c r="R305" s="69"/>
      <c r="S305" s="48"/>
      <c r="T305"/>
    </row>
    <row r="306" spans="1:20" ht="12" customHeight="1">
      <c r="A306" s="59"/>
      <c r="B306" s="65">
        <v>145</v>
      </c>
      <c r="C306" s="60" t="s">
        <v>3620</v>
      </c>
      <c r="D306" s="116" t="s">
        <v>4433</v>
      </c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8"/>
      <c r="Q306" s="66" t="s">
        <v>4434</v>
      </c>
      <c r="R306" s="67"/>
      <c r="S306" s="48"/>
      <c r="T306"/>
    </row>
    <row r="307" spans="1:20" ht="12" customHeight="1">
      <c r="A307" s="56" t="s">
        <v>3108</v>
      </c>
      <c r="B307" s="61"/>
      <c r="C307" s="62" t="s">
        <v>3058</v>
      </c>
      <c r="D307" s="119" t="s">
        <v>4435</v>
      </c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1"/>
      <c r="Q307" s="68"/>
      <c r="R307" s="69"/>
      <c r="S307" s="48"/>
      <c r="T307"/>
    </row>
    <row r="308" spans="1:20" ht="12" customHeight="1">
      <c r="A308" s="59"/>
      <c r="B308" s="65">
        <v>156</v>
      </c>
      <c r="C308" s="60" t="s">
        <v>3631</v>
      </c>
      <c r="D308" s="116" t="s">
        <v>4438</v>
      </c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8"/>
      <c r="Q308" s="66" t="s">
        <v>4434</v>
      </c>
      <c r="R308" s="67"/>
      <c r="S308" s="48"/>
      <c r="T308"/>
    </row>
    <row r="309" spans="1:20" ht="12" customHeight="1">
      <c r="A309" s="56" t="s">
        <v>3108</v>
      </c>
      <c r="B309" s="61"/>
      <c r="C309" s="62" t="s">
        <v>2827</v>
      </c>
      <c r="D309" s="119" t="s">
        <v>4439</v>
      </c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1"/>
      <c r="Q309" s="68"/>
      <c r="R309" s="69"/>
      <c r="S309" s="48"/>
      <c r="T309"/>
    </row>
    <row r="310" spans="1:20" ht="12" customHeight="1">
      <c r="A310" s="59"/>
      <c r="B310" s="65">
        <v>83</v>
      </c>
      <c r="C310" s="60" t="s">
        <v>3561</v>
      </c>
      <c r="D310" s="116" t="s">
        <v>4440</v>
      </c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8"/>
      <c r="Q310" s="66" t="s">
        <v>2365</v>
      </c>
      <c r="R310" s="67"/>
      <c r="S310" s="48"/>
      <c r="T310"/>
    </row>
    <row r="311" spans="1:20" ht="12" customHeight="1">
      <c r="A311" s="56" t="s">
        <v>3098</v>
      </c>
      <c r="B311" s="61"/>
      <c r="C311" s="62" t="s">
        <v>2868</v>
      </c>
      <c r="D311" s="119" t="s">
        <v>4441</v>
      </c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1"/>
      <c r="Q311" s="68"/>
      <c r="R311" s="69"/>
      <c r="S311" s="48"/>
      <c r="T311"/>
    </row>
    <row r="312" spans="1:20" ht="12" customHeight="1">
      <c r="A312" s="59"/>
      <c r="B312" s="65">
        <v>16</v>
      </c>
      <c r="C312" s="60" t="s">
        <v>3508</v>
      </c>
      <c r="D312" s="116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8"/>
      <c r="Q312" s="66" t="s">
        <v>2366</v>
      </c>
      <c r="R312" s="67"/>
      <c r="S312" s="48"/>
      <c r="T312"/>
    </row>
    <row r="313" spans="1:20" ht="12" customHeight="1">
      <c r="A313" s="56" t="s">
        <v>3158</v>
      </c>
      <c r="B313" s="61"/>
      <c r="C313" s="62" t="s">
        <v>3116</v>
      </c>
      <c r="D313" s="119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1"/>
      <c r="Q313" s="68"/>
      <c r="R313" s="69"/>
      <c r="S313" s="48"/>
      <c r="T313"/>
    </row>
    <row r="314" spans="1:20" ht="12" customHeight="1">
      <c r="A314" s="59"/>
      <c r="B314" s="65">
        <v>98</v>
      </c>
      <c r="C314" s="60" t="s">
        <v>3575</v>
      </c>
      <c r="D314" s="116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8"/>
      <c r="Q314" s="66" t="s">
        <v>2367</v>
      </c>
      <c r="R314" s="67"/>
      <c r="S314" s="48"/>
      <c r="T314"/>
    </row>
    <row r="315" spans="1:20" ht="12" customHeight="1">
      <c r="A315" s="56" t="s">
        <v>3098</v>
      </c>
      <c r="B315" s="61"/>
      <c r="C315" s="62" t="s">
        <v>2737</v>
      </c>
      <c r="D315" s="119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1"/>
      <c r="Q315" s="68"/>
      <c r="R315" s="69"/>
      <c r="S315" s="48"/>
      <c r="T315"/>
    </row>
    <row r="316" spans="1:20" ht="12" customHeight="1">
      <c r="A316" s="59"/>
      <c r="B316" s="65">
        <v>122</v>
      </c>
      <c r="C316" s="60" t="s">
        <v>3597</v>
      </c>
      <c r="D316" s="116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8"/>
      <c r="Q316" s="66" t="s">
        <v>4321</v>
      </c>
      <c r="R316" s="67"/>
      <c r="S316" s="48"/>
      <c r="T316"/>
    </row>
    <row r="317" spans="1:20" ht="12" customHeight="1">
      <c r="A317" s="56" t="s">
        <v>3098</v>
      </c>
      <c r="B317" s="61"/>
      <c r="C317" s="62" t="s">
        <v>2773</v>
      </c>
      <c r="D317" s="119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1"/>
      <c r="Q317" s="68"/>
      <c r="R317" s="69"/>
      <c r="S317" s="48"/>
      <c r="T317"/>
    </row>
    <row r="318" spans="1:20" ht="12" customHeight="1">
      <c r="A318" s="59"/>
      <c r="B318" s="65">
        <v>127</v>
      </c>
      <c r="C318" s="60" t="s">
        <v>3602</v>
      </c>
      <c r="D318" s="116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8"/>
      <c r="Q318" s="66" t="s">
        <v>2368</v>
      </c>
      <c r="R318" s="67"/>
      <c r="S318" s="48"/>
      <c r="T318"/>
    </row>
    <row r="319" spans="1:20" ht="12" customHeight="1">
      <c r="A319" s="56" t="s">
        <v>3098</v>
      </c>
      <c r="B319" s="61"/>
      <c r="C319" s="62" t="s">
        <v>2962</v>
      </c>
      <c r="D319" s="119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1"/>
      <c r="Q319" s="68"/>
      <c r="R319" s="69"/>
      <c r="S319" s="48"/>
      <c r="T319"/>
    </row>
  </sheetData>
  <sheetProtection/>
  <mergeCells count="4">
    <mergeCell ref="D6:P6"/>
    <mergeCell ref="A2:R2"/>
    <mergeCell ref="A3:R3"/>
    <mergeCell ref="A4:R4"/>
  </mergeCells>
  <printOptions horizontalCentered="1"/>
  <pageMargins left="0" right="0" top="0" bottom="0" header="0" footer="0"/>
  <pageSetup horizontalDpi="360" verticalDpi="360" orientation="landscape" paperSize="9" r:id="rId1"/>
  <rowBreaks count="5" manualBreakCount="5">
    <brk id="45" max="17" man="1"/>
    <brk id="89" max="17" man="1"/>
    <brk id="133" max="17" man="1"/>
    <brk id="177" max="17" man="1"/>
    <brk id="22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">
      <selection activeCell="A5" sqref="A5"/>
    </sheetView>
  </sheetViews>
  <sheetFormatPr defaultColWidth="9.140625" defaultRowHeight="12.75" outlineLevelCol="1"/>
  <cols>
    <col min="1" max="1" width="4.7109375" style="196" customWidth="1"/>
    <col min="2" max="2" width="6.57421875" style="107" customWidth="1"/>
    <col min="3" max="3" width="5.57421875" style="108" customWidth="1"/>
    <col min="4" max="4" width="20.140625" style="106" customWidth="1"/>
    <col min="5" max="5" width="17.421875" style="106" customWidth="1"/>
    <col min="6" max="6" width="10.8515625" style="108" customWidth="1"/>
    <col min="7" max="7" width="22.57421875" style="109" customWidth="1"/>
    <col min="8" max="8" width="13.140625" style="204" customWidth="1"/>
    <col min="9" max="9" width="6.140625" style="205" hidden="1" customWidth="1" outlineLevel="1"/>
    <col min="10" max="10" width="5.28125" style="133" hidden="1" customWidth="1" outlineLevel="1"/>
    <col min="11" max="11" width="10.57421875" style="108" hidden="1" customWidth="1" outlineLevel="1"/>
    <col min="12" max="12" width="9.140625" style="106" customWidth="1" collapsed="1"/>
    <col min="13" max="16384" width="9.140625" style="106" customWidth="1"/>
  </cols>
  <sheetData>
    <row r="1" spans="1:12" ht="14.25" customHeight="1">
      <c r="A1" s="308" t="str">
        <f>Startlist!$A1</f>
        <v>52. Saaremaa Rally 2019</v>
      </c>
      <c r="B1" s="309"/>
      <c r="C1" s="309"/>
      <c r="D1" s="309"/>
      <c r="E1" s="309"/>
      <c r="F1" s="309"/>
      <c r="G1" s="309"/>
      <c r="H1" s="200"/>
      <c r="I1" s="310" t="s">
        <v>3157</v>
      </c>
      <c r="J1" s="310"/>
      <c r="K1" s="208">
        <v>17</v>
      </c>
      <c r="L1" s="211"/>
    </row>
    <row r="2" spans="1:12" ht="14.25" customHeight="1">
      <c r="A2" s="308" t="str">
        <f>Startlist!$F2</f>
        <v>October 11-12, 2019</v>
      </c>
      <c r="B2" s="309"/>
      <c r="C2" s="309"/>
      <c r="D2" s="309"/>
      <c r="E2" s="309"/>
      <c r="F2" s="309"/>
      <c r="G2" s="309"/>
      <c r="H2" s="200"/>
      <c r="L2" s="211"/>
    </row>
    <row r="3" spans="1:12" ht="10.5" customHeight="1">
      <c r="A3" s="308" t="str">
        <f>Startlist!$F3</f>
        <v>Saaremaa</v>
      </c>
      <c r="B3" s="309"/>
      <c r="C3" s="309"/>
      <c r="D3" s="309"/>
      <c r="E3" s="309"/>
      <c r="F3" s="309"/>
      <c r="G3" s="309"/>
      <c r="H3" s="200"/>
      <c r="L3" s="211"/>
    </row>
    <row r="4" spans="1:12" ht="13.5" customHeight="1">
      <c r="A4" s="185"/>
      <c r="B4" s="186" t="s">
        <v>3052</v>
      </c>
      <c r="C4" s="187"/>
      <c r="D4" s="188"/>
      <c r="E4" s="179"/>
      <c r="F4" s="180"/>
      <c r="G4" s="181"/>
      <c r="H4" s="201"/>
      <c r="L4" s="211"/>
    </row>
    <row r="5" spans="1:12" ht="12.75" customHeight="1">
      <c r="A5" s="182">
        <v>1</v>
      </c>
      <c r="B5" s="189" t="str">
        <f>VLOOKUP($B7,Startlist!$B:$H,6,FALSE)</f>
        <v>OT RACING</v>
      </c>
      <c r="C5" s="190"/>
      <c r="D5" s="191"/>
      <c r="E5" s="191"/>
      <c r="F5" s="190"/>
      <c r="G5" s="192"/>
      <c r="H5" s="202">
        <f>IF(ISERROR(SMALL(H7:H11,1)+SMALL(H7:H11,2)),"-",SMALL(H7:H11,1)+SMALL(H7:H11,2))</f>
        <v>0.08728935185185185</v>
      </c>
      <c r="I5" s="206">
        <f>A5</f>
        <v>1</v>
      </c>
      <c r="J5" s="207">
        <v>1</v>
      </c>
      <c r="K5" s="209">
        <f>H5</f>
        <v>0.08728935185185185</v>
      </c>
      <c r="L5" s="211"/>
    </row>
    <row r="6" spans="1:12" ht="12.75" customHeight="1">
      <c r="A6" s="185"/>
      <c r="B6" s="194"/>
      <c r="C6" s="195"/>
      <c r="D6" s="179"/>
      <c r="E6" s="179"/>
      <c r="F6" s="195"/>
      <c r="G6" s="181"/>
      <c r="H6" s="201"/>
      <c r="I6" s="206">
        <f>A5</f>
        <v>1</v>
      </c>
      <c r="J6" s="207">
        <v>2</v>
      </c>
      <c r="K6" s="210">
        <f>H5</f>
        <v>0.08728935185185185</v>
      </c>
      <c r="L6" s="211"/>
    </row>
    <row r="7" spans="1:12" ht="12.75" customHeight="1">
      <c r="A7" s="185"/>
      <c r="B7" s="194">
        <v>2</v>
      </c>
      <c r="C7" s="195" t="str">
        <f>VLOOKUP($B7,Startlist!$B:$H,2,FALSE)</f>
        <v>MV1</v>
      </c>
      <c r="D7" s="181" t="str">
        <f>VLOOKUP($B7,Startlist!$B:$H,3,FALSE)</f>
        <v>Georg Gross</v>
      </c>
      <c r="E7" s="181" t="str">
        <f>VLOOKUP($B7,Startlist!$B:$H,4,FALSE)</f>
        <v>Raigo Mōlder</v>
      </c>
      <c r="F7" s="195" t="str">
        <f>VLOOKUP($B7,Startlist!$B:$H,5,FALSE)</f>
        <v>EST</v>
      </c>
      <c r="G7" s="181" t="str">
        <f>VLOOKUP($B7,Startlist!$B:$H,7,FALSE)</f>
        <v>Ford Fiesta WRC</v>
      </c>
      <c r="H7" s="203">
        <f>IF(ISERROR(TIMEVALUE(SUBSTITUTE(TRIM(VLOOKUP(B7,Results!B:T,$K$1,FALSE)),".",":"))),"-",TIMEVALUE(SUBSTITUTE(TRIM(VLOOKUP(B7,Results!B:T,$K$1,FALSE)),".",":")))</f>
        <v>0.04246990740740741</v>
      </c>
      <c r="I7" s="206">
        <f>A5</f>
        <v>1</v>
      </c>
      <c r="J7" s="207">
        <v>3</v>
      </c>
      <c r="K7" s="210">
        <f>H5</f>
        <v>0.08728935185185185</v>
      </c>
      <c r="L7" s="211"/>
    </row>
    <row r="8" spans="1:12" ht="12.75" customHeight="1">
      <c r="A8" s="185"/>
      <c r="B8" s="194">
        <v>5</v>
      </c>
      <c r="C8" s="195" t="str">
        <f>VLOOKUP($B8,Startlist!$B:$H,2,FALSE)</f>
        <v>MV2</v>
      </c>
      <c r="D8" s="181" t="str">
        <f>VLOOKUP($B8,Startlist!$B:$H,3,FALSE)</f>
        <v>Priit Koik</v>
      </c>
      <c r="E8" s="181" t="str">
        <f>VLOOKUP($B8,Startlist!$B:$H,4,FALSE)</f>
        <v>Alari-Uku Heldna</v>
      </c>
      <c r="F8" s="195" t="str">
        <f>VLOOKUP($B8,Startlist!$B:$H,5,FALSE)</f>
        <v>EST</v>
      </c>
      <c r="G8" s="181" t="str">
        <f>VLOOKUP($B8,Startlist!$B:$H,7,FALSE)</f>
        <v>Ford Fiesta R5</v>
      </c>
      <c r="H8" s="203">
        <f>IF(ISERROR(TIMEVALUE(SUBSTITUTE(TRIM(VLOOKUP(B8,Results!B:T,$K$1,FALSE)),".",":"))),"-",TIMEVALUE(SUBSTITUTE(TRIM(VLOOKUP(B8,Results!B:T,$K$1,FALSE)),".",":")))</f>
        <v>0.044819444444444446</v>
      </c>
      <c r="I8" s="206">
        <f>A5</f>
        <v>1</v>
      </c>
      <c r="J8" s="207">
        <v>4</v>
      </c>
      <c r="K8" s="210">
        <f>H5</f>
        <v>0.08728935185185185</v>
      </c>
      <c r="L8" s="211"/>
    </row>
    <row r="9" spans="1:12" ht="12.75" customHeight="1">
      <c r="A9" s="185"/>
      <c r="B9" s="194">
        <v>34</v>
      </c>
      <c r="C9" s="195" t="str">
        <f>VLOOKUP($B9,Startlist!$B:$H,2,FALSE)</f>
        <v>MV3</v>
      </c>
      <c r="D9" s="181" t="str">
        <f>VLOOKUP($B9,Startlist!$B:$H,3,FALSE)</f>
        <v>Kaspar Kasari</v>
      </c>
      <c r="E9" s="181" t="str">
        <f>VLOOKUP($B9,Startlist!$B:$H,4,FALSE)</f>
        <v>Hannes Kuusmaa</v>
      </c>
      <c r="F9" s="195" t="str">
        <f>VLOOKUP($B9,Startlist!$B:$H,5,FALSE)</f>
        <v>EST</v>
      </c>
      <c r="G9" s="181" t="str">
        <f>VLOOKUP($B9,Startlist!$B:$H,7,FALSE)</f>
        <v>Ford Fiesta R2T</v>
      </c>
      <c r="H9" s="203">
        <f>IF(ISERROR(TIMEVALUE(SUBSTITUTE(TRIM(VLOOKUP(B9,Results!B:T,$K$1,FALSE)),".",":"))),"-",TIMEVALUE(SUBSTITUTE(TRIM(VLOOKUP(B9,Results!B:T,$K$1,FALSE)),".",":")))</f>
        <v>0.04970949074074074</v>
      </c>
      <c r="I9" s="206">
        <f>A5</f>
        <v>1</v>
      </c>
      <c r="J9" s="207">
        <v>5</v>
      </c>
      <c r="K9" s="210">
        <f>H5</f>
        <v>0.08728935185185185</v>
      </c>
      <c r="L9" s="211"/>
    </row>
    <row r="10" spans="1:12" ht="12.75" customHeight="1">
      <c r="A10" s="185"/>
      <c r="B10" s="194">
        <v>38</v>
      </c>
      <c r="C10" s="195" t="str">
        <f>VLOOKUP($B10,Startlist!$B:$H,2,FALSE)</f>
        <v>MV3</v>
      </c>
      <c r="D10" s="181" t="str">
        <f>VLOOKUP($B10,Startlist!$B:$H,3,FALSE)</f>
        <v>Robert Virves</v>
      </c>
      <c r="E10" s="181" t="str">
        <f>VLOOKUP($B10,Startlist!$B:$H,4,FALSE)</f>
        <v>Sander Pruul</v>
      </c>
      <c r="F10" s="195" t="str">
        <f>VLOOKUP($B10,Startlist!$B:$H,5,FALSE)</f>
        <v>EST</v>
      </c>
      <c r="G10" s="181" t="str">
        <f>VLOOKUP($B10,Startlist!$B:$H,7,FALSE)</f>
        <v>Ford Fiesta R2T</v>
      </c>
      <c r="H10" s="203">
        <f>IF(ISERROR(TIMEVALUE(SUBSTITUTE(TRIM(VLOOKUP(B10,Results!B:T,$K$1,FALSE)),".",":"))),"-",TIMEVALUE(SUBSTITUTE(TRIM(VLOOKUP(B10,Results!B:T,$K$1,FALSE)),".",":")))</f>
        <v>0.04774305555555555</v>
      </c>
      <c r="I10" s="206">
        <f>A5</f>
        <v>1</v>
      </c>
      <c r="J10" s="207">
        <v>6</v>
      </c>
      <c r="K10" s="210">
        <f>H5</f>
        <v>0.08728935185185185</v>
      </c>
      <c r="L10" s="211"/>
    </row>
    <row r="11" spans="1:12" ht="12.75" customHeight="1">
      <c r="A11" s="185"/>
      <c r="B11" s="194">
        <v>109</v>
      </c>
      <c r="C11" s="195" t="str">
        <f>VLOOKUP($B11,Startlist!$B:$H,2,FALSE)</f>
        <v>MV6</v>
      </c>
      <c r="D11" s="181" t="str">
        <f>VLOOKUP($B11,Startlist!$B:$H,3,FALSE)</f>
        <v>Erkko East</v>
      </c>
      <c r="E11" s="181" t="str">
        <f>VLOOKUP($B11,Startlist!$B:$H,4,FALSE)</f>
        <v>Margus Brant</v>
      </c>
      <c r="F11" s="195" t="str">
        <f>VLOOKUP($B11,Startlist!$B:$H,5,FALSE)</f>
        <v>EST</v>
      </c>
      <c r="G11" s="181" t="str">
        <f>VLOOKUP($B11,Startlist!$B:$H,7,FALSE)</f>
        <v>Honda Civic Type-R</v>
      </c>
      <c r="H11" s="203" t="str">
        <f>IF(ISERROR(TIMEVALUE(SUBSTITUTE(TRIM(VLOOKUP(B11,Results!B:T,$K$1,FALSE)),".",":"))),"-",TIMEVALUE(SUBSTITUTE(TRIM(VLOOKUP(B11,Results!B:T,$K$1,FALSE)),".",":")))</f>
        <v>-</v>
      </c>
      <c r="I11" s="206">
        <f>A5</f>
        <v>1</v>
      </c>
      <c r="J11" s="207">
        <v>7</v>
      </c>
      <c r="K11" s="210">
        <f>H5</f>
        <v>0.08728935185185185</v>
      </c>
      <c r="L11" s="211"/>
    </row>
    <row r="12" spans="1:12" ht="12.75" customHeight="1">
      <c r="A12" s="185"/>
      <c r="B12" s="194"/>
      <c r="C12" s="195"/>
      <c r="D12" s="179"/>
      <c r="E12" s="179"/>
      <c r="F12" s="195"/>
      <c r="G12" s="181"/>
      <c r="H12" s="201"/>
      <c r="I12" s="206">
        <f>A5</f>
        <v>1</v>
      </c>
      <c r="J12" s="207">
        <v>20</v>
      </c>
      <c r="K12" s="210">
        <f>H5</f>
        <v>0.08728935185185185</v>
      </c>
      <c r="L12" s="211"/>
    </row>
    <row r="13" spans="1:12" ht="12.75" customHeight="1">
      <c r="A13" s="182">
        <v>2</v>
      </c>
      <c r="B13" s="189" t="str">
        <f>VLOOKUP($B15,Startlist!$B:$H,6,FALSE)</f>
        <v>SAR-TECH MOTORSPORT</v>
      </c>
      <c r="C13" s="190"/>
      <c r="D13" s="191"/>
      <c r="E13" s="191"/>
      <c r="F13" s="190"/>
      <c r="G13" s="192"/>
      <c r="H13" s="202">
        <f>IF(ISERROR(SMALL(H15:H20,1)+SMALL(H15:H20,2)),"-",SMALL(H15:H20,1)+SMALL(H15:H20,2))</f>
        <v>0.09586805555555555</v>
      </c>
      <c r="I13" s="206">
        <f>A13</f>
        <v>2</v>
      </c>
      <c r="J13" s="207">
        <v>1</v>
      </c>
      <c r="K13" s="209">
        <f>H13</f>
        <v>0.09586805555555555</v>
      </c>
      <c r="L13" s="211"/>
    </row>
    <row r="14" spans="1:12" ht="12.75" customHeight="1">
      <c r="A14" s="185"/>
      <c r="B14" s="194"/>
      <c r="C14" s="195"/>
      <c r="D14" s="179"/>
      <c r="E14" s="179"/>
      <c r="F14" s="195"/>
      <c r="G14" s="181"/>
      <c r="H14" s="201"/>
      <c r="I14" s="206">
        <f>A13</f>
        <v>2</v>
      </c>
      <c r="J14" s="207">
        <v>2</v>
      </c>
      <c r="K14" s="210">
        <f>H13</f>
        <v>0.09586805555555555</v>
      </c>
      <c r="L14" s="211"/>
    </row>
    <row r="15" spans="1:12" ht="12.75" customHeight="1">
      <c r="A15" s="185"/>
      <c r="B15" s="194">
        <v>17</v>
      </c>
      <c r="C15" s="195" t="str">
        <f>VLOOKUP($B15,Startlist!$B:$H,2,FALSE)</f>
        <v>MV2</v>
      </c>
      <c r="D15" s="181" t="str">
        <f>VLOOKUP($B15,Startlist!$B:$H,3,FALSE)</f>
        <v>Stig Andervang</v>
      </c>
      <c r="E15" s="181" t="str">
        <f>VLOOKUP($B15,Startlist!$B:$H,4,FALSE)</f>
        <v>Robin Eriksson</v>
      </c>
      <c r="F15" s="195" t="str">
        <f>VLOOKUP($B15,Startlist!$B:$H,5,FALSE)</f>
        <v>SWE</v>
      </c>
      <c r="G15" s="181" t="str">
        <f>VLOOKUP($B15,Startlist!$B:$H,7,FALSE)</f>
        <v>Skoda Fabia R5</v>
      </c>
      <c r="H15" s="203">
        <f>IF(ISERROR(TIMEVALUE(SUBSTITUTE(TRIM(VLOOKUP(B15,Results!B:T,$K$1,FALSE)),".",":"))),"-",TIMEVALUE(SUBSTITUTE(TRIM(VLOOKUP(B15,Results!B:T,$K$1,FALSE)),".",":")))</f>
        <v>0.04579282407407407</v>
      </c>
      <c r="I15" s="206">
        <f>A13</f>
        <v>2</v>
      </c>
      <c r="J15" s="207">
        <v>3</v>
      </c>
      <c r="K15" s="210">
        <f>H13</f>
        <v>0.09586805555555555</v>
      </c>
      <c r="L15" s="211"/>
    </row>
    <row r="16" spans="1:12" ht="12.75" customHeight="1">
      <c r="A16" s="185"/>
      <c r="B16" s="194">
        <v>69</v>
      </c>
      <c r="C16" s="195" t="str">
        <f>VLOOKUP($B16,Startlist!$B:$H,2,FALSE)</f>
        <v>MV5</v>
      </c>
      <c r="D16" s="181" t="str">
        <f>VLOOKUP($B16,Startlist!$B:$H,3,FALSE)</f>
        <v>Kristen Kelement</v>
      </c>
      <c r="E16" s="181" t="str">
        <f>VLOOKUP($B16,Startlist!$B:$H,4,FALSE)</f>
        <v>Tanel Kasesalu</v>
      </c>
      <c r="F16" s="195" t="str">
        <f>VLOOKUP($B16,Startlist!$B:$H,5,FALSE)</f>
        <v>EST</v>
      </c>
      <c r="G16" s="181" t="str">
        <f>VLOOKUP($B16,Startlist!$B:$H,7,FALSE)</f>
        <v>Citroen C2</v>
      </c>
      <c r="H16" s="203">
        <f>IF(ISERROR(TIMEVALUE(SUBSTITUTE(TRIM(VLOOKUP(B16,Results!B:T,$K$1,FALSE)),".",":"))),"-",TIMEVALUE(SUBSTITUTE(TRIM(VLOOKUP(B16,Results!B:T,$K$1,FALSE)),".",":")))</f>
        <v>0.050075231481481484</v>
      </c>
      <c r="I16" s="206">
        <f>A13</f>
        <v>2</v>
      </c>
      <c r="J16" s="207">
        <v>4</v>
      </c>
      <c r="K16" s="210">
        <f>H13</f>
        <v>0.09586805555555555</v>
      </c>
      <c r="L16" s="211"/>
    </row>
    <row r="17" spans="1:12" ht="12.75" customHeight="1">
      <c r="A17" s="185"/>
      <c r="B17" s="194">
        <v>76</v>
      </c>
      <c r="C17" s="195" t="str">
        <f>VLOOKUP($B17,Startlist!$B:$H,2,FALSE)</f>
        <v>MV7</v>
      </c>
      <c r="D17" s="181" t="str">
        <f>VLOOKUP($B17,Startlist!$B:$H,3,FALSE)</f>
        <v>Lembit Soe</v>
      </c>
      <c r="E17" s="181" t="str">
        <f>VLOOKUP($B17,Startlist!$B:$H,4,FALSE)</f>
        <v>Kalle Ahu</v>
      </c>
      <c r="F17" s="195" t="str">
        <f>VLOOKUP($B17,Startlist!$B:$H,5,FALSE)</f>
        <v>EST</v>
      </c>
      <c r="G17" s="181" t="str">
        <f>VLOOKUP($B17,Startlist!$B:$H,7,FALSE)</f>
        <v>Toyota Starlet</v>
      </c>
      <c r="H17" s="203" t="str">
        <f>IF(ISERROR(TIMEVALUE(SUBSTITUTE(TRIM(VLOOKUP(B17,Results!B:T,$K$1,FALSE)),".",":"))),"-",TIMEVALUE(SUBSTITUTE(TRIM(VLOOKUP(B17,Results!B:T,$K$1,FALSE)),".",":")))</f>
        <v>-</v>
      </c>
      <c r="I17" s="206">
        <f>A13</f>
        <v>2</v>
      </c>
      <c r="J17" s="207">
        <v>5</v>
      </c>
      <c r="K17" s="210">
        <f>H13</f>
        <v>0.09586805555555555</v>
      </c>
      <c r="L17" s="211"/>
    </row>
    <row r="18" spans="1:12" ht="12.75" customHeight="1">
      <c r="A18" s="185"/>
      <c r="B18" s="194">
        <v>98</v>
      </c>
      <c r="C18" s="195" t="str">
        <f>VLOOKUP($B18,Startlist!$B:$H,2,FALSE)</f>
        <v>MV6</v>
      </c>
      <c r="D18" s="181" t="str">
        <f>VLOOKUP($B18,Startlist!$B:$H,3,FALSE)</f>
        <v>Koit Repnau</v>
      </c>
      <c r="E18" s="181" t="str">
        <f>VLOOKUP($B18,Startlist!$B:$H,4,FALSE)</f>
        <v>Oliver Peebo</v>
      </c>
      <c r="F18" s="195" t="str">
        <f>VLOOKUP($B18,Startlist!$B:$H,5,FALSE)</f>
        <v>EST</v>
      </c>
      <c r="G18" s="181" t="str">
        <f>VLOOKUP($B18,Startlist!$B:$H,7,FALSE)</f>
        <v>Seat Ibiza GTI</v>
      </c>
      <c r="H18" s="203" t="str">
        <f>IF(ISERROR(TIMEVALUE(SUBSTITUTE(TRIM(VLOOKUP(B18,Results!B:T,$K$1,FALSE)),".",":"))),"-",TIMEVALUE(SUBSTITUTE(TRIM(VLOOKUP(B18,Results!B:T,$K$1,FALSE)),".",":")))</f>
        <v>-</v>
      </c>
      <c r="I18" s="206">
        <f>A13</f>
        <v>2</v>
      </c>
      <c r="J18" s="207">
        <v>6</v>
      </c>
      <c r="K18" s="210">
        <f>H13</f>
        <v>0.09586805555555555</v>
      </c>
      <c r="L18" s="211"/>
    </row>
    <row r="19" spans="1:12" ht="12.75" customHeight="1">
      <c r="A19" s="185"/>
      <c r="B19" s="194">
        <v>100</v>
      </c>
      <c r="C19" s="195" t="str">
        <f>VLOOKUP($B19,Startlist!$B:$H,2,FALSE)</f>
        <v>MV6</v>
      </c>
      <c r="D19" s="181" t="str">
        <f>VLOOKUP($B19,Startlist!$B:$H,3,FALSE)</f>
        <v>Olavi Paju</v>
      </c>
      <c r="E19" s="181" t="str">
        <f>VLOOKUP($B19,Startlist!$B:$H,4,FALSE)</f>
        <v>Ott Kiil</v>
      </c>
      <c r="F19" s="195" t="str">
        <f>VLOOKUP($B19,Startlist!$B:$H,5,FALSE)</f>
        <v>EST</v>
      </c>
      <c r="G19" s="181" t="str">
        <f>VLOOKUP($B19,Startlist!$B:$H,7,FALSE)</f>
        <v>Renault Clio</v>
      </c>
      <c r="H19" s="203" t="str">
        <f>IF(ISERROR(TIMEVALUE(SUBSTITUTE(TRIM(VLOOKUP(B19,Results!B:T,$K$1,FALSE)),".",":"))),"-",TIMEVALUE(SUBSTITUTE(TRIM(VLOOKUP(B19,Results!B:T,$K$1,FALSE)),".",":")))</f>
        <v>-</v>
      </c>
      <c r="I19" s="206">
        <f>A13</f>
        <v>2</v>
      </c>
      <c r="J19" s="207">
        <v>7</v>
      </c>
      <c r="K19" s="210">
        <f>H13</f>
        <v>0.09586805555555555</v>
      </c>
      <c r="L19" s="211"/>
    </row>
    <row r="20" spans="1:12" ht="12.75" customHeight="1">
      <c r="A20" s="185"/>
      <c r="B20" s="194">
        <v>102</v>
      </c>
      <c r="C20" s="195" t="str">
        <f>VLOOKUP($B20,Startlist!$B:$H,2,FALSE)</f>
        <v>MV5</v>
      </c>
      <c r="D20" s="181" t="str">
        <f>VLOOKUP($B20,Startlist!$B:$H,3,FALSE)</f>
        <v>Kenneth Sepp</v>
      </c>
      <c r="E20" s="181" t="str">
        <f>VLOOKUP($B20,Startlist!$B:$H,4,FALSE)</f>
        <v>Timo Kasesalu</v>
      </c>
      <c r="F20" s="195" t="str">
        <f>VLOOKUP($B20,Startlist!$B:$H,5,FALSE)</f>
        <v>EST</v>
      </c>
      <c r="G20" s="181" t="str">
        <f>VLOOKUP($B20,Startlist!$B:$H,7,FALSE)</f>
        <v>Lada VFTS</v>
      </c>
      <c r="H20" s="203" t="str">
        <f>IF(ISERROR(TIMEVALUE(SUBSTITUTE(TRIM(VLOOKUP(B20,Results!B:T,$K$1,FALSE)),".",":"))),"-",TIMEVALUE(SUBSTITUTE(TRIM(VLOOKUP(B20,Results!B:T,$K$1,FALSE)),".",":")))</f>
        <v>-</v>
      </c>
      <c r="I20" s="206">
        <f>A13</f>
        <v>2</v>
      </c>
      <c r="J20" s="207">
        <v>8</v>
      </c>
      <c r="K20" s="210">
        <f>H13</f>
        <v>0.09586805555555555</v>
      </c>
      <c r="L20" s="211"/>
    </row>
    <row r="21" spans="1:12" ht="12.75" customHeight="1">
      <c r="A21" s="185"/>
      <c r="B21" s="194"/>
      <c r="C21" s="195"/>
      <c r="D21" s="179"/>
      <c r="E21" s="179"/>
      <c r="F21" s="195"/>
      <c r="G21" s="181"/>
      <c r="H21" s="201"/>
      <c r="I21" s="206">
        <f>A13</f>
        <v>2</v>
      </c>
      <c r="J21" s="207">
        <v>20</v>
      </c>
      <c r="K21" s="210">
        <f>H13</f>
        <v>0.09586805555555555</v>
      </c>
      <c r="L21" s="211"/>
    </row>
    <row r="22" spans="1:12" ht="12.75" customHeight="1">
      <c r="A22" s="182">
        <v>3</v>
      </c>
      <c r="B22" s="189" t="str">
        <f>VLOOKUP($B24,Startlist!$B:$H,6,FALSE)</f>
        <v>CUEKS RACING</v>
      </c>
      <c r="C22" s="190"/>
      <c r="D22" s="191"/>
      <c r="E22" s="191"/>
      <c r="F22" s="190"/>
      <c r="G22" s="192"/>
      <c r="H22" s="202">
        <f>IF(ISERROR(SMALL(H24:H28,1)+SMALL(H24:H28,2)),"-",SMALL(H24:H28,1)+SMALL(H24:H28,2))</f>
        <v>0.09805208333333335</v>
      </c>
      <c r="I22" s="206">
        <f>A22</f>
        <v>3</v>
      </c>
      <c r="J22" s="207">
        <v>1</v>
      </c>
      <c r="K22" s="209">
        <f>H22</f>
        <v>0.09805208333333335</v>
      </c>
      <c r="L22" s="211"/>
    </row>
    <row r="23" spans="1:12" ht="12.75" customHeight="1">
      <c r="A23" s="185"/>
      <c r="B23" s="194"/>
      <c r="C23" s="195"/>
      <c r="D23" s="179"/>
      <c r="E23" s="179"/>
      <c r="F23" s="195"/>
      <c r="G23" s="181"/>
      <c r="H23" s="201"/>
      <c r="I23" s="206">
        <f>A22</f>
        <v>3</v>
      </c>
      <c r="J23" s="207">
        <v>2</v>
      </c>
      <c r="K23" s="210">
        <f>H22</f>
        <v>0.09805208333333335</v>
      </c>
      <c r="L23" s="211"/>
    </row>
    <row r="24" spans="1:12" ht="12.75" customHeight="1">
      <c r="A24" s="185"/>
      <c r="B24" s="194">
        <v>39</v>
      </c>
      <c r="C24" s="195" t="str">
        <f>VLOOKUP($B24,Startlist!$B:$H,2,FALSE)</f>
        <v>MV7</v>
      </c>
      <c r="D24" s="181" t="str">
        <f>VLOOKUP($B24,Startlist!$B:$H,3,FALSE)</f>
        <v>Marko Ringenberg</v>
      </c>
      <c r="E24" s="181" t="str">
        <f>VLOOKUP($B24,Startlist!$B:$H,4,FALSE)</f>
        <v>Allar Heina</v>
      </c>
      <c r="F24" s="195" t="str">
        <f>VLOOKUP($B24,Startlist!$B:$H,5,FALSE)</f>
        <v>EST</v>
      </c>
      <c r="G24" s="181" t="str">
        <f>VLOOKUP($B24,Startlist!$B:$H,7,FALSE)</f>
        <v>BMW M3</v>
      </c>
      <c r="H24" s="203">
        <f>IF(ISERROR(TIMEVALUE(SUBSTITUTE(TRIM(VLOOKUP(B24,Results!B:T,$K$1,FALSE)),".",":"))),"-",TIMEVALUE(SUBSTITUTE(TRIM(VLOOKUP(B24,Results!B:T,$K$1,FALSE)),".",":")))</f>
        <v>0.04770949074074074</v>
      </c>
      <c r="I24" s="206">
        <f>A22</f>
        <v>3</v>
      </c>
      <c r="J24" s="207">
        <v>3</v>
      </c>
      <c r="K24" s="210">
        <f>H22</f>
        <v>0.09805208333333335</v>
      </c>
      <c r="L24" s="211"/>
    </row>
    <row r="25" spans="1:12" ht="12.75" customHeight="1">
      <c r="A25" s="185"/>
      <c r="B25" s="194">
        <v>63</v>
      </c>
      <c r="C25" s="195" t="str">
        <f>VLOOKUP($B25,Startlist!$B:$H,2,FALSE)</f>
        <v>MV4</v>
      </c>
      <c r="D25" s="181" t="str">
        <f>VLOOKUP($B25,Startlist!$B:$H,3,FALSE)</f>
        <v>Henri Franke</v>
      </c>
      <c r="E25" s="181" t="str">
        <f>VLOOKUP($B25,Startlist!$B:$H,4,FALSE)</f>
        <v>Arvo Liimann</v>
      </c>
      <c r="F25" s="195" t="str">
        <f>VLOOKUP($B25,Startlist!$B:$H,5,FALSE)</f>
        <v>EST</v>
      </c>
      <c r="G25" s="181" t="str">
        <f>VLOOKUP($B25,Startlist!$B:$H,7,FALSE)</f>
        <v>Subaru Impreza</v>
      </c>
      <c r="H25" s="203">
        <f>IF(ISERROR(TIMEVALUE(SUBSTITUTE(TRIM(VLOOKUP(B25,Results!B:T,$K$1,FALSE)),".",":"))),"-",TIMEVALUE(SUBSTITUTE(TRIM(VLOOKUP(B25,Results!B:T,$K$1,FALSE)),".",":")))</f>
        <v>0.0503425925925926</v>
      </c>
      <c r="I25" s="206">
        <f>A22</f>
        <v>3</v>
      </c>
      <c r="J25" s="207">
        <v>4</v>
      </c>
      <c r="K25" s="210">
        <f>H22</f>
        <v>0.09805208333333335</v>
      </c>
      <c r="L25" s="211"/>
    </row>
    <row r="26" spans="1:12" ht="12.75" customHeight="1">
      <c r="A26" s="185"/>
      <c r="B26" s="194">
        <v>101</v>
      </c>
      <c r="C26" s="195" t="str">
        <f>VLOOKUP($B26,Startlist!$B:$H,2,FALSE)</f>
        <v>MV5</v>
      </c>
      <c r="D26" s="181" t="str">
        <f>VLOOKUP($B26,Startlist!$B:$H,3,FALSE)</f>
        <v>Miko Niinemäe</v>
      </c>
      <c r="E26" s="181" t="str">
        <f>VLOOKUP($B26,Startlist!$B:$H,4,FALSE)</f>
        <v>Martin Valter</v>
      </c>
      <c r="F26" s="195" t="str">
        <f>VLOOKUP($B26,Startlist!$B:$H,5,FALSE)</f>
        <v>EST</v>
      </c>
      <c r="G26" s="181" t="str">
        <f>VLOOKUP($B26,Startlist!$B:$H,7,FALSE)</f>
        <v>Lada Samara</v>
      </c>
      <c r="H26" s="203" t="str">
        <f>IF(ISERROR(TIMEVALUE(SUBSTITUTE(TRIM(VLOOKUP(B26,Results!B:T,$K$1,FALSE)),".",":"))),"-",TIMEVALUE(SUBSTITUTE(TRIM(VLOOKUP(B26,Results!B:T,$K$1,FALSE)),".",":")))</f>
        <v>-</v>
      </c>
      <c r="I26" s="206">
        <f>A22</f>
        <v>3</v>
      </c>
      <c r="J26" s="207">
        <v>5</v>
      </c>
      <c r="K26" s="210">
        <f>H22</f>
        <v>0.09805208333333335</v>
      </c>
      <c r="L26" s="211"/>
    </row>
    <row r="27" spans="1:12" ht="12.75" customHeight="1">
      <c r="A27" s="185"/>
      <c r="B27" s="194">
        <v>103</v>
      </c>
      <c r="C27" s="195" t="str">
        <f>VLOOKUP($B27,Startlist!$B:$H,2,FALSE)</f>
        <v>MV5</v>
      </c>
      <c r="D27" s="181" t="str">
        <f>VLOOKUP($B27,Startlist!$B:$H,3,FALSE)</f>
        <v>Marko Kasepōld</v>
      </c>
      <c r="E27" s="181" t="str">
        <f>VLOOKUP($B27,Startlist!$B:$H,4,FALSE)</f>
        <v>Sven Raid</v>
      </c>
      <c r="F27" s="195" t="str">
        <f>VLOOKUP($B27,Startlist!$B:$H,5,FALSE)</f>
        <v>EST</v>
      </c>
      <c r="G27" s="181" t="str">
        <f>VLOOKUP($B27,Startlist!$B:$H,7,FALSE)</f>
        <v>Lada Samara</v>
      </c>
      <c r="H27" s="203" t="str">
        <f>IF(ISERROR(TIMEVALUE(SUBSTITUTE(TRIM(VLOOKUP(B27,Results!B:T,$K$1,FALSE)),".",":"))),"-",TIMEVALUE(SUBSTITUTE(TRIM(VLOOKUP(B27,Results!B:T,$K$1,FALSE)),".",":")))</f>
        <v>-</v>
      </c>
      <c r="I27" s="206">
        <f>A22</f>
        <v>3</v>
      </c>
      <c r="J27" s="207">
        <v>6</v>
      </c>
      <c r="K27" s="210">
        <f>H22</f>
        <v>0.09805208333333335</v>
      </c>
      <c r="L27" s="211"/>
    </row>
    <row r="28" spans="1:12" ht="12.75" customHeight="1">
      <c r="A28" s="185"/>
      <c r="B28" s="194">
        <v>107</v>
      </c>
      <c r="C28" s="195" t="str">
        <f>VLOOKUP($B28,Startlist!$B:$H,2,FALSE)</f>
        <v>MV6</v>
      </c>
      <c r="D28" s="181" t="str">
        <f>VLOOKUP($B28,Startlist!$B:$H,3,FALSE)</f>
        <v>Raino Friedemann</v>
      </c>
      <c r="E28" s="181" t="str">
        <f>VLOOKUP($B28,Startlist!$B:$H,4,FALSE)</f>
        <v>Kristjan Must</v>
      </c>
      <c r="F28" s="195" t="str">
        <f>VLOOKUP($B28,Startlist!$B:$H,5,FALSE)</f>
        <v>EST</v>
      </c>
      <c r="G28" s="181" t="str">
        <f>VLOOKUP($B28,Startlist!$B:$H,7,FALSE)</f>
        <v>Honda Civic Type-R</v>
      </c>
      <c r="H28" s="203">
        <f>IF(ISERROR(TIMEVALUE(SUBSTITUTE(TRIM(VLOOKUP(B28,Results!B:T,$K$1,FALSE)),".",":"))),"-",TIMEVALUE(SUBSTITUTE(TRIM(VLOOKUP(B28,Results!B:T,$K$1,FALSE)),".",":")))</f>
        <v>0.05389467592592593</v>
      </c>
      <c r="I28" s="206">
        <f>A22</f>
        <v>3</v>
      </c>
      <c r="J28" s="207">
        <v>7</v>
      </c>
      <c r="K28" s="210">
        <f>H22</f>
        <v>0.09805208333333335</v>
      </c>
      <c r="L28" s="211"/>
    </row>
    <row r="29" spans="1:12" ht="12.75" customHeight="1">
      <c r="A29" s="185"/>
      <c r="B29" s="194"/>
      <c r="C29" s="195"/>
      <c r="D29" s="179"/>
      <c r="E29" s="179"/>
      <c r="F29" s="195"/>
      <c r="G29" s="181"/>
      <c r="H29" s="201"/>
      <c r="I29" s="206">
        <f>A22</f>
        <v>3</v>
      </c>
      <c r="J29" s="207">
        <v>20</v>
      </c>
      <c r="K29" s="210">
        <f>H22</f>
        <v>0.09805208333333335</v>
      </c>
      <c r="L29" s="211"/>
    </row>
    <row r="30" spans="1:12" ht="12.75" customHeight="1">
      <c r="A30" s="182">
        <v>4</v>
      </c>
      <c r="B30" s="189" t="str">
        <f>VLOOKUP($B32,Startlist!$B:$H,6,FALSE)</f>
        <v>TIKKRI MOTORSPORT</v>
      </c>
      <c r="C30" s="190"/>
      <c r="D30" s="191"/>
      <c r="E30" s="191"/>
      <c r="F30" s="190"/>
      <c r="G30" s="192"/>
      <c r="H30" s="202">
        <f>IF(ISERROR(SMALL(H32:H35,1)+SMALL(H32:H35,2)),"-",SMALL(H32:H35,1)+SMALL(H32:H35,2))</f>
        <v>0.09828356481481482</v>
      </c>
      <c r="I30" s="206">
        <f>A30</f>
        <v>4</v>
      </c>
      <c r="J30" s="207">
        <v>1</v>
      </c>
      <c r="K30" s="209">
        <f>H30</f>
        <v>0.09828356481481482</v>
      </c>
      <c r="L30" s="211"/>
    </row>
    <row r="31" spans="1:12" ht="12.75" customHeight="1">
      <c r="A31" s="185"/>
      <c r="B31" s="194"/>
      <c r="C31" s="195"/>
      <c r="D31" s="179"/>
      <c r="E31" s="179"/>
      <c r="F31" s="195"/>
      <c r="G31" s="181"/>
      <c r="H31" s="201"/>
      <c r="I31" s="206">
        <f>A30</f>
        <v>4</v>
      </c>
      <c r="J31" s="207">
        <v>2</v>
      </c>
      <c r="K31" s="210">
        <f>H30</f>
        <v>0.09828356481481482</v>
      </c>
      <c r="L31" s="211"/>
    </row>
    <row r="32" spans="1:12" ht="12.75" customHeight="1">
      <c r="A32" s="185"/>
      <c r="B32" s="194">
        <v>27</v>
      </c>
      <c r="C32" s="195" t="str">
        <f>VLOOKUP($B32,Startlist!$B:$H,2,FALSE)</f>
        <v>MV4</v>
      </c>
      <c r="D32" s="181" t="str">
        <f>VLOOKUP($B32,Startlist!$B:$H,3,FALSE)</f>
        <v>Aiko Aigro</v>
      </c>
      <c r="E32" s="181" t="str">
        <f>VLOOKUP($B32,Startlist!$B:$H,4,FALSE)</f>
        <v>Kermo Kärtmann</v>
      </c>
      <c r="F32" s="195" t="str">
        <f>VLOOKUP($B32,Startlist!$B:$H,5,FALSE)</f>
        <v>EST</v>
      </c>
      <c r="G32" s="181" t="str">
        <f>VLOOKUP($B32,Startlist!$B:$H,7,FALSE)</f>
        <v>Mitsubishi Lancer Evo 8</v>
      </c>
      <c r="H32" s="203">
        <f>IF(ISERROR(TIMEVALUE(SUBSTITUTE(TRIM(VLOOKUP(B32,Results!B:T,$K$1,FALSE)),".",":"))),"-",TIMEVALUE(SUBSTITUTE(TRIM(VLOOKUP(B32,Results!B:T,$K$1,FALSE)),".",":")))</f>
        <v>0.048094907407407406</v>
      </c>
      <c r="I32" s="206">
        <f>A30</f>
        <v>4</v>
      </c>
      <c r="J32" s="207">
        <v>3</v>
      </c>
      <c r="K32" s="210">
        <f>H30</f>
        <v>0.09828356481481482</v>
      </c>
      <c r="L32" s="211"/>
    </row>
    <row r="33" spans="1:12" ht="12.75" customHeight="1">
      <c r="A33" s="185"/>
      <c r="B33" s="194">
        <v>81</v>
      </c>
      <c r="C33" s="195" t="str">
        <f>VLOOKUP($B33,Startlist!$B:$H,2,FALSE)</f>
        <v>MV4</v>
      </c>
      <c r="D33" s="181" t="str">
        <f>VLOOKUP($B33,Startlist!$B:$H,3,FALSE)</f>
        <v>Henry Ots</v>
      </c>
      <c r="E33" s="181" t="str">
        <f>VLOOKUP($B33,Startlist!$B:$H,4,FALSE)</f>
        <v>Margus Laasik</v>
      </c>
      <c r="F33" s="195" t="str">
        <f>VLOOKUP($B33,Startlist!$B:$H,5,FALSE)</f>
        <v>EST</v>
      </c>
      <c r="G33" s="181" t="str">
        <f>VLOOKUP($B33,Startlist!$B:$H,7,FALSE)</f>
        <v>Mitsubishi Lancer Evo</v>
      </c>
      <c r="H33" s="203" t="str">
        <f>IF(ISERROR(TIMEVALUE(SUBSTITUTE(TRIM(VLOOKUP(B33,Results!B:T,$K$1,FALSE)),".",":"))),"-",TIMEVALUE(SUBSTITUTE(TRIM(VLOOKUP(B33,Results!B:T,$K$1,FALSE)),".",":")))</f>
        <v>-</v>
      </c>
      <c r="I33" s="206">
        <f>A30</f>
        <v>4</v>
      </c>
      <c r="J33" s="207">
        <v>4</v>
      </c>
      <c r="K33" s="210">
        <f>H30</f>
        <v>0.09828356481481482</v>
      </c>
      <c r="L33" s="211"/>
    </row>
    <row r="34" spans="1:12" ht="12.75" customHeight="1">
      <c r="A34" s="185"/>
      <c r="B34" s="194">
        <v>82</v>
      </c>
      <c r="C34" s="195" t="str">
        <f>VLOOKUP($B34,Startlist!$B:$H,2,FALSE)</f>
        <v>MV4</v>
      </c>
      <c r="D34" s="181" t="str">
        <f>VLOOKUP($B34,Startlist!$B:$H,3,FALSE)</f>
        <v>Ronald Jürgenson</v>
      </c>
      <c r="E34" s="181" t="str">
        <f>VLOOKUP($B34,Startlist!$B:$H,4,FALSE)</f>
        <v>Marko Kaasik</v>
      </c>
      <c r="F34" s="195" t="str">
        <f>VLOOKUP($B34,Startlist!$B:$H,5,FALSE)</f>
        <v>EST</v>
      </c>
      <c r="G34" s="181" t="str">
        <f>VLOOKUP($B34,Startlist!$B:$H,7,FALSE)</f>
        <v>Mitsubishi Lancer Evo</v>
      </c>
      <c r="H34" s="203">
        <f>IF(ISERROR(TIMEVALUE(SUBSTITUTE(TRIM(VLOOKUP(B34,Results!B:T,$K$1,FALSE)),".",":"))),"-",TIMEVALUE(SUBSTITUTE(TRIM(VLOOKUP(B34,Results!B:T,$K$1,FALSE)),".",":")))</f>
        <v>0.05018865740740741</v>
      </c>
      <c r="I34" s="206">
        <f>A30</f>
        <v>4</v>
      </c>
      <c r="J34" s="207">
        <v>5</v>
      </c>
      <c r="K34" s="210">
        <f>H30</f>
        <v>0.09828356481481482</v>
      </c>
      <c r="L34" s="211"/>
    </row>
    <row r="35" spans="1:12" ht="12.75" customHeight="1">
      <c r="A35" s="185"/>
      <c r="B35" s="194">
        <v>158</v>
      </c>
      <c r="C35" s="195" t="str">
        <f>VLOOKUP($B35,Startlist!$B:$H,2,FALSE)</f>
        <v>MV8</v>
      </c>
      <c r="D35" s="181" t="str">
        <f>VLOOKUP($B35,Startlist!$B:$H,3,FALSE)</f>
        <v>Sigmar Tammemägi</v>
      </c>
      <c r="E35" s="181" t="str">
        <f>VLOOKUP($B35,Startlist!$B:$H,4,FALSE)</f>
        <v>Arno Kuus</v>
      </c>
      <c r="F35" s="195" t="str">
        <f>VLOOKUP($B35,Startlist!$B:$H,5,FALSE)</f>
        <v>EST</v>
      </c>
      <c r="G35" s="181" t="str">
        <f>VLOOKUP($B35,Startlist!$B:$H,7,FALSE)</f>
        <v>GAZ 53</v>
      </c>
      <c r="H35" s="203">
        <f>IF(ISERROR(TIMEVALUE(SUBSTITUTE(TRIM(VLOOKUP(B35,Results!B:T,$K$1,FALSE)),".",":"))),"-",TIMEVALUE(SUBSTITUTE(TRIM(VLOOKUP(B35,Results!B:T,$K$1,FALSE)),".",":")))</f>
        <v>0.06219328703703703</v>
      </c>
      <c r="I35" s="206">
        <f>A30</f>
        <v>4</v>
      </c>
      <c r="J35" s="207">
        <v>6</v>
      </c>
      <c r="K35" s="210">
        <f>H30</f>
        <v>0.09828356481481482</v>
      </c>
      <c r="L35" s="211"/>
    </row>
    <row r="36" spans="1:12" ht="12.75" customHeight="1">
      <c r="A36" s="185"/>
      <c r="B36" s="194"/>
      <c r="C36" s="195"/>
      <c r="D36" s="179"/>
      <c r="E36" s="179"/>
      <c r="F36" s="195"/>
      <c r="G36" s="181"/>
      <c r="H36" s="201"/>
      <c r="I36" s="206">
        <f>A30</f>
        <v>4</v>
      </c>
      <c r="J36" s="207">
        <v>20</v>
      </c>
      <c r="K36" s="210">
        <f>H30</f>
        <v>0.09828356481481482</v>
      </c>
      <c r="L36" s="211"/>
    </row>
    <row r="37" spans="1:12" ht="12.75" customHeight="1">
      <c r="A37" s="182">
        <v>5</v>
      </c>
      <c r="B37" s="189" t="str">
        <f>VLOOKUP($B39,Startlist!$B:$H,6,FALSE)</f>
        <v>A1M MOTORSPORT</v>
      </c>
      <c r="C37" s="190"/>
      <c r="D37" s="191"/>
      <c r="E37" s="191"/>
      <c r="F37" s="190"/>
      <c r="G37" s="192"/>
      <c r="H37" s="202">
        <f>IF(ISERROR(SMALL(H39:H41,1)+SMALL(H39:H41,2)),"-",SMALL(H39:H41,1)+SMALL(H39:H41,2))</f>
        <v>0.10172685185185186</v>
      </c>
      <c r="I37" s="206">
        <f>A37</f>
        <v>5</v>
      </c>
      <c r="J37" s="207">
        <v>1</v>
      </c>
      <c r="K37" s="209">
        <f>H37</f>
        <v>0.10172685185185186</v>
      </c>
      <c r="L37" s="211"/>
    </row>
    <row r="38" spans="1:12" ht="12.75" customHeight="1">
      <c r="A38" s="185"/>
      <c r="B38" s="194"/>
      <c r="C38" s="195"/>
      <c r="D38" s="179"/>
      <c r="E38" s="179"/>
      <c r="F38" s="195"/>
      <c r="G38" s="181"/>
      <c r="H38" s="201"/>
      <c r="I38" s="206">
        <f>A37</f>
        <v>5</v>
      </c>
      <c r="J38" s="207">
        <v>2</v>
      </c>
      <c r="K38" s="210">
        <f>H37</f>
        <v>0.10172685185185186</v>
      </c>
      <c r="L38" s="211"/>
    </row>
    <row r="39" spans="1:12" ht="12.75" customHeight="1">
      <c r="A39" s="185"/>
      <c r="B39" s="194">
        <v>58</v>
      </c>
      <c r="C39" s="195" t="str">
        <f>VLOOKUP($B39,Startlist!$B:$H,2,FALSE)</f>
        <v>MV6</v>
      </c>
      <c r="D39" s="181" t="str">
        <f>VLOOKUP($B39,Startlist!$B:$H,3,FALSE)</f>
        <v>Kristo Subi</v>
      </c>
      <c r="E39" s="181" t="str">
        <f>VLOOKUP($B39,Startlist!$B:$H,4,FALSE)</f>
        <v>Raido Subi</v>
      </c>
      <c r="F39" s="195" t="str">
        <f>VLOOKUP($B39,Startlist!$B:$H,5,FALSE)</f>
        <v>EST</v>
      </c>
      <c r="G39" s="181" t="str">
        <f>VLOOKUP($B39,Startlist!$B:$H,7,FALSE)</f>
        <v>Honda Civic Type-R</v>
      </c>
      <c r="H39" s="203">
        <f>IF(ISERROR(TIMEVALUE(SUBSTITUTE(TRIM(VLOOKUP(B39,Results!B:T,$K$1,FALSE)),".",":"))),"-",TIMEVALUE(SUBSTITUTE(TRIM(VLOOKUP(B39,Results!B:T,$K$1,FALSE)),".",":")))</f>
        <v>0.048817129629629634</v>
      </c>
      <c r="I39" s="206">
        <f>A37</f>
        <v>5</v>
      </c>
      <c r="J39" s="207">
        <v>3</v>
      </c>
      <c r="K39" s="210">
        <f>H37</f>
        <v>0.10172685185185186</v>
      </c>
      <c r="L39" s="211"/>
    </row>
    <row r="40" spans="1:12" ht="12.75" customHeight="1">
      <c r="A40" s="185"/>
      <c r="B40" s="194">
        <v>108</v>
      </c>
      <c r="C40" s="195" t="str">
        <f>VLOOKUP($B40,Startlist!$B:$H,2,FALSE)</f>
        <v>MV7</v>
      </c>
      <c r="D40" s="181" t="str">
        <f>VLOOKUP($B40,Startlist!$B:$H,3,FALSE)</f>
        <v>Kasper Koosa</v>
      </c>
      <c r="E40" s="181" t="str">
        <f>VLOOKUP($B40,Startlist!$B:$H,4,FALSE)</f>
        <v>Tarvi Trees</v>
      </c>
      <c r="F40" s="195" t="str">
        <f>VLOOKUP($B40,Startlist!$B:$H,5,FALSE)</f>
        <v>EST</v>
      </c>
      <c r="G40" s="181" t="str">
        <f>VLOOKUP($B40,Startlist!$B:$H,7,FALSE)</f>
        <v>BMW Compact</v>
      </c>
      <c r="H40" s="203">
        <f>IF(ISERROR(TIMEVALUE(SUBSTITUTE(TRIM(VLOOKUP(B40,Results!B:T,$K$1,FALSE)),".",":"))),"-",TIMEVALUE(SUBSTITUTE(TRIM(VLOOKUP(B40,Results!B:T,$K$1,FALSE)),".",":")))</f>
        <v>0.052909722222222226</v>
      </c>
      <c r="I40" s="206">
        <f>A37</f>
        <v>5</v>
      </c>
      <c r="J40" s="207">
        <v>4</v>
      </c>
      <c r="K40" s="210">
        <f>H37</f>
        <v>0.10172685185185186</v>
      </c>
      <c r="L40" s="211"/>
    </row>
    <row r="41" spans="1:12" ht="12.75" customHeight="1">
      <c r="A41" s="185"/>
      <c r="B41" s="194">
        <v>139</v>
      </c>
      <c r="C41" s="195" t="str">
        <f>VLOOKUP($B41,Startlist!$B:$H,2,FALSE)</f>
        <v>MV5</v>
      </c>
      <c r="D41" s="181" t="str">
        <f>VLOOKUP($B41,Startlist!$B:$H,3,FALSE)</f>
        <v>Erko Sibul</v>
      </c>
      <c r="E41" s="181" t="str">
        <f>VLOOKUP($B41,Startlist!$B:$H,4,FALSE)</f>
        <v>Kevin Keerov</v>
      </c>
      <c r="F41" s="195" t="str">
        <f>VLOOKUP($B41,Startlist!$B:$H,5,FALSE)</f>
        <v>EST</v>
      </c>
      <c r="G41" s="181" t="str">
        <f>VLOOKUP($B41,Startlist!$B:$H,7,FALSE)</f>
        <v>Lada VFTS</v>
      </c>
      <c r="H41" s="203" t="str">
        <f>IF(ISERROR(TIMEVALUE(SUBSTITUTE(TRIM(VLOOKUP(B41,Results!B:T,$K$1,FALSE)),".",":"))),"-",TIMEVALUE(SUBSTITUTE(TRIM(VLOOKUP(B41,Results!B:T,$K$1,FALSE)),".",":")))</f>
        <v>-</v>
      </c>
      <c r="I41" s="206">
        <f>A37</f>
        <v>5</v>
      </c>
      <c r="J41" s="207">
        <v>5</v>
      </c>
      <c r="K41" s="210">
        <f>H37</f>
        <v>0.10172685185185186</v>
      </c>
      <c r="L41" s="211"/>
    </row>
    <row r="42" spans="1:12" ht="12.75" customHeight="1">
      <c r="A42" s="185"/>
      <c r="B42" s="194"/>
      <c r="C42" s="195"/>
      <c r="D42" s="179"/>
      <c r="E42" s="179"/>
      <c r="F42" s="195"/>
      <c r="G42" s="181"/>
      <c r="H42" s="201"/>
      <c r="I42" s="206">
        <f>A37</f>
        <v>5</v>
      </c>
      <c r="J42" s="207">
        <v>20</v>
      </c>
      <c r="K42" s="210">
        <f>H37</f>
        <v>0.10172685185185186</v>
      </c>
      <c r="L42" s="211"/>
    </row>
    <row r="43" spans="1:12" ht="12.75" customHeight="1">
      <c r="A43" s="182">
        <v>6</v>
      </c>
      <c r="B43" s="189" t="str">
        <f>VLOOKUP($B45,Startlist!$B:$H,6,FALSE)</f>
        <v>KAUR MOTORSPORT</v>
      </c>
      <c r="C43" s="190"/>
      <c r="D43" s="191"/>
      <c r="E43" s="191"/>
      <c r="F43" s="190"/>
      <c r="G43" s="192"/>
      <c r="H43" s="202">
        <f>IF(ISERROR(SMALL(H45:H49,1)+SMALL(H45:H49,2)),"-",SMALL(H45:H49,1)+SMALL(H45:H49,2))</f>
        <v>0.10234953703703704</v>
      </c>
      <c r="I43" s="206">
        <f>A43</f>
        <v>6</v>
      </c>
      <c r="J43" s="207">
        <v>1</v>
      </c>
      <c r="K43" s="209">
        <f>H43</f>
        <v>0.10234953703703704</v>
      </c>
      <c r="L43" s="211"/>
    </row>
    <row r="44" spans="1:12" ht="12.75" customHeight="1">
      <c r="A44" s="185"/>
      <c r="B44" s="194"/>
      <c r="C44" s="195"/>
      <c r="D44" s="179"/>
      <c r="E44" s="179"/>
      <c r="F44" s="195"/>
      <c r="G44" s="181"/>
      <c r="H44" s="201"/>
      <c r="I44" s="206">
        <f>A43</f>
        <v>6</v>
      </c>
      <c r="J44" s="207">
        <v>2</v>
      </c>
      <c r="K44" s="210">
        <f>H43</f>
        <v>0.10234953703703704</v>
      </c>
      <c r="L44" s="211"/>
    </row>
    <row r="45" spans="1:12" ht="12.75" customHeight="1">
      <c r="A45" s="185"/>
      <c r="B45" s="194">
        <v>49</v>
      </c>
      <c r="C45" s="195" t="str">
        <f>VLOOKUP($B45,Startlist!$B:$H,2,FALSE)</f>
        <v>MV4</v>
      </c>
      <c r="D45" s="181" t="str">
        <f>VLOOKUP($B45,Startlist!$B:$H,3,FALSE)</f>
        <v>Mikolaj Kempa</v>
      </c>
      <c r="E45" s="181" t="str">
        <f>VLOOKUP($B45,Startlist!$B:$H,4,FALSE)</f>
        <v>Marcin Szeja</v>
      </c>
      <c r="F45" s="195" t="str">
        <f>VLOOKUP($B45,Startlist!$B:$H,5,FALSE)</f>
        <v>POL</v>
      </c>
      <c r="G45" s="181" t="str">
        <f>VLOOKUP($B45,Startlist!$B:$H,7,FALSE)</f>
        <v>Mitsubishi Lancer Evo 9</v>
      </c>
      <c r="H45" s="203">
        <f>IF(ISERROR(TIMEVALUE(SUBSTITUTE(TRIM(VLOOKUP(B45,Results!B:T,$K$1,FALSE)),".",":"))),"-",TIMEVALUE(SUBSTITUTE(TRIM(VLOOKUP(B45,Results!B:T,$K$1,FALSE)),".",":")))</f>
        <v>0.049748842592592595</v>
      </c>
      <c r="I45" s="206">
        <f>A43</f>
        <v>6</v>
      </c>
      <c r="J45" s="207">
        <v>3</v>
      </c>
      <c r="K45" s="210">
        <f>H43</f>
        <v>0.10234953703703704</v>
      </c>
      <c r="L45" s="211"/>
    </row>
    <row r="46" spans="1:12" ht="12.75" customHeight="1">
      <c r="A46" s="185"/>
      <c r="B46" s="194">
        <v>96</v>
      </c>
      <c r="C46" s="195" t="str">
        <f>VLOOKUP($B46,Startlist!$B:$H,2,FALSE)</f>
        <v>MV6</v>
      </c>
      <c r="D46" s="181" t="str">
        <f>VLOOKUP($B46,Startlist!$B:$H,3,FALSE)</f>
        <v>Karmo Karelson</v>
      </c>
      <c r="E46" s="181" t="str">
        <f>VLOOKUP($B46,Startlist!$B:$H,4,FALSE)</f>
        <v>Karol Pert</v>
      </c>
      <c r="F46" s="195" t="str">
        <f>VLOOKUP($B46,Startlist!$B:$H,5,FALSE)</f>
        <v>EST</v>
      </c>
      <c r="G46" s="181" t="str">
        <f>VLOOKUP($B46,Startlist!$B:$H,7,FALSE)</f>
        <v>Honda Civic Type-R</v>
      </c>
      <c r="H46" s="203">
        <f>IF(ISERROR(TIMEVALUE(SUBSTITUTE(TRIM(VLOOKUP(B46,Results!B:T,$K$1,FALSE)),".",":"))),"-",TIMEVALUE(SUBSTITUTE(TRIM(VLOOKUP(B46,Results!B:T,$K$1,FALSE)),".",":")))</f>
        <v>0.05260069444444445</v>
      </c>
      <c r="I46" s="206">
        <f>A43</f>
        <v>6</v>
      </c>
      <c r="J46" s="207">
        <v>4</v>
      </c>
      <c r="K46" s="210">
        <f>H43</f>
        <v>0.10234953703703704</v>
      </c>
      <c r="L46" s="211"/>
    </row>
    <row r="47" spans="1:12" ht="12.75" customHeight="1">
      <c r="A47" s="185"/>
      <c r="B47" s="194">
        <v>105</v>
      </c>
      <c r="C47" s="195" t="str">
        <f>VLOOKUP($B47,Startlist!$B:$H,2,FALSE)</f>
        <v>MV5</v>
      </c>
      <c r="D47" s="181" t="str">
        <f>VLOOKUP($B47,Startlist!$B:$H,3,FALSE)</f>
        <v>Vaido Tali</v>
      </c>
      <c r="E47" s="181" t="str">
        <f>VLOOKUP($B47,Startlist!$B:$H,4,FALSE)</f>
        <v>Taavi Udevald</v>
      </c>
      <c r="F47" s="195" t="str">
        <f>VLOOKUP($B47,Startlist!$B:$H,5,FALSE)</f>
        <v>EST</v>
      </c>
      <c r="G47" s="181" t="str">
        <f>VLOOKUP($B47,Startlist!$B:$H,7,FALSE)</f>
        <v>Lada VFTS</v>
      </c>
      <c r="H47" s="203">
        <f>IF(ISERROR(TIMEVALUE(SUBSTITUTE(TRIM(VLOOKUP(B47,Results!B:T,$K$1,FALSE)),".",":"))),"-",TIMEVALUE(SUBSTITUTE(TRIM(VLOOKUP(B47,Results!B:T,$K$1,FALSE)),".",":")))</f>
        <v>0.056144675925925924</v>
      </c>
      <c r="I47" s="206">
        <f>A43</f>
        <v>6</v>
      </c>
      <c r="J47" s="207">
        <v>5</v>
      </c>
      <c r="K47" s="210">
        <f>H43</f>
        <v>0.10234953703703704</v>
      </c>
      <c r="L47" s="211"/>
    </row>
    <row r="48" spans="1:12" ht="12.75" customHeight="1">
      <c r="A48" s="185"/>
      <c r="B48" s="194">
        <v>106</v>
      </c>
      <c r="C48" s="195" t="str">
        <f>VLOOKUP($B48,Startlist!$B:$H,2,FALSE)</f>
        <v>MV5</v>
      </c>
      <c r="D48" s="181" t="str">
        <f>VLOOKUP($B48,Startlist!$B:$H,3,FALSE)</f>
        <v>Raigo Vilbiks</v>
      </c>
      <c r="E48" s="181" t="str">
        <f>VLOOKUP($B48,Startlist!$B:$H,4,FALSE)</f>
        <v>Hellu Smorodin</v>
      </c>
      <c r="F48" s="195" t="str">
        <f>VLOOKUP($B48,Startlist!$B:$H,5,FALSE)</f>
        <v>EST</v>
      </c>
      <c r="G48" s="181" t="str">
        <f>VLOOKUP($B48,Startlist!$B:$H,7,FALSE)</f>
        <v>Lada Samara</v>
      </c>
      <c r="H48" s="203">
        <f>IF(ISERROR(TIMEVALUE(SUBSTITUTE(TRIM(VLOOKUP(B48,Results!B:T,$K$1,FALSE)),".",":"))),"-",TIMEVALUE(SUBSTITUTE(TRIM(VLOOKUP(B48,Results!B:T,$K$1,FALSE)),".",":")))</f>
        <v>0.068</v>
      </c>
      <c r="I48" s="206">
        <f>A43</f>
        <v>6</v>
      </c>
      <c r="J48" s="207">
        <v>6</v>
      </c>
      <c r="K48" s="210">
        <f>H43</f>
        <v>0.10234953703703704</v>
      </c>
      <c r="L48" s="211"/>
    </row>
    <row r="49" spans="1:12" ht="12.75" customHeight="1">
      <c r="A49" s="185"/>
      <c r="B49" s="194">
        <v>132</v>
      </c>
      <c r="C49" s="195" t="str">
        <f>VLOOKUP($B49,Startlist!$B:$H,2,FALSE)</f>
        <v>MV7</v>
      </c>
      <c r="D49" s="181" t="str">
        <f>VLOOKUP($B49,Startlist!$B:$H,3,FALSE)</f>
        <v>Kristjan Purje</v>
      </c>
      <c r="E49" s="181" t="str">
        <f>VLOOKUP($B49,Startlist!$B:$H,4,FALSE)</f>
        <v>Timo Taniel</v>
      </c>
      <c r="F49" s="195" t="str">
        <f>VLOOKUP($B49,Startlist!$B:$H,5,FALSE)</f>
        <v>EST</v>
      </c>
      <c r="G49" s="181" t="str">
        <f>VLOOKUP($B49,Startlist!$B:$H,7,FALSE)</f>
        <v>BMW Compact</v>
      </c>
      <c r="H49" s="203">
        <f>IF(ISERROR(TIMEVALUE(SUBSTITUTE(TRIM(VLOOKUP(B49,Results!B:T,$K$1,FALSE)),".",":"))),"-",TIMEVALUE(SUBSTITUTE(TRIM(VLOOKUP(B49,Results!B:T,$K$1,FALSE)),".",":")))</f>
        <v>0.054459490740740746</v>
      </c>
      <c r="I49" s="206">
        <f>A43</f>
        <v>6</v>
      </c>
      <c r="J49" s="207">
        <v>7</v>
      </c>
      <c r="K49" s="210">
        <f>H43</f>
        <v>0.10234953703703704</v>
      </c>
      <c r="L49" s="211"/>
    </row>
    <row r="50" spans="1:12" ht="12.75" customHeight="1">
      <c r="A50" s="185"/>
      <c r="B50" s="194"/>
      <c r="C50" s="195"/>
      <c r="D50" s="179"/>
      <c r="E50" s="179"/>
      <c r="F50" s="195"/>
      <c r="G50" s="181"/>
      <c r="H50" s="201"/>
      <c r="I50" s="206">
        <f>A43</f>
        <v>6</v>
      </c>
      <c r="J50" s="207">
        <v>20</v>
      </c>
      <c r="K50" s="210">
        <f>H43</f>
        <v>0.10234953703703704</v>
      </c>
      <c r="L50" s="211"/>
    </row>
    <row r="51" spans="1:12" ht="12.75" customHeight="1">
      <c r="A51" s="182">
        <v>7</v>
      </c>
      <c r="B51" s="189" t="str">
        <f>VLOOKUP($B53,Startlist!$B:$H,6,FALSE)</f>
        <v>PIHTLA RT</v>
      </c>
      <c r="C51" s="190"/>
      <c r="D51" s="191"/>
      <c r="E51" s="191"/>
      <c r="F51" s="190"/>
      <c r="G51" s="192"/>
      <c r="H51" s="202">
        <f>IF(ISERROR(SMALL(H53:H60,1)+SMALL(H53:H60,2)),"-",SMALL(H53:H60,1)+SMALL(H53:H60,2))</f>
        <v>0.1033287037037037</v>
      </c>
      <c r="I51" s="206">
        <f>A51</f>
        <v>7</v>
      </c>
      <c r="J51" s="207">
        <v>1</v>
      </c>
      <c r="K51" s="209">
        <f>H51</f>
        <v>0.1033287037037037</v>
      </c>
      <c r="L51" s="211"/>
    </row>
    <row r="52" spans="1:12" ht="12.75" customHeight="1">
      <c r="A52" s="185"/>
      <c r="B52" s="194"/>
      <c r="C52" s="195"/>
      <c r="D52" s="179"/>
      <c r="E52" s="179"/>
      <c r="F52" s="195"/>
      <c r="G52" s="181"/>
      <c r="H52" s="201"/>
      <c r="I52" s="206">
        <f>A51</f>
        <v>7</v>
      </c>
      <c r="J52" s="207">
        <v>2</v>
      </c>
      <c r="K52" s="210">
        <f>H51</f>
        <v>0.1033287037037037</v>
      </c>
      <c r="L52" s="211"/>
    </row>
    <row r="53" spans="1:12" ht="12.75" customHeight="1">
      <c r="A53" s="185"/>
      <c r="B53" s="194">
        <v>70</v>
      </c>
      <c r="C53" s="195" t="str">
        <f>VLOOKUP($B53,Startlist!$B:$H,2,FALSE)</f>
        <v>MV7</v>
      </c>
      <c r="D53" s="181" t="str">
        <f>VLOOKUP($B53,Startlist!$B:$H,3,FALSE)</f>
        <v>Karl Jalakas</v>
      </c>
      <c r="E53" s="181" t="str">
        <f>VLOOKUP($B53,Startlist!$B:$H,4,FALSE)</f>
        <v>Rando Tark</v>
      </c>
      <c r="F53" s="195" t="str">
        <f>VLOOKUP($B53,Startlist!$B:$H,5,FALSE)</f>
        <v>EST</v>
      </c>
      <c r="G53" s="181" t="str">
        <f>VLOOKUP($B53,Startlist!$B:$H,7,FALSE)</f>
        <v>BMW M3</v>
      </c>
      <c r="H53" s="203">
        <f>IF(ISERROR(TIMEVALUE(SUBSTITUTE(TRIM(VLOOKUP(B53,Results!B:T,$K$1,FALSE)),".",":"))),"-",TIMEVALUE(SUBSTITUTE(TRIM(VLOOKUP(B53,Results!B:T,$K$1,FALSE)),".",":")))</f>
        <v>0.053864583333333334</v>
      </c>
      <c r="I53" s="206">
        <f>A51</f>
        <v>7</v>
      </c>
      <c r="J53" s="207">
        <v>3</v>
      </c>
      <c r="K53" s="210">
        <f>H51</f>
        <v>0.1033287037037037</v>
      </c>
      <c r="L53" s="211"/>
    </row>
    <row r="54" spans="1:12" ht="12.75" customHeight="1">
      <c r="A54" s="185"/>
      <c r="B54" s="194">
        <v>74</v>
      </c>
      <c r="C54" s="195" t="str">
        <f>VLOOKUP($B54,Startlist!$B:$H,2,FALSE)</f>
        <v>MV5</v>
      </c>
      <c r="D54" s="181" t="str">
        <f>VLOOKUP($B54,Startlist!$B:$H,3,FALSE)</f>
        <v>Kermo Laus</v>
      </c>
      <c r="E54" s="181" t="str">
        <f>VLOOKUP($B54,Startlist!$B:$H,4,FALSE)</f>
        <v>Alain Sivous</v>
      </c>
      <c r="F54" s="195" t="str">
        <f>VLOOKUP($B54,Startlist!$B:$H,5,FALSE)</f>
        <v>EST</v>
      </c>
      <c r="G54" s="181" t="str">
        <f>VLOOKUP($B54,Startlist!$B:$H,7,FALSE)</f>
        <v>Nissan Sunny</v>
      </c>
      <c r="H54" s="203">
        <f>IF(ISERROR(TIMEVALUE(SUBSTITUTE(TRIM(VLOOKUP(B54,Results!B:T,$K$1,FALSE)),".",":"))),"-",TIMEVALUE(SUBSTITUTE(TRIM(VLOOKUP(B54,Results!B:T,$K$1,FALSE)),".",":")))</f>
        <v>0.052055555555555556</v>
      </c>
      <c r="I54" s="206">
        <f>A51</f>
        <v>7</v>
      </c>
      <c r="J54" s="207">
        <v>4</v>
      </c>
      <c r="K54" s="210">
        <f>H51</f>
        <v>0.1033287037037037</v>
      </c>
      <c r="L54" s="211"/>
    </row>
    <row r="55" spans="1:12" ht="12.75" customHeight="1">
      <c r="A55" s="185"/>
      <c r="B55" s="194">
        <v>84</v>
      </c>
      <c r="C55" s="195" t="str">
        <f>VLOOKUP($B55,Startlist!$B:$H,2,FALSE)</f>
        <v>MV7</v>
      </c>
      <c r="D55" s="181" t="str">
        <f>VLOOKUP($B55,Startlist!$B:$H,3,FALSE)</f>
        <v>Daniel Ling</v>
      </c>
      <c r="E55" s="181" t="str">
        <f>VLOOKUP($B55,Startlist!$B:$H,4,FALSE)</f>
        <v>Madis Kümmel</v>
      </c>
      <c r="F55" s="195" t="str">
        <f>VLOOKUP($B55,Startlist!$B:$H,5,FALSE)</f>
        <v>EST</v>
      </c>
      <c r="G55" s="181" t="str">
        <f>VLOOKUP($B55,Startlist!$B:$H,7,FALSE)</f>
        <v>BMW 320I</v>
      </c>
      <c r="H55" s="203" t="str">
        <f>IF(ISERROR(TIMEVALUE(SUBSTITUTE(TRIM(VLOOKUP(B55,Results!B:T,$K$1,FALSE)),".",":"))),"-",TIMEVALUE(SUBSTITUTE(TRIM(VLOOKUP(B55,Results!B:T,$K$1,FALSE)),".",":")))</f>
        <v>-</v>
      </c>
      <c r="I55" s="206">
        <f>A51</f>
        <v>7</v>
      </c>
      <c r="J55" s="207">
        <v>5</v>
      </c>
      <c r="K55" s="210">
        <f>H51</f>
        <v>0.1033287037037037</v>
      </c>
      <c r="L55" s="211"/>
    </row>
    <row r="56" spans="1:12" ht="12.75" customHeight="1">
      <c r="A56" s="185"/>
      <c r="B56" s="194">
        <v>93</v>
      </c>
      <c r="C56" s="195" t="str">
        <f>VLOOKUP($B56,Startlist!$B:$H,2,FALSE)</f>
        <v>MV6</v>
      </c>
      <c r="D56" s="181" t="str">
        <f>VLOOKUP($B56,Startlist!$B:$H,3,FALSE)</f>
        <v>Gert Virves</v>
      </c>
      <c r="E56" s="181" t="str">
        <f>VLOOKUP($B56,Startlist!$B:$H,4,FALSE)</f>
        <v>Tiit Pōlluäär</v>
      </c>
      <c r="F56" s="195" t="str">
        <f>VLOOKUP($B56,Startlist!$B:$H,5,FALSE)</f>
        <v>EST</v>
      </c>
      <c r="G56" s="181" t="str">
        <f>VLOOKUP($B56,Startlist!$B:$H,7,FALSE)</f>
        <v>Opel Astra</v>
      </c>
      <c r="H56" s="203">
        <f>IF(ISERROR(TIMEVALUE(SUBSTITUTE(TRIM(VLOOKUP(B56,Results!B:T,$K$1,FALSE)),".",":"))),"-",TIMEVALUE(SUBSTITUTE(TRIM(VLOOKUP(B56,Results!B:T,$K$1,FALSE)),".",":")))</f>
        <v>0.05127314814814815</v>
      </c>
      <c r="I56" s="206">
        <f>A51</f>
        <v>7</v>
      </c>
      <c r="J56" s="207">
        <v>6</v>
      </c>
      <c r="K56" s="210">
        <f>H51</f>
        <v>0.1033287037037037</v>
      </c>
      <c r="L56" s="211"/>
    </row>
    <row r="57" spans="1:12" ht="12.75" customHeight="1">
      <c r="A57" s="185"/>
      <c r="B57" s="194">
        <v>126</v>
      </c>
      <c r="C57" s="195" t="str">
        <f>VLOOKUP($B57,Startlist!$B:$H,2,FALSE)</f>
        <v>MV6</v>
      </c>
      <c r="D57" s="181" t="str">
        <f>VLOOKUP($B57,Startlist!$B:$H,3,FALSE)</f>
        <v>Peep Trave</v>
      </c>
      <c r="E57" s="181" t="str">
        <f>VLOOKUP($B57,Startlist!$B:$H,4,FALSE)</f>
        <v>Indrek Jōeäär</v>
      </c>
      <c r="F57" s="195" t="str">
        <f>VLOOKUP($B57,Startlist!$B:$H,5,FALSE)</f>
        <v>EST</v>
      </c>
      <c r="G57" s="181" t="str">
        <f>VLOOKUP($B57,Startlist!$B:$H,7,FALSE)</f>
        <v>Honda Civic Type-R</v>
      </c>
      <c r="H57" s="203">
        <f>IF(ISERROR(TIMEVALUE(SUBSTITUTE(TRIM(VLOOKUP(B57,Results!B:T,$K$1,FALSE)),".",":"))),"-",TIMEVALUE(SUBSTITUTE(TRIM(VLOOKUP(B57,Results!B:T,$K$1,FALSE)),".",":")))</f>
        <v>0.0567037037037037</v>
      </c>
      <c r="I57" s="206">
        <f>A51</f>
        <v>7</v>
      </c>
      <c r="J57" s="207">
        <v>7</v>
      </c>
      <c r="K57" s="210">
        <f>H51</f>
        <v>0.1033287037037037</v>
      </c>
      <c r="L57" s="211"/>
    </row>
    <row r="58" spans="1:12" ht="12.75" customHeight="1">
      <c r="A58" s="185"/>
      <c r="B58" s="194">
        <v>128</v>
      </c>
      <c r="C58" s="195" t="str">
        <f>VLOOKUP($B58,Startlist!$B:$H,2,FALSE)</f>
        <v>MV5</v>
      </c>
      <c r="D58" s="181" t="str">
        <f>VLOOKUP($B58,Startlist!$B:$H,3,FALSE)</f>
        <v>Lauri Peegel</v>
      </c>
      <c r="E58" s="181" t="str">
        <f>VLOOKUP($B58,Startlist!$B:$H,4,FALSE)</f>
        <v>Anti Eelmets</v>
      </c>
      <c r="F58" s="195" t="str">
        <f>VLOOKUP($B58,Startlist!$B:$H,5,FALSE)</f>
        <v>EST</v>
      </c>
      <c r="G58" s="181" t="str">
        <f>VLOOKUP($B58,Startlist!$B:$H,7,FALSE)</f>
        <v>Honda Civic</v>
      </c>
      <c r="H58" s="203">
        <f>IF(ISERROR(TIMEVALUE(SUBSTITUTE(TRIM(VLOOKUP(B58,Results!B:T,$K$1,FALSE)),".",":"))),"-",TIMEVALUE(SUBSTITUTE(TRIM(VLOOKUP(B58,Results!B:T,$K$1,FALSE)),".",":")))</f>
        <v>0.05593055555555556</v>
      </c>
      <c r="I58" s="206">
        <f>A51</f>
        <v>7</v>
      </c>
      <c r="J58" s="207">
        <v>8</v>
      </c>
      <c r="K58" s="210">
        <f>H51</f>
        <v>0.1033287037037037</v>
      </c>
      <c r="L58" s="211"/>
    </row>
    <row r="59" spans="1:12" ht="12.75" customHeight="1">
      <c r="A59" s="185"/>
      <c r="B59" s="194">
        <v>129</v>
      </c>
      <c r="C59" s="195" t="str">
        <f>VLOOKUP($B59,Startlist!$B:$H,2,FALSE)</f>
        <v>MV7</v>
      </c>
      <c r="D59" s="181" t="str">
        <f>VLOOKUP($B59,Startlist!$B:$H,3,FALSE)</f>
        <v>Siim Järveots</v>
      </c>
      <c r="E59" s="181" t="str">
        <f>VLOOKUP($B59,Startlist!$B:$H,4,FALSE)</f>
        <v>Priit Järveots</v>
      </c>
      <c r="F59" s="195" t="str">
        <f>VLOOKUP($B59,Startlist!$B:$H,5,FALSE)</f>
        <v>EST</v>
      </c>
      <c r="G59" s="181" t="str">
        <f>VLOOKUP($B59,Startlist!$B:$H,7,FALSE)</f>
        <v>BMW 323I</v>
      </c>
      <c r="H59" s="203">
        <f>IF(ISERROR(TIMEVALUE(SUBSTITUTE(TRIM(VLOOKUP(B59,Results!B:T,$K$1,FALSE)),".",":"))),"-",TIMEVALUE(SUBSTITUTE(TRIM(VLOOKUP(B59,Results!B:T,$K$1,FALSE)),".",":")))</f>
        <v>0.05412152777777778</v>
      </c>
      <c r="I59" s="206">
        <f>A51</f>
        <v>7</v>
      </c>
      <c r="J59" s="207">
        <v>9</v>
      </c>
      <c r="K59" s="210">
        <f>H51</f>
        <v>0.1033287037037037</v>
      </c>
      <c r="L59" s="211"/>
    </row>
    <row r="60" spans="1:12" ht="12.75" customHeight="1">
      <c r="A60" s="185"/>
      <c r="B60" s="194">
        <v>135</v>
      </c>
      <c r="C60" s="195" t="str">
        <f>VLOOKUP($B60,Startlist!$B:$H,2,FALSE)</f>
        <v>MV7</v>
      </c>
      <c r="D60" s="181" t="str">
        <f>VLOOKUP($B60,Startlist!$B:$H,3,FALSE)</f>
        <v>Raul Mölder</v>
      </c>
      <c r="E60" s="181" t="str">
        <f>VLOOKUP($B60,Startlist!$B:$H,4,FALSE)</f>
        <v>Enri Tiitson</v>
      </c>
      <c r="F60" s="195" t="str">
        <f>VLOOKUP($B60,Startlist!$B:$H,5,FALSE)</f>
        <v>EST</v>
      </c>
      <c r="G60" s="181" t="str">
        <f>VLOOKUP($B60,Startlist!$B:$H,7,FALSE)</f>
        <v>BMW 328</v>
      </c>
      <c r="H60" s="203">
        <f>IF(ISERROR(TIMEVALUE(SUBSTITUTE(TRIM(VLOOKUP(B60,Results!B:T,$K$1,FALSE)),".",":"))),"-",TIMEVALUE(SUBSTITUTE(TRIM(VLOOKUP(B60,Results!B:T,$K$1,FALSE)),".",":")))</f>
        <v>0.054149305555555555</v>
      </c>
      <c r="I60" s="206">
        <f>A51</f>
        <v>7</v>
      </c>
      <c r="J60" s="207">
        <v>10</v>
      </c>
      <c r="K60" s="210">
        <f>H51</f>
        <v>0.1033287037037037</v>
      </c>
      <c r="L60" s="211"/>
    </row>
    <row r="61" spans="1:12" ht="12.75" customHeight="1">
      <c r="A61" s="185"/>
      <c r="B61" s="194"/>
      <c r="C61" s="195"/>
      <c r="D61" s="179"/>
      <c r="E61" s="179"/>
      <c r="F61" s="195"/>
      <c r="G61" s="181"/>
      <c r="H61" s="201"/>
      <c r="I61" s="206">
        <f>A51</f>
        <v>7</v>
      </c>
      <c r="J61" s="207">
        <v>20</v>
      </c>
      <c r="K61" s="210">
        <f>H51</f>
        <v>0.1033287037037037</v>
      </c>
      <c r="L61" s="211"/>
    </row>
    <row r="62" spans="1:12" ht="12.75" customHeight="1">
      <c r="A62" s="182">
        <v>8</v>
      </c>
      <c r="B62" s="189" t="str">
        <f>VLOOKUP($B64,Startlist!$B:$H,6,FALSE)</f>
        <v>TEHASE AUTO</v>
      </c>
      <c r="C62" s="190"/>
      <c r="D62" s="191"/>
      <c r="E62" s="191"/>
      <c r="F62" s="190"/>
      <c r="G62" s="192"/>
      <c r="H62" s="202">
        <f>IF(ISERROR(SMALL(H64:H65,1)+SMALL(H64:H65,2)),"-",SMALL(H64:H65,1)+SMALL(H64:H65,2))</f>
        <v>0.10393402777777777</v>
      </c>
      <c r="I62" s="206">
        <f>A62</f>
        <v>8</v>
      </c>
      <c r="J62" s="207">
        <v>1</v>
      </c>
      <c r="K62" s="209">
        <f>H62</f>
        <v>0.10393402777777777</v>
      </c>
      <c r="L62" s="211"/>
    </row>
    <row r="63" spans="1:12" ht="12.75" customHeight="1">
      <c r="A63" s="185"/>
      <c r="B63" s="194"/>
      <c r="C63" s="195"/>
      <c r="D63" s="179"/>
      <c r="E63" s="179"/>
      <c r="F63" s="195"/>
      <c r="G63" s="181"/>
      <c r="H63" s="201"/>
      <c r="I63" s="206">
        <f>A62</f>
        <v>8</v>
      </c>
      <c r="J63" s="207">
        <v>2</v>
      </c>
      <c r="K63" s="210">
        <f>H62</f>
        <v>0.10393402777777777</v>
      </c>
      <c r="L63" s="211"/>
    </row>
    <row r="64" spans="1:12" ht="12.75" customHeight="1">
      <c r="A64" s="185"/>
      <c r="B64" s="194">
        <v>7</v>
      </c>
      <c r="C64" s="195" t="str">
        <f>VLOOKUP($B64,Startlist!$B:$H,2,FALSE)</f>
        <v>MV2</v>
      </c>
      <c r="D64" s="181" t="str">
        <f>VLOOKUP($B64,Startlist!$B:$H,3,FALSE)</f>
        <v>Raul Jeets</v>
      </c>
      <c r="E64" s="181" t="str">
        <f>VLOOKUP($B64,Startlist!$B:$H,4,FALSE)</f>
        <v>Andrus Toom</v>
      </c>
      <c r="F64" s="195" t="str">
        <f>VLOOKUP($B64,Startlist!$B:$H,5,FALSE)</f>
        <v>EST</v>
      </c>
      <c r="G64" s="181" t="str">
        <f>VLOOKUP($B64,Startlist!$B:$H,7,FALSE)</f>
        <v>Skoda Fabia R5</v>
      </c>
      <c r="H64" s="203">
        <f>IF(ISERROR(TIMEVALUE(SUBSTITUTE(TRIM(VLOOKUP(B64,Results!B:T,$K$1,FALSE)),".",":"))),"-",TIMEVALUE(SUBSTITUTE(TRIM(VLOOKUP(B64,Results!B:T,$K$1,FALSE)),".",":")))</f>
        <v>0.044432870370370366</v>
      </c>
      <c r="I64" s="206">
        <f>A62</f>
        <v>8</v>
      </c>
      <c r="J64" s="207">
        <v>3</v>
      </c>
      <c r="K64" s="210">
        <f>H62</f>
        <v>0.10393402777777777</v>
      </c>
      <c r="L64" s="211"/>
    </row>
    <row r="65" spans="1:12" ht="12.75" customHeight="1">
      <c r="A65" s="185"/>
      <c r="B65" s="194">
        <v>35</v>
      </c>
      <c r="C65" s="195" t="str">
        <f>VLOOKUP($B65,Startlist!$B:$H,2,FALSE)</f>
        <v>MV3</v>
      </c>
      <c r="D65" s="181" t="str">
        <f>VLOOKUP($B65,Startlist!$B:$H,3,FALSE)</f>
        <v>Gregor Jeets</v>
      </c>
      <c r="E65" s="181" t="str">
        <f>VLOOKUP($B65,Startlist!$B:$H,4,FALSE)</f>
        <v>Kuldar Sikk</v>
      </c>
      <c r="F65" s="195" t="str">
        <f>VLOOKUP($B65,Startlist!$B:$H,5,FALSE)</f>
        <v>EST</v>
      </c>
      <c r="G65" s="181" t="str">
        <f>VLOOKUP($B65,Startlist!$B:$H,7,FALSE)</f>
        <v>Ford Fiesta R2T</v>
      </c>
      <c r="H65" s="203">
        <f>IF(ISERROR(TIMEVALUE(SUBSTITUTE(TRIM(VLOOKUP(B65,Results!B:T,$K$1,FALSE)),".",":"))),"-",TIMEVALUE(SUBSTITUTE(TRIM(VLOOKUP(B65,Results!B:T,$K$1,FALSE)),".",":")))</f>
        <v>0.059501157407407405</v>
      </c>
      <c r="I65" s="206">
        <f>A62</f>
        <v>8</v>
      </c>
      <c r="J65" s="207">
        <v>4</v>
      </c>
      <c r="K65" s="210">
        <f>H62</f>
        <v>0.10393402777777777</v>
      </c>
      <c r="L65" s="211"/>
    </row>
    <row r="66" spans="1:12" ht="12.75" customHeight="1">
      <c r="A66" s="185"/>
      <c r="B66" s="194"/>
      <c r="C66" s="195"/>
      <c r="D66" s="179"/>
      <c r="E66" s="179"/>
      <c r="F66" s="195"/>
      <c r="G66" s="181"/>
      <c r="H66" s="201"/>
      <c r="I66" s="206">
        <f>A62</f>
        <v>8</v>
      </c>
      <c r="J66" s="207">
        <v>20</v>
      </c>
      <c r="K66" s="210">
        <f>H62</f>
        <v>0.10393402777777777</v>
      </c>
      <c r="L66" s="211"/>
    </row>
    <row r="67" spans="1:12" ht="12.75" customHeight="1">
      <c r="A67" s="182">
        <v>9</v>
      </c>
      <c r="B67" s="189" t="str">
        <f>VLOOKUP($B69,Startlist!$B:$H,6,FALSE)</f>
        <v>JUURU TEHNIKAKLUBI</v>
      </c>
      <c r="C67" s="190"/>
      <c r="D67" s="191"/>
      <c r="E67" s="191"/>
      <c r="F67" s="190"/>
      <c r="G67" s="192"/>
      <c r="H67" s="202">
        <f>IF(ISERROR(SMALL(H69:H73,1)+SMALL(H69:H73,2)),"-",SMALL(H69:H73,1)+SMALL(H69:H73,2))</f>
        <v>0.10615740740740741</v>
      </c>
      <c r="I67" s="206">
        <f>A67</f>
        <v>9</v>
      </c>
      <c r="J67" s="207">
        <v>1</v>
      </c>
      <c r="K67" s="209">
        <f>H67</f>
        <v>0.10615740740740741</v>
      </c>
      <c r="L67" s="211"/>
    </row>
    <row r="68" spans="1:12" ht="12.75" customHeight="1">
      <c r="A68" s="185"/>
      <c r="B68" s="194"/>
      <c r="C68" s="195"/>
      <c r="D68" s="179"/>
      <c r="E68" s="179"/>
      <c r="F68" s="195"/>
      <c r="G68" s="181"/>
      <c r="H68" s="201"/>
      <c r="I68" s="206">
        <f>A67</f>
        <v>9</v>
      </c>
      <c r="J68" s="207">
        <v>2</v>
      </c>
      <c r="K68" s="210">
        <f>H67</f>
        <v>0.10615740740740741</v>
      </c>
      <c r="L68" s="211"/>
    </row>
    <row r="69" spans="1:12" ht="12.75" customHeight="1">
      <c r="A69" s="185"/>
      <c r="B69" s="194">
        <v>73</v>
      </c>
      <c r="C69" s="195" t="str">
        <f>VLOOKUP($B69,Startlist!$B:$H,2,FALSE)</f>
        <v>MV7</v>
      </c>
      <c r="D69" s="181" t="str">
        <f>VLOOKUP($B69,Startlist!$B:$H,3,FALSE)</f>
        <v>Taavi Niinemets</v>
      </c>
      <c r="E69" s="181" t="str">
        <f>VLOOKUP($B69,Startlist!$B:$H,4,FALSE)</f>
        <v>Esko Allika</v>
      </c>
      <c r="F69" s="195" t="str">
        <f>VLOOKUP($B69,Startlist!$B:$H,5,FALSE)</f>
        <v>EST</v>
      </c>
      <c r="G69" s="181" t="str">
        <f>VLOOKUP($B69,Startlist!$B:$H,7,FALSE)</f>
        <v>BMW M3</v>
      </c>
      <c r="H69" s="203">
        <f>IF(ISERROR(TIMEVALUE(SUBSTITUTE(TRIM(VLOOKUP(B69,Results!B:T,$K$1,FALSE)),".",":"))),"-",TIMEVALUE(SUBSTITUTE(TRIM(VLOOKUP(B69,Results!B:T,$K$1,FALSE)),".",":")))</f>
        <v>0.049297453703703704</v>
      </c>
      <c r="I69" s="206">
        <f>A67</f>
        <v>9</v>
      </c>
      <c r="J69" s="207">
        <v>3</v>
      </c>
      <c r="K69" s="210">
        <f>H67</f>
        <v>0.10615740740740741</v>
      </c>
      <c r="L69" s="211"/>
    </row>
    <row r="70" spans="1:12" ht="12.75" customHeight="1">
      <c r="A70" s="185"/>
      <c r="B70" s="194">
        <v>146</v>
      </c>
      <c r="C70" s="195" t="str">
        <f>VLOOKUP($B70,Startlist!$B:$H,2,FALSE)</f>
        <v>MV8</v>
      </c>
      <c r="D70" s="181" t="str">
        <f>VLOOKUP($B70,Startlist!$B:$H,3,FALSE)</f>
        <v>Rainer Tuberik</v>
      </c>
      <c r="E70" s="181" t="str">
        <f>VLOOKUP($B70,Startlist!$B:$H,4,FALSE)</f>
        <v>Raido Vetesina</v>
      </c>
      <c r="F70" s="195" t="str">
        <f>VLOOKUP($B70,Startlist!$B:$H,5,FALSE)</f>
        <v>EST</v>
      </c>
      <c r="G70" s="181" t="str">
        <f>VLOOKUP($B70,Startlist!$B:$H,7,FALSE)</f>
        <v>GAZ 51</v>
      </c>
      <c r="H70" s="203" t="str">
        <f>IF(ISERROR(TIMEVALUE(SUBSTITUTE(TRIM(VLOOKUP(B70,Results!B:T,$K$1,FALSE)),".",":"))),"-",TIMEVALUE(SUBSTITUTE(TRIM(VLOOKUP(B70,Results!B:T,$K$1,FALSE)),".",":")))</f>
        <v>-</v>
      </c>
      <c r="I70" s="206">
        <f>A67</f>
        <v>9</v>
      </c>
      <c r="J70" s="207">
        <v>4</v>
      </c>
      <c r="K70" s="210">
        <f>H67</f>
        <v>0.10615740740740741</v>
      </c>
      <c r="L70" s="211"/>
    </row>
    <row r="71" spans="1:12" ht="12.75" customHeight="1">
      <c r="A71" s="185"/>
      <c r="B71" s="194">
        <v>151</v>
      </c>
      <c r="C71" s="195" t="str">
        <f>VLOOKUP($B71,Startlist!$B:$H,2,FALSE)</f>
        <v>MV8</v>
      </c>
      <c r="D71" s="181" t="str">
        <f>VLOOKUP($B71,Startlist!$B:$H,3,FALSE)</f>
        <v>Tarmo Bortnik</v>
      </c>
      <c r="E71" s="181" t="str">
        <f>VLOOKUP($B71,Startlist!$B:$H,4,FALSE)</f>
        <v>Rain Kaljura</v>
      </c>
      <c r="F71" s="195" t="str">
        <f>VLOOKUP($B71,Startlist!$B:$H,5,FALSE)</f>
        <v>EST</v>
      </c>
      <c r="G71" s="181" t="str">
        <f>VLOOKUP($B71,Startlist!$B:$H,7,FALSE)</f>
        <v>GAZ 51</v>
      </c>
      <c r="H71" s="203">
        <f>IF(ISERROR(TIMEVALUE(SUBSTITUTE(TRIM(VLOOKUP(B71,Results!B:T,$K$1,FALSE)),".",":"))),"-",TIMEVALUE(SUBSTITUTE(TRIM(VLOOKUP(B71,Results!B:T,$K$1,FALSE)),".",":")))</f>
        <v>0.05890972222222222</v>
      </c>
      <c r="I71" s="206">
        <f>A67</f>
        <v>9</v>
      </c>
      <c r="J71" s="207">
        <v>5</v>
      </c>
      <c r="K71" s="210">
        <f>H67</f>
        <v>0.10615740740740741</v>
      </c>
      <c r="L71" s="211"/>
    </row>
    <row r="72" spans="1:12" ht="12.75" customHeight="1">
      <c r="A72" s="185"/>
      <c r="B72" s="194">
        <v>162</v>
      </c>
      <c r="C72" s="195" t="str">
        <f>VLOOKUP($B72,Startlist!$B:$H,2,FALSE)</f>
        <v>MV8</v>
      </c>
      <c r="D72" s="181" t="str">
        <f>VLOOKUP($B72,Startlist!$B:$H,3,FALSE)</f>
        <v>Raik-Karl Aarma</v>
      </c>
      <c r="E72" s="181" t="str">
        <f>VLOOKUP($B72,Startlist!$B:$H,4,FALSE)</f>
        <v>Alo Vahtmäe</v>
      </c>
      <c r="F72" s="195" t="str">
        <f>VLOOKUP($B72,Startlist!$B:$H,5,FALSE)</f>
        <v>EST</v>
      </c>
      <c r="G72" s="181" t="str">
        <f>VLOOKUP($B72,Startlist!$B:$H,7,FALSE)</f>
        <v>GAZ 51</v>
      </c>
      <c r="H72" s="203">
        <f>IF(ISERROR(TIMEVALUE(SUBSTITUTE(TRIM(VLOOKUP(B72,Results!B:T,$K$1,FALSE)),".",":"))),"-",TIMEVALUE(SUBSTITUTE(TRIM(VLOOKUP(B72,Results!B:T,$K$1,FALSE)),".",":")))</f>
        <v>0.056859953703703704</v>
      </c>
      <c r="I72" s="206">
        <f>A67</f>
        <v>9</v>
      </c>
      <c r="J72" s="207">
        <v>6</v>
      </c>
      <c r="K72" s="210">
        <f>H67</f>
        <v>0.10615740740740741</v>
      </c>
      <c r="L72" s="211"/>
    </row>
    <row r="73" spans="1:12" ht="12.75" customHeight="1">
      <c r="A73" s="185"/>
      <c r="B73" s="194">
        <v>163</v>
      </c>
      <c r="C73" s="195" t="str">
        <f>VLOOKUP($B73,Startlist!$B:$H,2,FALSE)</f>
        <v>MV8</v>
      </c>
      <c r="D73" s="181" t="str">
        <f>VLOOKUP($B73,Startlist!$B:$H,3,FALSE)</f>
        <v>Tarmo Lee</v>
      </c>
      <c r="E73" s="181" t="str">
        <f>VLOOKUP($B73,Startlist!$B:$H,4,FALSE)</f>
        <v>Tōnu Nōmmik</v>
      </c>
      <c r="F73" s="195" t="str">
        <f>VLOOKUP($B73,Startlist!$B:$H,5,FALSE)</f>
        <v>EST</v>
      </c>
      <c r="G73" s="181" t="str">
        <f>VLOOKUP($B73,Startlist!$B:$H,7,FALSE)</f>
        <v>GAZ 51</v>
      </c>
      <c r="H73" s="203">
        <f>IF(ISERROR(TIMEVALUE(SUBSTITUTE(TRIM(VLOOKUP(B73,Results!B:T,$K$1,FALSE)),".",":"))),"-",TIMEVALUE(SUBSTITUTE(TRIM(VLOOKUP(B73,Results!B:T,$K$1,FALSE)),".",":")))</f>
        <v>0.06930439814814815</v>
      </c>
      <c r="I73" s="206">
        <f>A67</f>
        <v>9</v>
      </c>
      <c r="J73" s="207">
        <v>7</v>
      </c>
      <c r="K73" s="210">
        <f>H67</f>
        <v>0.10615740740740741</v>
      </c>
      <c r="L73" s="211"/>
    </row>
    <row r="74" spans="1:12" ht="12.75" customHeight="1">
      <c r="A74" s="185"/>
      <c r="B74" s="194"/>
      <c r="C74" s="195"/>
      <c r="D74" s="179"/>
      <c r="E74" s="179"/>
      <c r="F74" s="195"/>
      <c r="G74" s="181"/>
      <c r="H74" s="201"/>
      <c r="I74" s="206">
        <f>A67</f>
        <v>9</v>
      </c>
      <c r="J74" s="207">
        <v>20</v>
      </c>
      <c r="K74" s="210">
        <f>H67</f>
        <v>0.10615740740740741</v>
      </c>
      <c r="L74" s="211"/>
    </row>
    <row r="75" spans="1:12" ht="12.75" customHeight="1">
      <c r="A75" s="182">
        <v>10</v>
      </c>
      <c r="B75" s="189" t="str">
        <f>VLOOKUP($B77,Startlist!$B:$H,6,FALSE)</f>
        <v>MRF MOTORSPORT</v>
      </c>
      <c r="C75" s="190"/>
      <c r="D75" s="191"/>
      <c r="E75" s="191"/>
      <c r="F75" s="190"/>
      <c r="G75" s="192"/>
      <c r="H75" s="202">
        <f>IF(ISERROR(SMALL(H77:H78,1)+SMALL(H77:H78,2)),"-",SMALL(H77:H78,1)+SMALL(H77:H78,2))</f>
        <v>0.10624305555555555</v>
      </c>
      <c r="I75" s="206">
        <f>A75</f>
        <v>10</v>
      </c>
      <c r="J75" s="207">
        <v>1</v>
      </c>
      <c r="K75" s="209">
        <f>H75</f>
        <v>0.10624305555555555</v>
      </c>
      <c r="L75" s="211"/>
    </row>
    <row r="76" spans="1:12" ht="12.75" customHeight="1">
      <c r="A76" s="185"/>
      <c r="B76" s="194"/>
      <c r="C76" s="195"/>
      <c r="D76" s="179"/>
      <c r="E76" s="179"/>
      <c r="F76" s="195"/>
      <c r="G76" s="181"/>
      <c r="H76" s="201"/>
      <c r="I76" s="206">
        <f>A75</f>
        <v>10</v>
      </c>
      <c r="J76" s="207">
        <v>2</v>
      </c>
      <c r="K76" s="210">
        <f>H75</f>
        <v>0.10624305555555555</v>
      </c>
      <c r="L76" s="211"/>
    </row>
    <row r="77" spans="1:12" ht="12.75" customHeight="1">
      <c r="A77" s="185"/>
      <c r="B77" s="194">
        <v>44</v>
      </c>
      <c r="C77" s="195" t="str">
        <f>VLOOKUP($B77,Startlist!$B:$H,2,FALSE)</f>
        <v>MV7</v>
      </c>
      <c r="D77" s="181" t="str">
        <f>VLOOKUP($B77,Startlist!$B:$H,3,FALSE)</f>
        <v>Raiko Aru</v>
      </c>
      <c r="E77" s="181" t="str">
        <f>VLOOKUP($B77,Startlist!$B:$H,4,FALSE)</f>
        <v>Veiko Kullamäe</v>
      </c>
      <c r="F77" s="195" t="str">
        <f>VLOOKUP($B77,Startlist!$B:$H,5,FALSE)</f>
        <v>EST</v>
      </c>
      <c r="G77" s="181" t="str">
        <f>VLOOKUP($B77,Startlist!$B:$H,7,FALSE)</f>
        <v>BMW M3</v>
      </c>
      <c r="H77" s="203">
        <f>IF(ISERROR(TIMEVALUE(SUBSTITUTE(TRIM(VLOOKUP(B77,Results!B:T,$K$1,FALSE)),".",":"))),"-",TIMEVALUE(SUBSTITUTE(TRIM(VLOOKUP(B77,Results!B:T,$K$1,FALSE)),".",":")))</f>
        <v>0.049229166666666664</v>
      </c>
      <c r="I77" s="206">
        <f>A75</f>
        <v>10</v>
      </c>
      <c r="J77" s="207">
        <v>3</v>
      </c>
      <c r="K77" s="210">
        <f>H75</f>
        <v>0.10624305555555555</v>
      </c>
      <c r="L77" s="211"/>
    </row>
    <row r="78" spans="1:12" ht="12.75" customHeight="1">
      <c r="A78" s="185"/>
      <c r="B78" s="194">
        <v>119</v>
      </c>
      <c r="C78" s="195" t="str">
        <f>VLOOKUP($B78,Startlist!$B:$H,2,FALSE)</f>
        <v>MV7</v>
      </c>
      <c r="D78" s="181" t="str">
        <f>VLOOKUP($B78,Startlist!$B:$H,3,FALSE)</f>
        <v>Bogdan Shemet</v>
      </c>
      <c r="E78" s="181" t="str">
        <f>VLOOKUP($B78,Startlist!$B:$H,4,FALSE)</f>
        <v>Sven Andevei</v>
      </c>
      <c r="F78" s="195" t="str">
        <f>VLOOKUP($B78,Startlist!$B:$H,5,FALSE)</f>
        <v>EST</v>
      </c>
      <c r="G78" s="181" t="str">
        <f>VLOOKUP($B78,Startlist!$B:$H,7,FALSE)</f>
        <v>BMW 320I</v>
      </c>
      <c r="H78" s="203">
        <f>IF(ISERROR(TIMEVALUE(SUBSTITUTE(TRIM(VLOOKUP(B78,Results!B:T,$K$1,FALSE)),".",":"))),"-",TIMEVALUE(SUBSTITUTE(TRIM(VLOOKUP(B78,Results!B:T,$K$1,FALSE)),".",":")))</f>
        <v>0.05701388888888889</v>
      </c>
      <c r="I78" s="206">
        <f>A75</f>
        <v>10</v>
      </c>
      <c r="J78" s="207">
        <v>4</v>
      </c>
      <c r="K78" s="210">
        <f>H75</f>
        <v>0.10624305555555555</v>
      </c>
      <c r="L78" s="211"/>
    </row>
    <row r="79" spans="1:12" ht="12.75" customHeight="1">
      <c r="A79" s="185"/>
      <c r="B79" s="194"/>
      <c r="C79" s="195"/>
      <c r="D79" s="179"/>
      <c r="E79" s="179"/>
      <c r="F79" s="195"/>
      <c r="G79" s="181"/>
      <c r="H79" s="201"/>
      <c r="I79" s="206">
        <f>A75</f>
        <v>10</v>
      </c>
      <c r="J79" s="207">
        <v>20</v>
      </c>
      <c r="K79" s="210">
        <f>H75</f>
        <v>0.10624305555555555</v>
      </c>
      <c r="L79" s="211"/>
    </row>
    <row r="80" spans="1:12" ht="12.75" customHeight="1">
      <c r="A80" s="182">
        <v>11</v>
      </c>
      <c r="B80" s="189" t="str">
        <f>VLOOKUP($B82,Startlist!$B:$H,6,FALSE)</f>
        <v>KUPATAMA MOTORSPORT</v>
      </c>
      <c r="C80" s="190"/>
      <c r="D80" s="191"/>
      <c r="E80" s="191"/>
      <c r="F80" s="190"/>
      <c r="G80" s="192"/>
      <c r="H80" s="202">
        <f>IF(ISERROR(SMALL(H82:H83,1)+SMALL(H82:H83,2)),"-",SMALL(H82:H83,1)+SMALL(H82:H83,2))</f>
        <v>0.10673611111111111</v>
      </c>
      <c r="I80" s="206">
        <f>A80</f>
        <v>11</v>
      </c>
      <c r="J80" s="207">
        <v>1</v>
      </c>
      <c r="K80" s="209">
        <f>H80</f>
        <v>0.10673611111111111</v>
      </c>
      <c r="L80" s="211"/>
    </row>
    <row r="81" spans="1:12" ht="12.75" customHeight="1">
      <c r="A81" s="185"/>
      <c r="B81" s="194"/>
      <c r="C81" s="195"/>
      <c r="D81" s="179"/>
      <c r="E81" s="179"/>
      <c r="F81" s="195"/>
      <c r="G81" s="181"/>
      <c r="H81" s="201"/>
      <c r="I81" s="206">
        <f>A80</f>
        <v>11</v>
      </c>
      <c r="J81" s="207">
        <v>2</v>
      </c>
      <c r="K81" s="210">
        <f>H80</f>
        <v>0.10673611111111111</v>
      </c>
      <c r="L81" s="211"/>
    </row>
    <row r="82" spans="1:12" ht="12.75" customHeight="1">
      <c r="A82" s="185"/>
      <c r="B82" s="194">
        <v>53</v>
      </c>
      <c r="C82" s="195" t="str">
        <f>VLOOKUP($B82,Startlist!$B:$H,2,FALSE)</f>
        <v>MV4</v>
      </c>
      <c r="D82" s="181" t="str">
        <f>VLOOKUP($B82,Startlist!$B:$H,3,FALSE)</f>
        <v>Siim Liivamägi</v>
      </c>
      <c r="E82" s="181" t="str">
        <f>VLOOKUP($B82,Startlist!$B:$H,4,FALSE)</f>
        <v>Edvin Parisalu</v>
      </c>
      <c r="F82" s="195" t="str">
        <f>VLOOKUP($B82,Startlist!$B:$H,5,FALSE)</f>
        <v>EST</v>
      </c>
      <c r="G82" s="181" t="str">
        <f>VLOOKUP($B82,Startlist!$B:$H,7,FALSE)</f>
        <v>Mitsubishi Lancer Evo 9</v>
      </c>
      <c r="H82" s="203">
        <f>IF(ISERROR(TIMEVALUE(SUBSTITUTE(TRIM(VLOOKUP(B82,Results!B:T,$K$1,FALSE)),".",":"))),"-",TIMEVALUE(SUBSTITUTE(TRIM(VLOOKUP(B82,Results!B:T,$K$1,FALSE)),".",":")))</f>
        <v>0.04925462962962963</v>
      </c>
      <c r="I82" s="206">
        <f>A80</f>
        <v>11</v>
      </c>
      <c r="J82" s="207">
        <v>3</v>
      </c>
      <c r="K82" s="210">
        <f>H80</f>
        <v>0.10673611111111111</v>
      </c>
      <c r="L82" s="211"/>
    </row>
    <row r="83" spans="1:12" ht="12.75" customHeight="1">
      <c r="A83" s="185"/>
      <c r="B83" s="194">
        <v>150</v>
      </c>
      <c r="C83" s="195" t="str">
        <f>VLOOKUP($B83,Startlist!$B:$H,2,FALSE)</f>
        <v>MV8</v>
      </c>
      <c r="D83" s="181" t="str">
        <f>VLOOKUP($B83,Startlist!$B:$H,3,FALSE)</f>
        <v>Meelis Hirsnik</v>
      </c>
      <c r="E83" s="181" t="str">
        <f>VLOOKUP($B83,Startlist!$B:$H,4,FALSE)</f>
        <v>Kaido Oru</v>
      </c>
      <c r="F83" s="195" t="str">
        <f>VLOOKUP($B83,Startlist!$B:$H,5,FALSE)</f>
        <v>EST</v>
      </c>
      <c r="G83" s="181" t="str">
        <f>VLOOKUP($B83,Startlist!$B:$H,7,FALSE)</f>
        <v>GAZ 52</v>
      </c>
      <c r="H83" s="203">
        <f>IF(ISERROR(TIMEVALUE(SUBSTITUTE(TRIM(VLOOKUP(B83,Results!B:T,$K$1,FALSE)),".",":"))),"-",TIMEVALUE(SUBSTITUTE(TRIM(VLOOKUP(B83,Results!B:T,$K$1,FALSE)),".",":")))</f>
        <v>0.05748148148148149</v>
      </c>
      <c r="I83" s="206">
        <f>A80</f>
        <v>11</v>
      </c>
      <c r="J83" s="207">
        <v>4</v>
      </c>
      <c r="K83" s="210">
        <f>H80</f>
        <v>0.10673611111111111</v>
      </c>
      <c r="L83" s="211"/>
    </row>
    <row r="84" spans="1:12" ht="12.75" customHeight="1">
      <c r="A84" s="185"/>
      <c r="B84" s="194"/>
      <c r="C84" s="195"/>
      <c r="D84" s="179"/>
      <c r="E84" s="179"/>
      <c r="F84" s="195"/>
      <c r="G84" s="181"/>
      <c r="H84" s="201"/>
      <c r="I84" s="206">
        <f>A80</f>
        <v>11</v>
      </c>
      <c r="J84" s="207">
        <v>20</v>
      </c>
      <c r="K84" s="210">
        <f>H80</f>
        <v>0.10673611111111111</v>
      </c>
      <c r="L84" s="211"/>
    </row>
    <row r="85" spans="1:12" ht="12.75" customHeight="1">
      <c r="A85" s="182">
        <v>12</v>
      </c>
      <c r="B85" s="189" t="str">
        <f>VLOOKUP($B87,Startlist!$B:$H,6,FALSE)</f>
        <v>G.M.RACING SK</v>
      </c>
      <c r="C85" s="190"/>
      <c r="D85" s="191"/>
      <c r="E85" s="191"/>
      <c r="F85" s="190"/>
      <c r="G85" s="192"/>
      <c r="H85" s="202">
        <f>IF(ISERROR(SMALL(H87:H89,1)+SMALL(H87:H89,2)),"-",SMALL(H87:H89,1)+SMALL(H87:H89,2))</f>
        <v>0.10802199074074073</v>
      </c>
      <c r="I85" s="206">
        <f>A85</f>
        <v>12</v>
      </c>
      <c r="J85" s="207">
        <v>1</v>
      </c>
      <c r="K85" s="209">
        <f>H85</f>
        <v>0.10802199074074073</v>
      </c>
      <c r="L85" s="211"/>
    </row>
    <row r="86" spans="1:12" ht="12.75" customHeight="1">
      <c r="A86" s="185"/>
      <c r="B86" s="194"/>
      <c r="C86" s="195"/>
      <c r="D86" s="179"/>
      <c r="E86" s="179"/>
      <c r="F86" s="195"/>
      <c r="G86" s="181"/>
      <c r="H86" s="201"/>
      <c r="I86" s="206">
        <f>A85</f>
        <v>12</v>
      </c>
      <c r="J86" s="207">
        <v>2</v>
      </c>
      <c r="K86" s="210">
        <f>H85</f>
        <v>0.10802199074074073</v>
      </c>
      <c r="L86" s="211"/>
    </row>
    <row r="87" spans="1:12" ht="12.75" customHeight="1">
      <c r="A87" s="185"/>
      <c r="B87" s="194">
        <v>30</v>
      </c>
      <c r="C87" s="195" t="str">
        <f>VLOOKUP($B87,Startlist!$B:$H,2,FALSE)</f>
        <v>MV3</v>
      </c>
      <c r="D87" s="181" t="str">
        <f>VLOOKUP($B87,Startlist!$B:$H,3,FALSE)</f>
        <v>Tanel Samm</v>
      </c>
      <c r="E87" s="181" t="str">
        <f>VLOOKUP($B87,Startlist!$B:$H,4,FALSE)</f>
        <v>Sander Pärn</v>
      </c>
      <c r="F87" s="195" t="str">
        <f>VLOOKUP($B87,Startlist!$B:$H,5,FALSE)</f>
        <v>EST</v>
      </c>
      <c r="G87" s="181" t="str">
        <f>VLOOKUP($B87,Startlist!$B:$H,7,FALSE)</f>
        <v>Ford Fiesta R2T</v>
      </c>
      <c r="H87" s="203">
        <f>IF(ISERROR(TIMEVALUE(SUBSTITUTE(TRIM(VLOOKUP(B87,Results!B:T,$K$1,FALSE)),".",":"))),"-",TIMEVALUE(SUBSTITUTE(TRIM(VLOOKUP(B87,Results!B:T,$K$1,FALSE)),".",":")))</f>
        <v>0.07517013888888889</v>
      </c>
      <c r="I87" s="206">
        <f>A85</f>
        <v>12</v>
      </c>
      <c r="J87" s="207">
        <v>3</v>
      </c>
      <c r="K87" s="210">
        <f>H85</f>
        <v>0.10802199074074073</v>
      </c>
      <c r="L87" s="211"/>
    </row>
    <row r="88" spans="1:12" ht="12.75" customHeight="1">
      <c r="A88" s="185"/>
      <c r="B88" s="194">
        <v>31</v>
      </c>
      <c r="C88" s="195" t="str">
        <f>VLOOKUP($B88,Startlist!$B:$H,2,FALSE)</f>
        <v>MV3</v>
      </c>
      <c r="D88" s="181" t="str">
        <f>VLOOKUP($B88,Startlist!$B:$H,3,FALSE)</f>
        <v>Henrikas Matijosaitis</v>
      </c>
      <c r="E88" s="181" t="str">
        <f>VLOOKUP($B88,Startlist!$B:$H,4,FALSE)</f>
        <v>Mindaugas Cepulis</v>
      </c>
      <c r="F88" s="195" t="str">
        <f>VLOOKUP($B88,Startlist!$B:$H,5,FALSE)</f>
        <v>LIT</v>
      </c>
      <c r="G88" s="181" t="str">
        <f>VLOOKUP($B88,Startlist!$B:$H,7,FALSE)</f>
        <v>Ford Fiesta</v>
      </c>
      <c r="H88" s="203">
        <f>IF(ISERROR(TIMEVALUE(SUBSTITUTE(TRIM(VLOOKUP(B88,Results!B:T,$K$1,FALSE)),".",":"))),"-",TIMEVALUE(SUBSTITUTE(TRIM(VLOOKUP(B88,Results!B:T,$K$1,FALSE)),".",":")))</f>
        <v>0.053474537037037036</v>
      </c>
      <c r="I88" s="206">
        <f>A85</f>
        <v>12</v>
      </c>
      <c r="J88" s="207">
        <v>4</v>
      </c>
      <c r="K88" s="210">
        <f>H85</f>
        <v>0.10802199074074073</v>
      </c>
      <c r="L88" s="211"/>
    </row>
    <row r="89" spans="1:12" ht="12.75" customHeight="1">
      <c r="A89" s="185"/>
      <c r="B89" s="194">
        <v>114</v>
      </c>
      <c r="C89" s="195" t="str">
        <f>VLOOKUP($B89,Startlist!$B:$H,2,FALSE)</f>
        <v>MV6</v>
      </c>
      <c r="D89" s="181" t="str">
        <f>VLOOKUP($B89,Startlist!$B:$H,3,FALSE)</f>
        <v>Kristen Volkov</v>
      </c>
      <c r="E89" s="181" t="str">
        <f>VLOOKUP($B89,Startlist!$B:$H,4,FALSE)</f>
        <v>Erki Eksin</v>
      </c>
      <c r="F89" s="195" t="str">
        <f>VLOOKUP($B89,Startlist!$B:$H,5,FALSE)</f>
        <v>EST</v>
      </c>
      <c r="G89" s="181" t="str">
        <f>VLOOKUP($B89,Startlist!$B:$H,7,FALSE)</f>
        <v>BMW 316</v>
      </c>
      <c r="H89" s="203">
        <f>IF(ISERROR(TIMEVALUE(SUBSTITUTE(TRIM(VLOOKUP(B89,Results!B:T,$K$1,FALSE)),".",":"))),"-",TIMEVALUE(SUBSTITUTE(TRIM(VLOOKUP(B89,Results!B:T,$K$1,FALSE)),".",":")))</f>
        <v>0.0545474537037037</v>
      </c>
      <c r="I89" s="206">
        <f>A85</f>
        <v>12</v>
      </c>
      <c r="J89" s="207">
        <v>5</v>
      </c>
      <c r="K89" s="210">
        <f>H85</f>
        <v>0.10802199074074073</v>
      </c>
      <c r="L89" s="211"/>
    </row>
    <row r="90" spans="1:12" ht="12.75" customHeight="1">
      <c r="A90" s="185"/>
      <c r="B90" s="194"/>
      <c r="C90" s="195"/>
      <c r="D90" s="179"/>
      <c r="E90" s="179"/>
      <c r="F90" s="195"/>
      <c r="G90" s="181"/>
      <c r="H90" s="201"/>
      <c r="I90" s="206">
        <f>A85</f>
        <v>12</v>
      </c>
      <c r="J90" s="207">
        <v>20</v>
      </c>
      <c r="K90" s="210">
        <f>H85</f>
        <v>0.10802199074074073</v>
      </c>
      <c r="L90" s="211"/>
    </row>
    <row r="91" spans="1:12" ht="12.75" customHeight="1">
      <c r="A91" s="182">
        <v>13</v>
      </c>
      <c r="B91" s="189" t="str">
        <f>VLOOKUP($B93,Startlist!$B:$H,6,FALSE)</f>
        <v>MS RACING</v>
      </c>
      <c r="C91" s="190"/>
      <c r="D91" s="191"/>
      <c r="E91" s="191"/>
      <c r="F91" s="190"/>
      <c r="G91" s="192"/>
      <c r="H91" s="202">
        <f>IF(ISERROR(SMALL(H93:H99,1)+SMALL(H93:H99,2)),"-",SMALL(H93:H99,1)+SMALL(H93:H99,2))</f>
        <v>0.10836689814814815</v>
      </c>
      <c r="I91" s="206">
        <f>A91</f>
        <v>13</v>
      </c>
      <c r="J91" s="207">
        <v>1</v>
      </c>
      <c r="K91" s="209">
        <f>H91</f>
        <v>0.10836689814814815</v>
      </c>
      <c r="L91" s="211"/>
    </row>
    <row r="92" spans="1:12" ht="12.75" customHeight="1">
      <c r="A92" s="185"/>
      <c r="B92" s="194"/>
      <c r="C92" s="195"/>
      <c r="D92" s="179"/>
      <c r="E92" s="179"/>
      <c r="F92" s="195"/>
      <c r="G92" s="181"/>
      <c r="H92" s="201"/>
      <c r="I92" s="206">
        <f>A91</f>
        <v>13</v>
      </c>
      <c r="J92" s="207">
        <v>2</v>
      </c>
      <c r="K92" s="210">
        <f>H91</f>
        <v>0.10836689814814815</v>
      </c>
      <c r="L92" s="211"/>
    </row>
    <row r="93" spans="1:12" ht="12.75" customHeight="1">
      <c r="A93" s="185"/>
      <c r="B93" s="194">
        <v>40</v>
      </c>
      <c r="C93" s="195" t="str">
        <f>VLOOKUP($B93,Startlist!$B:$H,2,FALSE)</f>
        <v>MV7</v>
      </c>
      <c r="D93" s="181" t="str">
        <f>VLOOKUP($B93,Startlist!$B:$H,3,FALSE)</f>
        <v>Madis Vanaselja</v>
      </c>
      <c r="E93" s="181" t="str">
        <f>VLOOKUP($B93,Startlist!$B:$H,4,FALSE)</f>
        <v>Jarmo Liivak</v>
      </c>
      <c r="F93" s="195" t="str">
        <f>VLOOKUP($B93,Startlist!$B:$H,5,FALSE)</f>
        <v>EST</v>
      </c>
      <c r="G93" s="181" t="str">
        <f>VLOOKUP($B93,Startlist!$B:$H,7,FALSE)</f>
        <v>BMW M3</v>
      </c>
      <c r="H93" s="203" t="str">
        <f>IF(ISERROR(TIMEVALUE(SUBSTITUTE(TRIM(VLOOKUP(B93,Results!B:T,$K$1,FALSE)),".",":"))),"-",TIMEVALUE(SUBSTITUTE(TRIM(VLOOKUP(B93,Results!B:T,$K$1,FALSE)),".",":")))</f>
        <v>-</v>
      </c>
      <c r="I93" s="206">
        <f>A91</f>
        <v>13</v>
      </c>
      <c r="J93" s="207">
        <v>3</v>
      </c>
      <c r="K93" s="210">
        <f>H91</f>
        <v>0.10836689814814815</v>
      </c>
      <c r="L93" s="211"/>
    </row>
    <row r="94" spans="1:12" ht="12.75" customHeight="1">
      <c r="A94" s="185"/>
      <c r="B94" s="194">
        <v>54</v>
      </c>
      <c r="C94" s="195" t="str">
        <f>VLOOKUP($B94,Startlist!$B:$H,2,FALSE)</f>
        <v>MV6</v>
      </c>
      <c r="D94" s="181" t="str">
        <f>VLOOKUP($B94,Startlist!$B:$H,3,FALSE)</f>
        <v>Harri Rodendau</v>
      </c>
      <c r="E94" s="181" t="str">
        <f>VLOOKUP($B94,Startlist!$B:$H,4,FALSE)</f>
        <v>Lauri ōlli</v>
      </c>
      <c r="F94" s="195" t="str">
        <f>VLOOKUP($B94,Startlist!$B:$H,5,FALSE)</f>
        <v>EST</v>
      </c>
      <c r="G94" s="181" t="str">
        <f>VLOOKUP($B94,Startlist!$B:$H,7,FALSE)</f>
        <v>Ford Escort MK2</v>
      </c>
      <c r="H94" s="203" t="str">
        <f>IF(ISERROR(TIMEVALUE(SUBSTITUTE(TRIM(VLOOKUP(B94,Results!B:T,$K$1,FALSE)),".",":"))),"-",TIMEVALUE(SUBSTITUTE(TRIM(VLOOKUP(B94,Results!B:T,$K$1,FALSE)),".",":")))</f>
        <v>-</v>
      </c>
      <c r="I94" s="206">
        <f>A91</f>
        <v>13</v>
      </c>
      <c r="J94" s="207">
        <v>4</v>
      </c>
      <c r="K94" s="210">
        <f>H91</f>
        <v>0.10836689814814815</v>
      </c>
      <c r="L94" s="211"/>
    </row>
    <row r="95" spans="1:12" ht="12.75" customHeight="1">
      <c r="A95" s="185"/>
      <c r="B95" s="194">
        <v>56</v>
      </c>
      <c r="C95" s="195" t="str">
        <f>VLOOKUP($B95,Startlist!$B:$H,2,FALSE)</f>
        <v>MV7</v>
      </c>
      <c r="D95" s="181" t="str">
        <f>VLOOKUP($B95,Startlist!$B:$H,3,FALSE)</f>
        <v>Einar Laipaik</v>
      </c>
      <c r="E95" s="181" t="str">
        <f>VLOOKUP($B95,Startlist!$B:$H,4,FALSE)</f>
        <v>Priit Piir</v>
      </c>
      <c r="F95" s="195" t="str">
        <f>VLOOKUP($B95,Startlist!$B:$H,5,FALSE)</f>
        <v>EST</v>
      </c>
      <c r="G95" s="181" t="str">
        <f>VLOOKUP($B95,Startlist!$B:$H,7,FALSE)</f>
        <v>BMW M3</v>
      </c>
      <c r="H95" s="203" t="str">
        <f>IF(ISERROR(TIMEVALUE(SUBSTITUTE(TRIM(VLOOKUP(B95,Results!B:T,$K$1,FALSE)),".",":"))),"-",TIMEVALUE(SUBSTITUTE(TRIM(VLOOKUP(B95,Results!B:T,$K$1,FALSE)),".",":")))</f>
        <v>-</v>
      </c>
      <c r="I95" s="206">
        <f>A91</f>
        <v>13</v>
      </c>
      <c r="J95" s="207">
        <v>5</v>
      </c>
      <c r="K95" s="210">
        <f>H91</f>
        <v>0.10836689814814815</v>
      </c>
      <c r="L95" s="211"/>
    </row>
    <row r="96" spans="1:12" ht="12.75" customHeight="1">
      <c r="A96" s="185"/>
      <c r="B96" s="194">
        <v>59</v>
      </c>
      <c r="C96" s="195" t="str">
        <f>VLOOKUP($B96,Startlist!$B:$H,2,FALSE)</f>
        <v>MV6</v>
      </c>
      <c r="D96" s="181" t="str">
        <f>VLOOKUP($B96,Startlist!$B:$H,3,FALSE)</f>
        <v>David Sultanjants</v>
      </c>
      <c r="E96" s="181" t="str">
        <f>VLOOKUP($B96,Startlist!$B:$H,4,FALSE)</f>
        <v>Siim Oja</v>
      </c>
      <c r="F96" s="195" t="str">
        <f>VLOOKUP($B96,Startlist!$B:$H,5,FALSE)</f>
        <v>EST</v>
      </c>
      <c r="G96" s="181" t="str">
        <f>VLOOKUP($B96,Startlist!$B:$H,7,FALSE)</f>
        <v>Citroen DS3</v>
      </c>
      <c r="H96" s="203">
        <f>IF(ISERROR(TIMEVALUE(SUBSTITUTE(TRIM(VLOOKUP(B96,Results!B:T,$K$1,FALSE)),".",":"))),"-",TIMEVALUE(SUBSTITUTE(TRIM(VLOOKUP(B96,Results!B:T,$K$1,FALSE)),".",":")))</f>
        <v>0.050701388888888886</v>
      </c>
      <c r="I96" s="206">
        <f>A91</f>
        <v>13</v>
      </c>
      <c r="J96" s="207">
        <v>6</v>
      </c>
      <c r="K96" s="210">
        <f>H91</f>
        <v>0.10836689814814815</v>
      </c>
      <c r="L96" s="211"/>
    </row>
    <row r="97" spans="1:12" ht="12.75" customHeight="1">
      <c r="A97" s="185"/>
      <c r="B97" s="194">
        <v>71</v>
      </c>
      <c r="C97" s="195" t="str">
        <f>VLOOKUP($B97,Startlist!$B:$H,2,FALSE)</f>
        <v>MV4</v>
      </c>
      <c r="D97" s="181" t="str">
        <f>VLOOKUP($B97,Startlist!$B:$H,3,FALSE)</f>
        <v>Vallo Nuuter</v>
      </c>
      <c r="E97" s="181" t="str">
        <f>VLOOKUP($B97,Startlist!$B:$H,4,FALSE)</f>
        <v>Alar Tatrik</v>
      </c>
      <c r="F97" s="195" t="str">
        <f>VLOOKUP($B97,Startlist!$B:$H,5,FALSE)</f>
        <v>EST</v>
      </c>
      <c r="G97" s="181" t="str">
        <f>VLOOKUP($B97,Startlist!$B:$H,7,FALSE)</f>
        <v>Subaru Impreza WRX STI</v>
      </c>
      <c r="H97" s="203" t="str">
        <f>IF(ISERROR(TIMEVALUE(SUBSTITUTE(TRIM(VLOOKUP(B97,Results!B:T,$K$1,FALSE)),".",":"))),"-",TIMEVALUE(SUBSTITUTE(TRIM(VLOOKUP(B97,Results!B:T,$K$1,FALSE)),".",":")))</f>
        <v>-</v>
      </c>
      <c r="I97" s="206">
        <f>A91</f>
        <v>13</v>
      </c>
      <c r="J97" s="207">
        <v>7</v>
      </c>
      <c r="K97" s="210">
        <f>H91</f>
        <v>0.10836689814814815</v>
      </c>
      <c r="L97" s="211"/>
    </row>
    <row r="98" spans="1:12" ht="12.75" customHeight="1">
      <c r="A98" s="185"/>
      <c r="B98" s="194">
        <v>78</v>
      </c>
      <c r="C98" s="195" t="str">
        <f>VLOOKUP($B98,Startlist!$B:$H,2,FALSE)</f>
        <v>MV5</v>
      </c>
      <c r="D98" s="181" t="str">
        <f>VLOOKUP($B98,Startlist!$B:$H,3,FALSE)</f>
        <v>Marek Kärner</v>
      </c>
      <c r="E98" s="181" t="str">
        <f>VLOOKUP($B98,Startlist!$B:$H,4,FALSE)</f>
        <v>Eero Kikerpill</v>
      </c>
      <c r="F98" s="195" t="str">
        <f>VLOOKUP($B98,Startlist!$B:$H,5,FALSE)</f>
        <v>EST</v>
      </c>
      <c r="G98" s="181" t="str">
        <f>VLOOKUP($B98,Startlist!$B:$H,7,FALSE)</f>
        <v>BMW 316I</v>
      </c>
      <c r="H98" s="203">
        <f>IF(ISERROR(TIMEVALUE(SUBSTITUTE(TRIM(VLOOKUP(B98,Results!B:T,$K$1,FALSE)),".",":"))),"-",TIMEVALUE(SUBSTITUTE(TRIM(VLOOKUP(B98,Results!B:T,$K$1,FALSE)),".",":")))</f>
        <v>0.05766550925925926</v>
      </c>
      <c r="I98" s="206">
        <f>A91</f>
        <v>13</v>
      </c>
      <c r="J98" s="207">
        <v>8</v>
      </c>
      <c r="K98" s="210">
        <f>H91</f>
        <v>0.10836689814814815</v>
      </c>
      <c r="L98" s="211"/>
    </row>
    <row r="99" spans="1:12" ht="12.75" customHeight="1">
      <c r="A99" s="185"/>
      <c r="B99" s="194">
        <v>87</v>
      </c>
      <c r="C99" s="195" t="str">
        <f>VLOOKUP($B99,Startlist!$B:$H,2,FALSE)</f>
        <v>MV6</v>
      </c>
      <c r="D99" s="181" t="str">
        <f>VLOOKUP($B99,Startlist!$B:$H,3,FALSE)</f>
        <v>Marten Madissoo</v>
      </c>
      <c r="E99" s="181" t="str">
        <f>VLOOKUP($B99,Startlist!$B:$H,4,FALSE)</f>
        <v>Margus Ainsalu</v>
      </c>
      <c r="F99" s="195" t="str">
        <f>VLOOKUP($B99,Startlist!$B:$H,5,FALSE)</f>
        <v>EST</v>
      </c>
      <c r="G99" s="181" t="str">
        <f>VLOOKUP($B99,Startlist!$B:$H,7,FALSE)</f>
        <v>Ford Focus</v>
      </c>
      <c r="H99" s="203" t="str">
        <f>IF(ISERROR(TIMEVALUE(SUBSTITUTE(TRIM(VLOOKUP(B99,Results!B:T,$K$1,FALSE)),".",":"))),"-",TIMEVALUE(SUBSTITUTE(TRIM(VLOOKUP(B99,Results!B:T,$K$1,FALSE)),".",":")))</f>
        <v>-</v>
      </c>
      <c r="I99" s="206">
        <f>A91</f>
        <v>13</v>
      </c>
      <c r="J99" s="207">
        <v>9</v>
      </c>
      <c r="K99" s="210">
        <f>H91</f>
        <v>0.10836689814814815</v>
      </c>
      <c r="L99" s="211"/>
    </row>
    <row r="100" spans="1:12" ht="12.75" customHeight="1">
      <c r="A100" s="185"/>
      <c r="B100" s="194"/>
      <c r="C100" s="195"/>
      <c r="D100" s="179"/>
      <c r="E100" s="179"/>
      <c r="F100" s="195"/>
      <c r="G100" s="181"/>
      <c r="H100" s="201"/>
      <c r="I100" s="206">
        <f>A91</f>
        <v>13</v>
      </c>
      <c r="J100" s="207">
        <v>20</v>
      </c>
      <c r="K100" s="210">
        <f>H91</f>
        <v>0.10836689814814815</v>
      </c>
      <c r="L100" s="211"/>
    </row>
    <row r="101" spans="1:12" ht="12.75" customHeight="1">
      <c r="A101" s="182">
        <v>14</v>
      </c>
      <c r="B101" s="189" t="str">
        <f>VLOOKUP($B103,Startlist!$B:$H,6,FALSE)</f>
        <v>MILREM MOTORSPORT</v>
      </c>
      <c r="C101" s="190"/>
      <c r="D101" s="191"/>
      <c r="E101" s="191"/>
      <c r="F101" s="190"/>
      <c r="G101" s="192"/>
      <c r="H101" s="202">
        <f>IF(ISERROR(SMALL(H103:H105,1)+SMALL(H103:H105,2)),"-",SMALL(H103:H105,1)+SMALL(H103:H105,2))</f>
        <v>0.11269097222222223</v>
      </c>
      <c r="I101" s="206">
        <f>A101</f>
        <v>14</v>
      </c>
      <c r="J101" s="207">
        <v>1</v>
      </c>
      <c r="K101" s="209">
        <f>H101</f>
        <v>0.11269097222222223</v>
      </c>
      <c r="L101" s="211"/>
    </row>
    <row r="102" spans="1:12" ht="12.75" customHeight="1">
      <c r="A102" s="185"/>
      <c r="B102" s="194"/>
      <c r="C102" s="195"/>
      <c r="D102" s="179"/>
      <c r="E102" s="179"/>
      <c r="F102" s="195"/>
      <c r="G102" s="181"/>
      <c r="H102" s="201"/>
      <c r="I102" s="206">
        <f>A101</f>
        <v>14</v>
      </c>
      <c r="J102" s="207">
        <v>2</v>
      </c>
      <c r="K102" s="210">
        <f>H101</f>
        <v>0.11269097222222223</v>
      </c>
      <c r="L102" s="211"/>
    </row>
    <row r="103" spans="1:12" ht="12.75" customHeight="1">
      <c r="A103" s="185"/>
      <c r="B103" s="194">
        <v>89</v>
      </c>
      <c r="C103" s="195" t="str">
        <f>VLOOKUP($B103,Startlist!$B:$H,2,FALSE)</f>
        <v>MV5</v>
      </c>
      <c r="D103" s="181" t="str">
        <f>VLOOKUP($B103,Startlist!$B:$H,3,FALSE)</f>
        <v>Raido Laulik</v>
      </c>
      <c r="E103" s="181" t="str">
        <f>VLOOKUP($B103,Startlist!$B:$H,4,FALSE)</f>
        <v>Gunnar Heina</v>
      </c>
      <c r="F103" s="195" t="str">
        <f>VLOOKUP($B103,Startlist!$B:$H,5,FALSE)</f>
        <v>EST</v>
      </c>
      <c r="G103" s="181" t="str">
        <f>VLOOKUP($B103,Startlist!$B:$H,7,FALSE)</f>
        <v>Nissan Sunny</v>
      </c>
      <c r="H103" s="203">
        <f>IF(ISERROR(TIMEVALUE(SUBSTITUTE(TRIM(VLOOKUP(B103,Results!B:T,$K$1,FALSE)),".",":"))),"-",TIMEVALUE(SUBSTITUTE(TRIM(VLOOKUP(B103,Results!B:T,$K$1,FALSE)),".",":")))</f>
        <v>0.055586805555555556</v>
      </c>
      <c r="I103" s="206">
        <f>A101</f>
        <v>14</v>
      </c>
      <c r="J103" s="207">
        <v>3</v>
      </c>
      <c r="K103" s="210">
        <f>H101</f>
        <v>0.11269097222222223</v>
      </c>
      <c r="L103" s="211"/>
    </row>
    <row r="104" spans="1:12" ht="12.75" customHeight="1">
      <c r="A104" s="185"/>
      <c r="B104" s="194">
        <v>131</v>
      </c>
      <c r="C104" s="195" t="str">
        <f>VLOOKUP($B104,Startlist!$B:$H,2,FALSE)</f>
        <v>MV6</v>
      </c>
      <c r="D104" s="181" t="str">
        <f>VLOOKUP($B104,Startlist!$B:$H,3,FALSE)</f>
        <v>Sander Ilves</v>
      </c>
      <c r="E104" s="181" t="str">
        <f>VLOOKUP($B104,Startlist!$B:$H,4,FALSE)</f>
        <v>Lauri Veso</v>
      </c>
      <c r="F104" s="195" t="str">
        <f>VLOOKUP($B104,Startlist!$B:$H,5,FALSE)</f>
        <v>EST</v>
      </c>
      <c r="G104" s="181" t="str">
        <f>VLOOKUP($B104,Startlist!$B:$H,7,FALSE)</f>
        <v>Lada VFTS</v>
      </c>
      <c r="H104" s="203" t="str">
        <f>IF(ISERROR(TIMEVALUE(SUBSTITUTE(TRIM(VLOOKUP(B104,Results!B:T,$K$1,FALSE)),".",":"))),"-",TIMEVALUE(SUBSTITUTE(TRIM(VLOOKUP(B104,Results!B:T,$K$1,FALSE)),".",":")))</f>
        <v>-</v>
      </c>
      <c r="I104" s="206">
        <f>A101</f>
        <v>14</v>
      </c>
      <c r="J104" s="207">
        <v>4</v>
      </c>
      <c r="K104" s="210">
        <f>H101</f>
        <v>0.11269097222222223</v>
      </c>
      <c r="L104" s="211"/>
    </row>
    <row r="105" spans="1:12" ht="12.75" customHeight="1">
      <c r="A105" s="185"/>
      <c r="B105" s="194">
        <v>136</v>
      </c>
      <c r="C105" s="195" t="str">
        <f>VLOOKUP($B105,Startlist!$B:$H,2,FALSE)</f>
        <v>MV6</v>
      </c>
      <c r="D105" s="181" t="str">
        <f>VLOOKUP($B105,Startlist!$B:$H,3,FALSE)</f>
        <v>Tiina Ehrbach</v>
      </c>
      <c r="E105" s="181" t="str">
        <f>VLOOKUP($B105,Startlist!$B:$H,4,FALSE)</f>
        <v>Ilmar Pukk</v>
      </c>
      <c r="F105" s="195" t="str">
        <f>VLOOKUP($B105,Startlist!$B:$H,5,FALSE)</f>
        <v>EST</v>
      </c>
      <c r="G105" s="181" t="str">
        <f>VLOOKUP($B105,Startlist!$B:$H,7,FALSE)</f>
        <v>Nissan Sunny</v>
      </c>
      <c r="H105" s="203">
        <f>IF(ISERROR(TIMEVALUE(SUBSTITUTE(TRIM(VLOOKUP(B105,Results!B:T,$K$1,FALSE)),".",":"))),"-",TIMEVALUE(SUBSTITUTE(TRIM(VLOOKUP(B105,Results!B:T,$K$1,FALSE)),".",":")))</f>
        <v>0.05710416666666667</v>
      </c>
      <c r="I105" s="206">
        <f>A101</f>
        <v>14</v>
      </c>
      <c r="J105" s="207">
        <v>5</v>
      </c>
      <c r="K105" s="210">
        <f>H101</f>
        <v>0.11269097222222223</v>
      </c>
      <c r="L105" s="211"/>
    </row>
    <row r="106" spans="1:12" ht="12.75" customHeight="1">
      <c r="A106" s="185"/>
      <c r="B106" s="194"/>
      <c r="C106" s="195"/>
      <c r="D106" s="179"/>
      <c r="E106" s="179"/>
      <c r="F106" s="195"/>
      <c r="G106" s="181"/>
      <c r="H106" s="201"/>
      <c r="I106" s="206">
        <f>A101</f>
        <v>14</v>
      </c>
      <c r="J106" s="207">
        <v>20</v>
      </c>
      <c r="K106" s="210">
        <f>H101</f>
        <v>0.11269097222222223</v>
      </c>
      <c r="L106" s="211"/>
    </row>
    <row r="107" spans="1:12" ht="12.75" customHeight="1">
      <c r="A107" s="182">
        <v>15</v>
      </c>
      <c r="B107" s="189" t="str">
        <f>VLOOKUP($B109,Startlist!$B:$H,6,FALSE)</f>
        <v>GAZ RALLIKLUBI</v>
      </c>
      <c r="C107" s="190"/>
      <c r="D107" s="191"/>
      <c r="E107" s="191"/>
      <c r="F107" s="190"/>
      <c r="G107" s="192"/>
      <c r="H107" s="202">
        <f>IF(ISERROR(SMALL(H109:H112,1)+SMALL(H109:H112,2)),"-",SMALL(H109:H112,1)+SMALL(H109:H112,2))</f>
        <v>0.11852199074074074</v>
      </c>
      <c r="I107" s="206">
        <f>A107</f>
        <v>15</v>
      </c>
      <c r="J107" s="207">
        <v>1</v>
      </c>
      <c r="K107" s="209">
        <f>H107</f>
        <v>0.11852199074074074</v>
      </c>
      <c r="L107" s="211"/>
    </row>
    <row r="108" spans="1:12" ht="12.75" customHeight="1">
      <c r="A108" s="185"/>
      <c r="B108" s="194"/>
      <c r="C108" s="195"/>
      <c r="D108" s="179"/>
      <c r="E108" s="179"/>
      <c r="F108" s="195"/>
      <c r="G108" s="181"/>
      <c r="H108" s="201"/>
      <c r="I108" s="206">
        <f>A107</f>
        <v>15</v>
      </c>
      <c r="J108" s="207">
        <v>2</v>
      </c>
      <c r="K108" s="210">
        <f>H107</f>
        <v>0.11852199074074074</v>
      </c>
      <c r="L108" s="211"/>
    </row>
    <row r="109" spans="1:12" ht="12.75" customHeight="1">
      <c r="A109" s="185"/>
      <c r="B109" s="194">
        <v>148</v>
      </c>
      <c r="C109" s="195" t="str">
        <f>VLOOKUP($B109,Startlist!$B:$H,2,FALSE)</f>
        <v>MV8</v>
      </c>
      <c r="D109" s="181" t="str">
        <f>VLOOKUP($B109,Startlist!$B:$H,3,FALSE)</f>
        <v>Kaido Vilu</v>
      </c>
      <c r="E109" s="181" t="str">
        <f>VLOOKUP($B109,Startlist!$B:$H,4,FALSE)</f>
        <v>Ants Uustalu</v>
      </c>
      <c r="F109" s="195" t="str">
        <f>VLOOKUP($B109,Startlist!$B:$H,5,FALSE)</f>
        <v>EST</v>
      </c>
      <c r="G109" s="181" t="str">
        <f>VLOOKUP($B109,Startlist!$B:$H,7,FALSE)</f>
        <v>GAZ WRC 51</v>
      </c>
      <c r="H109" s="203">
        <f>IF(ISERROR(TIMEVALUE(SUBSTITUTE(TRIM(VLOOKUP(B109,Results!B:T,$K$1,FALSE)),".",":"))),"-",TIMEVALUE(SUBSTITUTE(TRIM(VLOOKUP(B109,Results!B:T,$K$1,FALSE)),".",":")))</f>
        <v>0.058444444444444445</v>
      </c>
      <c r="I109" s="206">
        <f>A107</f>
        <v>15</v>
      </c>
      <c r="J109" s="207">
        <v>3</v>
      </c>
      <c r="K109" s="210">
        <f>H107</f>
        <v>0.11852199074074074</v>
      </c>
      <c r="L109" s="211"/>
    </row>
    <row r="110" spans="1:12" ht="12.75" customHeight="1">
      <c r="A110" s="185"/>
      <c r="B110" s="194">
        <v>155</v>
      </c>
      <c r="C110" s="195" t="str">
        <f>VLOOKUP($B110,Startlist!$B:$H,2,FALSE)</f>
        <v>MV8</v>
      </c>
      <c r="D110" s="181" t="str">
        <f>VLOOKUP($B110,Startlist!$B:$H,3,FALSE)</f>
        <v>Janno Nuiamäe</v>
      </c>
      <c r="E110" s="181" t="str">
        <f>VLOOKUP($B110,Startlist!$B:$H,4,FALSE)</f>
        <v>Aleksandr Serjodkin</v>
      </c>
      <c r="F110" s="195" t="str">
        <f>VLOOKUP($B110,Startlist!$B:$H,5,FALSE)</f>
        <v>EST</v>
      </c>
      <c r="G110" s="181" t="str">
        <f>VLOOKUP($B110,Startlist!$B:$H,7,FALSE)</f>
        <v>GAZ 51</v>
      </c>
      <c r="H110" s="203">
        <f>IF(ISERROR(TIMEVALUE(SUBSTITUTE(TRIM(VLOOKUP(B110,Results!B:T,$K$1,FALSE)),".",":"))),"-",TIMEVALUE(SUBSTITUTE(TRIM(VLOOKUP(B110,Results!B:T,$K$1,FALSE)),".",":")))</f>
        <v>0.06091435185185185</v>
      </c>
      <c r="I110" s="206">
        <f>A107</f>
        <v>15</v>
      </c>
      <c r="J110" s="207">
        <v>4</v>
      </c>
      <c r="K110" s="210">
        <f>H107</f>
        <v>0.11852199074074074</v>
      </c>
      <c r="L110" s="211"/>
    </row>
    <row r="111" spans="1:12" ht="12.75" customHeight="1">
      <c r="A111" s="185"/>
      <c r="B111" s="194">
        <v>157</v>
      </c>
      <c r="C111" s="195" t="str">
        <f>VLOOKUP($B111,Startlist!$B:$H,2,FALSE)</f>
        <v>MV8</v>
      </c>
      <c r="D111" s="181" t="str">
        <f>VLOOKUP($B111,Startlist!$B:$H,3,FALSE)</f>
        <v>Martin Leemets</v>
      </c>
      <c r="E111" s="181" t="str">
        <f>VLOOKUP($B111,Startlist!$B:$H,4,FALSE)</f>
        <v>Rivo Hell</v>
      </c>
      <c r="F111" s="195" t="str">
        <f>VLOOKUP($B111,Startlist!$B:$H,5,FALSE)</f>
        <v>EST</v>
      </c>
      <c r="G111" s="181" t="str">
        <f>VLOOKUP($B111,Startlist!$B:$H,7,FALSE)</f>
        <v>GAZ 51</v>
      </c>
      <c r="H111" s="203">
        <f>IF(ISERROR(TIMEVALUE(SUBSTITUTE(TRIM(VLOOKUP(B111,Results!B:T,$K$1,FALSE)),".",":"))),"-",TIMEVALUE(SUBSTITUTE(TRIM(VLOOKUP(B111,Results!B:T,$K$1,FALSE)),".",":")))</f>
        <v>0.060077546296296296</v>
      </c>
      <c r="I111" s="206">
        <f>A107</f>
        <v>15</v>
      </c>
      <c r="J111" s="207">
        <v>5</v>
      </c>
      <c r="K111" s="210">
        <f>H107</f>
        <v>0.11852199074074074</v>
      </c>
      <c r="L111" s="211"/>
    </row>
    <row r="112" spans="1:12" ht="12.75" customHeight="1">
      <c r="A112" s="185"/>
      <c r="B112" s="194">
        <v>161</v>
      </c>
      <c r="C112" s="195" t="str">
        <f>VLOOKUP($B112,Startlist!$B:$H,2,FALSE)</f>
        <v>MV8</v>
      </c>
      <c r="D112" s="181" t="str">
        <f>VLOOKUP($B112,Startlist!$B:$H,3,FALSE)</f>
        <v>Rünno Niitsalu</v>
      </c>
      <c r="E112" s="181" t="str">
        <f>VLOOKUP($B112,Startlist!$B:$H,4,FALSE)</f>
        <v>Aaro Tiiroja</v>
      </c>
      <c r="F112" s="195" t="str">
        <f>VLOOKUP($B112,Startlist!$B:$H,5,FALSE)</f>
        <v>EST</v>
      </c>
      <c r="G112" s="181" t="str">
        <f>VLOOKUP($B112,Startlist!$B:$H,7,FALSE)</f>
        <v>GAZ 53</v>
      </c>
      <c r="H112" s="203" t="str">
        <f>IF(ISERROR(TIMEVALUE(SUBSTITUTE(TRIM(VLOOKUP(B112,Results!B:T,$K$1,FALSE)),".",":"))),"-",TIMEVALUE(SUBSTITUTE(TRIM(VLOOKUP(B112,Results!B:T,$K$1,FALSE)),".",":")))</f>
        <v>-</v>
      </c>
      <c r="I112" s="206">
        <f>A107</f>
        <v>15</v>
      </c>
      <c r="J112" s="207">
        <v>6</v>
      </c>
      <c r="K112" s="210">
        <f>H107</f>
        <v>0.11852199074074074</v>
      </c>
      <c r="L112" s="211"/>
    </row>
    <row r="113" spans="1:12" ht="12.75" customHeight="1">
      <c r="A113" s="185"/>
      <c r="B113" s="194"/>
      <c r="C113" s="195"/>
      <c r="D113" s="179"/>
      <c r="E113" s="179"/>
      <c r="F113" s="195"/>
      <c r="G113" s="181"/>
      <c r="H113" s="201"/>
      <c r="I113" s="206">
        <f>A107</f>
        <v>15</v>
      </c>
      <c r="J113" s="207">
        <v>20</v>
      </c>
      <c r="K113" s="210">
        <f>H107</f>
        <v>0.11852199074074074</v>
      </c>
      <c r="L113" s="211"/>
    </row>
    <row r="114" spans="1:12" ht="12.75" customHeight="1">
      <c r="A114" s="182">
        <v>16</v>
      </c>
      <c r="B114" s="189" t="str">
        <f>VLOOKUP($B116,Startlist!$B:$H,6,FALSE)</f>
        <v>SK VILLU</v>
      </c>
      <c r="C114" s="190"/>
      <c r="D114" s="191"/>
      <c r="E114" s="191"/>
      <c r="F114" s="190"/>
      <c r="G114" s="192"/>
      <c r="H114" s="202">
        <f>IF(ISERROR(SMALL(H116:H118,1)+SMALL(H116:H118,2)),"-",SMALL(H116:H118,1)+SMALL(H116:H118,2))</f>
        <v>0.11874884259259258</v>
      </c>
      <c r="I114" s="206">
        <f>A114</f>
        <v>16</v>
      </c>
      <c r="J114" s="207">
        <v>1</v>
      </c>
      <c r="K114" s="209">
        <f>H114</f>
        <v>0.11874884259259258</v>
      </c>
      <c r="L114" s="211"/>
    </row>
    <row r="115" spans="1:12" ht="12.75" customHeight="1">
      <c r="A115" s="185"/>
      <c r="B115" s="194"/>
      <c r="C115" s="195"/>
      <c r="D115" s="179"/>
      <c r="E115" s="179"/>
      <c r="F115" s="195"/>
      <c r="G115" s="181"/>
      <c r="H115" s="201"/>
      <c r="I115" s="206">
        <f>A114</f>
        <v>16</v>
      </c>
      <c r="J115" s="207">
        <v>2</v>
      </c>
      <c r="K115" s="210">
        <f>H114</f>
        <v>0.11874884259259258</v>
      </c>
      <c r="L115" s="211"/>
    </row>
    <row r="116" spans="1:12" ht="12.75" customHeight="1">
      <c r="A116" s="185"/>
      <c r="B116" s="194">
        <v>120</v>
      </c>
      <c r="C116" s="195" t="str">
        <f>VLOOKUP($B116,Startlist!$B:$H,2,FALSE)</f>
        <v>MV5</v>
      </c>
      <c r="D116" s="181" t="str">
        <f>VLOOKUP($B116,Startlist!$B:$H,3,FALSE)</f>
        <v>Mihkel Vaher</v>
      </c>
      <c r="E116" s="181" t="str">
        <f>VLOOKUP($B116,Startlist!$B:$H,4,FALSE)</f>
        <v>Kristjan Metsis</v>
      </c>
      <c r="F116" s="195" t="str">
        <f>VLOOKUP($B116,Startlist!$B:$H,5,FALSE)</f>
        <v>EST</v>
      </c>
      <c r="G116" s="181" t="str">
        <f>VLOOKUP($B116,Startlist!$B:$H,7,FALSE)</f>
        <v>Lada VFTS</v>
      </c>
      <c r="H116" s="203">
        <f>IF(ISERROR(TIMEVALUE(SUBSTITUTE(TRIM(VLOOKUP(B116,Results!B:T,$K$1,FALSE)),".",":"))),"-",TIMEVALUE(SUBSTITUTE(TRIM(VLOOKUP(B116,Results!B:T,$K$1,FALSE)),".",":")))</f>
        <v>0.05900462962962963</v>
      </c>
      <c r="I116" s="206">
        <f>A114</f>
        <v>16</v>
      </c>
      <c r="J116" s="207">
        <v>3</v>
      </c>
      <c r="K116" s="210">
        <f>H114</f>
        <v>0.11874884259259258</v>
      </c>
      <c r="L116" s="211"/>
    </row>
    <row r="117" spans="1:12" ht="12.75" customHeight="1">
      <c r="A117" s="185"/>
      <c r="B117" s="194">
        <v>141</v>
      </c>
      <c r="C117" s="195" t="str">
        <f>VLOOKUP($B117,Startlist!$B:$H,2,FALSE)</f>
        <v>MV7</v>
      </c>
      <c r="D117" s="181" t="str">
        <f>VLOOKUP($B117,Startlist!$B:$H,3,FALSE)</f>
        <v>Frederik Annus</v>
      </c>
      <c r="E117" s="181" t="str">
        <f>VLOOKUP($B117,Startlist!$B:$H,4,FALSE)</f>
        <v>Mihkel Reinkubjas</v>
      </c>
      <c r="F117" s="195" t="str">
        <f>VLOOKUP($B117,Startlist!$B:$H,5,FALSE)</f>
        <v>EST</v>
      </c>
      <c r="G117" s="181" t="str">
        <f>VLOOKUP($B117,Startlist!$B:$H,7,FALSE)</f>
        <v>BMW 328</v>
      </c>
      <c r="H117" s="203">
        <f>IF(ISERROR(TIMEVALUE(SUBSTITUTE(TRIM(VLOOKUP(B117,Results!B:T,$K$1,FALSE)),".",":"))),"-",TIMEVALUE(SUBSTITUTE(TRIM(VLOOKUP(B117,Results!B:T,$K$1,FALSE)),".",":")))</f>
        <v>0.05974421296296296</v>
      </c>
      <c r="I117" s="206">
        <f>A114</f>
        <v>16</v>
      </c>
      <c r="J117" s="207">
        <v>4</v>
      </c>
      <c r="K117" s="210">
        <f>H114</f>
        <v>0.11874884259259258</v>
      </c>
      <c r="L117" s="211"/>
    </row>
    <row r="118" spans="1:12" ht="12.75" customHeight="1">
      <c r="A118" s="185"/>
      <c r="B118" s="194">
        <v>156</v>
      </c>
      <c r="C118" s="195" t="str">
        <f>VLOOKUP($B118,Startlist!$B:$H,2,FALSE)</f>
        <v>MV8</v>
      </c>
      <c r="D118" s="181" t="str">
        <f>VLOOKUP($B118,Startlist!$B:$H,3,FALSE)</f>
        <v>Martin Kio</v>
      </c>
      <c r="E118" s="181" t="str">
        <f>VLOOKUP($B118,Startlist!$B:$H,4,FALSE)</f>
        <v>Jüri Lohk</v>
      </c>
      <c r="F118" s="195" t="str">
        <f>VLOOKUP($B118,Startlist!$B:$H,5,FALSE)</f>
        <v>EST</v>
      </c>
      <c r="G118" s="181" t="str">
        <f>VLOOKUP($B118,Startlist!$B:$H,7,FALSE)</f>
        <v>GAZ XSARA</v>
      </c>
      <c r="H118" s="203" t="str">
        <f>IF(ISERROR(TIMEVALUE(SUBSTITUTE(TRIM(VLOOKUP(B118,Results!B:T,$K$1,FALSE)),".",":"))),"-",TIMEVALUE(SUBSTITUTE(TRIM(VLOOKUP(B118,Results!B:T,$K$1,FALSE)),".",":")))</f>
        <v>-</v>
      </c>
      <c r="I118" s="206">
        <f>A114</f>
        <v>16</v>
      </c>
      <c r="J118" s="207">
        <v>5</v>
      </c>
      <c r="K118" s="210">
        <f>H114</f>
        <v>0.11874884259259258</v>
      </c>
      <c r="L118" s="211"/>
    </row>
    <row r="119" spans="1:12" ht="12.75" customHeight="1">
      <c r="A119" s="185"/>
      <c r="B119" s="194"/>
      <c r="C119" s="195"/>
      <c r="D119" s="179"/>
      <c r="E119" s="179"/>
      <c r="F119" s="195"/>
      <c r="G119" s="181"/>
      <c r="H119" s="201"/>
      <c r="I119" s="206">
        <f>A114</f>
        <v>16</v>
      </c>
      <c r="J119" s="207">
        <v>20</v>
      </c>
      <c r="K119" s="210">
        <f>H114</f>
        <v>0.11874884259259258</v>
      </c>
      <c r="L119" s="211"/>
    </row>
    <row r="120" spans="1:12" ht="12.75" customHeight="1">
      <c r="A120" s="182">
        <v>17</v>
      </c>
      <c r="B120" s="189" t="str">
        <f>VLOOKUP($B122,Startlist!$B:$H,6,FALSE)</f>
        <v>MURAKAS RACING</v>
      </c>
      <c r="C120" s="190"/>
      <c r="D120" s="191"/>
      <c r="E120" s="191"/>
      <c r="F120" s="190"/>
      <c r="G120" s="192"/>
      <c r="H120" s="202">
        <f>IF(ISERROR(SMALL(H122:H125,1)+SMALL(H122:H125,2)),"-",SMALL(H122:H125,1)+SMALL(H122:H125,2))</f>
        <v>0.11997800925925926</v>
      </c>
      <c r="I120" s="206">
        <f>A120</f>
        <v>17</v>
      </c>
      <c r="J120" s="207">
        <v>1</v>
      </c>
      <c r="K120" s="209">
        <f>H120</f>
        <v>0.11997800925925926</v>
      </c>
      <c r="L120" s="211"/>
    </row>
    <row r="121" spans="1:12" ht="12.75" customHeight="1">
      <c r="A121" s="185"/>
      <c r="B121" s="194"/>
      <c r="C121" s="195"/>
      <c r="D121" s="179"/>
      <c r="E121" s="179"/>
      <c r="F121" s="195"/>
      <c r="G121" s="181"/>
      <c r="H121" s="201"/>
      <c r="I121" s="206">
        <f>A120</f>
        <v>17</v>
      </c>
      <c r="J121" s="207">
        <v>2</v>
      </c>
      <c r="K121" s="210">
        <f>H120</f>
        <v>0.11997800925925926</v>
      </c>
      <c r="L121" s="211"/>
    </row>
    <row r="122" spans="1:12" ht="12.75" customHeight="1">
      <c r="A122" s="185"/>
      <c r="B122" s="194">
        <v>6</v>
      </c>
      <c r="C122" s="195" t="str">
        <f>VLOOKUP($B122,Startlist!$B:$H,2,FALSE)</f>
        <v>MV1</v>
      </c>
      <c r="D122" s="181" t="str">
        <f>VLOOKUP($B122,Startlist!$B:$H,3,FALSE)</f>
        <v>Roland Murakas</v>
      </c>
      <c r="E122" s="181" t="str">
        <f>VLOOKUP($B122,Startlist!$B:$H,4,FALSE)</f>
        <v>Kalle Adler</v>
      </c>
      <c r="F122" s="195" t="str">
        <f>VLOOKUP($B122,Startlist!$B:$H,5,FALSE)</f>
        <v>EST</v>
      </c>
      <c r="G122" s="181" t="str">
        <f>VLOOKUP($B122,Startlist!$B:$H,7,FALSE)</f>
        <v>Ford Fiesta</v>
      </c>
      <c r="H122" s="203" t="str">
        <f>IF(ISERROR(TIMEVALUE(SUBSTITUTE(TRIM(VLOOKUP(B122,Results!B:T,$K$1,FALSE)),".",":"))),"-",TIMEVALUE(SUBSTITUTE(TRIM(VLOOKUP(B122,Results!B:T,$K$1,FALSE)),".",":")))</f>
        <v>-</v>
      </c>
      <c r="I122" s="206">
        <f>A120</f>
        <v>17</v>
      </c>
      <c r="J122" s="207">
        <v>3</v>
      </c>
      <c r="K122" s="210">
        <f>H120</f>
        <v>0.11997800925925926</v>
      </c>
      <c r="L122" s="211"/>
    </row>
    <row r="123" spans="1:12" ht="12.75" customHeight="1">
      <c r="A123" s="185"/>
      <c r="B123" s="194">
        <v>25</v>
      </c>
      <c r="C123" s="195" t="str">
        <f>VLOOKUP($B123,Startlist!$B:$H,2,FALSE)</f>
        <v>MV1</v>
      </c>
      <c r="D123" s="181" t="str">
        <f>VLOOKUP($B123,Startlist!$B:$H,3,FALSE)</f>
        <v>Margus Murakas</v>
      </c>
      <c r="E123" s="181" t="str">
        <f>VLOOKUP($B123,Startlist!$B:$H,4,FALSE)</f>
        <v>Rainis Nagel</v>
      </c>
      <c r="F123" s="195" t="str">
        <f>VLOOKUP($B123,Startlist!$B:$H,5,FALSE)</f>
        <v>EST</v>
      </c>
      <c r="G123" s="181" t="str">
        <f>VLOOKUP($B123,Startlist!$B:$H,7,FALSE)</f>
        <v>Audi S1</v>
      </c>
      <c r="H123" s="203" t="str">
        <f>IF(ISERROR(TIMEVALUE(SUBSTITUTE(TRIM(VLOOKUP(B123,Results!B:T,$K$1,FALSE)),".",":"))),"-",TIMEVALUE(SUBSTITUTE(TRIM(VLOOKUP(B123,Results!B:T,$K$1,FALSE)),".",":")))</f>
        <v>-</v>
      </c>
      <c r="I123" s="206">
        <f>A120</f>
        <v>17</v>
      </c>
      <c r="J123" s="207">
        <v>4</v>
      </c>
      <c r="K123" s="210">
        <f>H120</f>
        <v>0.11997800925925926</v>
      </c>
      <c r="L123" s="211"/>
    </row>
    <row r="124" spans="1:12" ht="12.75" customHeight="1">
      <c r="A124" s="185"/>
      <c r="B124" s="194">
        <v>125</v>
      </c>
      <c r="C124" s="195" t="str">
        <f>VLOOKUP($B124,Startlist!$B:$H,2,FALSE)</f>
        <v>MV6</v>
      </c>
      <c r="D124" s="181" t="str">
        <f>VLOOKUP($B124,Startlist!$B:$H,3,FALSE)</f>
        <v>Raigo Uusjärv</v>
      </c>
      <c r="E124" s="181" t="str">
        <f>VLOOKUP($B124,Startlist!$B:$H,4,FALSE)</f>
        <v>Kristo Parve</v>
      </c>
      <c r="F124" s="195" t="str">
        <f>VLOOKUP($B124,Startlist!$B:$H,5,FALSE)</f>
        <v>EST</v>
      </c>
      <c r="G124" s="181" t="str">
        <f>VLOOKUP($B124,Startlist!$B:$H,7,FALSE)</f>
        <v>Honda Civic Type-R</v>
      </c>
      <c r="H124" s="203">
        <f>IF(ISERROR(TIMEVALUE(SUBSTITUTE(TRIM(VLOOKUP(B124,Results!B:T,$K$1,FALSE)),".",":"))),"-",TIMEVALUE(SUBSTITUTE(TRIM(VLOOKUP(B124,Results!B:T,$K$1,FALSE)),".",":")))</f>
        <v>0.06290046296296296</v>
      </c>
      <c r="I124" s="206">
        <f>A120</f>
        <v>17</v>
      </c>
      <c r="J124" s="207">
        <v>5</v>
      </c>
      <c r="K124" s="210">
        <f>H120</f>
        <v>0.11997800925925926</v>
      </c>
      <c r="L124" s="211"/>
    </row>
    <row r="125" spans="1:12" ht="12.75" customHeight="1">
      <c r="A125" s="185"/>
      <c r="B125" s="194">
        <v>142</v>
      </c>
      <c r="C125" s="195" t="str">
        <f>VLOOKUP($B125,Startlist!$B:$H,2,FALSE)</f>
        <v>MV5</v>
      </c>
      <c r="D125" s="181" t="str">
        <f>VLOOKUP($B125,Startlist!$B:$H,3,FALSE)</f>
        <v>Janek Ojala</v>
      </c>
      <c r="E125" s="181" t="str">
        <f>VLOOKUP($B125,Startlist!$B:$H,4,FALSE)</f>
        <v>Marko Heinoja</v>
      </c>
      <c r="F125" s="195" t="str">
        <f>VLOOKUP($B125,Startlist!$B:$H,5,FALSE)</f>
        <v>EST</v>
      </c>
      <c r="G125" s="181" t="str">
        <f>VLOOKUP($B125,Startlist!$B:$H,7,FALSE)</f>
        <v>Nissan Sunny</v>
      </c>
      <c r="H125" s="203">
        <f>IF(ISERROR(TIMEVALUE(SUBSTITUTE(TRIM(VLOOKUP(B125,Results!B:T,$K$1,FALSE)),".",":"))),"-",TIMEVALUE(SUBSTITUTE(TRIM(VLOOKUP(B125,Results!B:T,$K$1,FALSE)),".",":")))</f>
        <v>0.0570775462962963</v>
      </c>
      <c r="I125" s="206">
        <f>A120</f>
        <v>17</v>
      </c>
      <c r="J125" s="207">
        <v>6</v>
      </c>
      <c r="K125" s="210">
        <f>H120</f>
        <v>0.11997800925925926</v>
      </c>
      <c r="L125" s="211"/>
    </row>
    <row r="126" spans="1:12" ht="12.75" customHeight="1">
      <c r="A126" s="185"/>
      <c r="B126" s="194"/>
      <c r="C126" s="195"/>
      <c r="D126" s="179"/>
      <c r="E126" s="179"/>
      <c r="F126" s="195"/>
      <c r="G126" s="181"/>
      <c r="H126" s="201"/>
      <c r="I126" s="206">
        <f>A120</f>
        <v>17</v>
      </c>
      <c r="J126" s="207">
        <v>20</v>
      </c>
      <c r="K126" s="210">
        <f>H120</f>
        <v>0.11997800925925926</v>
      </c>
      <c r="L126" s="211"/>
    </row>
    <row r="127" spans="1:12" ht="12.75" customHeight="1">
      <c r="A127" s="182">
        <v>18</v>
      </c>
      <c r="B127" s="189" t="str">
        <f>VLOOKUP($B129,Startlist!$B:$H,6,FALSE)</f>
        <v>THULE MOTORSPORT</v>
      </c>
      <c r="C127" s="190"/>
      <c r="D127" s="191"/>
      <c r="E127" s="191"/>
      <c r="F127" s="190"/>
      <c r="G127" s="192"/>
      <c r="H127" s="202">
        <f>IF(ISERROR(SMALL(H129:H132,1)+SMALL(H129:H132,2)),"-",SMALL(H129:H132,1)+SMALL(H129:H132,2))</f>
        <v>0.12053125</v>
      </c>
      <c r="I127" s="206">
        <f>A127</f>
        <v>18</v>
      </c>
      <c r="J127" s="207">
        <v>1</v>
      </c>
      <c r="K127" s="209">
        <f>H127</f>
        <v>0.12053125</v>
      </c>
      <c r="L127" s="211"/>
    </row>
    <row r="128" spans="1:12" ht="12.75" customHeight="1">
      <c r="A128" s="185"/>
      <c r="B128" s="194"/>
      <c r="C128" s="195"/>
      <c r="D128" s="179"/>
      <c r="E128" s="179"/>
      <c r="F128" s="195"/>
      <c r="G128" s="181"/>
      <c r="H128" s="201"/>
      <c r="I128" s="206">
        <f>A127</f>
        <v>18</v>
      </c>
      <c r="J128" s="207">
        <v>2</v>
      </c>
      <c r="K128" s="210">
        <f>H127</f>
        <v>0.12053125</v>
      </c>
      <c r="L128" s="211"/>
    </row>
    <row r="129" spans="1:12" ht="12.75" customHeight="1">
      <c r="A129" s="185"/>
      <c r="B129" s="194">
        <v>50</v>
      </c>
      <c r="C129" s="195" t="str">
        <f>VLOOKUP($B129,Startlist!$B:$H,2,FALSE)</f>
        <v>MV8</v>
      </c>
      <c r="D129" s="181" t="str">
        <f>VLOOKUP($B129,Startlist!$B:$H,3,FALSE)</f>
        <v>Priit Liblik</v>
      </c>
      <c r="E129" s="181" t="str">
        <f>VLOOKUP($B129,Startlist!$B:$H,4,FALSE)</f>
        <v>Henri Rump</v>
      </c>
      <c r="F129" s="195" t="str">
        <f>VLOOKUP($B129,Startlist!$B:$H,5,FALSE)</f>
        <v>EST</v>
      </c>
      <c r="G129" s="181" t="str">
        <f>VLOOKUP($B129,Startlist!$B:$H,7,FALSE)</f>
        <v>GAZ 52</v>
      </c>
      <c r="H129" s="203">
        <f>IF(ISERROR(TIMEVALUE(SUBSTITUTE(TRIM(VLOOKUP(B129,Results!B:T,$K$1,FALSE)),".",":"))),"-",TIMEVALUE(SUBSTITUTE(TRIM(VLOOKUP(B129,Results!B:T,$K$1,FALSE)),".",":")))</f>
        <v>0.06020023148148148</v>
      </c>
      <c r="I129" s="206">
        <f>A127</f>
        <v>18</v>
      </c>
      <c r="J129" s="207">
        <v>3</v>
      </c>
      <c r="K129" s="210">
        <f>H127</f>
        <v>0.12053125</v>
      </c>
      <c r="L129" s="211"/>
    </row>
    <row r="130" spans="1:12" ht="12.75" customHeight="1">
      <c r="A130" s="185"/>
      <c r="B130" s="194">
        <v>88</v>
      </c>
      <c r="C130" s="195" t="str">
        <f>VLOOKUP($B130,Startlist!$B:$H,2,FALSE)</f>
        <v>MV5</v>
      </c>
      <c r="D130" s="181" t="str">
        <f>VLOOKUP($B130,Startlist!$B:$H,3,FALSE)</f>
        <v>Kristo Laadre</v>
      </c>
      <c r="E130" s="181" t="str">
        <f>VLOOKUP($B130,Startlist!$B:$H,4,FALSE)</f>
        <v>Andres Lichtfeldt</v>
      </c>
      <c r="F130" s="195" t="str">
        <f>VLOOKUP($B130,Startlist!$B:$H,5,FALSE)</f>
        <v>EST</v>
      </c>
      <c r="G130" s="181" t="str">
        <f>VLOOKUP($B130,Startlist!$B:$H,7,FALSE)</f>
        <v>Toyota Starlet</v>
      </c>
      <c r="H130" s="203" t="str">
        <f>IF(ISERROR(TIMEVALUE(SUBSTITUTE(TRIM(VLOOKUP(B130,Results!B:T,$K$1,FALSE)),".",":"))),"-",TIMEVALUE(SUBSTITUTE(TRIM(VLOOKUP(B130,Results!B:T,$K$1,FALSE)),".",":")))</f>
        <v>-</v>
      </c>
      <c r="I130" s="206">
        <f>A127</f>
        <v>18</v>
      </c>
      <c r="J130" s="207">
        <v>4</v>
      </c>
      <c r="K130" s="210">
        <f>H127</f>
        <v>0.12053125</v>
      </c>
      <c r="L130" s="211"/>
    </row>
    <row r="131" spans="1:12" ht="12.75" customHeight="1">
      <c r="A131" s="185"/>
      <c r="B131" s="194">
        <v>143</v>
      </c>
      <c r="C131" s="195" t="str">
        <f>VLOOKUP($B131,Startlist!$B:$H,2,FALSE)</f>
        <v>MV7</v>
      </c>
      <c r="D131" s="181" t="str">
        <f>VLOOKUP($B131,Startlist!$B:$H,3,FALSE)</f>
        <v>Daniel Lüüding</v>
      </c>
      <c r="E131" s="181" t="str">
        <f>VLOOKUP($B131,Startlist!$B:$H,4,FALSE)</f>
        <v>Raigo Väli</v>
      </c>
      <c r="F131" s="195" t="str">
        <f>VLOOKUP($B131,Startlist!$B:$H,5,FALSE)</f>
        <v>EST</v>
      </c>
      <c r="G131" s="181" t="str">
        <f>VLOOKUP($B131,Startlist!$B:$H,7,FALSE)</f>
        <v>BMW Compact</v>
      </c>
      <c r="H131" s="203">
        <f>IF(ISERROR(TIMEVALUE(SUBSTITUTE(TRIM(VLOOKUP(B131,Results!B:T,$K$1,FALSE)),".",":"))),"-",TIMEVALUE(SUBSTITUTE(TRIM(VLOOKUP(B131,Results!B:T,$K$1,FALSE)),".",":")))</f>
        <v>0.06033101851851852</v>
      </c>
      <c r="I131" s="206">
        <f>A127</f>
        <v>18</v>
      </c>
      <c r="J131" s="207">
        <v>5</v>
      </c>
      <c r="K131" s="210">
        <f>H127</f>
        <v>0.12053125</v>
      </c>
      <c r="L131" s="211"/>
    </row>
    <row r="132" spans="1:12" ht="12.75" customHeight="1">
      <c r="A132" s="185"/>
      <c r="B132" s="194">
        <v>149</v>
      </c>
      <c r="C132" s="195" t="str">
        <f>VLOOKUP($B132,Startlist!$B:$H,2,FALSE)</f>
        <v>MV8</v>
      </c>
      <c r="D132" s="181" t="str">
        <f>VLOOKUP($B132,Startlist!$B:$H,3,FALSE)</f>
        <v>Peeter Tammoja</v>
      </c>
      <c r="E132" s="181" t="str">
        <f>VLOOKUP($B132,Startlist!$B:$H,4,FALSE)</f>
        <v>Janno Tapo</v>
      </c>
      <c r="F132" s="195" t="str">
        <f>VLOOKUP($B132,Startlist!$B:$H,5,FALSE)</f>
        <v>EST</v>
      </c>
      <c r="G132" s="181" t="str">
        <f>VLOOKUP($B132,Startlist!$B:$H,7,FALSE)</f>
        <v>GAZ 53</v>
      </c>
      <c r="H132" s="203">
        <f>IF(ISERROR(TIMEVALUE(SUBSTITUTE(TRIM(VLOOKUP(B132,Results!B:T,$K$1,FALSE)),".",":"))),"-",TIMEVALUE(SUBSTITUTE(TRIM(VLOOKUP(B132,Results!B:T,$K$1,FALSE)),".",":")))</f>
        <v>0.06957986111111111</v>
      </c>
      <c r="I132" s="206">
        <f>A127</f>
        <v>18</v>
      </c>
      <c r="J132" s="207">
        <v>6</v>
      </c>
      <c r="K132" s="210">
        <f>H127</f>
        <v>0.12053125</v>
      </c>
      <c r="L132" s="211"/>
    </row>
    <row r="133" spans="1:12" ht="12.75" customHeight="1">
      <c r="A133" s="185"/>
      <c r="B133" s="194"/>
      <c r="C133" s="195"/>
      <c r="D133" s="179"/>
      <c r="E133" s="179"/>
      <c r="F133" s="195"/>
      <c r="G133" s="181"/>
      <c r="H133" s="201"/>
      <c r="I133" s="206">
        <f>A127</f>
        <v>18</v>
      </c>
      <c r="J133" s="207">
        <v>20</v>
      </c>
      <c r="K133" s="210">
        <f>H127</f>
        <v>0.12053125</v>
      </c>
      <c r="L133" s="211"/>
    </row>
    <row r="134" spans="1:12" ht="12.75" customHeight="1">
      <c r="A134" s="182">
        <v>19</v>
      </c>
      <c r="B134" s="189" t="str">
        <f>VLOOKUP($B136,Startlist!$B:$H,6,FALSE)</f>
        <v>MÄRJAMAA RALLYTEAM</v>
      </c>
      <c r="C134" s="190"/>
      <c r="D134" s="191"/>
      <c r="E134" s="191"/>
      <c r="F134" s="190"/>
      <c r="G134" s="192"/>
      <c r="H134" s="202">
        <f>IF(ISERROR(SMALL(H136:H141,1)+SMALL(H136:H141,2)),"-",SMALL(H136:H141,1)+SMALL(H136:H141,2))</f>
        <v>0.12596875</v>
      </c>
      <c r="I134" s="206">
        <f>A134</f>
        <v>19</v>
      </c>
      <c r="J134" s="207">
        <v>1</v>
      </c>
      <c r="K134" s="209">
        <f>H134</f>
        <v>0.12596875</v>
      </c>
      <c r="L134" s="211"/>
    </row>
    <row r="135" spans="1:12" ht="12.75" customHeight="1">
      <c r="A135" s="185"/>
      <c r="B135" s="194"/>
      <c r="C135" s="195"/>
      <c r="D135" s="179"/>
      <c r="E135" s="179"/>
      <c r="F135" s="195"/>
      <c r="G135" s="181"/>
      <c r="H135" s="201"/>
      <c r="I135" s="206">
        <f>A134</f>
        <v>19</v>
      </c>
      <c r="J135" s="207">
        <v>2</v>
      </c>
      <c r="K135" s="210">
        <f>H134</f>
        <v>0.12596875</v>
      </c>
      <c r="L135" s="211"/>
    </row>
    <row r="136" spans="1:12" ht="12.75" customHeight="1">
      <c r="A136" s="185"/>
      <c r="B136" s="194">
        <v>145</v>
      </c>
      <c r="C136" s="195" t="str">
        <f>VLOOKUP($B136,Startlist!$B:$H,2,FALSE)</f>
        <v>MV8</v>
      </c>
      <c r="D136" s="181" t="str">
        <f>VLOOKUP($B136,Startlist!$B:$H,3,FALSE)</f>
        <v>Tarmo Silt</v>
      </c>
      <c r="E136" s="181" t="str">
        <f>VLOOKUP($B136,Startlist!$B:$H,4,FALSE)</f>
        <v>Raido Loel</v>
      </c>
      <c r="F136" s="195" t="str">
        <f>VLOOKUP($B136,Startlist!$B:$H,5,FALSE)</f>
        <v>EST</v>
      </c>
      <c r="G136" s="181" t="str">
        <f>VLOOKUP($B136,Startlist!$B:$H,7,FALSE)</f>
        <v>GAZ 51</v>
      </c>
      <c r="H136" s="203" t="str">
        <f>IF(ISERROR(TIMEVALUE(SUBSTITUTE(TRIM(VLOOKUP(B136,Results!B:T,$K$1,FALSE)),".",":"))),"-",TIMEVALUE(SUBSTITUTE(TRIM(VLOOKUP(B136,Results!B:T,$K$1,FALSE)),".",":")))</f>
        <v>-</v>
      </c>
      <c r="I136" s="206">
        <f>A134</f>
        <v>19</v>
      </c>
      <c r="J136" s="207">
        <v>3</v>
      </c>
      <c r="K136" s="210">
        <f>H134</f>
        <v>0.12596875</v>
      </c>
      <c r="L136" s="211"/>
    </row>
    <row r="137" spans="1:12" ht="12.75" customHeight="1">
      <c r="A137" s="185"/>
      <c r="B137" s="194">
        <v>147</v>
      </c>
      <c r="C137" s="195" t="str">
        <f>VLOOKUP($B137,Startlist!$B:$H,2,FALSE)</f>
        <v>MV8</v>
      </c>
      <c r="D137" s="181" t="str">
        <f>VLOOKUP($B137,Startlist!$B:$H,3,FALSE)</f>
        <v>Veiko Liukanen</v>
      </c>
      <c r="E137" s="181" t="str">
        <f>VLOOKUP($B137,Startlist!$B:$H,4,FALSE)</f>
        <v>Toivo Liukanen</v>
      </c>
      <c r="F137" s="195" t="str">
        <f>VLOOKUP($B137,Startlist!$B:$H,5,FALSE)</f>
        <v>EST</v>
      </c>
      <c r="G137" s="181" t="str">
        <f>VLOOKUP($B137,Startlist!$B:$H,7,FALSE)</f>
        <v>GAZ 51</v>
      </c>
      <c r="H137" s="203">
        <f>IF(ISERROR(TIMEVALUE(SUBSTITUTE(TRIM(VLOOKUP(B137,Results!B:T,$K$1,FALSE)),".",":"))),"-",TIMEVALUE(SUBSTITUTE(TRIM(VLOOKUP(B137,Results!B:T,$K$1,FALSE)),".",":")))</f>
        <v>0.06537384259259259</v>
      </c>
      <c r="I137" s="206">
        <f>A134</f>
        <v>19</v>
      </c>
      <c r="J137" s="207">
        <v>4</v>
      </c>
      <c r="K137" s="210">
        <f>H134</f>
        <v>0.12596875</v>
      </c>
      <c r="L137" s="211"/>
    </row>
    <row r="138" spans="1:12" ht="12.75" customHeight="1">
      <c r="A138" s="185"/>
      <c r="B138" s="194">
        <v>152</v>
      </c>
      <c r="C138" s="195" t="str">
        <f>VLOOKUP($B138,Startlist!$B:$H,2,FALSE)</f>
        <v>MV8</v>
      </c>
      <c r="D138" s="181" t="str">
        <f>VLOOKUP($B138,Startlist!$B:$H,3,FALSE)</f>
        <v>Ats Nōlvak</v>
      </c>
      <c r="E138" s="181" t="str">
        <f>VLOOKUP($B138,Startlist!$B:$H,4,FALSE)</f>
        <v>Mairo Ojaviir</v>
      </c>
      <c r="F138" s="195" t="str">
        <f>VLOOKUP($B138,Startlist!$B:$H,5,FALSE)</f>
        <v>EST</v>
      </c>
      <c r="G138" s="181" t="str">
        <f>VLOOKUP($B138,Startlist!$B:$H,7,FALSE)</f>
        <v>GAZ 53</v>
      </c>
      <c r="H138" s="203">
        <f>IF(ISERROR(TIMEVALUE(SUBSTITUTE(TRIM(VLOOKUP(B138,Results!B:T,$K$1,FALSE)),".",":"))),"-",TIMEVALUE(SUBSTITUTE(TRIM(VLOOKUP(B138,Results!B:T,$K$1,FALSE)),".",":")))</f>
        <v>0.06059490740740741</v>
      </c>
      <c r="I138" s="206">
        <f>A134</f>
        <v>19</v>
      </c>
      <c r="J138" s="207">
        <v>5</v>
      </c>
      <c r="K138" s="210">
        <f>H134</f>
        <v>0.12596875</v>
      </c>
      <c r="L138" s="211"/>
    </row>
    <row r="139" spans="1:12" ht="12.75" customHeight="1">
      <c r="A139" s="185"/>
      <c r="B139" s="194">
        <v>159</v>
      </c>
      <c r="C139" s="195" t="str">
        <f>VLOOKUP($B139,Startlist!$B:$H,2,FALSE)</f>
        <v>MV8</v>
      </c>
      <c r="D139" s="181" t="str">
        <f>VLOOKUP($B139,Startlist!$B:$H,3,FALSE)</f>
        <v>Aare Müil</v>
      </c>
      <c r="E139" s="181" t="str">
        <f>VLOOKUP($B139,Startlist!$B:$H,4,FALSE)</f>
        <v>Tiit Vanamölder</v>
      </c>
      <c r="F139" s="195" t="str">
        <f>VLOOKUP($B139,Startlist!$B:$H,5,FALSE)</f>
        <v>EST</v>
      </c>
      <c r="G139" s="181" t="str">
        <f>VLOOKUP($B139,Startlist!$B:$H,7,FALSE)</f>
        <v>GAZ 51</v>
      </c>
      <c r="H139" s="203" t="str">
        <f>IF(ISERROR(TIMEVALUE(SUBSTITUTE(TRIM(VLOOKUP(B139,Results!B:T,$K$1,FALSE)),".",":"))),"-",TIMEVALUE(SUBSTITUTE(TRIM(VLOOKUP(B139,Results!B:T,$K$1,FALSE)),".",":")))</f>
        <v>-</v>
      </c>
      <c r="I139" s="206">
        <f>A134</f>
        <v>19</v>
      </c>
      <c r="J139" s="207">
        <v>6</v>
      </c>
      <c r="K139" s="210">
        <f>H134</f>
        <v>0.12596875</v>
      </c>
      <c r="L139" s="211"/>
    </row>
    <row r="140" spans="1:12" ht="12.75" customHeight="1">
      <c r="A140" s="185"/>
      <c r="B140" s="194">
        <v>164</v>
      </c>
      <c r="C140" s="195" t="str">
        <f>VLOOKUP($B140,Startlist!$B:$H,2,FALSE)</f>
        <v>MV8</v>
      </c>
      <c r="D140" s="181" t="str">
        <f>VLOOKUP($B140,Startlist!$B:$H,3,FALSE)</f>
        <v>Mart Mäll</v>
      </c>
      <c r="E140" s="181" t="str">
        <f>VLOOKUP($B140,Startlist!$B:$H,4,FALSE)</f>
        <v>Elmo Valmas</v>
      </c>
      <c r="F140" s="195" t="str">
        <f>VLOOKUP($B140,Startlist!$B:$H,5,FALSE)</f>
        <v>EST</v>
      </c>
      <c r="G140" s="181" t="str">
        <f>VLOOKUP($B140,Startlist!$B:$H,7,FALSE)</f>
        <v>GAZ 51</v>
      </c>
      <c r="H140" s="203">
        <f>IF(ISERROR(TIMEVALUE(SUBSTITUTE(TRIM(VLOOKUP(B140,Results!B:T,$K$1,FALSE)),".",":"))),"-",TIMEVALUE(SUBSTITUTE(TRIM(VLOOKUP(B140,Results!B:T,$K$1,FALSE)),".",":")))</f>
        <v>0.06923148148148149</v>
      </c>
      <c r="I140" s="206">
        <f>A134</f>
        <v>19</v>
      </c>
      <c r="J140" s="207">
        <v>7</v>
      </c>
      <c r="K140" s="210">
        <f>H134</f>
        <v>0.12596875</v>
      </c>
      <c r="L140" s="211"/>
    </row>
    <row r="141" spans="1:12" ht="12.75" customHeight="1">
      <c r="A141" s="185"/>
      <c r="B141" s="194">
        <v>165</v>
      </c>
      <c r="C141" s="195" t="str">
        <f>VLOOKUP($B141,Startlist!$B:$H,2,FALSE)</f>
        <v>MV8</v>
      </c>
      <c r="D141" s="181" t="str">
        <f>VLOOKUP($B141,Startlist!$B:$H,3,FALSE)</f>
        <v>Neimo Nurmet</v>
      </c>
      <c r="E141" s="181" t="str">
        <f>VLOOKUP($B141,Startlist!$B:$H,4,FALSE)</f>
        <v>Indrek Sepp</v>
      </c>
      <c r="F141" s="195" t="str">
        <f>VLOOKUP($B141,Startlist!$B:$H,5,FALSE)</f>
        <v>EST</v>
      </c>
      <c r="G141" s="181" t="str">
        <f>VLOOKUP($B141,Startlist!$B:$H,7,FALSE)</f>
        <v>GAZ 51</v>
      </c>
      <c r="H141" s="203" t="str">
        <f>IF(ISERROR(TIMEVALUE(SUBSTITUTE(TRIM(VLOOKUP(B141,Results!B:T,$K$1,FALSE)),".",":"))),"-",TIMEVALUE(SUBSTITUTE(TRIM(VLOOKUP(B141,Results!B:T,$K$1,FALSE)),".",":")))</f>
        <v>-</v>
      </c>
      <c r="I141" s="206">
        <f>A134</f>
        <v>19</v>
      </c>
      <c r="J141" s="207">
        <v>8</v>
      </c>
      <c r="K141" s="210">
        <f>H134</f>
        <v>0.12596875</v>
      </c>
      <c r="L141" s="211"/>
    </row>
    <row r="142" spans="1:12" ht="12.75" customHeight="1">
      <c r="A142" s="185"/>
      <c r="B142" s="194"/>
      <c r="C142" s="195"/>
      <c r="D142" s="179"/>
      <c r="E142" s="179"/>
      <c r="F142" s="195"/>
      <c r="G142" s="181"/>
      <c r="H142" s="201"/>
      <c r="I142" s="206">
        <f>A134</f>
        <v>19</v>
      </c>
      <c r="J142" s="207">
        <v>20</v>
      </c>
      <c r="K142" s="210">
        <f>H134</f>
        <v>0.12596875</v>
      </c>
      <c r="L142" s="211"/>
    </row>
    <row r="143" spans="1:12" ht="12.75" customHeight="1">
      <c r="A143" s="182"/>
      <c r="B143" s="189" t="str">
        <f>VLOOKUP($B145,Startlist!$B:$H,6,FALSE)</f>
        <v>BTR RACING</v>
      </c>
      <c r="C143" s="190"/>
      <c r="D143" s="191"/>
      <c r="E143" s="191"/>
      <c r="F143" s="190"/>
      <c r="G143" s="192"/>
      <c r="H143" s="202" t="str">
        <f>IF(ISERROR(SMALL(H145:H149,1)+SMALL(H145:H149,2)),"-",SMALL(H145:H149,1)+SMALL(H145:H149,2))</f>
        <v>-</v>
      </c>
      <c r="I143" s="206">
        <f>A143</f>
        <v>0</v>
      </c>
      <c r="J143" s="207">
        <v>1</v>
      </c>
      <c r="K143" s="209" t="str">
        <f>H143</f>
        <v>-</v>
      </c>
      <c r="L143" s="211"/>
    </row>
    <row r="144" spans="1:12" ht="12.75" customHeight="1">
      <c r="A144" s="185"/>
      <c r="B144" s="194"/>
      <c r="C144" s="195"/>
      <c r="D144" s="179"/>
      <c r="E144" s="179"/>
      <c r="F144" s="195"/>
      <c r="G144" s="181"/>
      <c r="H144" s="201"/>
      <c r="I144" s="206">
        <f>A143</f>
        <v>0</v>
      </c>
      <c r="J144" s="207">
        <v>2</v>
      </c>
      <c r="K144" s="210" t="str">
        <f>H143</f>
        <v>-</v>
      </c>
      <c r="L144" s="211"/>
    </row>
    <row r="145" spans="1:12" ht="12.75" customHeight="1">
      <c r="A145" s="185"/>
      <c r="B145" s="194">
        <v>65</v>
      </c>
      <c r="C145" s="195" t="str">
        <f>VLOOKUP($B145,Startlist!$B:$H,2,FALSE)</f>
        <v>MV7</v>
      </c>
      <c r="D145" s="181" t="str">
        <f>VLOOKUP($B145,Startlist!$B:$H,3,FALSE)</f>
        <v>Ott Mesikäpp</v>
      </c>
      <c r="E145" s="181" t="str">
        <f>VLOOKUP($B145,Startlist!$B:$H,4,FALSE)</f>
        <v>Raiko Lille</v>
      </c>
      <c r="F145" s="195" t="str">
        <f>VLOOKUP($B145,Startlist!$B:$H,5,FALSE)</f>
        <v>EST</v>
      </c>
      <c r="G145" s="181" t="str">
        <f>VLOOKUP($B145,Startlist!$B:$H,7,FALSE)</f>
        <v>BMW M3</v>
      </c>
      <c r="H145" s="203" t="str">
        <f>IF(ISERROR(TIMEVALUE(SUBSTITUTE(TRIM(VLOOKUP(B145,Results!B:T,$K$1,FALSE)),".",":"))),"-",TIMEVALUE(SUBSTITUTE(TRIM(VLOOKUP(B145,Results!B:T,$K$1,FALSE)),".",":")))</f>
        <v>-</v>
      </c>
      <c r="I145" s="206">
        <f>A143</f>
        <v>0</v>
      </c>
      <c r="J145" s="207">
        <v>3</v>
      </c>
      <c r="K145" s="210" t="str">
        <f>H143</f>
        <v>-</v>
      </c>
      <c r="L145" s="211"/>
    </row>
    <row r="146" spans="1:12" ht="12.75" customHeight="1">
      <c r="A146" s="185"/>
      <c r="B146" s="194">
        <v>67</v>
      </c>
      <c r="C146" s="195" t="str">
        <f>VLOOKUP($B146,Startlist!$B:$H,2,FALSE)</f>
        <v>MV7</v>
      </c>
      <c r="D146" s="181" t="str">
        <f>VLOOKUP($B146,Startlist!$B:$H,3,FALSE)</f>
        <v>Rene Uukareda</v>
      </c>
      <c r="E146" s="181" t="str">
        <f>VLOOKUP($B146,Startlist!$B:$H,4,FALSE)</f>
        <v>Jan Nōlvak</v>
      </c>
      <c r="F146" s="195" t="str">
        <f>VLOOKUP($B146,Startlist!$B:$H,5,FALSE)</f>
        <v>EST</v>
      </c>
      <c r="G146" s="181" t="str">
        <f>VLOOKUP($B146,Startlist!$B:$H,7,FALSE)</f>
        <v>BMW M3</v>
      </c>
      <c r="H146" s="203">
        <f>IF(ISERROR(TIMEVALUE(SUBSTITUTE(TRIM(VLOOKUP(B146,Results!B:T,$K$1,FALSE)),".",":"))),"-",TIMEVALUE(SUBSTITUTE(TRIM(VLOOKUP(B146,Results!B:T,$K$1,FALSE)),".",":")))</f>
        <v>0.049233796296296296</v>
      </c>
      <c r="I146" s="206">
        <f>A143</f>
        <v>0</v>
      </c>
      <c r="J146" s="207">
        <v>4</v>
      </c>
      <c r="K146" s="210" t="str">
        <f>H143</f>
        <v>-</v>
      </c>
      <c r="L146" s="211"/>
    </row>
    <row r="147" spans="1:12" ht="12.75" customHeight="1">
      <c r="A147" s="185"/>
      <c r="B147" s="194">
        <v>97</v>
      </c>
      <c r="C147" s="195" t="str">
        <f>VLOOKUP($B147,Startlist!$B:$H,2,FALSE)</f>
        <v>MV5</v>
      </c>
      <c r="D147" s="181" t="str">
        <f>VLOOKUP($B147,Startlist!$B:$H,3,FALSE)</f>
        <v>Patrick Juhe</v>
      </c>
      <c r="E147" s="181" t="str">
        <f>VLOOKUP($B147,Startlist!$B:$H,4,FALSE)</f>
        <v>Rainis Raidma</v>
      </c>
      <c r="F147" s="195" t="str">
        <f>VLOOKUP($B147,Startlist!$B:$H,5,FALSE)</f>
        <v>EST</v>
      </c>
      <c r="G147" s="181" t="str">
        <f>VLOOKUP($B147,Startlist!$B:$H,7,FALSE)</f>
        <v>Honda Civic</v>
      </c>
      <c r="H147" s="203" t="str">
        <f>IF(ISERROR(TIMEVALUE(SUBSTITUTE(TRIM(VLOOKUP(B147,Results!B:T,$K$1,FALSE)),".",":"))),"-",TIMEVALUE(SUBSTITUTE(TRIM(VLOOKUP(B147,Results!B:T,$K$1,FALSE)),".",":")))</f>
        <v>-</v>
      </c>
      <c r="I147" s="206">
        <f>A143</f>
        <v>0</v>
      </c>
      <c r="J147" s="207">
        <v>5</v>
      </c>
      <c r="K147" s="210" t="str">
        <f>H143</f>
        <v>-</v>
      </c>
      <c r="L147" s="211"/>
    </row>
    <row r="148" spans="1:12" ht="12.75" customHeight="1">
      <c r="A148" s="185"/>
      <c r="B148" s="194">
        <v>127</v>
      </c>
      <c r="C148" s="195" t="str">
        <f>VLOOKUP($B148,Startlist!$B:$H,2,FALSE)</f>
        <v>MV6</v>
      </c>
      <c r="D148" s="181" t="str">
        <f>VLOOKUP($B148,Startlist!$B:$H,3,FALSE)</f>
        <v>Imre Randmäe</v>
      </c>
      <c r="E148" s="181" t="str">
        <f>VLOOKUP($B148,Startlist!$B:$H,4,FALSE)</f>
        <v>Indro Mäe</v>
      </c>
      <c r="F148" s="195" t="str">
        <f>VLOOKUP($B148,Startlist!$B:$H,5,FALSE)</f>
        <v>EST</v>
      </c>
      <c r="G148" s="181" t="str">
        <f>VLOOKUP($B148,Startlist!$B:$H,7,FALSE)</f>
        <v>Volkswagen Golf 2</v>
      </c>
      <c r="H148" s="203" t="str">
        <f>IF(ISERROR(TIMEVALUE(SUBSTITUTE(TRIM(VLOOKUP(B148,Results!B:T,$K$1,FALSE)),".",":"))),"-",TIMEVALUE(SUBSTITUTE(TRIM(VLOOKUP(B148,Results!B:T,$K$1,FALSE)),".",":")))</f>
        <v>-</v>
      </c>
      <c r="I148" s="206">
        <f>A143</f>
        <v>0</v>
      </c>
      <c r="J148" s="207">
        <v>6</v>
      </c>
      <c r="K148" s="210" t="str">
        <f>H143</f>
        <v>-</v>
      </c>
      <c r="L148" s="211"/>
    </row>
    <row r="149" spans="1:12" ht="12.75" customHeight="1">
      <c r="A149" s="185"/>
      <c r="B149" s="194">
        <v>140</v>
      </c>
      <c r="C149" s="195" t="str">
        <f>VLOOKUP($B149,Startlist!$B:$H,2,FALSE)</f>
        <v>MV6</v>
      </c>
      <c r="D149" s="181" t="str">
        <f>VLOOKUP($B149,Startlist!$B:$H,3,FALSE)</f>
        <v>Pranko Kōrgesaar</v>
      </c>
      <c r="E149" s="181" t="str">
        <f>VLOOKUP($B149,Startlist!$B:$H,4,FALSE)</f>
        <v>Priit Kōrgesaar</v>
      </c>
      <c r="F149" s="195" t="str">
        <f>VLOOKUP($B149,Startlist!$B:$H,5,FALSE)</f>
        <v>EST</v>
      </c>
      <c r="G149" s="181" t="str">
        <f>VLOOKUP($B149,Startlist!$B:$H,7,FALSE)</f>
        <v>BMW Compact E36</v>
      </c>
      <c r="H149" s="203" t="str">
        <f>IF(ISERROR(TIMEVALUE(SUBSTITUTE(TRIM(VLOOKUP(B149,Results!B:T,$K$1,FALSE)),".",":"))),"-",TIMEVALUE(SUBSTITUTE(TRIM(VLOOKUP(B149,Results!B:T,$K$1,FALSE)),".",":")))</f>
        <v>-</v>
      </c>
      <c r="I149" s="206">
        <f>A143</f>
        <v>0</v>
      </c>
      <c r="J149" s="207">
        <v>7</v>
      </c>
      <c r="K149" s="210" t="str">
        <f>H143</f>
        <v>-</v>
      </c>
      <c r="L149" s="211"/>
    </row>
    <row r="150" spans="1:12" ht="12.75" customHeight="1">
      <c r="A150" s="185"/>
      <c r="B150" s="194"/>
      <c r="C150" s="195"/>
      <c r="D150" s="179"/>
      <c r="E150" s="179"/>
      <c r="F150" s="195"/>
      <c r="G150" s="181"/>
      <c r="H150" s="201"/>
      <c r="I150" s="206">
        <f>A143</f>
        <v>0</v>
      </c>
      <c r="J150" s="207">
        <v>20</v>
      </c>
      <c r="K150" s="210" t="str">
        <f>H143</f>
        <v>-</v>
      </c>
      <c r="L150" s="211"/>
    </row>
    <row r="151" spans="1:12" ht="12.75" customHeight="1">
      <c r="A151" s="182"/>
      <c r="B151" s="189" t="str">
        <f>VLOOKUP($B153,Startlist!$B:$H,6,FALSE)</f>
        <v>VÄNDRA TSK</v>
      </c>
      <c r="C151" s="190"/>
      <c r="D151" s="191"/>
      <c r="E151" s="191"/>
      <c r="F151" s="190"/>
      <c r="G151" s="192"/>
      <c r="H151" s="202" t="str">
        <f>IF(ISERROR(SMALL(H153:H154,1)+SMALL(H153:H154,2)),"-",SMALL(H153:H154,1)+SMALL(H153:H154,2))</f>
        <v>-</v>
      </c>
      <c r="I151" s="206">
        <f>A151</f>
        <v>0</v>
      </c>
      <c r="J151" s="207">
        <v>1</v>
      </c>
      <c r="K151" s="209" t="str">
        <f>H151</f>
        <v>-</v>
      </c>
      <c r="L151" s="211"/>
    </row>
    <row r="152" spans="1:12" ht="12.75" customHeight="1">
      <c r="A152" s="185"/>
      <c r="B152" s="194"/>
      <c r="C152" s="195"/>
      <c r="D152" s="179"/>
      <c r="E152" s="179"/>
      <c r="F152" s="195"/>
      <c r="G152" s="181"/>
      <c r="H152" s="201"/>
      <c r="I152" s="206">
        <f>A151</f>
        <v>0</v>
      </c>
      <c r="J152" s="207">
        <v>2</v>
      </c>
      <c r="K152" s="210" t="str">
        <f>H151</f>
        <v>-</v>
      </c>
      <c r="L152" s="211"/>
    </row>
    <row r="153" spans="1:12" ht="12.75" customHeight="1">
      <c r="A153" s="185"/>
      <c r="B153" s="194">
        <v>138</v>
      </c>
      <c r="C153" s="195" t="str">
        <f>VLOOKUP($B153,Startlist!$B:$H,2,FALSE)</f>
        <v>MV6</v>
      </c>
      <c r="D153" s="181" t="str">
        <f>VLOOKUP($B153,Startlist!$B:$H,3,FALSE)</f>
        <v>Priit Guljajev</v>
      </c>
      <c r="E153" s="181" t="str">
        <f>VLOOKUP($B153,Startlist!$B:$H,4,FALSE)</f>
        <v>Gerdi Guljajev</v>
      </c>
      <c r="F153" s="195" t="str">
        <f>VLOOKUP($B153,Startlist!$B:$H,5,FALSE)</f>
        <v>EST</v>
      </c>
      <c r="G153" s="181" t="str">
        <f>VLOOKUP($B153,Startlist!$B:$H,7,FALSE)</f>
        <v>Nissan Sunny</v>
      </c>
      <c r="H153" s="203" t="str">
        <f>IF(ISERROR(TIMEVALUE(SUBSTITUTE(TRIM(VLOOKUP(B153,Results!B:T,$K$1,FALSE)),".",":"))),"-",TIMEVALUE(SUBSTITUTE(TRIM(VLOOKUP(B153,Results!B:T,$K$1,FALSE)),".",":")))</f>
        <v>-</v>
      </c>
      <c r="I153" s="206">
        <f>A151</f>
        <v>0</v>
      </c>
      <c r="J153" s="207">
        <v>3</v>
      </c>
      <c r="K153" s="210" t="str">
        <f>H151</f>
        <v>-</v>
      </c>
      <c r="L153" s="211"/>
    </row>
    <row r="154" spans="1:12" ht="12.75" customHeight="1">
      <c r="A154" s="185"/>
      <c r="B154" s="194">
        <v>154</v>
      </c>
      <c r="C154" s="195" t="str">
        <f>VLOOKUP($B154,Startlist!$B:$H,2,FALSE)</f>
        <v>MV8</v>
      </c>
      <c r="D154" s="181" t="str">
        <f>VLOOKUP($B154,Startlist!$B:$H,3,FALSE)</f>
        <v>Alo Pōder</v>
      </c>
      <c r="E154" s="181" t="str">
        <f>VLOOKUP($B154,Startlist!$B:$H,4,FALSE)</f>
        <v>Tarmo Heidemann</v>
      </c>
      <c r="F154" s="195" t="str">
        <f>VLOOKUP($B154,Startlist!$B:$H,5,FALSE)</f>
        <v>EST</v>
      </c>
      <c r="G154" s="181" t="str">
        <f>VLOOKUP($B154,Startlist!$B:$H,7,FALSE)</f>
        <v>GAZ 51</v>
      </c>
      <c r="H154" s="203">
        <f>IF(ISERROR(TIMEVALUE(SUBSTITUTE(TRIM(VLOOKUP(B154,Results!B:T,$K$1,FALSE)),".",":"))),"-",TIMEVALUE(SUBSTITUTE(TRIM(VLOOKUP(B154,Results!B:T,$K$1,FALSE)),".",":")))</f>
        <v>0.0696574074074074</v>
      </c>
      <c r="I154" s="206">
        <f>A151</f>
        <v>0</v>
      </c>
      <c r="J154" s="207">
        <v>4</v>
      </c>
      <c r="K154" s="210" t="str">
        <f>H151</f>
        <v>-</v>
      </c>
      <c r="L154" s="211"/>
    </row>
    <row r="155" spans="1:12" ht="12.75" customHeight="1">
      <c r="A155" s="185"/>
      <c r="B155" s="194"/>
      <c r="C155" s="195"/>
      <c r="D155" s="179"/>
      <c r="E155" s="179"/>
      <c r="F155" s="195"/>
      <c r="G155" s="181"/>
      <c r="H155" s="201"/>
      <c r="I155" s="206">
        <f>A151</f>
        <v>0</v>
      </c>
      <c r="J155" s="207">
        <v>20</v>
      </c>
      <c r="K155" s="210" t="str">
        <f>H151</f>
        <v>-</v>
      </c>
      <c r="L155" s="211"/>
    </row>
    <row r="156" spans="1:12" ht="12.75" customHeight="1">
      <c r="A156" s="182"/>
      <c r="B156" s="189" t="str">
        <f>VLOOKUP($B158,Startlist!$B:$H,6,FALSE)</f>
        <v>ALM MOTORSPORT</v>
      </c>
      <c r="C156" s="190"/>
      <c r="D156" s="191"/>
      <c r="E156" s="191"/>
      <c r="F156" s="190"/>
      <c r="G156" s="192"/>
      <c r="H156" s="202" t="str">
        <f>IF(ISERROR(SMALL(H158:H160,1)+SMALL(H158:H160,2)),"-",SMALL(H158:H160,1)+SMALL(H158:H160,2))</f>
        <v>-</v>
      </c>
      <c r="I156" s="206">
        <f>A156</f>
        <v>0</v>
      </c>
      <c r="J156" s="207">
        <v>1</v>
      </c>
      <c r="K156" s="209" t="str">
        <f>H156</f>
        <v>-</v>
      </c>
      <c r="L156" s="211"/>
    </row>
    <row r="157" spans="1:12" ht="12.75" customHeight="1">
      <c r="A157" s="185"/>
      <c r="B157" s="194"/>
      <c r="C157" s="195"/>
      <c r="D157" s="179"/>
      <c r="E157" s="179"/>
      <c r="F157" s="195"/>
      <c r="G157" s="181"/>
      <c r="H157" s="201"/>
      <c r="I157" s="206">
        <f>A156</f>
        <v>0</v>
      </c>
      <c r="J157" s="207">
        <v>2</v>
      </c>
      <c r="K157" s="210" t="str">
        <f>H156</f>
        <v>-</v>
      </c>
      <c r="L157" s="211"/>
    </row>
    <row r="158" spans="1:12" ht="12.75" customHeight="1">
      <c r="A158" s="185"/>
      <c r="B158" s="194">
        <v>16</v>
      </c>
      <c r="C158" s="195" t="str">
        <f>VLOOKUP($B158,Startlist!$B:$H,2,FALSE)</f>
        <v>MV2</v>
      </c>
      <c r="D158" s="181" t="str">
        <f>VLOOKUP($B158,Startlist!$B:$H,3,FALSE)</f>
        <v>Hendrik Kers</v>
      </c>
      <c r="E158" s="181" t="str">
        <f>VLOOKUP($B158,Startlist!$B:$H,4,FALSE)</f>
        <v>Jakko Viilo</v>
      </c>
      <c r="F158" s="195" t="str">
        <f>VLOOKUP($B158,Startlist!$B:$H,5,FALSE)</f>
        <v>EST</v>
      </c>
      <c r="G158" s="181" t="str">
        <f>VLOOKUP($B158,Startlist!$B:$H,7,FALSE)</f>
        <v>Mitsubishi Lancer Evo 10</v>
      </c>
      <c r="H158" s="203" t="str">
        <f>IF(ISERROR(TIMEVALUE(SUBSTITUTE(TRIM(VLOOKUP(B158,Results!B:T,$K$1,FALSE)),".",":"))),"-",TIMEVALUE(SUBSTITUTE(TRIM(VLOOKUP(B158,Results!B:T,$K$1,FALSE)),".",":")))</f>
        <v>-</v>
      </c>
      <c r="I158" s="206">
        <f>A156</f>
        <v>0</v>
      </c>
      <c r="J158" s="207">
        <v>3</v>
      </c>
      <c r="K158" s="210" t="str">
        <f>H156</f>
        <v>-</v>
      </c>
      <c r="L158" s="211"/>
    </row>
    <row r="159" spans="1:12" ht="12.75" customHeight="1">
      <c r="A159" s="185"/>
      <c r="B159" s="194">
        <v>23</v>
      </c>
      <c r="C159" s="195" t="str">
        <f>VLOOKUP($B159,Startlist!$B:$H,2,FALSE)</f>
        <v>MV3</v>
      </c>
      <c r="D159" s="181" t="str">
        <f>VLOOKUP($B159,Startlist!$B:$H,3,FALSE)</f>
        <v>Alexander Kudryavtsev</v>
      </c>
      <c r="E159" s="181" t="str">
        <f>VLOOKUP($B159,Startlist!$B:$H,4,FALSE)</f>
        <v>Yuri Kulikov</v>
      </c>
      <c r="F159" s="195" t="str">
        <f>VLOOKUP($B159,Startlist!$B:$H,5,FALSE)</f>
        <v>RUS</v>
      </c>
      <c r="G159" s="181" t="str">
        <f>VLOOKUP($B159,Startlist!$B:$H,7,FALSE)</f>
        <v>Peugeot 208 R2</v>
      </c>
      <c r="H159" s="203">
        <f>IF(ISERROR(TIMEVALUE(SUBSTITUTE(TRIM(VLOOKUP(B159,Results!B:T,$K$1,FALSE)),".",":"))),"-",TIMEVALUE(SUBSTITUTE(TRIM(VLOOKUP(B159,Results!B:T,$K$1,FALSE)),".",":")))</f>
        <v>0.05132060185185185</v>
      </c>
      <c r="I159" s="206">
        <f>A156</f>
        <v>0</v>
      </c>
      <c r="J159" s="207">
        <v>4</v>
      </c>
      <c r="K159" s="210" t="str">
        <f>H156</f>
        <v>-</v>
      </c>
      <c r="L159" s="211"/>
    </row>
    <row r="160" spans="1:12" ht="12.75" customHeight="1">
      <c r="A160" s="185"/>
      <c r="B160" s="194">
        <v>118</v>
      </c>
      <c r="C160" s="195" t="str">
        <f>VLOOKUP($B160,Startlist!$B:$H,2,FALSE)</f>
        <v>MV6</v>
      </c>
      <c r="D160" s="181" t="str">
        <f>VLOOKUP($B160,Startlist!$B:$H,3,FALSE)</f>
        <v>Kristjan Lepind</v>
      </c>
      <c r="E160" s="181" t="str">
        <f>VLOOKUP($B160,Startlist!$B:$H,4,FALSE)</f>
        <v>Mirko Kaunis</v>
      </c>
      <c r="F160" s="195" t="str">
        <f>VLOOKUP($B160,Startlist!$B:$H,5,FALSE)</f>
        <v>EST</v>
      </c>
      <c r="G160" s="181" t="str">
        <f>VLOOKUP($B160,Startlist!$B:$H,7,FALSE)</f>
        <v>Ford Focus</v>
      </c>
      <c r="H160" s="203" t="str">
        <f>IF(ISERROR(TIMEVALUE(SUBSTITUTE(TRIM(VLOOKUP(B160,Results!B:T,$K$1,FALSE)),".",":"))),"-",TIMEVALUE(SUBSTITUTE(TRIM(VLOOKUP(B160,Results!B:T,$K$1,FALSE)),".",":")))</f>
        <v>-</v>
      </c>
      <c r="I160" s="206">
        <f>A156</f>
        <v>0</v>
      </c>
      <c r="J160" s="207">
        <v>5</v>
      </c>
      <c r="K160" s="210" t="str">
        <f>H156</f>
        <v>-</v>
      </c>
      <c r="L160" s="211"/>
    </row>
    <row r="161" spans="1:12" ht="12.75" customHeight="1">
      <c r="A161" s="185"/>
      <c r="B161" s="194"/>
      <c r="C161" s="195"/>
      <c r="D161" s="179"/>
      <c r="E161" s="179"/>
      <c r="F161" s="195"/>
      <c r="G161" s="181"/>
      <c r="H161" s="201"/>
      <c r="I161" s="206">
        <f>A156</f>
        <v>0</v>
      </c>
      <c r="J161" s="207">
        <v>20</v>
      </c>
      <c r="K161" s="210" t="str">
        <f>H156</f>
        <v>-</v>
      </c>
      <c r="L161" s="211"/>
    </row>
  </sheetData>
  <sheetProtection/>
  <mergeCells count="4">
    <mergeCell ref="A1:G1"/>
    <mergeCell ref="A2:G2"/>
    <mergeCell ref="A3:G3"/>
    <mergeCell ref="I1:J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140625" style="19" customWidth="1"/>
    <col min="2" max="2" width="4.421875" style="276" customWidth="1"/>
    <col min="3" max="3" width="6.421875" style="2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1" customWidth="1"/>
    <col min="9" max="9" width="9.57421875" style="19" customWidth="1"/>
  </cols>
  <sheetData>
    <row r="1" ht="15">
      <c r="F1" s="23"/>
    </row>
    <row r="2" ht="15.75">
      <c r="F2" s="1" t="str">
        <f>Startlist!$A1</f>
        <v>52. Saaremaa Rally 2019</v>
      </c>
    </row>
    <row r="3" ht="15">
      <c r="F3" s="23" t="str">
        <f>Startlist!$F2</f>
        <v>October 11-12, 2019</v>
      </c>
    </row>
    <row r="4" spans="6:8" ht="15">
      <c r="F4" s="23" t="str">
        <f>Startlist!$F3</f>
        <v>Saaremaa</v>
      </c>
      <c r="H4" s="20"/>
    </row>
    <row r="5" spans="4:10" ht="15.75">
      <c r="D5" s="95"/>
      <c r="E5" s="95"/>
      <c r="F5" s="1"/>
      <c r="G5" s="95"/>
      <c r="H5" s="20"/>
      <c r="J5" s="95"/>
    </row>
    <row r="6" spans="1:10" ht="18.75">
      <c r="A6" s="145" t="s">
        <v>3060</v>
      </c>
      <c r="B6" s="229"/>
      <c r="C6" s="108"/>
      <c r="D6" s="135"/>
      <c r="E6" s="135"/>
      <c r="F6" s="136"/>
      <c r="G6" s="135"/>
      <c r="H6" s="137"/>
      <c r="I6" s="138" t="s">
        <v>142</v>
      </c>
      <c r="J6" s="95"/>
    </row>
    <row r="7" spans="1:10" ht="12.75">
      <c r="A7" s="139"/>
      <c r="B7" s="277" t="s">
        <v>3080</v>
      </c>
      <c r="C7" s="140" t="s">
        <v>3064</v>
      </c>
      <c r="D7" s="141" t="s">
        <v>3065</v>
      </c>
      <c r="E7" s="141" t="s">
        <v>3066</v>
      </c>
      <c r="F7" s="142"/>
      <c r="G7" s="141" t="s">
        <v>3067</v>
      </c>
      <c r="H7" s="143" t="s">
        <v>3068</v>
      </c>
      <c r="I7" s="144" t="s">
        <v>3061</v>
      </c>
      <c r="J7" s="95"/>
    </row>
    <row r="8" spans="1:10" s="3" customFormat="1" ht="15" customHeight="1">
      <c r="A8" s="219" t="s">
        <v>3213</v>
      </c>
      <c r="B8" s="219" t="s">
        <v>143</v>
      </c>
      <c r="C8" s="220" t="s">
        <v>3105</v>
      </c>
      <c r="D8" s="221" t="s">
        <v>3053</v>
      </c>
      <c r="E8" s="221" t="s">
        <v>3054</v>
      </c>
      <c r="F8" s="220" t="s">
        <v>3110</v>
      </c>
      <c r="G8" s="221" t="s">
        <v>3127</v>
      </c>
      <c r="H8" s="222" t="s">
        <v>3055</v>
      </c>
      <c r="I8" s="223" t="s">
        <v>1681</v>
      </c>
      <c r="J8" s="96"/>
    </row>
    <row r="9" spans="1:10" ht="15" customHeight="1">
      <c r="A9" s="224" t="s">
        <v>3214</v>
      </c>
      <c r="B9" s="219" t="s">
        <v>144</v>
      </c>
      <c r="C9" s="225" t="s">
        <v>3105</v>
      </c>
      <c r="D9" s="226" t="s">
        <v>3147</v>
      </c>
      <c r="E9" s="226" t="s">
        <v>3148</v>
      </c>
      <c r="F9" s="225" t="s">
        <v>3110</v>
      </c>
      <c r="G9" s="226" t="s">
        <v>2614</v>
      </c>
      <c r="H9" s="227" t="s">
        <v>3164</v>
      </c>
      <c r="I9" s="228" t="s">
        <v>1686</v>
      </c>
      <c r="J9" s="95"/>
    </row>
    <row r="10" spans="1:10" ht="15" customHeight="1">
      <c r="A10" s="224" t="s">
        <v>3216</v>
      </c>
      <c r="B10" s="224" t="s">
        <v>145</v>
      </c>
      <c r="C10" s="225" t="s">
        <v>3105</v>
      </c>
      <c r="D10" s="226" t="s">
        <v>3179</v>
      </c>
      <c r="E10" s="226" t="s">
        <v>3180</v>
      </c>
      <c r="F10" s="225" t="s">
        <v>3110</v>
      </c>
      <c r="G10" s="226" t="s">
        <v>3023</v>
      </c>
      <c r="H10" s="227" t="s">
        <v>3181</v>
      </c>
      <c r="I10" s="228" t="s">
        <v>1690</v>
      </c>
      <c r="J10" s="95"/>
    </row>
    <row r="11" spans="1:10" ht="15" customHeight="1">
      <c r="A11" s="224" t="s">
        <v>3217</v>
      </c>
      <c r="B11" s="224" t="s">
        <v>146</v>
      </c>
      <c r="C11" s="225" t="s">
        <v>3105</v>
      </c>
      <c r="D11" s="226" t="s">
        <v>3161</v>
      </c>
      <c r="E11" s="226" t="s">
        <v>3191</v>
      </c>
      <c r="F11" s="225" t="s">
        <v>3110</v>
      </c>
      <c r="G11" s="226" t="s">
        <v>3127</v>
      </c>
      <c r="H11" s="227" t="s">
        <v>3164</v>
      </c>
      <c r="I11" s="228" t="s">
        <v>1694</v>
      </c>
      <c r="J11" s="95"/>
    </row>
    <row r="12" spans="1:10" ht="15" customHeight="1">
      <c r="A12" s="224" t="s">
        <v>3218</v>
      </c>
      <c r="B12" s="224" t="s">
        <v>147</v>
      </c>
      <c r="C12" s="225" t="s">
        <v>3105</v>
      </c>
      <c r="D12" s="226" t="s">
        <v>2635</v>
      </c>
      <c r="E12" s="226" t="s">
        <v>2636</v>
      </c>
      <c r="F12" s="225" t="s">
        <v>3135</v>
      </c>
      <c r="G12" s="226" t="s">
        <v>2637</v>
      </c>
      <c r="H12" s="227" t="s">
        <v>3112</v>
      </c>
      <c r="I12" s="228" t="s">
        <v>1699</v>
      </c>
      <c r="J12" s="95"/>
    </row>
    <row r="13" spans="1:10" ht="15" customHeight="1">
      <c r="A13" s="224" t="s">
        <v>3219</v>
      </c>
      <c r="B13" s="224" t="s">
        <v>148</v>
      </c>
      <c r="C13" s="225" t="s">
        <v>3105</v>
      </c>
      <c r="D13" s="226" t="s">
        <v>2627</v>
      </c>
      <c r="E13" s="226" t="s">
        <v>2628</v>
      </c>
      <c r="F13" s="225" t="s">
        <v>2585</v>
      </c>
      <c r="G13" s="226" t="s">
        <v>2629</v>
      </c>
      <c r="H13" s="227" t="s">
        <v>3112</v>
      </c>
      <c r="I13" s="228" t="s">
        <v>1704</v>
      </c>
      <c r="J13" s="95"/>
    </row>
    <row r="14" spans="1:10" ht="15" customHeight="1">
      <c r="A14" s="224" t="s">
        <v>3220</v>
      </c>
      <c r="B14" s="224" t="s">
        <v>149</v>
      </c>
      <c r="C14" s="225" t="s">
        <v>3105</v>
      </c>
      <c r="D14" s="226" t="s">
        <v>3199</v>
      </c>
      <c r="E14" s="226" t="s">
        <v>3200</v>
      </c>
      <c r="F14" s="225" t="s">
        <v>3201</v>
      </c>
      <c r="G14" s="226" t="s">
        <v>2616</v>
      </c>
      <c r="H14" s="227" t="s">
        <v>3181</v>
      </c>
      <c r="I14" s="228" t="s">
        <v>1709</v>
      </c>
      <c r="J14" s="95"/>
    </row>
    <row r="15" spans="1:10" ht="15" customHeight="1">
      <c r="A15" s="224" t="s">
        <v>3221</v>
      </c>
      <c r="B15" s="224" t="s">
        <v>150</v>
      </c>
      <c r="C15" s="225" t="s">
        <v>3105</v>
      </c>
      <c r="D15" s="226" t="s">
        <v>3210</v>
      </c>
      <c r="E15" s="226" t="s">
        <v>3019</v>
      </c>
      <c r="F15" s="225" t="s">
        <v>3135</v>
      </c>
      <c r="G15" s="226" t="s">
        <v>3020</v>
      </c>
      <c r="H15" s="227" t="s">
        <v>3164</v>
      </c>
      <c r="I15" s="228" t="s">
        <v>1714</v>
      </c>
      <c r="J15" s="95"/>
    </row>
    <row r="16" spans="1:10" ht="15" customHeight="1">
      <c r="A16" s="224" t="s">
        <v>3222</v>
      </c>
      <c r="B16" s="224" t="s">
        <v>151</v>
      </c>
      <c r="C16" s="225" t="s">
        <v>3105</v>
      </c>
      <c r="D16" s="226" t="s">
        <v>3211</v>
      </c>
      <c r="E16" s="226" t="s">
        <v>2613</v>
      </c>
      <c r="F16" s="225" t="s">
        <v>3135</v>
      </c>
      <c r="G16" s="226" t="s">
        <v>2607</v>
      </c>
      <c r="H16" s="227" t="s">
        <v>3056</v>
      </c>
      <c r="I16" s="228" t="s">
        <v>1719</v>
      </c>
      <c r="J16" s="95"/>
    </row>
    <row r="17" spans="1:10" ht="15" customHeight="1">
      <c r="A17" s="224" t="s">
        <v>3223</v>
      </c>
      <c r="B17" s="224" t="s">
        <v>152</v>
      </c>
      <c r="C17" s="225" t="s">
        <v>3105</v>
      </c>
      <c r="D17" s="226" t="s">
        <v>2624</v>
      </c>
      <c r="E17" s="226" t="s">
        <v>2625</v>
      </c>
      <c r="F17" s="225" t="s">
        <v>3141</v>
      </c>
      <c r="G17" s="226" t="s">
        <v>2626</v>
      </c>
      <c r="H17" s="227" t="s">
        <v>3112</v>
      </c>
      <c r="I17" s="228" t="s">
        <v>1724</v>
      </c>
      <c r="J17" s="95"/>
    </row>
    <row r="18" spans="1:10" ht="15" customHeight="1">
      <c r="A18" s="229"/>
      <c r="B18" s="229"/>
      <c r="C18" s="250"/>
      <c r="D18" s="251"/>
      <c r="E18" s="251"/>
      <c r="F18" s="216"/>
      <c r="G18" s="217"/>
      <c r="H18" s="230"/>
      <c r="I18" s="229"/>
      <c r="J18" s="95"/>
    </row>
    <row r="19" spans="1:10" ht="15" customHeight="1">
      <c r="A19" s="229"/>
      <c r="B19" s="229"/>
      <c r="C19" s="216"/>
      <c r="D19" s="217"/>
      <c r="E19" s="217"/>
      <c r="F19" s="216"/>
      <c r="G19" s="217"/>
      <c r="H19" s="230"/>
      <c r="I19" s="231" t="s">
        <v>153</v>
      </c>
      <c r="J19" s="95"/>
    </row>
    <row r="20" spans="1:10" s="3" customFormat="1" ht="15" customHeight="1">
      <c r="A20" s="232" t="s">
        <v>3213</v>
      </c>
      <c r="B20" s="232" t="s">
        <v>144</v>
      </c>
      <c r="C20" s="233" t="s">
        <v>3158</v>
      </c>
      <c r="D20" s="234" t="s">
        <v>3147</v>
      </c>
      <c r="E20" s="234" t="s">
        <v>3148</v>
      </c>
      <c r="F20" s="233" t="s">
        <v>3110</v>
      </c>
      <c r="G20" s="234" t="s">
        <v>2614</v>
      </c>
      <c r="H20" s="235" t="s">
        <v>3164</v>
      </c>
      <c r="I20" s="236" t="s">
        <v>1685</v>
      </c>
      <c r="J20" s="96"/>
    </row>
    <row r="21" spans="1:10" s="22" customFormat="1" ht="15" customHeight="1">
      <c r="A21" s="237" t="s">
        <v>3214</v>
      </c>
      <c r="B21" s="237" t="s">
        <v>145</v>
      </c>
      <c r="C21" s="238" t="s">
        <v>3158</v>
      </c>
      <c r="D21" s="239" t="s">
        <v>3179</v>
      </c>
      <c r="E21" s="239" t="s">
        <v>3180</v>
      </c>
      <c r="F21" s="238" t="s">
        <v>3110</v>
      </c>
      <c r="G21" s="239" t="s">
        <v>3023</v>
      </c>
      <c r="H21" s="240" t="s">
        <v>3181</v>
      </c>
      <c r="I21" s="241" t="s">
        <v>154</v>
      </c>
      <c r="J21" s="97"/>
    </row>
    <row r="22" spans="1:10" s="22" customFormat="1" ht="15" customHeight="1">
      <c r="A22" s="237" t="s">
        <v>3216</v>
      </c>
      <c r="B22" s="237" t="s">
        <v>146</v>
      </c>
      <c r="C22" s="238" t="s">
        <v>3158</v>
      </c>
      <c r="D22" s="239" t="s">
        <v>3161</v>
      </c>
      <c r="E22" s="239" t="s">
        <v>3191</v>
      </c>
      <c r="F22" s="238" t="s">
        <v>3110</v>
      </c>
      <c r="G22" s="239" t="s">
        <v>3127</v>
      </c>
      <c r="H22" s="240" t="s">
        <v>3164</v>
      </c>
      <c r="I22" s="241" t="s">
        <v>155</v>
      </c>
      <c r="J22" s="97"/>
    </row>
    <row r="23" spans="1:10" ht="15" customHeight="1">
      <c r="A23" s="229"/>
      <c r="B23" s="229"/>
      <c r="C23" s="216"/>
      <c r="D23" s="217"/>
      <c r="E23" s="217"/>
      <c r="F23" s="216"/>
      <c r="G23" s="217"/>
      <c r="H23" s="230"/>
      <c r="I23" s="229"/>
      <c r="J23" s="95"/>
    </row>
    <row r="24" spans="1:10" ht="15" customHeight="1">
      <c r="A24" s="229"/>
      <c r="B24" s="229"/>
      <c r="C24" s="216"/>
      <c r="D24" s="217"/>
      <c r="E24" s="217"/>
      <c r="F24" s="216"/>
      <c r="G24" s="217"/>
      <c r="H24" s="230"/>
      <c r="I24" s="231" t="s">
        <v>156</v>
      </c>
      <c r="J24" s="95"/>
    </row>
    <row r="25" spans="1:10" s="3" customFormat="1" ht="15" customHeight="1">
      <c r="A25" s="232" t="s">
        <v>3213</v>
      </c>
      <c r="B25" s="232" t="s">
        <v>157</v>
      </c>
      <c r="C25" s="233" t="s">
        <v>3102</v>
      </c>
      <c r="D25" s="234" t="s">
        <v>3031</v>
      </c>
      <c r="E25" s="234" t="s">
        <v>3159</v>
      </c>
      <c r="F25" s="233" t="s">
        <v>3110</v>
      </c>
      <c r="G25" s="234" t="s">
        <v>3127</v>
      </c>
      <c r="H25" s="235" t="s">
        <v>3154</v>
      </c>
      <c r="I25" s="236" t="s">
        <v>1746</v>
      </c>
      <c r="J25" s="96"/>
    </row>
    <row r="26" spans="1:10" s="22" customFormat="1" ht="15" customHeight="1">
      <c r="A26" s="237" t="s">
        <v>3214</v>
      </c>
      <c r="B26" s="237" t="s">
        <v>158</v>
      </c>
      <c r="C26" s="238" t="s">
        <v>3102</v>
      </c>
      <c r="D26" s="239" t="s">
        <v>2656</v>
      </c>
      <c r="E26" s="239" t="s">
        <v>2657</v>
      </c>
      <c r="F26" s="238" t="s">
        <v>3109</v>
      </c>
      <c r="G26" s="239" t="s">
        <v>2658</v>
      </c>
      <c r="H26" s="240" t="s">
        <v>3154</v>
      </c>
      <c r="I26" s="241" t="s">
        <v>159</v>
      </c>
      <c r="J26" s="97"/>
    </row>
    <row r="27" spans="1:10" s="22" customFormat="1" ht="15" customHeight="1">
      <c r="A27" s="237" t="s">
        <v>3216</v>
      </c>
      <c r="B27" s="237" t="s">
        <v>160</v>
      </c>
      <c r="C27" s="238" t="s">
        <v>3102</v>
      </c>
      <c r="D27" s="239" t="s">
        <v>3125</v>
      </c>
      <c r="E27" s="239" t="s">
        <v>3126</v>
      </c>
      <c r="F27" s="238" t="s">
        <v>3110</v>
      </c>
      <c r="G27" s="239" t="s">
        <v>3127</v>
      </c>
      <c r="H27" s="240" t="s">
        <v>3154</v>
      </c>
      <c r="I27" s="241" t="s">
        <v>161</v>
      </c>
      <c r="J27" s="97"/>
    </row>
    <row r="28" spans="1:10" ht="15" customHeight="1">
      <c r="A28" s="242"/>
      <c r="B28" s="229"/>
      <c r="C28" s="250"/>
      <c r="D28" s="242"/>
      <c r="E28" s="242"/>
      <c r="F28" s="242"/>
      <c r="G28" s="242"/>
      <c r="H28" s="230"/>
      <c r="I28" s="229"/>
      <c r="J28" s="95"/>
    </row>
    <row r="29" spans="1:10" ht="15" customHeight="1">
      <c r="A29" s="229"/>
      <c r="B29" s="229"/>
      <c r="C29" s="216"/>
      <c r="D29" s="217"/>
      <c r="E29" s="217"/>
      <c r="F29" s="216"/>
      <c r="G29" s="217"/>
      <c r="H29" s="230"/>
      <c r="I29" s="231" t="s">
        <v>162</v>
      </c>
      <c r="J29" s="95"/>
    </row>
    <row r="30" spans="1:10" s="3" customFormat="1" ht="15" customHeight="1">
      <c r="A30" s="232" t="s">
        <v>3213</v>
      </c>
      <c r="B30" s="232" t="s">
        <v>148</v>
      </c>
      <c r="C30" s="233" t="s">
        <v>3099</v>
      </c>
      <c r="D30" s="234" t="s">
        <v>2627</v>
      </c>
      <c r="E30" s="234" t="s">
        <v>2628</v>
      </c>
      <c r="F30" s="233" t="s">
        <v>2585</v>
      </c>
      <c r="G30" s="234" t="s">
        <v>2629</v>
      </c>
      <c r="H30" s="235" t="s">
        <v>3112</v>
      </c>
      <c r="I30" s="236" t="s">
        <v>1702</v>
      </c>
      <c r="J30" s="96"/>
    </row>
    <row r="31" spans="1:10" ht="15" customHeight="1">
      <c r="A31" s="237" t="s">
        <v>3214</v>
      </c>
      <c r="B31" s="237" t="s">
        <v>152</v>
      </c>
      <c r="C31" s="238" t="s">
        <v>3099</v>
      </c>
      <c r="D31" s="239" t="s">
        <v>2624</v>
      </c>
      <c r="E31" s="239" t="s">
        <v>2625</v>
      </c>
      <c r="F31" s="238" t="s">
        <v>3141</v>
      </c>
      <c r="G31" s="239" t="s">
        <v>2626</v>
      </c>
      <c r="H31" s="240" t="s">
        <v>3112</v>
      </c>
      <c r="I31" s="241" t="s">
        <v>163</v>
      </c>
      <c r="J31" s="95"/>
    </row>
    <row r="32" spans="1:10" ht="15" customHeight="1">
      <c r="A32" s="237" t="s">
        <v>3216</v>
      </c>
      <c r="B32" s="237" t="s">
        <v>164</v>
      </c>
      <c r="C32" s="238" t="s">
        <v>3099</v>
      </c>
      <c r="D32" s="239" t="s">
        <v>2542</v>
      </c>
      <c r="E32" s="239" t="s">
        <v>2638</v>
      </c>
      <c r="F32" s="238" t="s">
        <v>3110</v>
      </c>
      <c r="G32" s="239" t="s">
        <v>3114</v>
      </c>
      <c r="H32" s="240" t="s">
        <v>3115</v>
      </c>
      <c r="I32" s="241" t="s">
        <v>165</v>
      </c>
      <c r="J32" s="95"/>
    </row>
    <row r="33" spans="1:10" ht="15" customHeight="1">
      <c r="A33" s="229"/>
      <c r="B33" s="229"/>
      <c r="C33" s="216"/>
      <c r="D33" s="217"/>
      <c r="E33" s="217"/>
      <c r="F33" s="216"/>
      <c r="G33" s="217"/>
      <c r="H33" s="230"/>
      <c r="I33" s="229"/>
      <c r="J33" s="95"/>
    </row>
    <row r="34" spans="1:10" ht="15" customHeight="1">
      <c r="A34" s="229"/>
      <c r="B34" s="229"/>
      <c r="C34" s="216"/>
      <c r="D34" s="217"/>
      <c r="E34" s="217"/>
      <c r="F34" s="216"/>
      <c r="G34" s="217"/>
      <c r="H34" s="230"/>
      <c r="I34" s="231" t="s">
        <v>166</v>
      </c>
      <c r="J34" s="95"/>
    </row>
    <row r="35" spans="1:10" s="3" customFormat="1" ht="15" customHeight="1">
      <c r="A35" s="232" t="s">
        <v>3213</v>
      </c>
      <c r="B35" s="232" t="s">
        <v>167</v>
      </c>
      <c r="C35" s="233" t="s">
        <v>3101</v>
      </c>
      <c r="D35" s="234" t="s">
        <v>2701</v>
      </c>
      <c r="E35" s="234" t="s">
        <v>2590</v>
      </c>
      <c r="F35" s="233" t="s">
        <v>3110</v>
      </c>
      <c r="G35" s="234" t="s">
        <v>2616</v>
      </c>
      <c r="H35" s="235" t="s">
        <v>2702</v>
      </c>
      <c r="I35" s="236" t="s">
        <v>1815</v>
      </c>
      <c r="J35" s="96"/>
    </row>
    <row r="36" spans="1:10" ht="15" customHeight="1">
      <c r="A36" s="237" t="s">
        <v>3214</v>
      </c>
      <c r="B36" s="237" t="s">
        <v>168</v>
      </c>
      <c r="C36" s="238" t="s">
        <v>3101</v>
      </c>
      <c r="D36" s="239" t="s">
        <v>2890</v>
      </c>
      <c r="E36" s="239" t="s">
        <v>2950</v>
      </c>
      <c r="F36" s="238" t="s">
        <v>3110</v>
      </c>
      <c r="G36" s="239" t="s">
        <v>3032</v>
      </c>
      <c r="H36" s="240" t="s">
        <v>2847</v>
      </c>
      <c r="I36" s="241" t="s">
        <v>169</v>
      </c>
      <c r="J36" s="95"/>
    </row>
    <row r="37" spans="1:10" ht="15" customHeight="1">
      <c r="A37" s="237" t="s">
        <v>3216</v>
      </c>
      <c r="B37" s="237" t="s">
        <v>170</v>
      </c>
      <c r="C37" s="238" t="s">
        <v>3101</v>
      </c>
      <c r="D37" s="239" t="s">
        <v>2761</v>
      </c>
      <c r="E37" s="239" t="s">
        <v>2762</v>
      </c>
      <c r="F37" s="238" t="s">
        <v>3109</v>
      </c>
      <c r="G37" s="239" t="s">
        <v>2763</v>
      </c>
      <c r="H37" s="240" t="s">
        <v>3056</v>
      </c>
      <c r="I37" s="241" t="s">
        <v>171</v>
      </c>
      <c r="J37" s="95"/>
    </row>
    <row r="38" spans="1:10" s="22" customFormat="1" ht="15" customHeight="1">
      <c r="A38" s="229"/>
      <c r="B38" s="229"/>
      <c r="C38" s="230"/>
      <c r="D38" s="217"/>
      <c r="E38" s="217"/>
      <c r="F38" s="216"/>
      <c r="G38" s="217"/>
      <c r="H38" s="230"/>
      <c r="I38" s="229"/>
      <c r="J38" s="97"/>
    </row>
    <row r="39" spans="1:10" s="22" customFormat="1" ht="15" customHeight="1">
      <c r="A39" s="229"/>
      <c r="B39" s="229"/>
      <c r="C39" s="216"/>
      <c r="D39" s="217"/>
      <c r="E39" s="217"/>
      <c r="F39" s="216"/>
      <c r="G39" s="217"/>
      <c r="H39" s="230"/>
      <c r="I39" s="231" t="s">
        <v>172</v>
      </c>
      <c r="J39" s="97"/>
    </row>
    <row r="40" spans="1:10" s="3" customFormat="1" ht="15" customHeight="1">
      <c r="A40" s="232" t="s">
        <v>3213</v>
      </c>
      <c r="B40" s="232" t="s">
        <v>173</v>
      </c>
      <c r="C40" s="233" t="s">
        <v>3098</v>
      </c>
      <c r="D40" s="234" t="s">
        <v>3122</v>
      </c>
      <c r="E40" s="234" t="s">
        <v>3123</v>
      </c>
      <c r="F40" s="233" t="s">
        <v>3110</v>
      </c>
      <c r="G40" s="234" t="s">
        <v>3018</v>
      </c>
      <c r="H40" s="235" t="s">
        <v>3124</v>
      </c>
      <c r="I40" s="236" t="s">
        <v>1772</v>
      </c>
      <c r="J40" s="96"/>
    </row>
    <row r="41" spans="1:10" ht="15" customHeight="1">
      <c r="A41" s="237" t="s">
        <v>3214</v>
      </c>
      <c r="B41" s="232" t="s">
        <v>174</v>
      </c>
      <c r="C41" s="238" t="s">
        <v>3098</v>
      </c>
      <c r="D41" s="239" t="s">
        <v>3184</v>
      </c>
      <c r="E41" s="239" t="s">
        <v>3185</v>
      </c>
      <c r="F41" s="238" t="s">
        <v>3109</v>
      </c>
      <c r="G41" s="239" t="s">
        <v>2689</v>
      </c>
      <c r="H41" s="240" t="s">
        <v>2560</v>
      </c>
      <c r="I41" s="241" t="s">
        <v>3637</v>
      </c>
      <c r="J41" s="95"/>
    </row>
    <row r="42" spans="1:10" ht="15" customHeight="1">
      <c r="A42" s="237" t="s">
        <v>3216</v>
      </c>
      <c r="B42" s="237" t="s">
        <v>175</v>
      </c>
      <c r="C42" s="238" t="s">
        <v>3098</v>
      </c>
      <c r="D42" s="239" t="s">
        <v>2690</v>
      </c>
      <c r="E42" s="239" t="s">
        <v>2691</v>
      </c>
      <c r="F42" s="238" t="s">
        <v>3110</v>
      </c>
      <c r="G42" s="239" t="s">
        <v>3121</v>
      </c>
      <c r="H42" s="240" t="s">
        <v>2692</v>
      </c>
      <c r="I42" s="241" t="s">
        <v>176</v>
      </c>
      <c r="J42" s="95"/>
    </row>
    <row r="43" spans="1:10" s="22" customFormat="1" ht="15" customHeight="1">
      <c r="A43" s="229"/>
      <c r="B43" s="229"/>
      <c r="C43" s="250"/>
      <c r="D43" s="251"/>
      <c r="E43" s="251"/>
      <c r="F43" s="216"/>
      <c r="G43" s="217"/>
      <c r="H43" s="230"/>
      <c r="I43" s="229"/>
      <c r="J43" s="97"/>
    </row>
    <row r="44" spans="1:10" s="22" customFormat="1" ht="15" customHeight="1">
      <c r="A44" s="229"/>
      <c r="B44" s="229"/>
      <c r="C44" s="216"/>
      <c r="D44" s="217"/>
      <c r="E44" s="217"/>
      <c r="F44" s="216"/>
      <c r="G44" s="217"/>
      <c r="H44" s="230"/>
      <c r="I44" s="231" t="s">
        <v>177</v>
      </c>
      <c r="J44" s="97"/>
    </row>
    <row r="45" spans="1:10" s="3" customFormat="1" ht="15" customHeight="1">
      <c r="A45" s="232" t="s">
        <v>3213</v>
      </c>
      <c r="B45" s="232" t="s">
        <v>178</v>
      </c>
      <c r="C45" s="233" t="s">
        <v>3100</v>
      </c>
      <c r="D45" s="234" t="s">
        <v>3119</v>
      </c>
      <c r="E45" s="234" t="s">
        <v>3120</v>
      </c>
      <c r="F45" s="233" t="s">
        <v>3110</v>
      </c>
      <c r="G45" s="234" t="s">
        <v>3117</v>
      </c>
      <c r="H45" s="235" t="s">
        <v>3118</v>
      </c>
      <c r="I45" s="236" t="s">
        <v>1741</v>
      </c>
      <c r="J45" s="96"/>
    </row>
    <row r="46" spans="1:10" ht="15" customHeight="1">
      <c r="A46" s="237" t="s">
        <v>3214</v>
      </c>
      <c r="B46" s="237" t="s">
        <v>179</v>
      </c>
      <c r="C46" s="238" t="s">
        <v>3100</v>
      </c>
      <c r="D46" s="239" t="s">
        <v>2566</v>
      </c>
      <c r="E46" s="239" t="s">
        <v>2686</v>
      </c>
      <c r="F46" s="238" t="s">
        <v>3109</v>
      </c>
      <c r="G46" s="239" t="s">
        <v>2567</v>
      </c>
      <c r="H46" s="240" t="s">
        <v>3118</v>
      </c>
      <c r="I46" s="241" t="s">
        <v>180</v>
      </c>
      <c r="J46" s="95"/>
    </row>
    <row r="47" spans="1:10" ht="15" customHeight="1">
      <c r="A47" s="237" t="s">
        <v>3216</v>
      </c>
      <c r="B47" s="237" t="s">
        <v>181</v>
      </c>
      <c r="C47" s="238" t="s">
        <v>3100</v>
      </c>
      <c r="D47" s="239" t="s">
        <v>3133</v>
      </c>
      <c r="E47" s="239" t="s">
        <v>3134</v>
      </c>
      <c r="F47" s="238" t="s">
        <v>3110</v>
      </c>
      <c r="G47" s="239" t="s">
        <v>2664</v>
      </c>
      <c r="H47" s="240" t="s">
        <v>3118</v>
      </c>
      <c r="I47" s="241" t="s">
        <v>182</v>
      </c>
      <c r="J47" s="95"/>
    </row>
    <row r="48" spans="1:10" ht="15" customHeight="1">
      <c r="A48" s="229"/>
      <c r="B48" s="229"/>
      <c r="C48" s="216"/>
      <c r="D48" s="217"/>
      <c r="E48" s="217"/>
      <c r="F48" s="216"/>
      <c r="G48" s="217"/>
      <c r="H48" s="230"/>
      <c r="I48" s="229"/>
      <c r="J48" s="95"/>
    </row>
    <row r="49" spans="1:10" ht="15" customHeight="1">
      <c r="A49" s="229"/>
      <c r="B49" s="229"/>
      <c r="C49" s="216"/>
      <c r="D49" s="217"/>
      <c r="E49" s="217"/>
      <c r="F49" s="216"/>
      <c r="G49" s="217"/>
      <c r="H49" s="230"/>
      <c r="I49" s="231" t="s">
        <v>183</v>
      </c>
      <c r="J49" s="95"/>
    </row>
    <row r="50" spans="1:10" s="4" customFormat="1" ht="15" customHeight="1">
      <c r="A50" s="232" t="s">
        <v>3213</v>
      </c>
      <c r="B50" s="232" t="s">
        <v>184</v>
      </c>
      <c r="C50" s="233" t="s">
        <v>3108</v>
      </c>
      <c r="D50" s="234" t="s">
        <v>2836</v>
      </c>
      <c r="E50" s="234" t="s">
        <v>2837</v>
      </c>
      <c r="F50" s="233" t="s">
        <v>3110</v>
      </c>
      <c r="G50" s="234" t="s">
        <v>2708</v>
      </c>
      <c r="H50" s="235" t="s">
        <v>3058</v>
      </c>
      <c r="I50" s="236" t="s">
        <v>2057</v>
      </c>
      <c r="J50" s="98"/>
    </row>
    <row r="51" spans="1:10" ht="15" customHeight="1">
      <c r="A51" s="237" t="s">
        <v>3214</v>
      </c>
      <c r="B51" s="237" t="s">
        <v>185</v>
      </c>
      <c r="C51" s="238" t="s">
        <v>3108</v>
      </c>
      <c r="D51" s="239" t="s">
        <v>2994</v>
      </c>
      <c r="E51" s="239" t="s">
        <v>2995</v>
      </c>
      <c r="F51" s="238" t="s">
        <v>3110</v>
      </c>
      <c r="G51" s="239" t="s">
        <v>2682</v>
      </c>
      <c r="H51" s="240" t="s">
        <v>2979</v>
      </c>
      <c r="I51" s="241" t="s">
        <v>186</v>
      </c>
      <c r="J51" s="95"/>
    </row>
    <row r="52" spans="1:10" ht="15" customHeight="1">
      <c r="A52" s="237" t="s">
        <v>3216</v>
      </c>
      <c r="B52" s="237" t="s">
        <v>187</v>
      </c>
      <c r="C52" s="238" t="s">
        <v>3108</v>
      </c>
      <c r="D52" s="239" t="s">
        <v>2991</v>
      </c>
      <c r="E52" s="239" t="s">
        <v>2992</v>
      </c>
      <c r="F52" s="238" t="s">
        <v>3110</v>
      </c>
      <c r="G52" s="239" t="s">
        <v>3129</v>
      </c>
      <c r="H52" s="240" t="s">
        <v>2813</v>
      </c>
      <c r="I52" s="241" t="s">
        <v>188</v>
      </c>
      <c r="J52" s="95"/>
    </row>
    <row r="53" spans="1:10" ht="15" customHeight="1">
      <c r="A53" s="229"/>
      <c r="B53" s="229"/>
      <c r="C53" s="216"/>
      <c r="D53" s="217"/>
      <c r="E53" s="217"/>
      <c r="F53" s="216"/>
      <c r="G53" s="217"/>
      <c r="H53" s="230"/>
      <c r="I53" s="229"/>
      <c r="J53" s="95"/>
    </row>
    <row r="54" spans="1:9" ht="12.75">
      <c r="A54" s="134"/>
      <c r="B54" s="229"/>
      <c r="C54" s="108"/>
      <c r="D54" s="106"/>
      <c r="E54" s="106"/>
      <c r="F54" s="108"/>
      <c r="G54" s="106"/>
      <c r="H54" s="109"/>
      <c r="I54" s="134"/>
    </row>
    <row r="55" spans="1:9" ht="12.75">
      <c r="A55" s="134"/>
      <c r="B55" s="229"/>
      <c r="C55" s="108"/>
      <c r="D55" s="106"/>
      <c r="E55" s="106"/>
      <c r="F55" s="108"/>
      <c r="G55" s="106"/>
      <c r="H55" s="109"/>
      <c r="I55" s="134"/>
    </row>
    <row r="56" spans="1:9" ht="12.75">
      <c r="A56" s="134"/>
      <c r="B56" s="229"/>
      <c r="C56" s="108"/>
      <c r="D56" s="106"/>
      <c r="E56" s="106"/>
      <c r="F56" s="108"/>
      <c r="G56" s="106"/>
      <c r="H56" s="109"/>
      <c r="I56" s="134"/>
    </row>
    <row r="57" spans="1:9" ht="12.75">
      <c r="A57" s="134"/>
      <c r="B57" s="229"/>
      <c r="C57" s="108"/>
      <c r="D57" s="106"/>
      <c r="E57" s="106"/>
      <c r="F57" s="108"/>
      <c r="G57" s="106"/>
      <c r="H57" s="109"/>
      <c r="I57" s="134"/>
    </row>
    <row r="58" spans="1:9" ht="12.75">
      <c r="A58" s="134"/>
      <c r="B58" s="229"/>
      <c r="C58" s="108"/>
      <c r="D58" s="106"/>
      <c r="E58" s="106"/>
      <c r="F58" s="108"/>
      <c r="G58" s="106"/>
      <c r="H58" s="109"/>
      <c r="I58" s="134"/>
    </row>
    <row r="59" spans="1:9" ht="12.75">
      <c r="A59" s="134"/>
      <c r="B59" s="229"/>
      <c r="C59" s="108"/>
      <c r="D59" s="106"/>
      <c r="E59" s="106"/>
      <c r="F59" s="108"/>
      <c r="G59" s="106"/>
      <c r="H59" s="109"/>
      <c r="I59" s="134"/>
    </row>
    <row r="60" spans="1:9" ht="12.75">
      <c r="A60" s="134"/>
      <c r="B60" s="229"/>
      <c r="C60" s="108"/>
      <c r="D60" s="106"/>
      <c r="E60" s="106"/>
      <c r="F60" s="108"/>
      <c r="G60" s="106"/>
      <c r="H60" s="109"/>
      <c r="I60" s="134"/>
    </row>
    <row r="61" spans="1:9" ht="12.75">
      <c r="A61" s="134"/>
      <c r="B61" s="229"/>
      <c r="C61" s="108"/>
      <c r="D61" s="106"/>
      <c r="E61" s="106"/>
      <c r="F61" s="108"/>
      <c r="G61" s="106"/>
      <c r="H61" s="109"/>
      <c r="I61" s="134"/>
    </row>
    <row r="62" spans="1:9" ht="12.75">
      <c r="A62" s="134"/>
      <c r="B62" s="229"/>
      <c r="C62" s="108"/>
      <c r="D62" s="106"/>
      <c r="E62" s="106"/>
      <c r="F62" s="108"/>
      <c r="G62" s="106"/>
      <c r="H62" s="109"/>
      <c r="I62" s="134"/>
    </row>
    <row r="63" spans="1:9" ht="12.75">
      <c r="A63" s="134"/>
      <c r="B63" s="229"/>
      <c r="C63" s="108"/>
      <c r="D63" s="106"/>
      <c r="E63" s="106"/>
      <c r="F63" s="108"/>
      <c r="G63" s="106"/>
      <c r="H63" s="109"/>
      <c r="I63" s="134"/>
    </row>
    <row r="64" spans="1:9" ht="12.75">
      <c r="A64" s="134"/>
      <c r="B64" s="229"/>
      <c r="C64" s="108"/>
      <c r="D64" s="106"/>
      <c r="E64" s="106"/>
      <c r="F64" s="108"/>
      <c r="G64" s="106"/>
      <c r="H64" s="109"/>
      <c r="I64" s="134"/>
    </row>
    <row r="65" spans="1:9" ht="12.75">
      <c r="A65" s="134"/>
      <c r="B65" s="229"/>
      <c r="C65" s="108"/>
      <c r="D65" s="106"/>
      <c r="E65" s="106"/>
      <c r="F65" s="108"/>
      <c r="G65" s="106"/>
      <c r="H65" s="109"/>
      <c r="I65" s="134"/>
    </row>
    <row r="66" spans="1:9" ht="12.75">
      <c r="A66" s="134"/>
      <c r="B66" s="229"/>
      <c r="C66" s="108"/>
      <c r="D66" s="106"/>
      <c r="E66" s="106"/>
      <c r="F66" s="108"/>
      <c r="G66" s="106"/>
      <c r="H66" s="109"/>
      <c r="I66" s="134"/>
    </row>
    <row r="67" spans="1:9" ht="12.75">
      <c r="A67" s="134"/>
      <c r="B67" s="229"/>
      <c r="C67" s="108"/>
      <c r="D67" s="106"/>
      <c r="E67" s="106"/>
      <c r="F67" s="108"/>
      <c r="G67" s="106"/>
      <c r="H67" s="109"/>
      <c r="I67" s="134"/>
    </row>
    <row r="68" spans="1:9" ht="12.75">
      <c r="A68" s="134"/>
      <c r="B68" s="229"/>
      <c r="C68" s="108"/>
      <c r="D68" s="106"/>
      <c r="E68" s="106"/>
      <c r="F68" s="108"/>
      <c r="G68" s="106"/>
      <c r="H68" s="109"/>
      <c r="I68" s="134"/>
    </row>
    <row r="69" spans="1:9" ht="12.75">
      <c r="A69" s="134"/>
      <c r="B69" s="229"/>
      <c r="C69" s="108"/>
      <c r="D69" s="106"/>
      <c r="E69" s="106"/>
      <c r="F69" s="108"/>
      <c r="G69" s="106"/>
      <c r="H69" s="109"/>
      <c r="I69" s="134"/>
    </row>
    <row r="70" spans="1:9" ht="12.75">
      <c r="A70" s="134"/>
      <c r="B70" s="229"/>
      <c r="C70" s="108"/>
      <c r="D70" s="106"/>
      <c r="E70" s="106"/>
      <c r="F70" s="108"/>
      <c r="G70" s="106"/>
      <c r="H70" s="109"/>
      <c r="I70" s="134"/>
    </row>
    <row r="71" spans="1:9" ht="12.75">
      <c r="A71" s="134"/>
      <c r="B71" s="229"/>
      <c r="C71" s="108"/>
      <c r="D71" s="106"/>
      <c r="E71" s="106"/>
      <c r="F71" s="108"/>
      <c r="G71" s="106"/>
      <c r="H71" s="109"/>
      <c r="I71" s="134"/>
    </row>
    <row r="72" spans="1:9" ht="12.75">
      <c r="A72" s="134"/>
      <c r="B72" s="229"/>
      <c r="C72" s="108"/>
      <c r="D72" s="106"/>
      <c r="E72" s="106"/>
      <c r="F72" s="108"/>
      <c r="G72" s="106"/>
      <c r="H72" s="109"/>
      <c r="I72" s="134"/>
    </row>
    <row r="73" spans="1:9" ht="12.75">
      <c r="A73" s="134"/>
      <c r="B73" s="229"/>
      <c r="C73" s="108"/>
      <c r="D73" s="106"/>
      <c r="E73" s="106"/>
      <c r="F73" s="108"/>
      <c r="G73" s="106"/>
      <c r="H73" s="109"/>
      <c r="I73" s="134"/>
    </row>
    <row r="74" spans="1:9" ht="12.75">
      <c r="A74" s="134"/>
      <c r="B74" s="229"/>
      <c r="C74" s="108"/>
      <c r="D74" s="106"/>
      <c r="E74" s="106"/>
      <c r="F74" s="108"/>
      <c r="G74" s="106"/>
      <c r="H74" s="109"/>
      <c r="I74" s="134"/>
    </row>
    <row r="75" spans="1:9" ht="12.75">
      <c r="A75" s="134"/>
      <c r="B75" s="229"/>
      <c r="C75" s="108"/>
      <c r="D75" s="106"/>
      <c r="E75" s="106"/>
      <c r="F75" s="108"/>
      <c r="G75" s="106"/>
      <c r="H75" s="109"/>
      <c r="I75" s="134"/>
    </row>
    <row r="76" spans="1:9" ht="12.75">
      <c r="A76" s="134"/>
      <c r="B76" s="229"/>
      <c r="C76" s="108"/>
      <c r="D76" s="106"/>
      <c r="E76" s="106"/>
      <c r="F76" s="108"/>
      <c r="G76" s="106"/>
      <c r="H76" s="109"/>
      <c r="I76" s="134"/>
    </row>
    <row r="77" spans="1:9" ht="12.75">
      <c r="A77" s="134"/>
      <c r="B77" s="229"/>
      <c r="C77" s="108"/>
      <c r="D77" s="106"/>
      <c r="E77" s="106"/>
      <c r="F77" s="108"/>
      <c r="G77" s="106"/>
      <c r="H77" s="109"/>
      <c r="I77" s="134"/>
    </row>
    <row r="78" spans="1:9" ht="12.75">
      <c r="A78" s="134"/>
      <c r="B78" s="229"/>
      <c r="C78" s="108"/>
      <c r="D78" s="106"/>
      <c r="E78" s="106"/>
      <c r="F78" s="108"/>
      <c r="G78" s="106"/>
      <c r="H78" s="109"/>
      <c r="I78" s="134"/>
    </row>
    <row r="79" spans="1:9" ht="12.75">
      <c r="A79" s="134"/>
      <c r="B79" s="229"/>
      <c r="C79" s="108"/>
      <c r="D79" s="106"/>
      <c r="E79" s="106"/>
      <c r="F79" s="108"/>
      <c r="G79" s="106"/>
      <c r="H79" s="109"/>
      <c r="I79" s="134"/>
    </row>
    <row r="80" spans="1:9" ht="12.75">
      <c r="A80" s="134"/>
      <c r="B80" s="229"/>
      <c r="C80" s="108"/>
      <c r="D80" s="106"/>
      <c r="E80" s="106"/>
      <c r="F80" s="108"/>
      <c r="G80" s="106"/>
      <c r="H80" s="109"/>
      <c r="I80" s="134"/>
    </row>
    <row r="81" spans="1:9" ht="12.75">
      <c r="A81" s="134"/>
      <c r="B81" s="229"/>
      <c r="C81" s="108"/>
      <c r="D81" s="106"/>
      <c r="E81" s="106"/>
      <c r="F81" s="108"/>
      <c r="G81" s="106"/>
      <c r="H81" s="109"/>
      <c r="I81" s="134"/>
    </row>
    <row r="82" spans="1:9" ht="12.75">
      <c r="A82" s="134"/>
      <c r="B82" s="229"/>
      <c r="C82" s="108"/>
      <c r="D82" s="106"/>
      <c r="E82" s="106"/>
      <c r="F82" s="108"/>
      <c r="G82" s="106"/>
      <c r="H82" s="109"/>
      <c r="I82" s="134"/>
    </row>
    <row r="83" spans="1:9" ht="12.75">
      <c r="A83" s="134"/>
      <c r="B83" s="229"/>
      <c r="C83" s="108"/>
      <c r="D83" s="106"/>
      <c r="E83" s="106"/>
      <c r="F83" s="108"/>
      <c r="G83" s="106"/>
      <c r="H83" s="109"/>
      <c r="I83" s="134"/>
    </row>
    <row r="84" spans="1:9" ht="12.75">
      <c r="A84" s="134"/>
      <c r="B84" s="229"/>
      <c r="C84" s="108"/>
      <c r="D84" s="106"/>
      <c r="E84" s="106"/>
      <c r="F84" s="108"/>
      <c r="G84" s="106"/>
      <c r="H84" s="109"/>
      <c r="I84" s="134"/>
    </row>
    <row r="85" spans="1:9" ht="12.75">
      <c r="A85" s="134"/>
      <c r="B85" s="229"/>
      <c r="C85" s="108"/>
      <c r="D85" s="106"/>
      <c r="E85" s="106"/>
      <c r="F85" s="108"/>
      <c r="G85" s="106"/>
      <c r="H85" s="109"/>
      <c r="I85" s="134"/>
    </row>
    <row r="86" spans="1:9" ht="12.75">
      <c r="A86" s="134"/>
      <c r="B86" s="229"/>
      <c r="C86" s="108"/>
      <c r="D86" s="106"/>
      <c r="E86" s="106"/>
      <c r="F86" s="108"/>
      <c r="G86" s="106"/>
      <c r="H86" s="109"/>
      <c r="I86" s="134"/>
    </row>
    <row r="87" spans="1:9" ht="12.75">
      <c r="A87" s="134"/>
      <c r="B87" s="229"/>
      <c r="C87" s="108"/>
      <c r="D87" s="106"/>
      <c r="E87" s="106"/>
      <c r="F87" s="108"/>
      <c r="G87" s="106"/>
      <c r="H87" s="109"/>
      <c r="I87" s="134"/>
    </row>
    <row r="88" spans="1:9" ht="12.75">
      <c r="A88" s="134"/>
      <c r="B88" s="229"/>
      <c r="C88" s="108"/>
      <c r="D88" s="106"/>
      <c r="E88" s="106"/>
      <c r="F88" s="108"/>
      <c r="G88" s="106"/>
      <c r="H88" s="109"/>
      <c r="I88" s="134"/>
    </row>
    <row r="89" spans="1:9" ht="12.75">
      <c r="A89" s="134"/>
      <c r="B89" s="229"/>
      <c r="C89" s="108"/>
      <c r="D89" s="106"/>
      <c r="E89" s="106"/>
      <c r="F89" s="108"/>
      <c r="G89" s="106"/>
      <c r="H89" s="109"/>
      <c r="I89" s="134"/>
    </row>
    <row r="90" spans="1:9" ht="12.75">
      <c r="A90" s="134"/>
      <c r="B90" s="229"/>
      <c r="C90" s="108"/>
      <c r="D90" s="106"/>
      <c r="E90" s="106"/>
      <c r="F90" s="108"/>
      <c r="G90" s="106"/>
      <c r="H90" s="109"/>
      <c r="I90" s="134"/>
    </row>
    <row r="91" spans="1:9" ht="12.75">
      <c r="A91" s="134"/>
      <c r="B91" s="229"/>
      <c r="C91" s="108"/>
      <c r="D91" s="106"/>
      <c r="E91" s="106"/>
      <c r="F91" s="108"/>
      <c r="G91" s="106"/>
      <c r="H91" s="109"/>
      <c r="I91" s="134"/>
    </row>
    <row r="92" spans="1:9" ht="12.75">
      <c r="A92" s="134"/>
      <c r="B92" s="229"/>
      <c r="C92" s="108"/>
      <c r="D92" s="106"/>
      <c r="E92" s="106"/>
      <c r="F92" s="108"/>
      <c r="G92" s="106"/>
      <c r="H92" s="109"/>
      <c r="I92" s="134"/>
    </row>
    <row r="93" spans="1:9" ht="12.75">
      <c r="A93" s="134"/>
      <c r="B93" s="229"/>
      <c r="C93" s="108"/>
      <c r="D93" s="106"/>
      <c r="E93" s="106"/>
      <c r="F93" s="108"/>
      <c r="G93" s="106"/>
      <c r="H93" s="109"/>
      <c r="I93" s="134"/>
    </row>
    <row r="94" spans="1:9" ht="12.75">
      <c r="A94" s="134"/>
      <c r="B94" s="229"/>
      <c r="C94" s="108"/>
      <c r="D94" s="106"/>
      <c r="E94" s="106"/>
      <c r="F94" s="108"/>
      <c r="G94" s="106"/>
      <c r="H94" s="109"/>
      <c r="I94" s="134"/>
    </row>
    <row r="95" spans="1:9" ht="12.75">
      <c r="A95" s="134"/>
      <c r="B95" s="229"/>
      <c r="C95" s="108"/>
      <c r="D95" s="106"/>
      <c r="E95" s="106"/>
      <c r="F95" s="108"/>
      <c r="G95" s="106"/>
      <c r="H95" s="109"/>
      <c r="I95" s="134"/>
    </row>
    <row r="96" spans="1:9" ht="12.75">
      <c r="A96" s="134"/>
      <c r="B96" s="229"/>
      <c r="C96" s="108"/>
      <c r="D96" s="106"/>
      <c r="E96" s="106"/>
      <c r="F96" s="108"/>
      <c r="G96" s="106"/>
      <c r="H96" s="109"/>
      <c r="I96" s="134"/>
    </row>
    <row r="97" spans="1:9" ht="12.75">
      <c r="A97" s="134"/>
      <c r="B97" s="229"/>
      <c r="C97" s="108"/>
      <c r="D97" s="106"/>
      <c r="E97" s="106"/>
      <c r="F97" s="108"/>
      <c r="G97" s="106"/>
      <c r="H97" s="109"/>
      <c r="I97" s="134"/>
    </row>
    <row r="98" spans="1:9" ht="12.75">
      <c r="A98" s="134"/>
      <c r="B98" s="229"/>
      <c r="C98" s="108"/>
      <c r="D98" s="106"/>
      <c r="E98" s="106"/>
      <c r="F98" s="108"/>
      <c r="G98" s="106"/>
      <c r="H98" s="109"/>
      <c r="I98" s="134"/>
    </row>
    <row r="99" spans="1:9" ht="12.75">
      <c r="A99" s="134"/>
      <c r="B99" s="229"/>
      <c r="C99" s="108"/>
      <c r="D99" s="106"/>
      <c r="E99" s="106"/>
      <c r="F99" s="108"/>
      <c r="G99" s="106"/>
      <c r="H99" s="109"/>
      <c r="I99" s="134"/>
    </row>
    <row r="100" spans="1:9" ht="12.75">
      <c r="A100" s="134"/>
      <c r="B100" s="229"/>
      <c r="C100" s="108"/>
      <c r="D100" s="106"/>
      <c r="E100" s="106"/>
      <c r="F100" s="108"/>
      <c r="G100" s="106"/>
      <c r="H100" s="109"/>
      <c r="I100" s="134"/>
    </row>
    <row r="101" spans="1:9" ht="12.75">
      <c r="A101" s="134"/>
      <c r="B101" s="229"/>
      <c r="C101" s="108"/>
      <c r="D101" s="106"/>
      <c r="E101" s="106"/>
      <c r="F101" s="108"/>
      <c r="G101" s="106"/>
      <c r="H101" s="109"/>
      <c r="I101" s="134"/>
    </row>
    <row r="102" spans="1:9" ht="12.75">
      <c r="A102" s="134"/>
      <c r="B102" s="229"/>
      <c r="C102" s="108"/>
      <c r="D102" s="106"/>
      <c r="E102" s="106"/>
      <c r="F102" s="108"/>
      <c r="G102" s="106"/>
      <c r="H102" s="109"/>
      <c r="I102" s="134"/>
    </row>
    <row r="103" spans="1:9" ht="12.75">
      <c r="A103" s="134"/>
      <c r="B103" s="229"/>
      <c r="C103" s="108"/>
      <c r="D103" s="106"/>
      <c r="E103" s="106"/>
      <c r="F103" s="108"/>
      <c r="G103" s="106"/>
      <c r="H103" s="109"/>
      <c r="I103" s="134"/>
    </row>
    <row r="104" spans="1:9" ht="12.75">
      <c r="A104" s="134"/>
      <c r="B104" s="229"/>
      <c r="C104" s="108"/>
      <c r="D104" s="106"/>
      <c r="E104" s="106"/>
      <c r="F104" s="108"/>
      <c r="G104" s="106"/>
      <c r="H104" s="109"/>
      <c r="I104" s="134"/>
    </row>
    <row r="105" spans="1:9" ht="12.75">
      <c r="A105" s="134"/>
      <c r="B105" s="229"/>
      <c r="C105" s="108"/>
      <c r="D105" s="106"/>
      <c r="E105" s="106"/>
      <c r="F105" s="108"/>
      <c r="G105" s="106"/>
      <c r="H105" s="109"/>
      <c r="I105" s="134"/>
    </row>
    <row r="106" spans="1:9" ht="12.75">
      <c r="A106" s="134"/>
      <c r="B106" s="229"/>
      <c r="C106" s="108"/>
      <c r="D106" s="106"/>
      <c r="E106" s="106"/>
      <c r="F106" s="108"/>
      <c r="G106" s="106"/>
      <c r="H106" s="109"/>
      <c r="I106" s="134"/>
    </row>
    <row r="107" spans="1:9" ht="12.75">
      <c r="A107" s="134"/>
      <c r="B107" s="229"/>
      <c r="C107" s="108"/>
      <c r="D107" s="106"/>
      <c r="E107" s="106"/>
      <c r="F107" s="108"/>
      <c r="G107" s="106"/>
      <c r="H107" s="109"/>
      <c r="I107" s="134"/>
    </row>
    <row r="108" spans="1:9" ht="12.75">
      <c r="A108" s="134"/>
      <c r="B108" s="229"/>
      <c r="C108" s="108"/>
      <c r="D108" s="106"/>
      <c r="E108" s="106"/>
      <c r="F108" s="108"/>
      <c r="G108" s="106"/>
      <c r="H108" s="109"/>
      <c r="I108" s="134"/>
    </row>
    <row r="109" spans="1:9" ht="12.75">
      <c r="A109" s="134"/>
      <c r="B109" s="229"/>
      <c r="C109" s="108"/>
      <c r="D109" s="106"/>
      <c r="E109" s="106"/>
      <c r="F109" s="108"/>
      <c r="G109" s="106"/>
      <c r="H109" s="109"/>
      <c r="I109" s="134"/>
    </row>
    <row r="110" spans="1:9" ht="12.75">
      <c r="A110" s="134"/>
      <c r="B110" s="229"/>
      <c r="C110" s="108"/>
      <c r="D110" s="106"/>
      <c r="E110" s="106"/>
      <c r="F110" s="108"/>
      <c r="G110" s="106"/>
      <c r="H110" s="109"/>
      <c r="I110" s="134"/>
    </row>
    <row r="111" spans="1:9" ht="12.75">
      <c r="A111" s="134"/>
      <c r="B111" s="229"/>
      <c r="C111" s="108"/>
      <c r="D111" s="106"/>
      <c r="E111" s="106"/>
      <c r="F111" s="108"/>
      <c r="G111" s="106"/>
      <c r="H111" s="109"/>
      <c r="I111" s="134"/>
    </row>
    <row r="112" spans="1:9" ht="12.75">
      <c r="A112" s="134"/>
      <c r="B112" s="229"/>
      <c r="C112" s="108"/>
      <c r="D112" s="106"/>
      <c r="E112" s="106"/>
      <c r="F112" s="108"/>
      <c r="G112" s="106"/>
      <c r="H112" s="109"/>
      <c r="I112" s="134"/>
    </row>
    <row r="113" spans="1:9" ht="12.75">
      <c r="A113" s="134"/>
      <c r="B113" s="229"/>
      <c r="C113" s="108"/>
      <c r="D113" s="106"/>
      <c r="E113" s="106"/>
      <c r="F113" s="108"/>
      <c r="G113" s="106"/>
      <c r="H113" s="109"/>
      <c r="I113" s="134"/>
    </row>
    <row r="114" spans="1:9" ht="12.75">
      <c r="A114" s="134"/>
      <c r="B114" s="229"/>
      <c r="C114" s="108"/>
      <c r="D114" s="106"/>
      <c r="E114" s="106"/>
      <c r="F114" s="108"/>
      <c r="G114" s="106"/>
      <c r="H114" s="109"/>
      <c r="I114" s="134"/>
    </row>
    <row r="115" spans="1:9" ht="12.75">
      <c r="A115" s="134"/>
      <c r="B115" s="229"/>
      <c r="C115" s="108"/>
      <c r="D115" s="106"/>
      <c r="E115" s="106"/>
      <c r="F115" s="108"/>
      <c r="G115" s="106"/>
      <c r="H115" s="109"/>
      <c r="I115" s="134"/>
    </row>
    <row r="116" spans="1:9" ht="12.75">
      <c r="A116" s="134"/>
      <c r="B116" s="229"/>
      <c r="C116" s="108"/>
      <c r="D116" s="106"/>
      <c r="E116" s="106"/>
      <c r="F116" s="108"/>
      <c r="G116" s="106"/>
      <c r="H116" s="109"/>
      <c r="I116" s="134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</sheetData>
  <sheetProtection/>
  <printOptions/>
  <pageMargins left="0.984251968503937" right="0" top="0" bottom="0" header="0" footer="0"/>
  <pageSetup fitToHeight="2"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2" width="7.00390625" style="9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4" bestFit="1" customWidth="1"/>
  </cols>
  <sheetData>
    <row r="1" spans="4:5" ht="15">
      <c r="D1" s="311"/>
      <c r="E1" s="311"/>
    </row>
    <row r="2" spans="1:7" ht="15.75">
      <c r="A2" s="312" t="str">
        <f>Startlist!$A1</f>
        <v>52. Saaremaa Rally 2019</v>
      </c>
      <c r="B2" s="312"/>
      <c r="C2" s="312"/>
      <c r="D2" s="312"/>
      <c r="E2" s="312"/>
      <c r="F2" s="312"/>
      <c r="G2" s="312"/>
    </row>
    <row r="3" spans="1:7" ht="15">
      <c r="A3" s="311" t="str">
        <f>Startlist!$F2</f>
        <v>October 11-12, 2019</v>
      </c>
      <c r="B3" s="311"/>
      <c r="C3" s="311"/>
      <c r="D3" s="311"/>
      <c r="E3" s="311"/>
      <c r="F3" s="311"/>
      <c r="G3" s="311"/>
    </row>
    <row r="4" spans="1:7" ht="15">
      <c r="A4" s="311" t="str">
        <f>Startlist!$F3</f>
        <v>Saaremaa</v>
      </c>
      <c r="B4" s="311"/>
      <c r="C4" s="311"/>
      <c r="D4" s="311"/>
      <c r="E4" s="311"/>
      <c r="F4" s="311"/>
      <c r="G4" s="311"/>
    </row>
    <row r="6" ht="15">
      <c r="A6" s="10" t="s">
        <v>3086</v>
      </c>
    </row>
    <row r="7" spans="1:7" ht="12.75">
      <c r="A7" s="14" t="s">
        <v>3080</v>
      </c>
      <c r="B7" s="11" t="s">
        <v>3064</v>
      </c>
      <c r="C7" s="12" t="s">
        <v>3065</v>
      </c>
      <c r="D7" s="13" t="s">
        <v>3066</v>
      </c>
      <c r="E7" s="12" t="s">
        <v>3068</v>
      </c>
      <c r="F7" s="12" t="s">
        <v>3085</v>
      </c>
      <c r="G7" s="33" t="s">
        <v>3088</v>
      </c>
    </row>
    <row r="8" spans="1:7" ht="15" customHeight="1" hidden="1">
      <c r="A8" s="7"/>
      <c r="B8" s="8"/>
      <c r="C8" s="6"/>
      <c r="D8" s="6"/>
      <c r="E8" s="6"/>
      <c r="F8" s="34"/>
      <c r="G8" s="46"/>
    </row>
    <row r="9" spans="1:7" ht="15" customHeight="1" hidden="1">
      <c r="A9" s="7"/>
      <c r="B9" s="8"/>
      <c r="C9" s="6"/>
      <c r="D9" s="6"/>
      <c r="E9" s="6"/>
      <c r="F9" s="34"/>
      <c r="G9" s="46"/>
    </row>
    <row r="10" spans="1:7" ht="15" customHeight="1" hidden="1">
      <c r="A10" s="7"/>
      <c r="B10" s="8"/>
      <c r="C10" s="6"/>
      <c r="D10" s="6"/>
      <c r="E10" s="6"/>
      <c r="F10" s="34"/>
      <c r="G10" s="46"/>
    </row>
    <row r="11" spans="1:7" ht="15" customHeight="1" hidden="1">
      <c r="A11" s="7"/>
      <c r="B11" s="8"/>
      <c r="C11" s="6"/>
      <c r="D11" s="6"/>
      <c r="E11" s="6"/>
      <c r="F11" s="34"/>
      <c r="G11" s="46"/>
    </row>
    <row r="12" spans="1:7" ht="15" customHeight="1">
      <c r="A12" s="7" t="s">
        <v>1008</v>
      </c>
      <c r="B12" s="8" t="s">
        <v>3158</v>
      </c>
      <c r="C12" s="6" t="s">
        <v>3149</v>
      </c>
      <c r="D12" s="6" t="s">
        <v>3007</v>
      </c>
      <c r="E12" s="6" t="s">
        <v>3164</v>
      </c>
      <c r="F12" s="34" t="s">
        <v>2368</v>
      </c>
      <c r="G12" s="46" t="s">
        <v>1009</v>
      </c>
    </row>
    <row r="13" spans="1:7" ht="15" customHeight="1">
      <c r="A13" s="7" t="s">
        <v>1632</v>
      </c>
      <c r="B13" s="8" t="s">
        <v>3105</v>
      </c>
      <c r="C13" s="6" t="s">
        <v>3016</v>
      </c>
      <c r="D13" s="6" t="s">
        <v>3017</v>
      </c>
      <c r="E13" s="6" t="s">
        <v>3056</v>
      </c>
      <c r="F13" s="34" t="s">
        <v>1309</v>
      </c>
      <c r="G13" s="46" t="s">
        <v>1633</v>
      </c>
    </row>
    <row r="14" spans="1:7" ht="15" customHeight="1">
      <c r="A14" s="7" t="s">
        <v>1634</v>
      </c>
      <c r="B14" s="8" t="s">
        <v>3105</v>
      </c>
      <c r="C14" s="6" t="s">
        <v>2602</v>
      </c>
      <c r="D14" s="6" t="s">
        <v>2603</v>
      </c>
      <c r="E14" s="6" t="s">
        <v>3056</v>
      </c>
      <c r="F14" s="34" t="s">
        <v>2364</v>
      </c>
      <c r="G14" s="46" t="s">
        <v>1635</v>
      </c>
    </row>
    <row r="15" spans="1:7" ht="15" customHeight="1">
      <c r="A15" s="7" t="s">
        <v>1636</v>
      </c>
      <c r="B15" s="8" t="s">
        <v>3105</v>
      </c>
      <c r="C15" s="6" t="s">
        <v>2605</v>
      </c>
      <c r="D15" s="6" t="s">
        <v>2606</v>
      </c>
      <c r="E15" s="6" t="s">
        <v>3056</v>
      </c>
      <c r="F15" s="34" t="s">
        <v>4321</v>
      </c>
      <c r="G15" s="46" t="s">
        <v>1637</v>
      </c>
    </row>
    <row r="16" spans="1:7" ht="15" customHeight="1">
      <c r="A16" s="7" t="s">
        <v>754</v>
      </c>
      <c r="B16" s="8" t="s">
        <v>3158</v>
      </c>
      <c r="C16" s="6" t="s">
        <v>2608</v>
      </c>
      <c r="D16" s="6" t="s">
        <v>2609</v>
      </c>
      <c r="E16" s="6" t="s">
        <v>3164</v>
      </c>
      <c r="F16" s="34" t="s">
        <v>4321</v>
      </c>
      <c r="G16" s="46" t="s">
        <v>493</v>
      </c>
    </row>
    <row r="17" spans="1:7" ht="15" customHeight="1">
      <c r="A17" s="7" t="s">
        <v>2514</v>
      </c>
      <c r="B17" s="8" t="s">
        <v>3158</v>
      </c>
      <c r="C17" s="6" t="s">
        <v>3021</v>
      </c>
      <c r="D17" s="6" t="s">
        <v>2615</v>
      </c>
      <c r="E17" s="6" t="s">
        <v>3116</v>
      </c>
      <c r="F17" s="34" t="s">
        <v>2366</v>
      </c>
      <c r="G17" s="46" t="s">
        <v>2515</v>
      </c>
    </row>
    <row r="18" spans="1:7" ht="15" customHeight="1">
      <c r="A18" s="7" t="s">
        <v>1010</v>
      </c>
      <c r="B18" s="8" t="s">
        <v>3158</v>
      </c>
      <c r="C18" s="6" t="s">
        <v>2621</v>
      </c>
      <c r="D18" s="6" t="s">
        <v>2622</v>
      </c>
      <c r="E18" s="6" t="s">
        <v>3181</v>
      </c>
      <c r="F18" s="34" t="s">
        <v>1631</v>
      </c>
      <c r="G18" s="46" t="s">
        <v>756</v>
      </c>
    </row>
    <row r="19" spans="1:7" ht="15" customHeight="1">
      <c r="A19" s="7" t="s">
        <v>1011</v>
      </c>
      <c r="B19" s="8" t="s">
        <v>3105</v>
      </c>
      <c r="C19" s="6" t="s">
        <v>3026</v>
      </c>
      <c r="D19" s="6" t="s">
        <v>3027</v>
      </c>
      <c r="E19" s="6" t="s">
        <v>3028</v>
      </c>
      <c r="F19" s="34" t="s">
        <v>944</v>
      </c>
      <c r="G19" s="46" t="s">
        <v>1009</v>
      </c>
    </row>
    <row r="20" spans="1:7" ht="15" customHeight="1">
      <c r="A20" s="7" t="s">
        <v>191</v>
      </c>
      <c r="B20" s="8" t="s">
        <v>3158</v>
      </c>
      <c r="C20" s="6" t="s">
        <v>2639</v>
      </c>
      <c r="D20" s="6" t="s">
        <v>2640</v>
      </c>
      <c r="E20" s="6" t="s">
        <v>3181</v>
      </c>
      <c r="F20" s="34" t="s">
        <v>133</v>
      </c>
      <c r="G20" s="46" t="s">
        <v>192</v>
      </c>
    </row>
    <row r="21" spans="1:7" ht="15" customHeight="1">
      <c r="A21" s="7" t="s">
        <v>203</v>
      </c>
      <c r="B21" s="8" t="s">
        <v>3102</v>
      </c>
      <c r="C21" s="6" t="s">
        <v>2647</v>
      </c>
      <c r="D21" s="6" t="s">
        <v>2648</v>
      </c>
      <c r="E21" s="6" t="s">
        <v>3154</v>
      </c>
      <c r="F21" s="34" t="s">
        <v>2365</v>
      </c>
      <c r="G21" s="46" t="s">
        <v>202</v>
      </c>
    </row>
    <row r="22" spans="1:7" ht="15" customHeight="1">
      <c r="A22" s="7" t="s">
        <v>755</v>
      </c>
      <c r="B22" s="8" t="s">
        <v>3102</v>
      </c>
      <c r="C22" s="6" t="s">
        <v>2650</v>
      </c>
      <c r="D22" s="6" t="s">
        <v>2651</v>
      </c>
      <c r="E22" s="6" t="s">
        <v>3154</v>
      </c>
      <c r="F22" s="34" t="s">
        <v>4321</v>
      </c>
      <c r="G22" s="46" t="s">
        <v>756</v>
      </c>
    </row>
    <row r="23" spans="1:7" ht="15" customHeight="1">
      <c r="A23" s="7" t="s">
        <v>1638</v>
      </c>
      <c r="B23" s="8" t="s">
        <v>3100</v>
      </c>
      <c r="C23" s="6" t="s">
        <v>3030</v>
      </c>
      <c r="D23" s="6" t="s">
        <v>3013</v>
      </c>
      <c r="E23" s="6" t="s">
        <v>3118</v>
      </c>
      <c r="F23" s="34" t="s">
        <v>1509</v>
      </c>
      <c r="G23" s="46" t="s">
        <v>1639</v>
      </c>
    </row>
    <row r="24" spans="1:7" ht="15" customHeight="1">
      <c r="A24" s="7" t="s">
        <v>1640</v>
      </c>
      <c r="B24" s="8" t="s">
        <v>3098</v>
      </c>
      <c r="C24" s="6" t="s">
        <v>2659</v>
      </c>
      <c r="D24" s="6" t="s">
        <v>2660</v>
      </c>
      <c r="E24" s="6" t="s">
        <v>2861</v>
      </c>
      <c r="F24" s="34" t="s">
        <v>4321</v>
      </c>
      <c r="G24" s="46" t="s">
        <v>1641</v>
      </c>
    </row>
    <row r="25" spans="1:7" ht="15" customHeight="1">
      <c r="A25" s="7" t="s">
        <v>201</v>
      </c>
      <c r="B25" s="8" t="s">
        <v>3100</v>
      </c>
      <c r="C25" s="6" t="s">
        <v>2661</v>
      </c>
      <c r="D25" s="6" t="s">
        <v>2662</v>
      </c>
      <c r="E25" s="6" t="s">
        <v>3118</v>
      </c>
      <c r="F25" s="34" t="s">
        <v>2366</v>
      </c>
      <c r="G25" s="46" t="s">
        <v>202</v>
      </c>
    </row>
    <row r="26" spans="1:7" ht="15" customHeight="1">
      <c r="A26" s="7" t="s">
        <v>1012</v>
      </c>
      <c r="B26" s="8" t="s">
        <v>3100</v>
      </c>
      <c r="C26" s="6" t="s">
        <v>2920</v>
      </c>
      <c r="D26" s="6" t="s">
        <v>2921</v>
      </c>
      <c r="E26" s="6" t="s">
        <v>3118</v>
      </c>
      <c r="F26" s="34" t="s">
        <v>2364</v>
      </c>
      <c r="G26" s="46" t="s">
        <v>1009</v>
      </c>
    </row>
    <row r="27" spans="1:7" ht="15" customHeight="1">
      <c r="A27" s="7" t="s">
        <v>1642</v>
      </c>
      <c r="B27" s="8" t="s">
        <v>3099</v>
      </c>
      <c r="C27" s="6" t="s">
        <v>3008</v>
      </c>
      <c r="D27" s="6" t="s">
        <v>3025</v>
      </c>
      <c r="E27" s="6" t="s">
        <v>3115</v>
      </c>
      <c r="F27" s="34" t="s">
        <v>2364</v>
      </c>
      <c r="G27" s="46" t="s">
        <v>1643</v>
      </c>
    </row>
    <row r="28" spans="1:7" ht="15" customHeight="1">
      <c r="A28" s="7" t="s">
        <v>1644</v>
      </c>
      <c r="B28" s="8" t="s">
        <v>3099</v>
      </c>
      <c r="C28" s="6" t="s">
        <v>2667</v>
      </c>
      <c r="D28" s="6" t="s">
        <v>2668</v>
      </c>
      <c r="E28" s="6" t="s">
        <v>2555</v>
      </c>
      <c r="F28" s="34" t="s">
        <v>2366</v>
      </c>
      <c r="G28" s="46" t="s">
        <v>1645</v>
      </c>
    </row>
    <row r="29" spans="1:7" ht="15" customHeight="1">
      <c r="A29" s="7" t="s">
        <v>1013</v>
      </c>
      <c r="B29" s="8" t="s">
        <v>3158</v>
      </c>
      <c r="C29" s="6" t="s">
        <v>2670</v>
      </c>
      <c r="D29" s="6" t="s">
        <v>2671</v>
      </c>
      <c r="E29" s="6" t="s">
        <v>3164</v>
      </c>
      <c r="F29" s="34" t="s">
        <v>952</v>
      </c>
      <c r="G29" s="46" t="s">
        <v>1014</v>
      </c>
    </row>
    <row r="30" spans="1:7" ht="15" customHeight="1">
      <c r="A30" s="7" t="s">
        <v>2516</v>
      </c>
      <c r="B30" s="8" t="s">
        <v>3098</v>
      </c>
      <c r="C30" s="6" t="s">
        <v>2683</v>
      </c>
      <c r="D30" s="6" t="s">
        <v>2684</v>
      </c>
      <c r="E30" s="6" t="s">
        <v>2685</v>
      </c>
      <c r="F30" s="34" t="s">
        <v>2363</v>
      </c>
      <c r="G30" s="46" t="s">
        <v>2517</v>
      </c>
    </row>
    <row r="31" spans="1:7" ht="15" customHeight="1">
      <c r="A31" s="7" t="s">
        <v>1015</v>
      </c>
      <c r="B31" s="8" t="s">
        <v>3100</v>
      </c>
      <c r="C31" s="6" t="s">
        <v>2687</v>
      </c>
      <c r="D31" s="6" t="s">
        <v>2688</v>
      </c>
      <c r="E31" s="6" t="s">
        <v>3118</v>
      </c>
      <c r="F31" s="34" t="s">
        <v>944</v>
      </c>
      <c r="G31" s="46" t="s">
        <v>1009</v>
      </c>
    </row>
    <row r="32" spans="1:7" ht="15" customHeight="1">
      <c r="A32" s="7" t="s">
        <v>1646</v>
      </c>
      <c r="B32" s="8" t="s">
        <v>3098</v>
      </c>
      <c r="C32" s="6" t="s">
        <v>2693</v>
      </c>
      <c r="D32" s="6" t="s">
        <v>2694</v>
      </c>
      <c r="E32" s="6" t="s">
        <v>3124</v>
      </c>
      <c r="F32" s="34" t="s">
        <v>944</v>
      </c>
      <c r="G32" s="46" t="s">
        <v>1643</v>
      </c>
    </row>
    <row r="33" spans="1:7" ht="15" customHeight="1">
      <c r="A33" s="7" t="s">
        <v>1647</v>
      </c>
      <c r="B33" s="8" t="s">
        <v>3105</v>
      </c>
      <c r="C33" s="6" t="s">
        <v>3033</v>
      </c>
      <c r="D33" s="6" t="s">
        <v>3034</v>
      </c>
      <c r="E33" s="6" t="s">
        <v>2697</v>
      </c>
      <c r="F33" s="34" t="s">
        <v>1505</v>
      </c>
      <c r="G33" s="46" t="s">
        <v>1648</v>
      </c>
    </row>
    <row r="34" spans="1:7" ht="15" customHeight="1">
      <c r="A34" s="7" t="s">
        <v>1649</v>
      </c>
      <c r="B34" s="8" t="s">
        <v>3100</v>
      </c>
      <c r="C34" s="6" t="s">
        <v>2593</v>
      </c>
      <c r="D34" s="6" t="s">
        <v>2594</v>
      </c>
      <c r="E34" s="6" t="s">
        <v>3118</v>
      </c>
      <c r="F34" s="34" t="s">
        <v>4321</v>
      </c>
      <c r="G34" s="46" t="s">
        <v>1650</v>
      </c>
    </row>
    <row r="35" spans="1:7" ht="15" customHeight="1">
      <c r="A35" s="7" t="s">
        <v>1651</v>
      </c>
      <c r="B35" s="8" t="s">
        <v>3100</v>
      </c>
      <c r="C35" s="6" t="s">
        <v>2915</v>
      </c>
      <c r="D35" s="6" t="s">
        <v>3275</v>
      </c>
      <c r="E35" s="6" t="s">
        <v>3041</v>
      </c>
      <c r="F35" s="34" t="s">
        <v>2364</v>
      </c>
      <c r="G35" s="46" t="s">
        <v>1645</v>
      </c>
    </row>
    <row r="36" spans="1:7" ht="15" customHeight="1">
      <c r="A36" s="7" t="s">
        <v>1652</v>
      </c>
      <c r="B36" s="8" t="s">
        <v>3099</v>
      </c>
      <c r="C36" s="6" t="s">
        <v>2704</v>
      </c>
      <c r="D36" s="6" t="s">
        <v>2705</v>
      </c>
      <c r="E36" s="6" t="s">
        <v>2555</v>
      </c>
      <c r="F36" s="34" t="s">
        <v>1505</v>
      </c>
      <c r="G36" s="46" t="s">
        <v>1648</v>
      </c>
    </row>
    <row r="37" spans="1:7" ht="15" customHeight="1">
      <c r="A37" s="7" t="s">
        <v>1653</v>
      </c>
      <c r="B37" s="8" t="s">
        <v>3098</v>
      </c>
      <c r="C37" s="6" t="s">
        <v>2959</v>
      </c>
      <c r="D37" s="6" t="s">
        <v>2871</v>
      </c>
      <c r="E37" s="6" t="s">
        <v>2861</v>
      </c>
      <c r="F37" s="34" t="s">
        <v>2365</v>
      </c>
      <c r="G37" s="46" t="s">
        <v>1641</v>
      </c>
    </row>
    <row r="38" spans="1:7" ht="15" customHeight="1">
      <c r="A38" s="7" t="s">
        <v>2518</v>
      </c>
      <c r="B38" s="8" t="s">
        <v>3100</v>
      </c>
      <c r="C38" s="6" t="s">
        <v>2562</v>
      </c>
      <c r="D38" s="6" t="s">
        <v>2563</v>
      </c>
      <c r="E38" s="6" t="s">
        <v>3130</v>
      </c>
      <c r="F38" s="34" t="s">
        <v>2364</v>
      </c>
      <c r="G38" s="46" t="s">
        <v>2519</v>
      </c>
    </row>
    <row r="39" spans="1:7" ht="15" customHeight="1">
      <c r="A39" s="7" t="s">
        <v>189</v>
      </c>
      <c r="B39" s="8" t="s">
        <v>3105</v>
      </c>
      <c r="C39" s="6" t="s">
        <v>2712</v>
      </c>
      <c r="D39" s="6" t="s">
        <v>2713</v>
      </c>
      <c r="E39" s="6" t="s">
        <v>3056</v>
      </c>
      <c r="F39" s="34" t="s">
        <v>4321</v>
      </c>
      <c r="G39" s="46" t="s">
        <v>190</v>
      </c>
    </row>
    <row r="40" spans="1:7" ht="15" customHeight="1">
      <c r="A40" s="7" t="s">
        <v>1654</v>
      </c>
      <c r="B40" s="8" t="s">
        <v>3099</v>
      </c>
      <c r="C40" s="6" t="s">
        <v>2557</v>
      </c>
      <c r="D40" s="6" t="s">
        <v>2558</v>
      </c>
      <c r="E40" s="6" t="s">
        <v>3188</v>
      </c>
      <c r="F40" s="34" t="s">
        <v>4321</v>
      </c>
      <c r="G40" s="46" t="s">
        <v>1633</v>
      </c>
    </row>
    <row r="41" spans="1:7" ht="15" customHeight="1">
      <c r="A41" s="7" t="s">
        <v>2520</v>
      </c>
      <c r="B41" s="8" t="s">
        <v>3098</v>
      </c>
      <c r="C41" s="6" t="s">
        <v>2719</v>
      </c>
      <c r="D41" s="6" t="s">
        <v>2720</v>
      </c>
      <c r="E41" s="6" t="s">
        <v>2868</v>
      </c>
      <c r="F41" s="34" t="s">
        <v>2365</v>
      </c>
      <c r="G41" s="46" t="s">
        <v>2521</v>
      </c>
    </row>
    <row r="42" spans="1:7" ht="15" customHeight="1">
      <c r="A42" s="7" t="s">
        <v>1016</v>
      </c>
      <c r="B42" s="8" t="s">
        <v>3100</v>
      </c>
      <c r="C42" s="6" t="s">
        <v>2880</v>
      </c>
      <c r="D42" s="6" t="s">
        <v>2881</v>
      </c>
      <c r="E42" s="6" t="s">
        <v>2721</v>
      </c>
      <c r="F42" s="34" t="s">
        <v>944</v>
      </c>
      <c r="G42" s="46" t="s">
        <v>758</v>
      </c>
    </row>
    <row r="43" spans="1:7" ht="15" customHeight="1">
      <c r="A43" s="7" t="s">
        <v>757</v>
      </c>
      <c r="B43" s="8" t="s">
        <v>3100</v>
      </c>
      <c r="C43" s="6" t="s">
        <v>2968</v>
      </c>
      <c r="D43" s="6" t="s">
        <v>3297</v>
      </c>
      <c r="E43" s="6" t="s">
        <v>2970</v>
      </c>
      <c r="F43" s="34" t="s">
        <v>4321</v>
      </c>
      <c r="G43" s="46" t="s">
        <v>758</v>
      </c>
    </row>
    <row r="44" spans="1:7" ht="15" customHeight="1">
      <c r="A44" s="7" t="s">
        <v>759</v>
      </c>
      <c r="B44" s="8" t="s">
        <v>3098</v>
      </c>
      <c r="C44" s="6" t="s">
        <v>2724</v>
      </c>
      <c r="D44" s="6" t="s">
        <v>2725</v>
      </c>
      <c r="E44" s="6" t="s">
        <v>2726</v>
      </c>
      <c r="F44" s="34" t="s">
        <v>4321</v>
      </c>
      <c r="G44" s="46" t="s">
        <v>756</v>
      </c>
    </row>
    <row r="45" spans="1:7" ht="15" customHeight="1">
      <c r="A45" s="7" t="s">
        <v>196</v>
      </c>
      <c r="B45" s="8" t="s">
        <v>3101</v>
      </c>
      <c r="C45" s="6" t="s">
        <v>2964</v>
      </c>
      <c r="D45" s="6" t="s">
        <v>2965</v>
      </c>
      <c r="E45" s="6" t="s">
        <v>3130</v>
      </c>
      <c r="F45" s="34" t="s">
        <v>138</v>
      </c>
      <c r="G45" s="46" t="s">
        <v>192</v>
      </c>
    </row>
    <row r="46" spans="1:7" ht="15" customHeight="1">
      <c r="A46" s="7" t="s">
        <v>1655</v>
      </c>
      <c r="B46" s="8" t="s">
        <v>3101</v>
      </c>
      <c r="C46" s="6" t="s">
        <v>2735</v>
      </c>
      <c r="D46" s="6" t="s">
        <v>2972</v>
      </c>
      <c r="E46" s="6" t="s">
        <v>3128</v>
      </c>
      <c r="F46" s="34" t="s">
        <v>944</v>
      </c>
      <c r="G46" s="46" t="s">
        <v>1648</v>
      </c>
    </row>
    <row r="47" spans="1:7" ht="15" customHeight="1">
      <c r="A47" s="7" t="s">
        <v>2522</v>
      </c>
      <c r="B47" s="8" t="s">
        <v>3098</v>
      </c>
      <c r="C47" s="6" t="s">
        <v>2736</v>
      </c>
      <c r="D47" s="6" t="s">
        <v>2853</v>
      </c>
      <c r="E47" s="6" t="s">
        <v>2737</v>
      </c>
      <c r="F47" s="34" t="s">
        <v>2367</v>
      </c>
      <c r="G47" s="46" t="s">
        <v>2515</v>
      </c>
    </row>
    <row r="48" spans="1:7" ht="15" customHeight="1">
      <c r="A48" s="7" t="s">
        <v>2523</v>
      </c>
      <c r="B48" s="8" t="s">
        <v>3098</v>
      </c>
      <c r="C48" s="6" t="s">
        <v>2940</v>
      </c>
      <c r="D48" s="6" t="s">
        <v>3310</v>
      </c>
      <c r="E48" s="6" t="s">
        <v>2560</v>
      </c>
      <c r="F48" s="34" t="s">
        <v>4321</v>
      </c>
      <c r="G48" s="46" t="s">
        <v>2521</v>
      </c>
    </row>
    <row r="49" spans="1:7" ht="15" customHeight="1">
      <c r="A49" s="7" t="s">
        <v>1656</v>
      </c>
      <c r="B49" s="8" t="s">
        <v>3098</v>
      </c>
      <c r="C49" s="6" t="s">
        <v>2738</v>
      </c>
      <c r="D49" s="6" t="s">
        <v>2873</v>
      </c>
      <c r="E49" s="6" t="s">
        <v>2868</v>
      </c>
      <c r="F49" s="34" t="s">
        <v>4321</v>
      </c>
      <c r="G49" s="46" t="s">
        <v>1643</v>
      </c>
    </row>
    <row r="50" spans="1:7" ht="15" customHeight="1">
      <c r="A50" s="7" t="s">
        <v>1017</v>
      </c>
      <c r="B50" s="8" t="s">
        <v>3101</v>
      </c>
      <c r="C50" s="6" t="s">
        <v>2739</v>
      </c>
      <c r="D50" s="6" t="s">
        <v>3009</v>
      </c>
      <c r="E50" s="6" t="s">
        <v>2911</v>
      </c>
      <c r="F50" s="34" t="s">
        <v>942</v>
      </c>
      <c r="G50" s="46" t="s">
        <v>1009</v>
      </c>
    </row>
    <row r="51" spans="1:7" ht="15" customHeight="1">
      <c r="A51" s="7" t="s">
        <v>1018</v>
      </c>
      <c r="B51" s="8" t="s">
        <v>3101</v>
      </c>
      <c r="C51" s="6" t="s">
        <v>2740</v>
      </c>
      <c r="D51" s="6" t="s">
        <v>2741</v>
      </c>
      <c r="E51" s="6" t="s">
        <v>2729</v>
      </c>
      <c r="F51" s="34" t="s">
        <v>2367</v>
      </c>
      <c r="G51" s="46" t="s">
        <v>756</v>
      </c>
    </row>
    <row r="52" spans="1:7" ht="15" customHeight="1">
      <c r="A52" s="7" t="s">
        <v>760</v>
      </c>
      <c r="B52" s="8" t="s">
        <v>3101</v>
      </c>
      <c r="C52" s="6" t="s">
        <v>2742</v>
      </c>
      <c r="D52" s="6" t="s">
        <v>2743</v>
      </c>
      <c r="E52" s="6" t="s">
        <v>2911</v>
      </c>
      <c r="F52" s="34" t="s">
        <v>2367</v>
      </c>
      <c r="G52" s="46" t="s">
        <v>761</v>
      </c>
    </row>
    <row r="53" spans="1:7" ht="15" customHeight="1">
      <c r="A53" s="7" t="s">
        <v>1019</v>
      </c>
      <c r="B53" s="8" t="s">
        <v>3100</v>
      </c>
      <c r="C53" s="6" t="s">
        <v>2864</v>
      </c>
      <c r="D53" s="6" t="s">
        <v>2865</v>
      </c>
      <c r="E53" s="6" t="s">
        <v>2744</v>
      </c>
      <c r="F53" s="34" t="s">
        <v>4434</v>
      </c>
      <c r="G53" s="46" t="s">
        <v>1014</v>
      </c>
    </row>
    <row r="54" spans="1:7" ht="15" customHeight="1">
      <c r="A54" s="7" t="s">
        <v>762</v>
      </c>
      <c r="B54" s="8" t="s">
        <v>3098</v>
      </c>
      <c r="C54" s="6" t="s">
        <v>2746</v>
      </c>
      <c r="D54" s="6" t="s">
        <v>2747</v>
      </c>
      <c r="E54" s="6" t="s">
        <v>3124</v>
      </c>
      <c r="F54" s="34" t="s">
        <v>394</v>
      </c>
      <c r="G54" s="46" t="s">
        <v>499</v>
      </c>
    </row>
    <row r="55" spans="1:7" ht="15" customHeight="1">
      <c r="A55" s="7" t="s">
        <v>197</v>
      </c>
      <c r="B55" s="8" t="s">
        <v>3100</v>
      </c>
      <c r="C55" s="6" t="s">
        <v>2582</v>
      </c>
      <c r="D55" s="6" t="s">
        <v>2748</v>
      </c>
      <c r="E55" s="6" t="s">
        <v>3323</v>
      </c>
      <c r="F55" s="34" t="s">
        <v>4434</v>
      </c>
      <c r="G55" s="46" t="s">
        <v>198</v>
      </c>
    </row>
    <row r="56" spans="1:7" ht="15" customHeight="1">
      <c r="A56" s="7" t="s">
        <v>1657</v>
      </c>
      <c r="B56" s="8" t="s">
        <v>3100</v>
      </c>
      <c r="C56" s="6" t="s">
        <v>2893</v>
      </c>
      <c r="D56" s="6" t="s">
        <v>2894</v>
      </c>
      <c r="E56" s="6" t="s">
        <v>2866</v>
      </c>
      <c r="F56" s="34" t="s">
        <v>2366</v>
      </c>
      <c r="G56" s="46" t="s">
        <v>1633</v>
      </c>
    </row>
    <row r="57" spans="1:7" ht="15" customHeight="1">
      <c r="A57" s="7" t="s">
        <v>1658</v>
      </c>
      <c r="B57" s="8" t="s">
        <v>3100</v>
      </c>
      <c r="C57" s="6" t="s">
        <v>2936</v>
      </c>
      <c r="D57" s="6" t="s">
        <v>2937</v>
      </c>
      <c r="E57" s="6" t="s">
        <v>3118</v>
      </c>
      <c r="F57" s="34" t="s">
        <v>2367</v>
      </c>
      <c r="G57" s="46" t="s">
        <v>1645</v>
      </c>
    </row>
    <row r="58" spans="1:7" ht="15" customHeight="1">
      <c r="A58" s="7" t="s">
        <v>1659</v>
      </c>
      <c r="B58" s="8" t="s">
        <v>3098</v>
      </c>
      <c r="C58" s="6" t="s">
        <v>2764</v>
      </c>
      <c r="D58" s="6" t="s">
        <v>2765</v>
      </c>
      <c r="E58" s="6" t="s">
        <v>2726</v>
      </c>
      <c r="F58" s="34" t="s">
        <v>4321</v>
      </c>
      <c r="G58" s="46" t="s">
        <v>1660</v>
      </c>
    </row>
    <row r="59" spans="1:7" ht="15" customHeight="1">
      <c r="A59" s="7" t="s">
        <v>1020</v>
      </c>
      <c r="B59" s="8" t="s">
        <v>3099</v>
      </c>
      <c r="C59" s="6" t="s">
        <v>2767</v>
      </c>
      <c r="D59" s="6" t="s">
        <v>2768</v>
      </c>
      <c r="E59" s="6" t="s">
        <v>3188</v>
      </c>
      <c r="F59" s="34" t="s">
        <v>2365</v>
      </c>
      <c r="G59" s="46" t="s">
        <v>1009</v>
      </c>
    </row>
    <row r="60" spans="1:7" ht="15" customHeight="1">
      <c r="A60" s="7" t="s">
        <v>2524</v>
      </c>
      <c r="B60" s="8" t="s">
        <v>3098</v>
      </c>
      <c r="C60" s="6" t="s">
        <v>2770</v>
      </c>
      <c r="D60" s="6" t="s">
        <v>2771</v>
      </c>
      <c r="E60" s="6" t="s">
        <v>2773</v>
      </c>
      <c r="F60" s="34" t="s">
        <v>4321</v>
      </c>
      <c r="G60" s="46" t="s">
        <v>2515</v>
      </c>
    </row>
    <row r="61" spans="1:7" ht="15" customHeight="1">
      <c r="A61" s="7" t="s">
        <v>2525</v>
      </c>
      <c r="B61" s="8" t="s">
        <v>3098</v>
      </c>
      <c r="C61" s="6" t="s">
        <v>2961</v>
      </c>
      <c r="D61" s="6" t="s">
        <v>2776</v>
      </c>
      <c r="E61" s="6" t="s">
        <v>2962</v>
      </c>
      <c r="F61" s="34" t="s">
        <v>2368</v>
      </c>
      <c r="G61" s="46" t="s">
        <v>2515</v>
      </c>
    </row>
    <row r="62" spans="1:7" ht="15" customHeight="1">
      <c r="A62" s="7" t="s">
        <v>2526</v>
      </c>
      <c r="B62" s="8" t="s">
        <v>3098</v>
      </c>
      <c r="C62" s="6" t="s">
        <v>2886</v>
      </c>
      <c r="D62" s="6" t="s">
        <v>2887</v>
      </c>
      <c r="E62" s="6" t="s">
        <v>2868</v>
      </c>
      <c r="F62" s="34" t="s">
        <v>4434</v>
      </c>
      <c r="G62" s="46" t="s">
        <v>2519</v>
      </c>
    </row>
    <row r="63" spans="1:7" ht="15" customHeight="1">
      <c r="A63" s="7" t="s">
        <v>199</v>
      </c>
      <c r="B63" s="8" t="s">
        <v>3098</v>
      </c>
      <c r="C63" s="6" t="s">
        <v>2778</v>
      </c>
      <c r="D63" s="6" t="s">
        <v>2779</v>
      </c>
      <c r="E63" s="6" t="s">
        <v>2729</v>
      </c>
      <c r="F63" s="34" t="s">
        <v>942</v>
      </c>
      <c r="G63" s="46" t="s">
        <v>198</v>
      </c>
    </row>
    <row r="64" spans="1:7" ht="15" customHeight="1">
      <c r="A64" s="7" t="s">
        <v>1021</v>
      </c>
      <c r="B64" s="8" t="s">
        <v>3098</v>
      </c>
      <c r="C64" s="6" t="s">
        <v>2924</v>
      </c>
      <c r="D64" s="6" t="s">
        <v>2791</v>
      </c>
      <c r="E64" s="6" t="s">
        <v>2926</v>
      </c>
      <c r="F64" s="34" t="s">
        <v>2364</v>
      </c>
      <c r="G64" s="46" t="s">
        <v>1009</v>
      </c>
    </row>
    <row r="65" spans="1:7" ht="15" customHeight="1">
      <c r="A65" s="7" t="s">
        <v>193</v>
      </c>
      <c r="B65" s="8" t="s">
        <v>3098</v>
      </c>
      <c r="C65" s="6" t="s">
        <v>2952</v>
      </c>
      <c r="D65" s="6" t="s">
        <v>2792</v>
      </c>
      <c r="E65" s="6" t="s">
        <v>2847</v>
      </c>
      <c r="F65" s="34" t="s">
        <v>944</v>
      </c>
      <c r="G65" s="46" t="s">
        <v>192</v>
      </c>
    </row>
    <row r="66" spans="1:7" ht="15" customHeight="1">
      <c r="A66" s="7" t="s">
        <v>1022</v>
      </c>
      <c r="B66" s="8" t="s">
        <v>3101</v>
      </c>
      <c r="C66" s="6" t="s">
        <v>2793</v>
      </c>
      <c r="D66" s="6" t="s">
        <v>2794</v>
      </c>
      <c r="E66" s="6" t="s">
        <v>2729</v>
      </c>
      <c r="F66" s="34" t="s">
        <v>942</v>
      </c>
      <c r="G66" s="46" t="s">
        <v>1023</v>
      </c>
    </row>
    <row r="67" spans="1:7" ht="15" customHeight="1">
      <c r="A67" s="7" t="s">
        <v>194</v>
      </c>
      <c r="B67" s="8" t="s">
        <v>3098</v>
      </c>
      <c r="C67" s="6" t="s">
        <v>2796</v>
      </c>
      <c r="D67" s="6" t="s">
        <v>2797</v>
      </c>
      <c r="E67" s="6" t="s">
        <v>2970</v>
      </c>
      <c r="F67" s="34" t="s">
        <v>4321</v>
      </c>
      <c r="G67" s="46" t="s">
        <v>192</v>
      </c>
    </row>
    <row r="68" spans="1:7" ht="15" customHeight="1">
      <c r="A68" s="7" t="s">
        <v>2527</v>
      </c>
      <c r="B68" s="8" t="s">
        <v>3108</v>
      </c>
      <c r="C68" s="6" t="s">
        <v>3045</v>
      </c>
      <c r="D68" s="6" t="s">
        <v>3046</v>
      </c>
      <c r="E68" s="6" t="s">
        <v>3058</v>
      </c>
      <c r="F68" s="34" t="s">
        <v>4434</v>
      </c>
      <c r="G68" s="46" t="s">
        <v>2521</v>
      </c>
    </row>
    <row r="69" spans="1:7" ht="15" customHeight="1">
      <c r="A69" s="7" t="s">
        <v>1661</v>
      </c>
      <c r="B69" s="8" t="s">
        <v>3108</v>
      </c>
      <c r="C69" s="6" t="s">
        <v>3144</v>
      </c>
      <c r="D69" s="6" t="s">
        <v>3057</v>
      </c>
      <c r="E69" s="6" t="s">
        <v>3058</v>
      </c>
      <c r="F69" s="34" t="s">
        <v>4434</v>
      </c>
      <c r="G69" s="46" t="s">
        <v>1635</v>
      </c>
    </row>
    <row r="70" spans="1:7" ht="15" customHeight="1">
      <c r="A70" s="7" t="s">
        <v>200</v>
      </c>
      <c r="B70" s="8" t="s">
        <v>3108</v>
      </c>
      <c r="C70" s="6" t="s">
        <v>2986</v>
      </c>
      <c r="D70" s="6" t="s">
        <v>2987</v>
      </c>
      <c r="E70" s="6" t="s">
        <v>2822</v>
      </c>
      <c r="F70" s="34" t="s">
        <v>101</v>
      </c>
      <c r="G70" s="46" t="s">
        <v>198</v>
      </c>
    </row>
    <row r="71" spans="1:7" ht="15" customHeight="1">
      <c r="A71" s="7" t="s">
        <v>2528</v>
      </c>
      <c r="B71" s="8" t="s">
        <v>3108</v>
      </c>
      <c r="C71" s="6" t="s">
        <v>2982</v>
      </c>
      <c r="D71" s="6" t="s">
        <v>2983</v>
      </c>
      <c r="E71" s="6" t="s">
        <v>2827</v>
      </c>
      <c r="F71" s="34" t="s">
        <v>4434</v>
      </c>
      <c r="G71" s="46" t="s">
        <v>2521</v>
      </c>
    </row>
    <row r="72" spans="1:7" ht="15" customHeight="1">
      <c r="A72" s="7" t="s">
        <v>195</v>
      </c>
      <c r="B72" s="8" t="s">
        <v>3108</v>
      </c>
      <c r="C72" s="6" t="s">
        <v>2997</v>
      </c>
      <c r="D72" s="6" t="s">
        <v>2998</v>
      </c>
      <c r="E72" s="6" t="s">
        <v>3058</v>
      </c>
      <c r="F72" s="34" t="s">
        <v>4321</v>
      </c>
      <c r="G72" s="46" t="s">
        <v>192</v>
      </c>
    </row>
    <row r="73" spans="1:7" ht="15" customHeight="1">
      <c r="A73" s="7" t="s">
        <v>1662</v>
      </c>
      <c r="B73" s="8" t="s">
        <v>3108</v>
      </c>
      <c r="C73" s="6" t="s">
        <v>2834</v>
      </c>
      <c r="D73" s="6" t="s">
        <v>2835</v>
      </c>
      <c r="E73" s="6" t="s">
        <v>2817</v>
      </c>
      <c r="F73" s="34" t="s">
        <v>2368</v>
      </c>
      <c r="G73" s="46" t="s">
        <v>1660</v>
      </c>
    </row>
    <row r="74" spans="1:7" ht="15" customHeight="1">
      <c r="A74" s="7" t="s">
        <v>1663</v>
      </c>
      <c r="B74" s="8" t="s">
        <v>3108</v>
      </c>
      <c r="C74" s="6" t="s">
        <v>2840</v>
      </c>
      <c r="D74" s="6" t="s">
        <v>2841</v>
      </c>
      <c r="E74" s="6" t="s">
        <v>3058</v>
      </c>
      <c r="F74" s="34" t="s">
        <v>2366</v>
      </c>
      <c r="G74" s="46" t="s">
        <v>1643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5.28125" style="0" bestFit="1" customWidth="1"/>
    <col min="8" max="8" width="9.421875" style="0" customWidth="1"/>
    <col min="9" max="9" width="12.28125" style="0" customWidth="1"/>
  </cols>
  <sheetData>
    <row r="1" spans="1:9" ht="15.75">
      <c r="A1" s="312" t="str">
        <f>Startlist!$A1</f>
        <v>52. Saaremaa Rally 2019</v>
      </c>
      <c r="B1" s="312"/>
      <c r="C1" s="312"/>
      <c r="D1" s="312"/>
      <c r="E1" s="312"/>
      <c r="F1" s="312"/>
      <c r="G1" s="312"/>
      <c r="H1" s="312"/>
      <c r="I1" s="312"/>
    </row>
    <row r="2" spans="1:9" ht="15">
      <c r="A2" s="311" t="str">
        <f>Startlist!$F2</f>
        <v>October 11-12, 2019</v>
      </c>
      <c r="B2" s="311"/>
      <c r="C2" s="311"/>
      <c r="D2" s="311"/>
      <c r="E2" s="311"/>
      <c r="F2" s="311"/>
      <c r="G2" s="311"/>
      <c r="H2" s="311"/>
      <c r="I2" s="311"/>
    </row>
    <row r="3" spans="1:9" ht="15">
      <c r="A3" s="311" t="str">
        <f>Startlist!$F3</f>
        <v>Saaremaa</v>
      </c>
      <c r="B3" s="311"/>
      <c r="C3" s="311"/>
      <c r="D3" s="311"/>
      <c r="E3" s="311"/>
      <c r="F3" s="311"/>
      <c r="G3" s="311"/>
      <c r="H3" s="311"/>
      <c r="I3" s="311"/>
    </row>
    <row r="5" ht="15">
      <c r="A5" s="10" t="s">
        <v>3087</v>
      </c>
    </row>
    <row r="6" spans="1:9" ht="12.75">
      <c r="A6" s="14" t="s">
        <v>3080</v>
      </c>
      <c r="B6" s="11" t="s">
        <v>3064</v>
      </c>
      <c r="C6" s="12" t="s">
        <v>3065</v>
      </c>
      <c r="D6" s="13" t="s">
        <v>3066</v>
      </c>
      <c r="E6" s="13" t="s">
        <v>3068</v>
      </c>
      <c r="F6" s="12" t="s">
        <v>3083</v>
      </c>
      <c r="G6" s="12" t="s">
        <v>3084</v>
      </c>
      <c r="H6" s="15" t="s">
        <v>3081</v>
      </c>
      <c r="I6" s="16" t="s">
        <v>3082</v>
      </c>
    </row>
    <row r="7" spans="1:10" ht="15" customHeight="1" hidden="1">
      <c r="A7" s="45"/>
      <c r="B7" s="41"/>
      <c r="C7" s="42"/>
      <c r="D7" s="42"/>
      <c r="E7" s="42"/>
      <c r="F7" s="42"/>
      <c r="G7" s="42"/>
      <c r="H7" s="49"/>
      <c r="I7" s="50"/>
      <c r="J7" s="70"/>
    </row>
    <row r="8" spans="1:10" ht="15" customHeight="1" hidden="1">
      <c r="A8" s="45"/>
      <c r="B8" s="41"/>
      <c r="C8" s="42"/>
      <c r="D8" s="42"/>
      <c r="E8" s="42"/>
      <c r="F8" s="42"/>
      <c r="G8" s="42"/>
      <c r="H8" s="49"/>
      <c r="I8" s="50"/>
      <c r="J8" s="70"/>
    </row>
    <row r="9" spans="1:10" ht="15" customHeight="1" hidden="1">
      <c r="A9" s="45"/>
      <c r="B9" s="41"/>
      <c r="C9" s="42"/>
      <c r="D9" s="42"/>
      <c r="E9" s="42"/>
      <c r="F9" s="42"/>
      <c r="G9" s="42"/>
      <c r="H9" s="49"/>
      <c r="I9" s="50"/>
      <c r="J9" s="70"/>
    </row>
    <row r="10" spans="1:10" ht="15" customHeight="1" hidden="1">
      <c r="A10" s="45"/>
      <c r="B10" s="41"/>
      <c r="C10" s="42"/>
      <c r="D10" s="42"/>
      <c r="E10" s="42"/>
      <c r="F10" s="42"/>
      <c r="G10" s="42"/>
      <c r="H10" s="49"/>
      <c r="I10" s="50"/>
      <c r="J10" s="70"/>
    </row>
    <row r="11" spans="1:10" ht="15" customHeight="1">
      <c r="A11" s="45">
        <v>131</v>
      </c>
      <c r="B11" s="41" t="s">
        <v>3098</v>
      </c>
      <c r="C11" s="42" t="s">
        <v>2778</v>
      </c>
      <c r="D11" s="42" t="s">
        <v>2779</v>
      </c>
      <c r="E11" s="42" t="s">
        <v>2729</v>
      </c>
      <c r="F11" s="266" t="s">
        <v>1028</v>
      </c>
      <c r="G11" s="42" t="s">
        <v>3940</v>
      </c>
      <c r="H11" s="49" t="s">
        <v>3941</v>
      </c>
      <c r="I11" s="50" t="s">
        <v>3941</v>
      </c>
      <c r="J11" s="70"/>
    </row>
    <row r="12" spans="1:10" ht="15" customHeight="1">
      <c r="A12" s="264" t="s">
        <v>3939</v>
      </c>
      <c r="B12" s="265" t="s">
        <v>3158</v>
      </c>
      <c r="C12" s="266" t="s">
        <v>2849</v>
      </c>
      <c r="D12" s="266" t="s">
        <v>2850</v>
      </c>
      <c r="E12" s="266" t="s">
        <v>3181</v>
      </c>
      <c r="F12" s="266" t="s">
        <v>3163</v>
      </c>
      <c r="G12" s="42" t="s">
        <v>3940</v>
      </c>
      <c r="H12" s="49" t="s">
        <v>3941</v>
      </c>
      <c r="I12" s="50" t="s">
        <v>3941</v>
      </c>
      <c r="J12" s="70"/>
    </row>
    <row r="13" spans="1:10" ht="15" customHeight="1">
      <c r="A13" s="45" t="s">
        <v>492</v>
      </c>
      <c r="B13" s="41" t="s">
        <v>3105</v>
      </c>
      <c r="C13" s="42" t="s">
        <v>2605</v>
      </c>
      <c r="D13" s="42" t="s">
        <v>2606</v>
      </c>
      <c r="E13" s="42" t="s">
        <v>3056</v>
      </c>
      <c r="F13" s="42" t="s">
        <v>493</v>
      </c>
      <c r="G13" s="42" t="s">
        <v>494</v>
      </c>
      <c r="H13" s="49" t="s">
        <v>3478</v>
      </c>
      <c r="I13" s="50" t="s">
        <v>3478</v>
      </c>
      <c r="J13" s="70"/>
    </row>
    <row r="14" spans="1:10" ht="15" customHeight="1">
      <c r="A14" s="45" t="s">
        <v>3935</v>
      </c>
      <c r="B14" s="41" t="s">
        <v>3102</v>
      </c>
      <c r="C14" s="42" t="s">
        <v>2642</v>
      </c>
      <c r="D14" s="42" t="s">
        <v>2643</v>
      </c>
      <c r="E14" s="42" t="s">
        <v>3154</v>
      </c>
      <c r="F14" s="42" t="s">
        <v>3936</v>
      </c>
      <c r="G14" s="42" t="s">
        <v>3937</v>
      </c>
      <c r="H14" s="49" t="s">
        <v>3938</v>
      </c>
      <c r="I14" s="50" t="s">
        <v>3938</v>
      </c>
      <c r="J14" s="70"/>
    </row>
    <row r="15" spans="1:10" ht="15" customHeight="1">
      <c r="A15" s="45" t="s">
        <v>1664</v>
      </c>
      <c r="B15" s="41" t="s">
        <v>3102</v>
      </c>
      <c r="C15" s="42" t="s">
        <v>3022</v>
      </c>
      <c r="D15" s="42" t="s">
        <v>3150</v>
      </c>
      <c r="E15" s="42" t="s">
        <v>3154</v>
      </c>
      <c r="F15" s="42" t="s">
        <v>1639</v>
      </c>
      <c r="G15" s="42" t="s">
        <v>494</v>
      </c>
      <c r="H15" s="49" t="s">
        <v>3478</v>
      </c>
      <c r="I15" s="50" t="s">
        <v>3478</v>
      </c>
      <c r="J15" s="70"/>
    </row>
    <row r="16" spans="1:10" ht="15" customHeight="1">
      <c r="A16" s="264" t="s">
        <v>495</v>
      </c>
      <c r="B16" s="265" t="s">
        <v>3099</v>
      </c>
      <c r="C16" s="266" t="s">
        <v>2673</v>
      </c>
      <c r="D16" s="266" t="s">
        <v>2674</v>
      </c>
      <c r="E16" s="266" t="s">
        <v>3112</v>
      </c>
      <c r="F16" s="266" t="s">
        <v>496</v>
      </c>
      <c r="G16" s="266" t="s">
        <v>497</v>
      </c>
      <c r="H16" s="288" t="s">
        <v>479</v>
      </c>
      <c r="I16" s="289" t="s">
        <v>479</v>
      </c>
      <c r="J16" s="70"/>
    </row>
    <row r="17" spans="1:10" ht="15" customHeight="1">
      <c r="A17" s="264" t="s">
        <v>763</v>
      </c>
      <c r="B17" s="265" t="s">
        <v>3100</v>
      </c>
      <c r="C17" s="266" t="s">
        <v>2915</v>
      </c>
      <c r="D17" s="266" t="s">
        <v>3275</v>
      </c>
      <c r="E17" s="266" t="s">
        <v>3041</v>
      </c>
      <c r="F17" s="266" t="s">
        <v>493</v>
      </c>
      <c r="G17" s="266" t="s">
        <v>494</v>
      </c>
      <c r="H17" s="288" t="s">
        <v>3478</v>
      </c>
      <c r="I17" s="289"/>
      <c r="J17" s="70"/>
    </row>
    <row r="18" spans="1:10" ht="15" customHeight="1">
      <c r="A18" s="296"/>
      <c r="B18" s="295"/>
      <c r="C18" s="70"/>
      <c r="D18" s="70"/>
      <c r="E18" s="70"/>
      <c r="F18" s="70" t="s">
        <v>1665</v>
      </c>
      <c r="G18" s="70" t="s">
        <v>494</v>
      </c>
      <c r="H18" s="287" t="s">
        <v>3478</v>
      </c>
      <c r="I18" s="297"/>
      <c r="J18" s="70"/>
    </row>
    <row r="19" spans="1:10" ht="15" customHeight="1">
      <c r="A19" s="290"/>
      <c r="B19" s="291"/>
      <c r="C19" s="292"/>
      <c r="D19" s="292"/>
      <c r="E19" s="292"/>
      <c r="F19" s="292" t="s">
        <v>1666</v>
      </c>
      <c r="G19" s="292" t="s">
        <v>1667</v>
      </c>
      <c r="H19" s="293" t="s">
        <v>1668</v>
      </c>
      <c r="I19" s="294" t="s">
        <v>1669</v>
      </c>
      <c r="J19" s="70"/>
    </row>
    <row r="20" spans="1:10" ht="15" customHeight="1">
      <c r="A20" s="290" t="s">
        <v>498</v>
      </c>
      <c r="B20" s="291" t="s">
        <v>3100</v>
      </c>
      <c r="C20" s="292" t="s">
        <v>3035</v>
      </c>
      <c r="D20" s="292" t="s">
        <v>3036</v>
      </c>
      <c r="E20" s="292" t="s">
        <v>3118</v>
      </c>
      <c r="F20" s="292" t="s">
        <v>499</v>
      </c>
      <c r="G20" s="292" t="s">
        <v>494</v>
      </c>
      <c r="H20" s="293" t="s">
        <v>3478</v>
      </c>
      <c r="I20" s="294" t="s">
        <v>3478</v>
      </c>
      <c r="J20" s="70"/>
    </row>
    <row r="21" spans="1:10" ht="15" customHeight="1">
      <c r="A21" s="290" t="s">
        <v>764</v>
      </c>
      <c r="B21" s="291" t="s">
        <v>3098</v>
      </c>
      <c r="C21" s="292" t="s">
        <v>2959</v>
      </c>
      <c r="D21" s="292" t="s">
        <v>2871</v>
      </c>
      <c r="E21" s="292" t="s">
        <v>2861</v>
      </c>
      <c r="F21" s="292" t="s">
        <v>499</v>
      </c>
      <c r="G21" s="292" t="s">
        <v>2139</v>
      </c>
      <c r="H21" s="293" t="s">
        <v>4290</v>
      </c>
      <c r="I21" s="294" t="s">
        <v>4290</v>
      </c>
      <c r="J21" s="70"/>
    </row>
    <row r="22" spans="1:10" ht="15" customHeight="1">
      <c r="A22" s="290" t="s">
        <v>204</v>
      </c>
      <c r="B22" s="291" t="s">
        <v>3100</v>
      </c>
      <c r="C22" s="292" t="s">
        <v>2569</v>
      </c>
      <c r="D22" s="292" t="s">
        <v>2570</v>
      </c>
      <c r="E22" s="292" t="s">
        <v>2572</v>
      </c>
      <c r="F22" s="292" t="s">
        <v>205</v>
      </c>
      <c r="G22" s="292" t="s">
        <v>494</v>
      </c>
      <c r="H22" s="293" t="s">
        <v>3478</v>
      </c>
      <c r="I22" s="294" t="s">
        <v>3478</v>
      </c>
      <c r="J22" s="70"/>
    </row>
    <row r="23" spans="1:10" ht="15" customHeight="1">
      <c r="A23" s="290" t="s">
        <v>206</v>
      </c>
      <c r="B23" s="291" t="s">
        <v>3099</v>
      </c>
      <c r="C23" s="292" t="s">
        <v>2547</v>
      </c>
      <c r="D23" s="292" t="s">
        <v>2715</v>
      </c>
      <c r="E23" s="292" t="s">
        <v>3112</v>
      </c>
      <c r="F23" s="292" t="s">
        <v>207</v>
      </c>
      <c r="G23" s="292" t="s">
        <v>208</v>
      </c>
      <c r="H23" s="293" t="s">
        <v>2142</v>
      </c>
      <c r="I23" s="294" t="s">
        <v>2142</v>
      </c>
      <c r="J23" s="70"/>
    </row>
    <row r="24" spans="1:10" ht="15" customHeight="1">
      <c r="A24" s="290" t="s">
        <v>2137</v>
      </c>
      <c r="B24" s="291" t="s">
        <v>3101</v>
      </c>
      <c r="C24" s="292" t="s">
        <v>2742</v>
      </c>
      <c r="D24" s="292" t="s">
        <v>2743</v>
      </c>
      <c r="E24" s="292" t="s">
        <v>2911</v>
      </c>
      <c r="F24" s="292" t="s">
        <v>2138</v>
      </c>
      <c r="G24" s="292" t="s">
        <v>2139</v>
      </c>
      <c r="H24" s="293" t="s">
        <v>4290</v>
      </c>
      <c r="I24" s="294" t="s">
        <v>4290</v>
      </c>
      <c r="J24" s="70"/>
    </row>
    <row r="25" spans="1:10" ht="15" customHeight="1">
      <c r="A25" s="290" t="s">
        <v>1670</v>
      </c>
      <c r="B25" s="291" t="s">
        <v>3101</v>
      </c>
      <c r="C25" s="292" t="s">
        <v>3010</v>
      </c>
      <c r="D25" s="292" t="s">
        <v>3011</v>
      </c>
      <c r="E25" s="292" t="s">
        <v>2911</v>
      </c>
      <c r="F25" s="292" t="s">
        <v>1639</v>
      </c>
      <c r="G25" s="292" t="s">
        <v>1671</v>
      </c>
      <c r="H25" s="293" t="s">
        <v>1297</v>
      </c>
      <c r="I25" s="294" t="s">
        <v>1297</v>
      </c>
      <c r="J25" s="70"/>
    </row>
    <row r="26" spans="1:10" ht="15" customHeight="1">
      <c r="A26" s="290" t="s">
        <v>2140</v>
      </c>
      <c r="B26" s="291" t="s">
        <v>3098</v>
      </c>
      <c r="C26" s="292" t="s">
        <v>2774</v>
      </c>
      <c r="D26" s="292" t="s">
        <v>2775</v>
      </c>
      <c r="E26" s="292" t="s">
        <v>3124</v>
      </c>
      <c r="F26" s="292" t="s">
        <v>3936</v>
      </c>
      <c r="G26" s="292" t="s">
        <v>2141</v>
      </c>
      <c r="H26" s="293" t="s">
        <v>2142</v>
      </c>
      <c r="I26" s="294" t="s">
        <v>2142</v>
      </c>
      <c r="J26" s="70"/>
    </row>
    <row r="27" spans="1:10" ht="15" customHeight="1">
      <c r="A27" s="290" t="s">
        <v>1672</v>
      </c>
      <c r="B27" s="291" t="s">
        <v>3098</v>
      </c>
      <c r="C27" s="292" t="s">
        <v>2778</v>
      </c>
      <c r="D27" s="292" t="s">
        <v>2779</v>
      </c>
      <c r="E27" s="292" t="s">
        <v>2729</v>
      </c>
      <c r="F27" s="292" t="s">
        <v>1666</v>
      </c>
      <c r="G27" s="292" t="s">
        <v>1673</v>
      </c>
      <c r="H27" s="293" t="s">
        <v>1674</v>
      </c>
      <c r="I27" s="294" t="s">
        <v>1674</v>
      </c>
      <c r="J27" s="70"/>
    </row>
    <row r="28" spans="1:10" ht="15" customHeight="1">
      <c r="A28" s="296" t="s">
        <v>1675</v>
      </c>
      <c r="B28" s="295" t="s">
        <v>3098</v>
      </c>
      <c r="C28" s="70" t="s">
        <v>2782</v>
      </c>
      <c r="D28" s="70" t="s">
        <v>2783</v>
      </c>
      <c r="E28" s="70" t="s">
        <v>2785</v>
      </c>
      <c r="F28" s="70" t="s">
        <v>1650</v>
      </c>
      <c r="G28" s="70" t="s">
        <v>494</v>
      </c>
      <c r="H28" s="287" t="s">
        <v>3478</v>
      </c>
      <c r="I28" s="297" t="s">
        <v>3478</v>
      </c>
      <c r="J28" s="70"/>
    </row>
    <row r="29" spans="1:10" ht="15" customHeight="1">
      <c r="A29" s="264" t="s">
        <v>1024</v>
      </c>
      <c r="B29" s="265" t="s">
        <v>3108</v>
      </c>
      <c r="C29" s="266" t="s">
        <v>2815</v>
      </c>
      <c r="D29" s="266" t="s">
        <v>2816</v>
      </c>
      <c r="E29" s="266" t="s">
        <v>2817</v>
      </c>
      <c r="F29" s="266" t="s">
        <v>496</v>
      </c>
      <c r="G29" s="266" t="s">
        <v>494</v>
      </c>
      <c r="H29" s="288" t="s">
        <v>3478</v>
      </c>
      <c r="I29" s="289"/>
      <c r="J29" s="70"/>
    </row>
    <row r="30" spans="1:10" ht="15" customHeight="1">
      <c r="A30" s="296"/>
      <c r="B30" s="295"/>
      <c r="C30" s="70"/>
      <c r="D30" s="70"/>
      <c r="E30" s="70"/>
      <c r="F30" s="70" t="s">
        <v>1666</v>
      </c>
      <c r="G30" s="70" t="s">
        <v>2141</v>
      </c>
      <c r="H30" s="287" t="s">
        <v>2142</v>
      </c>
      <c r="I30" s="297"/>
      <c r="J30" s="70"/>
    </row>
    <row r="31" spans="1:10" ht="15" customHeight="1">
      <c r="A31" s="290"/>
      <c r="B31" s="291"/>
      <c r="C31" s="292"/>
      <c r="D31" s="292"/>
      <c r="E31" s="292"/>
      <c r="F31" s="292" t="s">
        <v>205</v>
      </c>
      <c r="G31" s="292" t="s">
        <v>494</v>
      </c>
      <c r="H31" s="293" t="s">
        <v>3478</v>
      </c>
      <c r="I31" s="294" t="s">
        <v>479</v>
      </c>
      <c r="J31" s="70"/>
    </row>
    <row r="32" spans="1:10" ht="15" customHeight="1">
      <c r="A32" s="290" t="s">
        <v>2143</v>
      </c>
      <c r="B32" s="291" t="s">
        <v>3108</v>
      </c>
      <c r="C32" s="292" t="s">
        <v>2986</v>
      </c>
      <c r="D32" s="292" t="s">
        <v>2987</v>
      </c>
      <c r="E32" s="292" t="s">
        <v>2822</v>
      </c>
      <c r="F32" s="292" t="s">
        <v>2144</v>
      </c>
      <c r="G32" s="292" t="s">
        <v>2145</v>
      </c>
      <c r="H32" s="293" t="s">
        <v>2146</v>
      </c>
      <c r="I32" s="294" t="s">
        <v>2146</v>
      </c>
      <c r="J32" s="70"/>
    </row>
    <row r="33" spans="1:10" ht="15" customHeight="1">
      <c r="A33" s="290" t="s">
        <v>1676</v>
      </c>
      <c r="B33" s="291" t="s">
        <v>3108</v>
      </c>
      <c r="C33" s="292" t="s">
        <v>3049</v>
      </c>
      <c r="D33" s="292" t="s">
        <v>3050</v>
      </c>
      <c r="E33" s="292" t="s">
        <v>3058</v>
      </c>
      <c r="F33" s="292" t="s">
        <v>1639</v>
      </c>
      <c r="G33" s="292" t="s">
        <v>1677</v>
      </c>
      <c r="H33" s="293" t="s">
        <v>1486</v>
      </c>
      <c r="I33" s="294" t="s">
        <v>1486</v>
      </c>
      <c r="J33" s="70"/>
    </row>
    <row r="34" spans="1:10" ht="15" customHeight="1">
      <c r="A34" s="290" t="s">
        <v>1025</v>
      </c>
      <c r="B34" s="291" t="s">
        <v>3108</v>
      </c>
      <c r="C34" s="292" t="s">
        <v>2834</v>
      </c>
      <c r="D34" s="292" t="s">
        <v>2835</v>
      </c>
      <c r="E34" s="292" t="s">
        <v>2817</v>
      </c>
      <c r="F34" s="292" t="s">
        <v>493</v>
      </c>
      <c r="G34" s="292" t="s">
        <v>1026</v>
      </c>
      <c r="H34" s="293" t="s">
        <v>936</v>
      </c>
      <c r="I34" s="294" t="s">
        <v>936</v>
      </c>
      <c r="J34" s="70"/>
    </row>
  </sheetData>
  <sheetProtection/>
  <mergeCells count="3">
    <mergeCell ref="A1:I1"/>
    <mergeCell ref="A2:I2"/>
    <mergeCell ref="A3:I3"/>
  </mergeCells>
  <printOptions/>
  <pageMargins left="0.787401574803149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2.57421875" style="2" customWidth="1"/>
    <col min="2" max="5" width="17.7109375" style="0" customWidth="1"/>
    <col min="6" max="6" width="18.7109375" style="0" bestFit="1" customWidth="1"/>
    <col min="7" max="9" width="19.00390625" style="0" bestFit="1" customWidth="1"/>
  </cols>
  <sheetData>
    <row r="1" ht="15">
      <c r="E1" s="23"/>
    </row>
    <row r="2" spans="1:8" ht="15.75">
      <c r="A2" s="312" t="str">
        <f>Startlist!$A1</f>
        <v>52. Saaremaa Rally 2019</v>
      </c>
      <c r="B2" s="312"/>
      <c r="C2" s="312"/>
      <c r="D2" s="312"/>
      <c r="E2" s="312"/>
      <c r="F2" s="312"/>
      <c r="G2" s="312"/>
      <c r="H2" s="312"/>
    </row>
    <row r="3" spans="1:8" ht="15">
      <c r="A3" s="311" t="str">
        <f>Startlist!$F2</f>
        <v>October 11-12, 2019</v>
      </c>
      <c r="B3" s="311"/>
      <c r="C3" s="311"/>
      <c r="D3" s="311"/>
      <c r="E3" s="311"/>
      <c r="F3" s="311"/>
      <c r="G3" s="311"/>
      <c r="H3" s="311"/>
    </row>
    <row r="4" spans="1:8" ht="15">
      <c r="A4" s="311" t="str">
        <f>Startlist!$F3</f>
        <v>Saaremaa</v>
      </c>
      <c r="B4" s="311"/>
      <c r="C4" s="311"/>
      <c r="D4" s="311"/>
      <c r="E4" s="311"/>
      <c r="F4" s="311"/>
      <c r="G4" s="311"/>
      <c r="H4" s="311"/>
    </row>
    <row r="6" spans="1:9" ht="15">
      <c r="A6" s="5" t="s">
        <v>3094</v>
      </c>
      <c r="I6" s="282" t="s">
        <v>209</v>
      </c>
    </row>
    <row r="7" spans="1:9" ht="12.75">
      <c r="A7" s="175"/>
      <c r="B7" s="17"/>
      <c r="C7" s="17"/>
      <c r="D7" s="17"/>
      <c r="E7" s="18"/>
      <c r="F7" s="17"/>
      <c r="G7" s="17"/>
      <c r="H7" s="17"/>
      <c r="I7" s="17"/>
    </row>
    <row r="8" spans="1:9" ht="13.5" customHeight="1">
      <c r="A8" s="176"/>
      <c r="B8" s="99" t="s">
        <v>3105</v>
      </c>
      <c r="C8" s="100" t="s">
        <v>3158</v>
      </c>
      <c r="D8" s="100" t="s">
        <v>3102</v>
      </c>
      <c r="E8" s="99" t="s">
        <v>3099</v>
      </c>
      <c r="F8" s="100" t="s">
        <v>3101</v>
      </c>
      <c r="G8" s="100" t="s">
        <v>3098</v>
      </c>
      <c r="H8" s="100" t="s">
        <v>3100</v>
      </c>
      <c r="I8" s="99" t="s">
        <v>3108</v>
      </c>
    </row>
    <row r="9" spans="1:9" ht="12.75" customHeight="1">
      <c r="A9" s="174" t="s">
        <v>3163</v>
      </c>
      <c r="B9" s="35" t="s">
        <v>3389</v>
      </c>
      <c r="C9" s="35" t="s">
        <v>3406</v>
      </c>
      <c r="D9" s="35" t="s">
        <v>3696</v>
      </c>
      <c r="E9" s="35" t="s">
        <v>3443</v>
      </c>
      <c r="F9" s="35" t="s">
        <v>3733</v>
      </c>
      <c r="G9" s="35" t="s">
        <v>3704</v>
      </c>
      <c r="H9" s="35" t="s">
        <v>3688</v>
      </c>
      <c r="I9" s="35" t="s">
        <v>3932</v>
      </c>
    </row>
    <row r="10" spans="1:9" ht="12.75" customHeight="1">
      <c r="A10" s="38" t="s">
        <v>2189</v>
      </c>
      <c r="B10" s="36" t="s">
        <v>2190</v>
      </c>
      <c r="C10" s="36" t="s">
        <v>2191</v>
      </c>
      <c r="D10" s="36" t="s">
        <v>2192</v>
      </c>
      <c r="E10" s="36" t="s">
        <v>2193</v>
      </c>
      <c r="F10" s="36" t="s">
        <v>2194</v>
      </c>
      <c r="G10" s="36" t="s">
        <v>2195</v>
      </c>
      <c r="H10" s="36" t="s">
        <v>2196</v>
      </c>
      <c r="I10" s="36" t="s">
        <v>2197</v>
      </c>
    </row>
    <row r="11" spans="1:9" ht="12.75" customHeight="1">
      <c r="A11" s="39" t="s">
        <v>2198</v>
      </c>
      <c r="B11" s="37" t="s">
        <v>2199</v>
      </c>
      <c r="C11" s="37" t="s">
        <v>2200</v>
      </c>
      <c r="D11" s="37" t="s">
        <v>2201</v>
      </c>
      <c r="E11" s="37" t="s">
        <v>2202</v>
      </c>
      <c r="F11" s="37" t="s">
        <v>2203</v>
      </c>
      <c r="G11" s="37" t="s">
        <v>2204</v>
      </c>
      <c r="H11" s="37" t="s">
        <v>2205</v>
      </c>
      <c r="I11" s="37" t="s">
        <v>2206</v>
      </c>
    </row>
    <row r="12" spans="1:9" ht="12.75" customHeight="1">
      <c r="A12" s="174" t="s">
        <v>2207</v>
      </c>
      <c r="B12" s="35" t="s">
        <v>3390</v>
      </c>
      <c r="C12" s="35" t="s">
        <v>3396</v>
      </c>
      <c r="D12" s="35" t="s">
        <v>3692</v>
      </c>
      <c r="E12" s="35" t="s">
        <v>3449</v>
      </c>
      <c r="F12" s="35" t="s">
        <v>3734</v>
      </c>
      <c r="G12" s="35" t="s">
        <v>3705</v>
      </c>
      <c r="H12" s="35" t="s">
        <v>3689</v>
      </c>
      <c r="I12" s="35" t="s">
        <v>4335</v>
      </c>
    </row>
    <row r="13" spans="1:9" ht="12.75" customHeight="1">
      <c r="A13" s="38" t="s">
        <v>2208</v>
      </c>
      <c r="B13" s="36" t="s">
        <v>2209</v>
      </c>
      <c r="C13" s="36" t="s">
        <v>2210</v>
      </c>
      <c r="D13" s="36" t="s">
        <v>2211</v>
      </c>
      <c r="E13" s="36" t="s">
        <v>2212</v>
      </c>
      <c r="F13" s="36" t="s">
        <v>2213</v>
      </c>
      <c r="G13" s="36" t="s">
        <v>2214</v>
      </c>
      <c r="H13" s="36" t="s">
        <v>2215</v>
      </c>
      <c r="I13" s="36" t="s">
        <v>2216</v>
      </c>
    </row>
    <row r="14" spans="1:9" ht="12.75" customHeight="1">
      <c r="A14" s="39" t="s">
        <v>2217</v>
      </c>
      <c r="B14" s="37" t="s">
        <v>2199</v>
      </c>
      <c r="C14" s="37" t="s">
        <v>2218</v>
      </c>
      <c r="D14" s="37" t="s">
        <v>2219</v>
      </c>
      <c r="E14" s="37" t="s">
        <v>2220</v>
      </c>
      <c r="F14" s="37" t="s">
        <v>2203</v>
      </c>
      <c r="G14" s="37" t="s">
        <v>2204</v>
      </c>
      <c r="H14" s="37" t="s">
        <v>2205</v>
      </c>
      <c r="I14" s="37" t="s">
        <v>2221</v>
      </c>
    </row>
    <row r="15" spans="1:9" ht="12.75" customHeight="1">
      <c r="A15" s="274" t="s">
        <v>2222</v>
      </c>
      <c r="B15" s="40" t="s">
        <v>3633</v>
      </c>
      <c r="C15" s="35" t="s">
        <v>3635</v>
      </c>
      <c r="D15" s="35" t="s">
        <v>3821</v>
      </c>
      <c r="E15" s="35" t="s">
        <v>3779</v>
      </c>
      <c r="F15" s="35" t="s">
        <v>3963</v>
      </c>
      <c r="G15" s="35" t="s">
        <v>3958</v>
      </c>
      <c r="H15" s="35" t="s">
        <v>3647</v>
      </c>
      <c r="I15" s="35" t="s">
        <v>2090</v>
      </c>
    </row>
    <row r="16" spans="1:9" ht="12.75" customHeight="1">
      <c r="A16" s="38" t="s">
        <v>2223</v>
      </c>
      <c r="B16" s="36" t="s">
        <v>2224</v>
      </c>
      <c r="C16" s="36" t="s">
        <v>2225</v>
      </c>
      <c r="D16" s="36" t="s">
        <v>2226</v>
      </c>
      <c r="E16" s="36" t="s">
        <v>2227</v>
      </c>
      <c r="F16" s="36" t="s">
        <v>2228</v>
      </c>
      <c r="G16" s="36" t="s">
        <v>2229</v>
      </c>
      <c r="H16" s="36" t="s">
        <v>2230</v>
      </c>
      <c r="I16" s="36" t="s">
        <v>2231</v>
      </c>
    </row>
    <row r="17" spans="1:9" ht="12.75" customHeight="1">
      <c r="A17" s="39" t="s">
        <v>2232</v>
      </c>
      <c r="B17" s="40" t="s">
        <v>2199</v>
      </c>
      <c r="C17" s="37" t="s">
        <v>2218</v>
      </c>
      <c r="D17" s="37" t="s">
        <v>2233</v>
      </c>
      <c r="E17" s="37" t="s">
        <v>2202</v>
      </c>
      <c r="F17" s="37" t="s">
        <v>2203</v>
      </c>
      <c r="G17" s="37" t="s">
        <v>2204</v>
      </c>
      <c r="H17" s="37" t="s">
        <v>2234</v>
      </c>
      <c r="I17" s="37" t="s">
        <v>2206</v>
      </c>
    </row>
    <row r="18" spans="1:9" ht="12.75" customHeight="1">
      <c r="A18" s="299" t="s">
        <v>1027</v>
      </c>
      <c r="B18" s="35" t="s">
        <v>4502</v>
      </c>
      <c r="C18" s="35" t="s">
        <v>943</v>
      </c>
      <c r="D18" s="35" t="s">
        <v>412</v>
      </c>
      <c r="E18" s="35" t="s">
        <v>336</v>
      </c>
      <c r="F18" s="35" t="s">
        <v>443</v>
      </c>
      <c r="G18" s="35" t="s">
        <v>4514</v>
      </c>
      <c r="H18" s="35" t="s">
        <v>946</v>
      </c>
      <c r="I18" s="35" t="s">
        <v>817</v>
      </c>
    </row>
    <row r="19" spans="1:9" ht="12.75" customHeight="1">
      <c r="A19" s="299" t="s">
        <v>210</v>
      </c>
      <c r="B19" s="36" t="s">
        <v>211</v>
      </c>
      <c r="C19" s="36" t="s">
        <v>212</v>
      </c>
      <c r="D19" s="36" t="s">
        <v>213</v>
      </c>
      <c r="E19" s="36" t="s">
        <v>214</v>
      </c>
      <c r="F19" s="36" t="s">
        <v>215</v>
      </c>
      <c r="G19" s="36" t="s">
        <v>216</v>
      </c>
      <c r="H19" s="36" t="s">
        <v>217</v>
      </c>
      <c r="I19" s="36" t="s">
        <v>218</v>
      </c>
    </row>
    <row r="20" spans="1:9" ht="12.75" customHeight="1">
      <c r="A20" s="300" t="s">
        <v>2198</v>
      </c>
      <c r="B20" s="40" t="s">
        <v>2199</v>
      </c>
      <c r="C20" s="40" t="s">
        <v>2218</v>
      </c>
      <c r="D20" s="40" t="s">
        <v>2219</v>
      </c>
      <c r="E20" s="40" t="s">
        <v>2202</v>
      </c>
      <c r="F20" s="40" t="s">
        <v>2203</v>
      </c>
      <c r="G20" s="40" t="s">
        <v>2204</v>
      </c>
      <c r="H20" s="40" t="s">
        <v>219</v>
      </c>
      <c r="I20" s="40" t="s">
        <v>220</v>
      </c>
    </row>
    <row r="21" spans="1:9" ht="12.75" customHeight="1">
      <c r="A21" s="301"/>
      <c r="B21" s="37"/>
      <c r="C21" s="37"/>
      <c r="D21" s="37"/>
      <c r="E21" s="37"/>
      <c r="F21" s="37"/>
      <c r="G21" s="37" t="s">
        <v>221</v>
      </c>
      <c r="H21" s="37"/>
      <c r="I21" s="37"/>
    </row>
    <row r="22" spans="1:9" ht="12.75" customHeight="1">
      <c r="A22" s="174" t="s">
        <v>1028</v>
      </c>
      <c r="B22" s="40" t="s">
        <v>4503</v>
      </c>
      <c r="C22" s="35" t="s">
        <v>4514</v>
      </c>
      <c r="D22" s="35" t="s">
        <v>4140</v>
      </c>
      <c r="E22" s="35" t="s">
        <v>359</v>
      </c>
      <c r="F22" s="35" t="s">
        <v>551</v>
      </c>
      <c r="G22" s="35" t="s">
        <v>425</v>
      </c>
      <c r="H22" s="35" t="s">
        <v>372</v>
      </c>
      <c r="I22" s="35" t="s">
        <v>818</v>
      </c>
    </row>
    <row r="23" spans="1:9" ht="12.75" customHeight="1">
      <c r="A23" s="38" t="s">
        <v>222</v>
      </c>
      <c r="B23" s="36" t="s">
        <v>223</v>
      </c>
      <c r="C23" s="36" t="s">
        <v>224</v>
      </c>
      <c r="D23" s="36" t="s">
        <v>225</v>
      </c>
      <c r="E23" s="36" t="s">
        <v>226</v>
      </c>
      <c r="F23" s="36" t="s">
        <v>227</v>
      </c>
      <c r="G23" s="36" t="s">
        <v>228</v>
      </c>
      <c r="H23" s="36" t="s">
        <v>229</v>
      </c>
      <c r="I23" s="36" t="s">
        <v>230</v>
      </c>
    </row>
    <row r="24" spans="1:9" ht="12.75" customHeight="1">
      <c r="A24" s="38" t="s">
        <v>231</v>
      </c>
      <c r="B24" s="40" t="s">
        <v>2199</v>
      </c>
      <c r="C24" s="37" t="s">
        <v>232</v>
      </c>
      <c r="D24" s="37" t="s">
        <v>2219</v>
      </c>
      <c r="E24" s="37" t="s">
        <v>233</v>
      </c>
      <c r="F24" s="37" t="s">
        <v>2203</v>
      </c>
      <c r="G24" s="37" t="s">
        <v>221</v>
      </c>
      <c r="H24" s="37" t="s">
        <v>2205</v>
      </c>
      <c r="I24" s="37" t="s">
        <v>220</v>
      </c>
    </row>
    <row r="25" spans="1:9" ht="12.75" customHeight="1">
      <c r="A25" s="174" t="s">
        <v>234</v>
      </c>
      <c r="B25" s="35" t="s">
        <v>4504</v>
      </c>
      <c r="C25" s="35" t="s">
        <v>4507</v>
      </c>
      <c r="D25" s="35" t="s">
        <v>413</v>
      </c>
      <c r="E25" s="35" t="s">
        <v>338</v>
      </c>
      <c r="F25" s="35" t="s">
        <v>552</v>
      </c>
      <c r="G25" s="35" t="s">
        <v>426</v>
      </c>
      <c r="H25" s="35" t="s">
        <v>373</v>
      </c>
      <c r="I25" s="35" t="s">
        <v>831</v>
      </c>
    </row>
    <row r="26" spans="1:9" ht="12.75" customHeight="1">
      <c r="A26" s="38" t="s">
        <v>235</v>
      </c>
      <c r="B26" s="36" t="s">
        <v>236</v>
      </c>
      <c r="C26" s="36" t="s">
        <v>237</v>
      </c>
      <c r="D26" s="36" t="s">
        <v>238</v>
      </c>
      <c r="E26" s="36" t="s">
        <v>239</v>
      </c>
      <c r="F26" s="36" t="s">
        <v>240</v>
      </c>
      <c r="G26" s="36" t="s">
        <v>241</v>
      </c>
      <c r="H26" s="36" t="s">
        <v>242</v>
      </c>
      <c r="I26" s="36" t="s">
        <v>243</v>
      </c>
    </row>
    <row r="27" spans="1:9" ht="12.75" customHeight="1">
      <c r="A27" s="38" t="s">
        <v>244</v>
      </c>
      <c r="B27" s="40" t="s">
        <v>2199</v>
      </c>
      <c r="C27" s="37" t="s">
        <v>245</v>
      </c>
      <c r="D27" s="37" t="s">
        <v>2219</v>
      </c>
      <c r="E27" s="37" t="s">
        <v>2202</v>
      </c>
      <c r="F27" s="37" t="s">
        <v>2203</v>
      </c>
      <c r="G27" s="37" t="s">
        <v>221</v>
      </c>
      <c r="H27" s="37" t="s">
        <v>2205</v>
      </c>
      <c r="I27" s="37" t="s">
        <v>2221</v>
      </c>
    </row>
    <row r="28" spans="1:9" ht="12.75" customHeight="1">
      <c r="A28" s="174" t="s">
        <v>246</v>
      </c>
      <c r="B28" s="35" t="s">
        <v>1029</v>
      </c>
      <c r="C28" s="35" t="s">
        <v>1040</v>
      </c>
      <c r="D28" s="35" t="s">
        <v>1106</v>
      </c>
      <c r="E28" s="35" t="s">
        <v>1050</v>
      </c>
      <c r="F28" s="35" t="s">
        <v>1184</v>
      </c>
      <c r="G28" s="35" t="s">
        <v>1136</v>
      </c>
      <c r="H28" s="35" t="s">
        <v>1102</v>
      </c>
      <c r="I28" s="35" t="s">
        <v>1303</v>
      </c>
    </row>
    <row r="29" spans="1:9" ht="12.75" customHeight="1">
      <c r="A29" s="38" t="s">
        <v>247</v>
      </c>
      <c r="B29" s="36" t="s">
        <v>248</v>
      </c>
      <c r="C29" s="36" t="s">
        <v>249</v>
      </c>
      <c r="D29" s="36" t="s">
        <v>250</v>
      </c>
      <c r="E29" s="36" t="s">
        <v>251</v>
      </c>
      <c r="F29" s="36" t="s">
        <v>252</v>
      </c>
      <c r="G29" s="36" t="s">
        <v>253</v>
      </c>
      <c r="H29" s="36" t="s">
        <v>254</v>
      </c>
      <c r="I29" s="36" t="s">
        <v>255</v>
      </c>
    </row>
    <row r="30" spans="1:9" ht="12.75" customHeight="1">
      <c r="A30" s="38" t="s">
        <v>256</v>
      </c>
      <c r="B30" s="40" t="s">
        <v>2199</v>
      </c>
      <c r="C30" s="37" t="s">
        <v>232</v>
      </c>
      <c r="D30" s="37" t="s">
        <v>2219</v>
      </c>
      <c r="E30" s="37" t="s">
        <v>2202</v>
      </c>
      <c r="F30" s="37" t="s">
        <v>2203</v>
      </c>
      <c r="G30" s="37" t="s">
        <v>2204</v>
      </c>
      <c r="H30" s="37" t="s">
        <v>2205</v>
      </c>
      <c r="I30" s="37" t="s">
        <v>220</v>
      </c>
    </row>
    <row r="31" spans="1:9" ht="12.75" customHeight="1">
      <c r="A31" s="174" t="s">
        <v>257</v>
      </c>
      <c r="B31" s="35" t="s">
        <v>1030</v>
      </c>
      <c r="C31" s="35" t="s">
        <v>1034</v>
      </c>
      <c r="D31" s="35" t="s">
        <v>1107</v>
      </c>
      <c r="E31" s="35" t="s">
        <v>1051</v>
      </c>
      <c r="F31" s="35" t="s">
        <v>1185</v>
      </c>
      <c r="G31" s="35" t="s">
        <v>1130</v>
      </c>
      <c r="H31" s="35" t="s">
        <v>1103</v>
      </c>
      <c r="I31" s="35" t="s">
        <v>1382</v>
      </c>
    </row>
    <row r="32" spans="1:9" ht="12.75" customHeight="1">
      <c r="A32" s="38" t="s">
        <v>258</v>
      </c>
      <c r="B32" s="36" t="s">
        <v>259</v>
      </c>
      <c r="C32" s="36" t="s">
        <v>260</v>
      </c>
      <c r="D32" s="36" t="s">
        <v>261</v>
      </c>
      <c r="E32" s="36" t="s">
        <v>262</v>
      </c>
      <c r="F32" s="36" t="s">
        <v>263</v>
      </c>
      <c r="G32" s="36" t="s">
        <v>264</v>
      </c>
      <c r="H32" s="36" t="s">
        <v>265</v>
      </c>
      <c r="I32" s="36" t="s">
        <v>266</v>
      </c>
    </row>
    <row r="33" spans="1:9" ht="12.75" customHeight="1">
      <c r="A33" s="38" t="s">
        <v>267</v>
      </c>
      <c r="B33" s="40" t="s">
        <v>2199</v>
      </c>
      <c r="C33" s="37" t="s">
        <v>2200</v>
      </c>
      <c r="D33" s="37" t="s">
        <v>2219</v>
      </c>
      <c r="E33" s="37" t="s">
        <v>2202</v>
      </c>
      <c r="F33" s="37" t="s">
        <v>2203</v>
      </c>
      <c r="G33" s="37" t="s">
        <v>221</v>
      </c>
      <c r="H33" s="37" t="s">
        <v>2205</v>
      </c>
      <c r="I33" s="37" t="s">
        <v>2221</v>
      </c>
    </row>
    <row r="34" spans="1:9" ht="12.75" customHeight="1">
      <c r="A34" s="174" t="s">
        <v>268</v>
      </c>
      <c r="B34" s="35" t="s">
        <v>1031</v>
      </c>
      <c r="C34" s="35" t="s">
        <v>1047</v>
      </c>
      <c r="D34" s="35" t="s">
        <v>1108</v>
      </c>
      <c r="E34" s="35" t="s">
        <v>1052</v>
      </c>
      <c r="F34" s="35" t="s">
        <v>1186</v>
      </c>
      <c r="G34" s="35" t="s">
        <v>1131</v>
      </c>
      <c r="H34" s="35" t="s">
        <v>1104</v>
      </c>
      <c r="I34" s="35" t="s">
        <v>1383</v>
      </c>
    </row>
    <row r="35" spans="1:9" ht="12.75" customHeight="1">
      <c r="A35" s="38" t="s">
        <v>269</v>
      </c>
      <c r="B35" s="36" t="s">
        <v>270</v>
      </c>
      <c r="C35" s="36" t="s">
        <v>271</v>
      </c>
      <c r="D35" s="36" t="s">
        <v>272</v>
      </c>
      <c r="E35" s="36" t="s">
        <v>273</v>
      </c>
      <c r="F35" s="36" t="s">
        <v>274</v>
      </c>
      <c r="G35" s="36" t="s">
        <v>275</v>
      </c>
      <c r="H35" s="36" t="s">
        <v>276</v>
      </c>
      <c r="I35" s="36" t="s">
        <v>277</v>
      </c>
    </row>
    <row r="36" spans="1:9" ht="12.75" customHeight="1">
      <c r="A36" s="38" t="s">
        <v>278</v>
      </c>
      <c r="B36" s="40" t="s">
        <v>2199</v>
      </c>
      <c r="C36" s="37" t="s">
        <v>279</v>
      </c>
      <c r="D36" s="37" t="s">
        <v>2219</v>
      </c>
      <c r="E36" s="37" t="s">
        <v>2202</v>
      </c>
      <c r="F36" s="37" t="s">
        <v>2203</v>
      </c>
      <c r="G36" s="37" t="s">
        <v>221</v>
      </c>
      <c r="H36" s="37" t="s">
        <v>2205</v>
      </c>
      <c r="I36" s="37" t="s">
        <v>2221</v>
      </c>
    </row>
    <row r="37" spans="1:9" ht="12.75" customHeight="1">
      <c r="A37" s="174" t="s">
        <v>280</v>
      </c>
      <c r="B37" s="35" t="s">
        <v>1032</v>
      </c>
      <c r="C37" s="35" t="s">
        <v>1039</v>
      </c>
      <c r="D37" s="35" t="s">
        <v>1164</v>
      </c>
      <c r="E37" s="35" t="s">
        <v>4511</v>
      </c>
      <c r="F37" s="35" t="s">
        <v>605</v>
      </c>
      <c r="G37" s="35" t="s">
        <v>1132</v>
      </c>
      <c r="H37" s="35" t="s">
        <v>1105</v>
      </c>
      <c r="I37" s="35" t="s">
        <v>1405</v>
      </c>
    </row>
    <row r="38" spans="1:9" ht="12.75" customHeight="1">
      <c r="A38" s="38" t="s">
        <v>281</v>
      </c>
      <c r="B38" s="36" t="s">
        <v>282</v>
      </c>
      <c r="C38" s="36" t="s">
        <v>283</v>
      </c>
      <c r="D38" s="36" t="s">
        <v>284</v>
      </c>
      <c r="E38" s="36" t="s">
        <v>285</v>
      </c>
      <c r="F38" s="36" t="s">
        <v>286</v>
      </c>
      <c r="G38" s="36" t="s">
        <v>287</v>
      </c>
      <c r="H38" s="36" t="s">
        <v>288</v>
      </c>
      <c r="I38" s="36" t="s">
        <v>289</v>
      </c>
    </row>
    <row r="39" spans="1:9" ht="12.75" customHeight="1">
      <c r="A39" s="38" t="s">
        <v>244</v>
      </c>
      <c r="B39" s="40" t="s">
        <v>2199</v>
      </c>
      <c r="C39" s="37" t="s">
        <v>245</v>
      </c>
      <c r="D39" s="37" t="s">
        <v>2233</v>
      </c>
      <c r="E39" s="37" t="s">
        <v>2202</v>
      </c>
      <c r="F39" s="37" t="s">
        <v>2203</v>
      </c>
      <c r="G39" s="37" t="s">
        <v>221</v>
      </c>
      <c r="H39" s="37" t="s">
        <v>2205</v>
      </c>
      <c r="I39" s="37" t="s">
        <v>290</v>
      </c>
    </row>
    <row r="40" spans="1:9" ht="12.75" customHeight="1">
      <c r="A40" s="174" t="s">
        <v>291</v>
      </c>
      <c r="B40" s="35" t="s">
        <v>1678</v>
      </c>
      <c r="C40" s="35" t="s">
        <v>1691</v>
      </c>
      <c r="D40" s="35" t="s">
        <v>1750</v>
      </c>
      <c r="E40" s="35" t="s">
        <v>1700</v>
      </c>
      <c r="F40" s="35" t="s">
        <v>1812</v>
      </c>
      <c r="G40" s="35" t="s">
        <v>1371</v>
      </c>
      <c r="H40" s="35" t="s">
        <v>1738</v>
      </c>
      <c r="I40" s="35" t="s">
        <v>1005</v>
      </c>
    </row>
    <row r="41" spans="1:9" ht="12.75" customHeight="1">
      <c r="A41" s="38" t="s">
        <v>292</v>
      </c>
      <c r="B41" s="36" t="s">
        <v>293</v>
      </c>
      <c r="C41" s="36" t="s">
        <v>294</v>
      </c>
      <c r="D41" s="36" t="s">
        <v>295</v>
      </c>
      <c r="E41" s="36" t="s">
        <v>296</v>
      </c>
      <c r="F41" s="36" t="s">
        <v>297</v>
      </c>
      <c r="G41" s="36" t="s">
        <v>298</v>
      </c>
      <c r="H41" s="36" t="s">
        <v>299</v>
      </c>
      <c r="I41" s="36" t="s">
        <v>300</v>
      </c>
    </row>
    <row r="42" spans="1:9" ht="12.75" customHeight="1">
      <c r="A42" s="38" t="s">
        <v>256</v>
      </c>
      <c r="B42" s="40" t="s">
        <v>2199</v>
      </c>
      <c r="C42" s="37" t="s">
        <v>232</v>
      </c>
      <c r="D42" s="37" t="s">
        <v>2201</v>
      </c>
      <c r="E42" s="37" t="s">
        <v>2202</v>
      </c>
      <c r="F42" s="37" t="s">
        <v>2203</v>
      </c>
      <c r="G42" s="37" t="s">
        <v>221</v>
      </c>
      <c r="H42" s="37" t="s">
        <v>2205</v>
      </c>
      <c r="I42" s="37" t="s">
        <v>2206</v>
      </c>
    </row>
    <row r="43" spans="1:9" ht="12.75" customHeight="1">
      <c r="A43" s="174" t="s">
        <v>301</v>
      </c>
      <c r="B43" s="35" t="s">
        <v>1679</v>
      </c>
      <c r="C43" s="35" t="s">
        <v>1683</v>
      </c>
      <c r="D43" s="35" t="s">
        <v>1745</v>
      </c>
      <c r="E43" s="35" t="s">
        <v>1701</v>
      </c>
      <c r="F43" s="35" t="s">
        <v>1813</v>
      </c>
      <c r="G43" s="35" t="s">
        <v>1771</v>
      </c>
      <c r="H43" s="35" t="s">
        <v>1739</v>
      </c>
      <c r="I43" s="35" t="s">
        <v>2055</v>
      </c>
    </row>
    <row r="44" spans="1:9" ht="12.75" customHeight="1">
      <c r="A44" s="38" t="s">
        <v>302</v>
      </c>
      <c r="B44" s="36" t="s">
        <v>303</v>
      </c>
      <c r="C44" s="36" t="s">
        <v>304</v>
      </c>
      <c r="D44" s="36" t="s">
        <v>305</v>
      </c>
      <c r="E44" s="36" t="s">
        <v>306</v>
      </c>
      <c r="F44" s="36" t="s">
        <v>307</v>
      </c>
      <c r="G44" s="36" t="s">
        <v>308</v>
      </c>
      <c r="H44" s="36" t="s">
        <v>309</v>
      </c>
      <c r="I44" s="36" t="s">
        <v>310</v>
      </c>
    </row>
    <row r="45" spans="1:9" ht="12.75" customHeight="1">
      <c r="A45" s="39" t="s">
        <v>267</v>
      </c>
      <c r="B45" s="37" t="s">
        <v>2199</v>
      </c>
      <c r="C45" s="37" t="s">
        <v>2200</v>
      </c>
      <c r="D45" s="37" t="s">
        <v>2219</v>
      </c>
      <c r="E45" s="37" t="s">
        <v>2202</v>
      </c>
      <c r="F45" s="37" t="s">
        <v>2203</v>
      </c>
      <c r="G45" s="37" t="s">
        <v>221</v>
      </c>
      <c r="H45" s="37" t="s">
        <v>2205</v>
      </c>
      <c r="I45" s="37" t="s">
        <v>2221</v>
      </c>
    </row>
    <row r="46" spans="1:9" ht="12.75" customHeight="1">
      <c r="A46" s="174" t="s">
        <v>311</v>
      </c>
      <c r="B46" s="35" t="s">
        <v>1680</v>
      </c>
      <c r="C46" s="35" t="s">
        <v>1684</v>
      </c>
      <c r="D46" s="35" t="s">
        <v>1290</v>
      </c>
      <c r="E46" s="35" t="s">
        <v>1061</v>
      </c>
      <c r="F46" s="35" t="s">
        <v>1814</v>
      </c>
      <c r="G46" s="35" t="s">
        <v>1829</v>
      </c>
      <c r="H46" s="35" t="s">
        <v>1740</v>
      </c>
      <c r="I46" s="35" t="s">
        <v>2056</v>
      </c>
    </row>
    <row r="47" spans="1:9" ht="12.75" customHeight="1">
      <c r="A47" s="38" t="s">
        <v>312</v>
      </c>
      <c r="B47" s="36" t="s">
        <v>313</v>
      </c>
      <c r="C47" s="36" t="s">
        <v>314</v>
      </c>
      <c r="D47" s="36" t="s">
        <v>315</v>
      </c>
      <c r="E47" s="36" t="s">
        <v>316</v>
      </c>
      <c r="F47" s="36" t="s">
        <v>317</v>
      </c>
      <c r="G47" s="36" t="s">
        <v>318</v>
      </c>
      <c r="H47" s="36" t="s">
        <v>319</v>
      </c>
      <c r="I47" s="36" t="s">
        <v>320</v>
      </c>
    </row>
    <row r="48" spans="1:9" ht="12.75" customHeight="1">
      <c r="A48" s="39" t="s">
        <v>278</v>
      </c>
      <c r="B48" s="37" t="s">
        <v>2199</v>
      </c>
      <c r="C48" s="37" t="s">
        <v>2200</v>
      </c>
      <c r="D48" s="37" t="s">
        <v>2219</v>
      </c>
      <c r="E48" s="37" t="s">
        <v>2202</v>
      </c>
      <c r="F48" s="37" t="s">
        <v>2203</v>
      </c>
      <c r="G48" s="37" t="s">
        <v>321</v>
      </c>
      <c r="H48" s="37" t="s">
        <v>2205</v>
      </c>
      <c r="I48" s="37" t="s">
        <v>2221</v>
      </c>
    </row>
    <row r="50" ht="12.75">
      <c r="A50" s="9" t="s">
        <v>322</v>
      </c>
    </row>
  </sheetData>
  <sheetProtection/>
  <mergeCells count="3">
    <mergeCell ref="A2:H2"/>
    <mergeCell ref="A3:H3"/>
    <mergeCell ref="A4:H4"/>
  </mergeCells>
  <printOptions/>
  <pageMargins left="0" right="0" top="0" bottom="0" header="0" footer="0"/>
  <pageSetup fitToHeight="1" fitToWidth="1" horizontalDpi="360" verticalDpi="36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2019-10-12T18:10:14Z</cp:lastPrinted>
  <dcterms:created xsi:type="dcterms:W3CDTF">2004-09-28T13:23:33Z</dcterms:created>
  <dcterms:modified xsi:type="dcterms:W3CDTF">2019-10-12T18:13:41Z</dcterms:modified>
  <cp:category/>
  <cp:version/>
  <cp:contentType/>
  <cp:contentStatus/>
</cp:coreProperties>
</file>