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943" activeTab="4"/>
  </bookViews>
  <sheets>
    <sheet name="Rally Startlist" sheetId="1" r:id="rId1"/>
    <sheet name="Sprint Startlist" sheetId="2" r:id="rId2"/>
    <sheet name="RallyResults" sheetId="3" r:id="rId3"/>
    <sheet name="Sprint Results" sheetId="4" r:id="rId4"/>
    <sheet name="Winners" sheetId="5" r:id="rId5"/>
    <sheet name="Retired" sheetId="6" r:id="rId6"/>
    <sheet name="Penalt" sheetId="7" r:id="rId7"/>
    <sheet name="Speed" sheetId="8" r:id="rId8"/>
    <sheet name="Classes" sheetId="9" r:id="rId9"/>
    <sheet name="Overall results" sheetId="10" r:id="rId10"/>
    <sheet name="Sprinters" sheetId="11" r:id="rId11"/>
  </sheets>
  <definedNames>
    <definedName name="EXCKLASS" localSheetId="8">'Classes'!$C$9:$F$17</definedName>
    <definedName name="EXCPENAL" localSheetId="6">'Penalt'!$A$10:$J$16</definedName>
    <definedName name="EXCPENAL_1" localSheetId="6">'Penalt'!#REF!</definedName>
    <definedName name="EXCPENAL_2" localSheetId="6">'Penalt'!#REF!</definedName>
    <definedName name="EXCPENAL_3" localSheetId="6">'Penalt'!#REF!</definedName>
    <definedName name="EXCPENAL_4" localSheetId="6">'Penalt'!#REF!</definedName>
    <definedName name="EXCRETIR" localSheetId="5">'Retired'!$A$8:$H$13</definedName>
    <definedName name="EXCSTART" localSheetId="9">'Overall results'!$A$8:$A$9</definedName>
    <definedName name="EXCSTART" localSheetId="0">'Rally Startlist'!$A$8:$J$34</definedName>
    <definedName name="EXCSTART" localSheetId="3">'Sprint Results'!#REF!</definedName>
    <definedName name="EXCSTART" localSheetId="1">'Sprint Startlist'!$A$8:$J$21</definedName>
    <definedName name="GGG" localSheetId="2">'RallyResults'!$A$8:$K$17</definedName>
    <definedName name="GGG_1" localSheetId="2">'RallyResults'!$A$8:$L$61</definedName>
    <definedName name="GGG_1" localSheetId="10">'Sprinters'!$A$7:$F$12</definedName>
    <definedName name="_xlnm.Print_Area" localSheetId="0">'Rally Startlist'!$A$1:$I$34</definedName>
    <definedName name="_xlnm.Print_Area" localSheetId="2">'RallyResults'!$A$1:$K$61</definedName>
  </definedNames>
  <calcPr fullCalcOnLoad="1"/>
</workbook>
</file>

<file path=xl/sharedStrings.xml><?xml version="1.0" encoding="utf-8"?>
<sst xmlns="http://schemas.openxmlformats.org/spreadsheetml/2006/main" count="1862" uniqueCount="754">
  <si>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</si>
  <si>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</si>
  <si>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</si>
  <si>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</si>
  <si>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</si>
  <si>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</si>
  <si>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</si>
  <si>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</si>
  <si>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</si>
  <si>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</si>
  <si>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</si>
  <si>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</si>
  <si>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</si>
  <si>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</si>
  <si>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</si>
  <si>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</si>
  <si>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</si>
  <si>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</si>
  <si>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</si>
  <si>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</si>
  <si>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</si>
  <si>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</si>
  <si>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</si>
  <si>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</si>
  <si>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</si>
  <si>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</si>
  <si>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Karistused / Penalties</t>
  </si>
  <si>
    <t>Special stage</t>
  </si>
  <si>
    <t>Group / Class</t>
  </si>
  <si>
    <t>Total</t>
  </si>
  <si>
    <t>EST</t>
  </si>
  <si>
    <t>Result /</t>
  </si>
  <si>
    <t>Diff leader</t>
  </si>
  <si>
    <t>abs/cl</t>
  </si>
  <si>
    <t>Parimad ajad,kesk.kiirused / Best times,avg.speed</t>
  </si>
  <si>
    <t>Participants</t>
  </si>
  <si>
    <t>FIN</t>
  </si>
  <si>
    <t xml:space="preserve">    Special stages</t>
  </si>
  <si>
    <t>E11</t>
  </si>
  <si>
    <t>BMW M3</t>
  </si>
  <si>
    <t>S2</t>
  </si>
  <si>
    <t>G.M.Racing SK</t>
  </si>
  <si>
    <t>Honda Civic Type-R</t>
  </si>
  <si>
    <t>J21</t>
  </si>
  <si>
    <t>Sar-Tech Motorsport</t>
  </si>
  <si>
    <t>Mitsubishi Colt</t>
  </si>
  <si>
    <t>E10</t>
  </si>
  <si>
    <t>AMK Ligur Racing</t>
  </si>
  <si>
    <t>LaitseRallyPark</t>
  </si>
  <si>
    <t>9</t>
  </si>
  <si>
    <t>J18</t>
  </si>
  <si>
    <t>Vaz 2105</t>
  </si>
  <si>
    <t>10</t>
  </si>
  <si>
    <t>11</t>
  </si>
  <si>
    <t>E9</t>
  </si>
  <si>
    <t>Prorehv Rally Team</t>
  </si>
  <si>
    <t>12</t>
  </si>
  <si>
    <t>14</t>
  </si>
  <si>
    <t>Toyota Starlet</t>
  </si>
  <si>
    <t>16</t>
  </si>
  <si>
    <t>17</t>
  </si>
  <si>
    <t>18</t>
  </si>
  <si>
    <t>19</t>
  </si>
  <si>
    <t>20</t>
  </si>
  <si>
    <t>21</t>
  </si>
  <si>
    <t>VW Golf</t>
  </si>
  <si>
    <t>22</t>
  </si>
  <si>
    <t>Tanel Tepandi</t>
  </si>
  <si>
    <t>Nissan Sunny</t>
  </si>
  <si>
    <t>23</t>
  </si>
  <si>
    <t>24</t>
  </si>
  <si>
    <t>E13</t>
  </si>
  <si>
    <t>25</t>
  </si>
  <si>
    <t>Gaz 51</t>
  </si>
  <si>
    <t>26</t>
  </si>
  <si>
    <t>Tamsalu AMK</t>
  </si>
  <si>
    <t>27</t>
  </si>
  <si>
    <t>00</t>
  </si>
  <si>
    <t>0</t>
  </si>
  <si>
    <t>E12</t>
  </si>
  <si>
    <t>Katkestasid / Retired</t>
  </si>
  <si>
    <t>Reason of retirement</t>
  </si>
  <si>
    <t>After TC</t>
  </si>
  <si>
    <t>000</t>
  </si>
  <si>
    <t>12:00</t>
  </si>
  <si>
    <t>12:02</t>
  </si>
  <si>
    <t>Einar Valdmaa</t>
  </si>
  <si>
    <t>Janno Older</t>
  </si>
  <si>
    <t>Toyota Corolla GT</t>
  </si>
  <si>
    <t>12:04</t>
  </si>
  <si>
    <t>Sander Siniorg</t>
  </si>
  <si>
    <t>12:06</t>
  </si>
  <si>
    <t>12:08</t>
  </si>
  <si>
    <t>12:10</t>
  </si>
  <si>
    <t>Henry Asi</t>
  </si>
  <si>
    <t>OK TSK</t>
  </si>
  <si>
    <t>Vaz 2108</t>
  </si>
  <si>
    <t>12:12</t>
  </si>
  <si>
    <t>12:14</t>
  </si>
  <si>
    <t>12:16</t>
  </si>
  <si>
    <t>Ott Mesikäpp</t>
  </si>
  <si>
    <t>Alvar Kuutok</t>
  </si>
  <si>
    <t>12:18</t>
  </si>
  <si>
    <t>SK Villu</t>
  </si>
  <si>
    <t>12:20</t>
  </si>
  <si>
    <t>Reio Rada</t>
  </si>
  <si>
    <t>12:22</t>
  </si>
  <si>
    <t>Priit Koik</t>
  </si>
  <si>
    <t>Uku Heldna</t>
  </si>
  <si>
    <t>28</t>
  </si>
  <si>
    <t>12:28</t>
  </si>
  <si>
    <t>Overall result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</si>
  <si>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</si>
  <si>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</si>
  <si>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</si>
  <si>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</si>
  <si>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</si>
  <si>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</si>
  <si>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</si>
  <si>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</si>
  <si>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</si>
  <si>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</si>
  <si>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</si>
  <si>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</si>
  <si>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</si>
  <si>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</si>
  <si>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</si>
  <si>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</si>
  <si>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</si>
  <si>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</si>
  <si>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</si>
  <si>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</si>
  <si>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</si>
  <si>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</si>
  <si>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 xml:space="preserve"> 23.</t>
  </si>
  <si>
    <t xml:space="preserve"> 24.</t>
  </si>
  <si>
    <t xml:space="preserve"> 25.</t>
  </si>
  <si>
    <t xml:space="preserve"> 26.</t>
  </si>
  <si>
    <t>12:26</t>
  </si>
  <si>
    <t xml:space="preserve"> 27.</t>
  </si>
  <si>
    <t>4WD</t>
  </si>
  <si>
    <t>Veoautod</t>
  </si>
  <si>
    <t>Ralli 2WD</t>
  </si>
  <si>
    <t>Sprint 2WD</t>
  </si>
  <si>
    <t>Otepää</t>
  </si>
  <si>
    <t>12:30</t>
  </si>
  <si>
    <t>12:32</t>
  </si>
  <si>
    <t>12:34</t>
  </si>
  <si>
    <t>Points</t>
  </si>
  <si>
    <t>1. run</t>
  </si>
  <si>
    <t>2. run</t>
  </si>
  <si>
    <t>3. run</t>
  </si>
  <si>
    <t>Points overall</t>
  </si>
  <si>
    <t>Rallisprint</t>
  </si>
  <si>
    <t>Class : 4WD</t>
  </si>
  <si>
    <t>Best result</t>
  </si>
  <si>
    <t>2. result</t>
  </si>
  <si>
    <t>3.result</t>
  </si>
  <si>
    <t>2.run</t>
  </si>
  <si>
    <t>1.run</t>
  </si>
  <si>
    <t>3.run</t>
  </si>
  <si>
    <t>1. sec</t>
  </si>
  <si>
    <t>2. sec</t>
  </si>
  <si>
    <t>3. sec</t>
  </si>
  <si>
    <t>Class : Sprint 2WD</t>
  </si>
  <si>
    <t>Class : Ralli 2WD</t>
  </si>
  <si>
    <t>Class : Veoautod</t>
  </si>
  <si>
    <t>Class : XXX</t>
  </si>
  <si>
    <t>No result</t>
  </si>
  <si>
    <t>S4</t>
  </si>
  <si>
    <t>4.02.2012</t>
  </si>
  <si>
    <t>Rallisprint “Otepää Talv 2012”</t>
  </si>
  <si>
    <t>Tauri Pihlas</t>
  </si>
  <si>
    <t>Ott Kiil</t>
  </si>
  <si>
    <t>Allan Popov</t>
  </si>
  <si>
    <t>Gabriel Müürsepp</t>
  </si>
  <si>
    <t>Miko-Ove Niinemäe</t>
  </si>
  <si>
    <t>Martin Valter</t>
  </si>
  <si>
    <t>Vorobjovs Racing</t>
  </si>
  <si>
    <t>Ford Fiesta</t>
  </si>
  <si>
    <t>Cristen Laos</t>
  </si>
  <si>
    <t>Ago Ahu</t>
  </si>
  <si>
    <t>Kalle Ahu</t>
  </si>
  <si>
    <t>Mika Rantasalo</t>
  </si>
  <si>
    <t>Tero Rönnemaa</t>
  </si>
  <si>
    <t>Opel Kadet E Gsi 16V</t>
  </si>
  <si>
    <t>8</t>
  </si>
  <si>
    <t>Martin Ansi</t>
  </si>
  <si>
    <t>Vallo Nuuter</t>
  </si>
  <si>
    <t>Alari Kupri</t>
  </si>
  <si>
    <t>Marko Mättik</t>
  </si>
  <si>
    <t>Toomas Tauk</t>
  </si>
  <si>
    <t>Martin Saar</t>
  </si>
  <si>
    <t>Karol Pert</t>
  </si>
  <si>
    <t>Optitrans Tehnikasport</t>
  </si>
  <si>
    <t>VW Golf 2</t>
  </si>
  <si>
    <t>Pavlo Kopylets</t>
  </si>
  <si>
    <t>Yevheniy Borshchenko</t>
  </si>
  <si>
    <t>UKR</t>
  </si>
  <si>
    <t>A-Racing</t>
  </si>
  <si>
    <t>Renault Clio</t>
  </si>
  <si>
    <t>12:24</t>
  </si>
  <si>
    <t>15</t>
  </si>
  <si>
    <t>Marek Kärner</t>
  </si>
  <si>
    <t>Eero Kikerpill</t>
  </si>
  <si>
    <t>BMW 316</t>
  </si>
  <si>
    <t>BMW 318IS</t>
  </si>
  <si>
    <t>Martin Vatter</t>
  </si>
  <si>
    <t>Janek Vallask</t>
  </si>
  <si>
    <t>Madis Vanaselja</t>
  </si>
  <si>
    <t>Jaanus Hōbemägi</t>
  </si>
  <si>
    <t>BMW 320</t>
  </si>
  <si>
    <t>12:36</t>
  </si>
  <si>
    <t>Lauri Luts</t>
  </si>
  <si>
    <t>Urmo Luts</t>
  </si>
  <si>
    <t>12:38</t>
  </si>
  <si>
    <t>Indrek Napp</t>
  </si>
  <si>
    <t>Tarmo Mägi</t>
  </si>
  <si>
    <t>12:40</t>
  </si>
  <si>
    <t>Karl Kruuda</t>
  </si>
  <si>
    <t>Martin Järveoja</t>
  </si>
  <si>
    <t>12:42</t>
  </si>
  <si>
    <t>Ivan Ostapchenko</t>
  </si>
  <si>
    <t>Sergii Vansovych</t>
  </si>
  <si>
    <t>Mitsubishi Lancer</t>
  </si>
  <si>
    <t>12:44</t>
  </si>
  <si>
    <t>Sergey Uger</t>
  </si>
  <si>
    <t>Vladimir Afonin</t>
  </si>
  <si>
    <t>RUS</t>
  </si>
  <si>
    <t>Cone Forest Rally Team</t>
  </si>
  <si>
    <t>Subaru Impreza</t>
  </si>
  <si>
    <t>12:46</t>
  </si>
  <si>
    <t>Rainer Aus</t>
  </si>
  <si>
    <t>Rein Jōessar</t>
  </si>
  <si>
    <t>Team RRC</t>
  </si>
  <si>
    <t>Mitsubishi Lancer Evo 9</t>
  </si>
  <si>
    <t>12:48</t>
  </si>
  <si>
    <t>Siim Plangi</t>
  </si>
  <si>
    <t>Marek Sarapuu</t>
  </si>
  <si>
    <t>12:50</t>
  </si>
  <si>
    <t>Olev Helü</t>
  </si>
  <si>
    <t>Aivo Alasoo</t>
  </si>
  <si>
    <t>12:52</t>
  </si>
  <si>
    <t>Sport 2000</t>
  </si>
  <si>
    <t>Valters Liepins</t>
  </si>
  <si>
    <t>Janis Teteris</t>
  </si>
  <si>
    <t>LV</t>
  </si>
  <si>
    <t>Tehauto Racing</t>
  </si>
  <si>
    <t>Lada Samara</t>
  </si>
  <si>
    <t>Gert Ilves</t>
  </si>
  <si>
    <t>Lada 2105</t>
  </si>
  <si>
    <t>Imre Reisin</t>
  </si>
  <si>
    <t>Prorex Racing</t>
  </si>
  <si>
    <t>Audi 80 Coupe</t>
  </si>
  <si>
    <t>Inger Tuur</t>
  </si>
  <si>
    <t>Tarvo Mardiste</t>
  </si>
  <si>
    <t>BMW 325i</t>
  </si>
  <si>
    <t>Margus Jamnes</t>
  </si>
  <si>
    <t>MM-Motorsport</t>
  </si>
  <si>
    <t>Tanel Müürsepp</t>
  </si>
  <si>
    <t>Rivo Hell</t>
  </si>
  <si>
    <t>Kristen Kelement</t>
  </si>
  <si>
    <t>Timo Kasesalu</t>
  </si>
  <si>
    <t>Citroen C2 R2 Max</t>
  </si>
  <si>
    <t>Tiit Rattasep</t>
  </si>
  <si>
    <t>Ain Heiskonen</t>
  </si>
  <si>
    <t>Renault Clio R3</t>
  </si>
  <si>
    <t>Girts Vitins</t>
  </si>
  <si>
    <t>12:54</t>
  </si>
  <si>
    <t>12:56</t>
  </si>
  <si>
    <t>12:58</t>
  </si>
  <si>
    <t>13:00</t>
  </si>
  <si>
    <t>13:02</t>
  </si>
  <si>
    <t>13:04</t>
  </si>
  <si>
    <t>13:06</t>
  </si>
  <si>
    <t>13:08</t>
  </si>
  <si>
    <t>13:10</t>
  </si>
  <si>
    <t>13:12</t>
  </si>
  <si>
    <t>Class : Sport 1600</t>
  </si>
  <si>
    <t>Class : Sport 2000</t>
  </si>
  <si>
    <t xml:space="preserve"> </t>
  </si>
  <si>
    <t>Katseaegade sisestamine</t>
  </si>
  <si>
    <t>ECOM Motorsport</t>
  </si>
  <si>
    <t>42</t>
  </si>
  <si>
    <t>Vladimir Ivanov</t>
  </si>
  <si>
    <t>Oleg Zimin</t>
  </si>
  <si>
    <t>11:58</t>
  </si>
  <si>
    <t>11:56</t>
  </si>
  <si>
    <t>11:53</t>
  </si>
  <si>
    <t>OTEPÄÄ WINTER RALLY 2012</t>
  </si>
  <si>
    <t xml:space="preserve">  1/1</t>
  </si>
  <si>
    <t>Siniorg/Laos</t>
  </si>
  <si>
    <t xml:space="preserve"> 4.36,8</t>
  </si>
  <si>
    <t xml:space="preserve"> 9.34,1</t>
  </si>
  <si>
    <t xml:space="preserve">   2/1</t>
  </si>
  <si>
    <t xml:space="preserve">   1/1</t>
  </si>
  <si>
    <t>+ 0.00,0</t>
  </si>
  <si>
    <t xml:space="preserve">  2/1</t>
  </si>
  <si>
    <t>Ahu/Ahu</t>
  </si>
  <si>
    <t xml:space="preserve"> 4.36,0</t>
  </si>
  <si>
    <t>10.00,7</t>
  </si>
  <si>
    <t xml:space="preserve">   3/1</t>
  </si>
  <si>
    <t>Niinemäe/Valter</t>
  </si>
  <si>
    <t xml:space="preserve"> 4.51,2</t>
  </si>
  <si>
    <t xml:space="preserve"> 9.55,2</t>
  </si>
  <si>
    <t>Pihlas/Kiil</t>
  </si>
  <si>
    <t xml:space="preserve"> 5.45,7</t>
  </si>
  <si>
    <t>ENGINE</t>
  </si>
  <si>
    <t xml:space="preserve">   4/1</t>
  </si>
  <si>
    <t>Popov/Müürsepp</t>
  </si>
  <si>
    <t>TECHNICAL</t>
  </si>
  <si>
    <t>Helü/Alasoo</t>
  </si>
  <si>
    <t>Rantasalo/Rönnemaa</t>
  </si>
  <si>
    <t>Asi/Ansi</t>
  </si>
  <si>
    <t>Nuuter/Kupri</t>
  </si>
  <si>
    <t>Mättik/Tauk</t>
  </si>
  <si>
    <t>Valdmaa/Older</t>
  </si>
  <si>
    <t>Saar/Pert</t>
  </si>
  <si>
    <t>Kopylets/Borshchenko</t>
  </si>
  <si>
    <t>Kärner/Kikerpill</t>
  </si>
  <si>
    <t>Mesikäpp/Kuutok</t>
  </si>
  <si>
    <t>Koik/Heldna</t>
  </si>
  <si>
    <t>Tepandi/Rada</t>
  </si>
  <si>
    <t>Vatter/Vallask</t>
  </si>
  <si>
    <t>Vanaselja/Hōbemägi</t>
  </si>
  <si>
    <t>Luts/Luts</t>
  </si>
  <si>
    <t>Napp/Mägi</t>
  </si>
  <si>
    <t>Kruuda/Järveoja</t>
  </si>
  <si>
    <t>Ostapchenko/Vansovych</t>
  </si>
  <si>
    <t>Uger/Afonin</t>
  </si>
  <si>
    <t>Aus/Jōessar</t>
  </si>
  <si>
    <t>Plangi/Sarapuu</t>
  </si>
  <si>
    <t>Ivanov/Zimin</t>
  </si>
  <si>
    <t xml:space="preserve"> 4.37,4</t>
  </si>
  <si>
    <t xml:space="preserve"> 9.44,8</t>
  </si>
  <si>
    <t xml:space="preserve">  3/1</t>
  </si>
  <si>
    <t xml:space="preserve">  4/2</t>
  </si>
  <si>
    <t xml:space="preserve">  5/2</t>
  </si>
  <si>
    <t xml:space="preserve"> 5.00,5</t>
  </si>
  <si>
    <t>10.21,2</t>
  </si>
  <si>
    <t xml:space="preserve">   5/2</t>
  </si>
  <si>
    <t xml:space="preserve"> 5.03,8</t>
  </si>
  <si>
    <t>14.04,1</t>
  </si>
  <si>
    <t xml:space="preserve">   7/1</t>
  </si>
  <si>
    <t>6.04,3</t>
  </si>
  <si>
    <t>4.52,1</t>
  </si>
  <si>
    <t>5.04,1</t>
  </si>
  <si>
    <t xml:space="preserve"> 5.01,4</t>
  </si>
  <si>
    <t>10.30,3</t>
  </si>
  <si>
    <t xml:space="preserve">   6/2</t>
  </si>
  <si>
    <t xml:space="preserve"> 5.01,6</t>
  </si>
  <si>
    <t>10.30,7</t>
  </si>
  <si>
    <t xml:space="preserve">  8/3</t>
  </si>
  <si>
    <t xml:space="preserve"> 5.11,4</t>
  </si>
  <si>
    <t>11.04,8</t>
  </si>
  <si>
    <t xml:space="preserve">   9/3</t>
  </si>
  <si>
    <t xml:space="preserve">   8/3</t>
  </si>
  <si>
    <t xml:space="preserve"> 5.53,3</t>
  </si>
  <si>
    <t>11.45,1</t>
  </si>
  <si>
    <t xml:space="preserve">   8/2</t>
  </si>
  <si>
    <t xml:space="preserve">  9/4</t>
  </si>
  <si>
    <t xml:space="preserve"> 5.21,4</t>
  </si>
  <si>
    <t>11.08,0</t>
  </si>
  <si>
    <t xml:space="preserve">  10/4</t>
  </si>
  <si>
    <t xml:space="preserve">  12/3</t>
  </si>
  <si>
    <t xml:space="preserve">  10/3</t>
  </si>
  <si>
    <t xml:space="preserve">  11/2</t>
  </si>
  <si>
    <t xml:space="preserve">  11/1</t>
  </si>
  <si>
    <t>6.13,0</t>
  </si>
  <si>
    <t>5.28,5</t>
  </si>
  <si>
    <t>5.08,8</t>
  </si>
  <si>
    <t>14.50,3</t>
  </si>
  <si>
    <t>8.02,9</t>
  </si>
  <si>
    <t xml:space="preserve"> 5.08,1</t>
  </si>
  <si>
    <t>10.34,8</t>
  </si>
  <si>
    <t xml:space="preserve"> 5.13,9</t>
  </si>
  <si>
    <t>10.58,2</t>
  </si>
  <si>
    <t xml:space="preserve">  11/3</t>
  </si>
  <si>
    <t xml:space="preserve">  12/5</t>
  </si>
  <si>
    <t xml:space="preserve"> 5.35,0</t>
  </si>
  <si>
    <t>11.35,5</t>
  </si>
  <si>
    <t xml:space="preserve">  13/3</t>
  </si>
  <si>
    <t xml:space="preserve"> 13/4</t>
  </si>
  <si>
    <t xml:space="preserve">  15/4</t>
  </si>
  <si>
    <t xml:space="preserve">  13/4</t>
  </si>
  <si>
    <t xml:space="preserve"> 6.03,7</t>
  </si>
  <si>
    <t>12.04,2</t>
  </si>
  <si>
    <t xml:space="preserve">  16/5</t>
  </si>
  <si>
    <t xml:space="preserve">  14/5</t>
  </si>
  <si>
    <t xml:space="preserve"> 15/2</t>
  </si>
  <si>
    <t xml:space="preserve">  15/2</t>
  </si>
  <si>
    <t xml:space="preserve"> 4.48,1</t>
  </si>
  <si>
    <t>10.17,9</t>
  </si>
  <si>
    <t xml:space="preserve">   5/1</t>
  </si>
  <si>
    <t xml:space="preserve">   7/2</t>
  </si>
  <si>
    <t xml:space="preserve">   8/1</t>
  </si>
  <si>
    <t xml:space="preserve"> 14/1</t>
  </si>
  <si>
    <t xml:space="preserve"> 5.47,4</t>
  </si>
  <si>
    <t>11.43,8</t>
  </si>
  <si>
    <t xml:space="preserve">  17/4</t>
  </si>
  <si>
    <t xml:space="preserve">  18/5</t>
  </si>
  <si>
    <t xml:space="preserve"> 6.13,3</t>
  </si>
  <si>
    <t>12.33,9</t>
  </si>
  <si>
    <t xml:space="preserve">  19/3</t>
  </si>
  <si>
    <t xml:space="preserve">  17/2</t>
  </si>
  <si>
    <t xml:space="preserve">   9/2</t>
  </si>
  <si>
    <t xml:space="preserve">  15/3</t>
  </si>
  <si>
    <t xml:space="preserve">  19/6</t>
  </si>
  <si>
    <t xml:space="preserve"> 5.32,5</t>
  </si>
  <si>
    <t>46.24,4</t>
  </si>
  <si>
    <t xml:space="preserve"> 3.40</t>
  </si>
  <si>
    <t xml:space="preserve">  14/4</t>
  </si>
  <si>
    <t xml:space="preserve"> 16</t>
  </si>
  <si>
    <t>TC2A</t>
  </si>
  <si>
    <t>22 min. late</t>
  </si>
  <si>
    <t xml:space="preserve"> 4.23,9</t>
  </si>
  <si>
    <t xml:space="preserve"> 9.13,5</t>
  </si>
  <si>
    <t xml:space="preserve"> 4.25,8</t>
  </si>
  <si>
    <t xml:space="preserve"> 9.15,4</t>
  </si>
  <si>
    <t xml:space="preserve">   2/2</t>
  </si>
  <si>
    <t xml:space="preserve">   6/1</t>
  </si>
  <si>
    <t xml:space="preserve">  10/1</t>
  </si>
  <si>
    <t xml:space="preserve">  15/5</t>
  </si>
  <si>
    <t xml:space="preserve">  19/1</t>
  </si>
  <si>
    <t xml:space="preserve"> 18/5</t>
  </si>
  <si>
    <t xml:space="preserve"> 19/2</t>
  </si>
  <si>
    <t xml:space="preserve">  22/3</t>
  </si>
  <si>
    <t xml:space="preserve"> 8.10,9</t>
  </si>
  <si>
    <t>16.35,8</t>
  </si>
  <si>
    <t xml:space="preserve">  23/1</t>
  </si>
  <si>
    <t xml:space="preserve">  21/1</t>
  </si>
  <si>
    <t xml:space="preserve">  16/4</t>
  </si>
  <si>
    <t xml:space="preserve">  22/6</t>
  </si>
  <si>
    <t xml:space="preserve">  16/3</t>
  </si>
  <si>
    <t xml:space="preserve">  18/4</t>
  </si>
  <si>
    <t xml:space="preserve">  19/5</t>
  </si>
  <si>
    <t xml:space="preserve">  20/2</t>
  </si>
  <si>
    <t xml:space="preserve">  21/3</t>
  </si>
  <si>
    <t xml:space="preserve">  22/1</t>
  </si>
  <si>
    <t xml:space="preserve">  23/6</t>
  </si>
  <si>
    <t>40.55,6</t>
  </si>
  <si>
    <t>10.52,9</t>
  </si>
  <si>
    <t xml:space="preserve">  12/1</t>
  </si>
  <si>
    <t xml:space="preserve"> 25</t>
  </si>
  <si>
    <t>TC2</t>
  </si>
  <si>
    <t>27 min. late</t>
  </si>
  <si>
    <t xml:space="preserve"> 4.30</t>
  </si>
  <si>
    <t xml:space="preserve"> 17</t>
  </si>
  <si>
    <t>39 min. late</t>
  </si>
  <si>
    <t xml:space="preserve"> 6.30</t>
  </si>
  <si>
    <t xml:space="preserve">  20/1</t>
  </si>
  <si>
    <t xml:space="preserve">  23/3</t>
  </si>
  <si>
    <t xml:space="preserve">  17/5</t>
  </si>
  <si>
    <t>61.34,0</t>
  </si>
  <si>
    <t xml:space="preserve">  24/7</t>
  </si>
  <si>
    <t xml:space="preserve">  10/2</t>
  </si>
  <si>
    <t xml:space="preserve">  19/4</t>
  </si>
  <si>
    <t xml:space="preserve">  23/7</t>
  </si>
  <si>
    <t xml:space="preserve">  24/3</t>
  </si>
  <si>
    <t xml:space="preserve">  12/2</t>
  </si>
  <si>
    <t xml:space="preserve">  25/1</t>
  </si>
  <si>
    <t xml:space="preserve">  26/2</t>
  </si>
  <si>
    <t xml:space="preserve"> 4.38,5</t>
  </si>
  <si>
    <t>GEARBOX</t>
  </si>
  <si>
    <t>SS1F</t>
  </si>
  <si>
    <t>SS2S</t>
  </si>
  <si>
    <t>SS1</t>
  </si>
  <si>
    <t>Ruska1</t>
  </si>
  <si>
    <t xml:space="preserve">  98.24 km/h</t>
  </si>
  <si>
    <t xml:space="preserve"> 106.81 km/h</t>
  </si>
  <si>
    <t xml:space="preserve"> 107.35 km/h</t>
  </si>
  <si>
    <t xml:space="preserve">  85.28 km/h</t>
  </si>
  <si>
    <t xml:space="preserve">  60.35 km/h</t>
  </si>
  <si>
    <t xml:space="preserve">  85.70 km/h</t>
  </si>
  <si>
    <t xml:space="preserve"> 107.04 km/h</t>
  </si>
  <si>
    <t xml:space="preserve"> 102.84 km/h</t>
  </si>
  <si>
    <t xml:space="preserve"> 112.27 km/h</t>
  </si>
  <si>
    <t xml:space="preserve"> 8.23 km</t>
  </si>
  <si>
    <t xml:space="preserve"> 11 Valdmaa/Older</t>
  </si>
  <si>
    <t xml:space="preserve">  7 Rantasalo/Rönnemaa</t>
  </si>
  <si>
    <t xml:space="preserve">  6 Ahu/Ahu</t>
  </si>
  <si>
    <t xml:space="preserve"> 24 Ostapchenko/Vansovych</t>
  </si>
  <si>
    <t xml:space="preserve"> 28 Helü/Alasoo</t>
  </si>
  <si>
    <t xml:space="preserve">  1 Pihlas/Kiil</t>
  </si>
  <si>
    <t xml:space="preserve">  5 Siniorg/Laos</t>
  </si>
  <si>
    <t xml:space="preserve"> 42 Ivanov/Zimin</t>
  </si>
  <si>
    <t xml:space="preserve"> 26 Aus/Jōessar</t>
  </si>
  <si>
    <t>SS2</t>
  </si>
  <si>
    <t>Kantsi1</t>
  </si>
  <si>
    <t xml:space="preserve">  84.36 km/h</t>
  </si>
  <si>
    <t xml:space="preserve">  90.98 km/h</t>
  </si>
  <si>
    <t xml:space="preserve">  88.58 km/h</t>
  </si>
  <si>
    <t xml:space="preserve">  81.49 km/h</t>
  </si>
  <si>
    <t xml:space="preserve">  53.43 km/h</t>
  </si>
  <si>
    <t xml:space="preserve">  92.68 km/h</t>
  </si>
  <si>
    <t xml:space="preserve">  86.11 km/h</t>
  </si>
  <si>
    <t xml:space="preserve">  96.13 km/h</t>
  </si>
  <si>
    <t>14.78 km</t>
  </si>
  <si>
    <t xml:space="preserve"> 25 Uger/Afonin</t>
  </si>
  <si>
    <t>6.00,7</t>
  </si>
  <si>
    <t>5.57,1</t>
  </si>
  <si>
    <t>5.04,0</t>
  </si>
  <si>
    <t>4.55,1</t>
  </si>
  <si>
    <t>5.25,2</t>
  </si>
  <si>
    <t>4.56,0</t>
  </si>
  <si>
    <t>4.44,4</t>
  </si>
  <si>
    <t xml:space="preserve"> 4.36,7</t>
  </si>
  <si>
    <t xml:space="preserve"> 9.42,1</t>
  </si>
  <si>
    <t xml:space="preserve"> 4.35,6</t>
  </si>
  <si>
    <t xml:space="preserve"> 9.53,3</t>
  </si>
  <si>
    <t xml:space="preserve"> 4.39,4</t>
  </si>
  <si>
    <t xml:space="preserve"> 9.52,1</t>
  </si>
  <si>
    <t xml:space="preserve"> 5.03,5</t>
  </si>
  <si>
    <t>10.18,3</t>
  </si>
  <si>
    <t xml:space="preserve"> 5.00,9</t>
  </si>
  <si>
    <t>10.22,1</t>
  </si>
  <si>
    <t xml:space="preserve"> 5.05,8</t>
  </si>
  <si>
    <t>10.45,6</t>
  </si>
  <si>
    <t xml:space="preserve"> 5.09,3</t>
  </si>
  <si>
    <t>10.46,7</t>
  </si>
  <si>
    <t xml:space="preserve"> 5.23,0</t>
  </si>
  <si>
    <t>11.02,3</t>
  </si>
  <si>
    <t>11.30,7</t>
  </si>
  <si>
    <t>10.50,8</t>
  </si>
  <si>
    <t xml:space="preserve"> 5.15,2</t>
  </si>
  <si>
    <t>10.37,8</t>
  </si>
  <si>
    <t xml:space="preserve">  7/3</t>
  </si>
  <si>
    <t xml:space="preserve"> 5.11,2</t>
  </si>
  <si>
    <t>10.35,2</t>
  </si>
  <si>
    <t xml:space="preserve"> 5.29,8</t>
  </si>
  <si>
    <t>11.05,0</t>
  </si>
  <si>
    <t xml:space="preserve"> 5.47,9</t>
  </si>
  <si>
    <t>12.07,4</t>
  </si>
  <si>
    <t xml:space="preserve">  12/4</t>
  </si>
  <si>
    <t xml:space="preserve"> 6.08,8</t>
  </si>
  <si>
    <t>12.45,9</t>
  </si>
  <si>
    <t xml:space="preserve">  13/2</t>
  </si>
  <si>
    <t xml:space="preserve">   9/1</t>
  </si>
  <si>
    <t xml:space="preserve"> 11/1</t>
  </si>
  <si>
    <t xml:space="preserve"> 5.41,4</t>
  </si>
  <si>
    <t>11.37,5</t>
  </si>
  <si>
    <t>11.40,9</t>
  </si>
  <si>
    <t>10.26,2</t>
  </si>
  <si>
    <t xml:space="preserve"> 6.02,5</t>
  </si>
  <si>
    <t>11.54,6</t>
  </si>
  <si>
    <t xml:space="preserve"> 4.19,0</t>
  </si>
  <si>
    <t xml:space="preserve"> 8.59,9</t>
  </si>
  <si>
    <t xml:space="preserve"> 4.24,9</t>
  </si>
  <si>
    <t xml:space="preserve"> 9.16,0</t>
  </si>
  <si>
    <t xml:space="preserve"> 12/1</t>
  </si>
  <si>
    <t xml:space="preserve"> 16/2</t>
  </si>
  <si>
    <t xml:space="preserve">  18/2</t>
  </si>
  <si>
    <t xml:space="preserve">  20/6</t>
  </si>
  <si>
    <t xml:space="preserve"> 7.58,6</t>
  </si>
  <si>
    <t>16.17,9</t>
  </si>
  <si>
    <t xml:space="preserve"> 5.14,6</t>
  </si>
  <si>
    <t>10.47,7</t>
  </si>
  <si>
    <t xml:space="preserve"> 9.30</t>
  </si>
  <si>
    <t xml:space="preserve">  13/1</t>
  </si>
  <si>
    <t xml:space="preserve"> 5.13,2</t>
  </si>
  <si>
    <t>10.48,8</t>
  </si>
  <si>
    <t xml:space="preserve"> 4.42,4</t>
  </si>
  <si>
    <t>70.26,8</t>
  </si>
  <si>
    <t xml:space="preserve"> 7.10</t>
  </si>
  <si>
    <t>OFF</t>
  </si>
  <si>
    <t xml:space="preserve">  5</t>
  </si>
  <si>
    <t>TC4A</t>
  </si>
  <si>
    <t>43 min. late</t>
  </si>
  <si>
    <t>TC4</t>
  </si>
  <si>
    <t>5 min. early</t>
  </si>
  <si>
    <t xml:space="preserve"> 5.00</t>
  </si>
  <si>
    <t>SS4F</t>
  </si>
  <si>
    <t>SS3S</t>
  </si>
  <si>
    <t xml:space="preserve"> 9.50,6</t>
  </si>
  <si>
    <t>43.10,1</t>
  </si>
  <si>
    <t xml:space="preserve"> 4.37,2</t>
  </si>
  <si>
    <t xml:space="preserve"> 9.56,9</t>
  </si>
  <si>
    <t>43.39,7</t>
  </si>
  <si>
    <t xml:space="preserve"> 4.58,8</t>
  </si>
  <si>
    <t>46.03,5</t>
  </si>
  <si>
    <t>10.58,5</t>
  </si>
  <si>
    <t>48.23,9</t>
  </si>
  <si>
    <t xml:space="preserve"> 5.07,7</t>
  </si>
  <si>
    <t>10.59,3</t>
  </si>
  <si>
    <t>57.36,4</t>
  </si>
  <si>
    <t xml:space="preserve"> 5.00,6</t>
  </si>
  <si>
    <t>10.15,7</t>
  </si>
  <si>
    <t>46.11,0</t>
  </si>
  <si>
    <t>+ 3.00,9</t>
  </si>
  <si>
    <t xml:space="preserve"> 5.03,9</t>
  </si>
  <si>
    <t>10.31,2</t>
  </si>
  <si>
    <t>46.58,8</t>
  </si>
  <si>
    <t xml:space="preserve"> 5.12,2</t>
  </si>
  <si>
    <t>10.52,5</t>
  </si>
  <si>
    <t>48.59,4</t>
  </si>
  <si>
    <t xml:space="preserve"> 5.15,9</t>
  </si>
  <si>
    <t>10.38,5</t>
  </si>
  <si>
    <t>47.30,3</t>
  </si>
  <si>
    <t xml:space="preserve"> 6.54,6</t>
  </si>
  <si>
    <t>12.13,8</t>
  </si>
  <si>
    <t>52.53,7</t>
  </si>
  <si>
    <t xml:space="preserve"> 6.03,6</t>
  </si>
  <si>
    <t>12.27,1</t>
  </si>
  <si>
    <t>54.33,9</t>
  </si>
  <si>
    <t>5.02,0</t>
  </si>
  <si>
    <t>5.17,3</t>
  </si>
  <si>
    <t>6.08,3</t>
  </si>
  <si>
    <t>4.56,8</t>
  </si>
  <si>
    <t>5.25,4</t>
  </si>
  <si>
    <t>4.46,5</t>
  </si>
  <si>
    <t>4.42,5</t>
  </si>
  <si>
    <t xml:space="preserve"> 5.17,8</t>
  </si>
  <si>
    <t>10.41,3</t>
  </si>
  <si>
    <t>47.57,6</t>
  </si>
  <si>
    <t>+ 4.47,5</t>
  </si>
  <si>
    <t>11.50,3</t>
  </si>
  <si>
    <t>52.27,8</t>
  </si>
  <si>
    <t xml:space="preserve"> 4.56,3</t>
  </si>
  <si>
    <t>15.16,0</t>
  </si>
  <si>
    <t>12.01,0</t>
  </si>
  <si>
    <t xml:space="preserve"> 1:31.22,9</t>
  </si>
  <si>
    <t xml:space="preserve"> 0.10</t>
  </si>
  <si>
    <t>57.35,4</t>
  </si>
  <si>
    <t xml:space="preserve"> 4.17,5</t>
  </si>
  <si>
    <t xml:space="preserve"> 9.21,8</t>
  </si>
  <si>
    <t>40.39,4</t>
  </si>
  <si>
    <t>+ 2.30,7</t>
  </si>
  <si>
    <t>+ 3.00,3</t>
  </si>
  <si>
    <t>+ 5.24,1</t>
  </si>
  <si>
    <t>+ 5.31,6</t>
  </si>
  <si>
    <t xml:space="preserve">  6/1</t>
  </si>
  <si>
    <t>+ 6.19,4</t>
  </si>
  <si>
    <t>+ 6.50,9</t>
  </si>
  <si>
    <t>+ 7.18,2</t>
  </si>
  <si>
    <t>+ 7.44,5</t>
  </si>
  <si>
    <t xml:space="preserve"> 10/5</t>
  </si>
  <si>
    <t>+ 8.20,0</t>
  </si>
  <si>
    <t>+11.48,4</t>
  </si>
  <si>
    <t>+12.14,3</t>
  </si>
  <si>
    <t xml:space="preserve">  18/6</t>
  </si>
  <si>
    <t>+13.54,5</t>
  </si>
  <si>
    <t>+16.56,0</t>
  </si>
  <si>
    <t>+16.57,0</t>
  </si>
  <si>
    <t>+50.43,5</t>
  </si>
  <si>
    <t xml:space="preserve"> 4.58,5</t>
  </si>
  <si>
    <t>10.55,9</t>
  </si>
  <si>
    <t xml:space="preserve"> 1:33.15,2</t>
  </si>
  <si>
    <t>+52.35,8</t>
  </si>
  <si>
    <t xml:space="preserve"> 9.39,7</t>
  </si>
  <si>
    <t>11.04,3</t>
  </si>
  <si>
    <t xml:space="preserve"> 1:49.58,1</t>
  </si>
  <si>
    <t>+ 1:09.18,7</t>
  </si>
  <si>
    <t xml:space="preserve"> 4.54,8</t>
  </si>
  <si>
    <t>10.00,0</t>
  </si>
  <si>
    <t xml:space="preserve"> 1:51.24,9</t>
  </si>
  <si>
    <t>+ 1:10.45,5</t>
  </si>
  <si>
    <t xml:space="preserve">  16/2</t>
  </si>
  <si>
    <t xml:space="preserve"> 4.35,3</t>
  </si>
  <si>
    <t>28.54,9</t>
  </si>
  <si>
    <t xml:space="preserve"> 1.10</t>
  </si>
  <si>
    <t xml:space="preserve"> 1:01.58,5</t>
  </si>
  <si>
    <t xml:space="preserve">  21/2</t>
  </si>
  <si>
    <t>+21.19,1</t>
  </si>
  <si>
    <t xml:space="preserve"> 17/1</t>
  </si>
  <si>
    <t xml:space="preserve"> 8.52,2</t>
  </si>
  <si>
    <t xml:space="preserve"> 20/6</t>
  </si>
  <si>
    <t xml:space="preserve"> 21/2</t>
  </si>
  <si>
    <t xml:space="preserve"> 26</t>
  </si>
  <si>
    <t>TC6A</t>
  </si>
  <si>
    <t>7 min. late</t>
  </si>
  <si>
    <t xml:space="preserve"> 42</t>
  </si>
  <si>
    <t>TC4B</t>
  </si>
  <si>
    <t>1 min. late</t>
  </si>
  <si>
    <t>21.10,4</t>
  </si>
  <si>
    <t xml:space="preserve"> 1:19.05,8</t>
  </si>
  <si>
    <t>+38.26,4</t>
  </si>
  <si>
    <t xml:space="preserve"> 6.07,7</t>
  </si>
  <si>
    <t>FUEL</t>
  </si>
  <si>
    <t>Started   27 /  Finished   21</t>
  </si>
  <si>
    <t xml:space="preserve">  27</t>
  </si>
  <si>
    <t xml:space="preserve">   7</t>
  </si>
  <si>
    <t xml:space="preserve">   6</t>
  </si>
  <si>
    <t xml:space="preserve">   9</t>
  </si>
  <si>
    <t xml:space="preserve">  12</t>
  </si>
  <si>
    <t xml:space="preserve">  11</t>
  </si>
  <si>
    <t xml:space="preserve">  20</t>
  </si>
  <si>
    <t xml:space="preserve">  21</t>
  </si>
  <si>
    <t xml:space="preserve">  10</t>
  </si>
  <si>
    <t xml:space="preserve">  15</t>
  </si>
  <si>
    <t>Started    3 /  Finished    2</t>
  </si>
  <si>
    <t xml:space="preserve">   8</t>
  </si>
  <si>
    <t>+10.37,6</t>
  </si>
  <si>
    <t>Started    7 /  Finished    6</t>
  </si>
  <si>
    <t>Started    5 /  Finished    5</t>
  </si>
  <si>
    <t>+ 2.23,8</t>
  </si>
  <si>
    <t>+ 3.50,6</t>
  </si>
  <si>
    <t>Started    2 /  Finished    2</t>
  </si>
  <si>
    <t xml:space="preserve">  24</t>
  </si>
  <si>
    <t xml:space="preserve">  25</t>
  </si>
  <si>
    <t>+40.47,4</t>
  </si>
  <si>
    <t>Started    1 /  Finished    1</t>
  </si>
  <si>
    <t xml:space="preserve">  28</t>
  </si>
  <si>
    <t>Started    5 /  Finished    2</t>
  </si>
  <si>
    <t xml:space="preserve">  18</t>
  </si>
  <si>
    <t xml:space="preserve">   5</t>
  </si>
  <si>
    <t>+58.31,2</t>
  </si>
  <si>
    <t xml:space="preserve">  42</t>
  </si>
  <si>
    <t xml:space="preserve">  26</t>
  </si>
  <si>
    <t>SS6S</t>
  </si>
  <si>
    <t>Avg.speed of winner  101.87 km/h</t>
  </si>
  <si>
    <t>SS3</t>
  </si>
  <si>
    <t>Ruska2</t>
  </si>
  <si>
    <t xml:space="preserve">  96.89 km/h</t>
  </si>
  <si>
    <t xml:space="preserve"> 107.08 km/h</t>
  </si>
  <si>
    <t xml:space="preserve"> 107.50 km/h</t>
  </si>
  <si>
    <t xml:space="preserve">  94.18 km/h</t>
  </si>
  <si>
    <t xml:space="preserve">  61.91 km/h</t>
  </si>
  <si>
    <t xml:space="preserve"> 106.04 km/h</t>
  </si>
  <si>
    <t xml:space="preserve">  42.27 km/h</t>
  </si>
  <si>
    <t xml:space="preserve"> 114.39 km/h</t>
  </si>
  <si>
    <t xml:space="preserve">  3 Niinemäe/Valter</t>
  </si>
  <si>
    <t xml:space="preserve"> 27 Plangi/Sarapuu</t>
  </si>
  <si>
    <t>SS4</t>
  </si>
  <si>
    <t>Kantsi2</t>
  </si>
  <si>
    <t xml:space="preserve">  82.42 km/h</t>
  </si>
  <si>
    <t xml:space="preserve">  91.41 km/h</t>
  </si>
  <si>
    <t xml:space="preserve">  89.68 km/h</t>
  </si>
  <si>
    <t xml:space="preserve">  82.15 km/h</t>
  </si>
  <si>
    <t xml:space="preserve">  54.41 km/h</t>
  </si>
  <si>
    <t xml:space="preserve">  89.86 km/h</t>
  </si>
  <si>
    <t xml:space="preserve">  84.97 km/h</t>
  </si>
  <si>
    <t xml:space="preserve">  98.55 km/h</t>
  </si>
  <si>
    <t>SS5</t>
  </si>
  <si>
    <t>Ruska3</t>
  </si>
  <si>
    <t xml:space="preserve">  97.49 km/h</t>
  </si>
  <si>
    <t xml:space="preserve"> 106.38 km/h</t>
  </si>
  <si>
    <t xml:space="preserve"> 106.88 km/h</t>
  </si>
  <si>
    <t xml:space="preserve">  99.26 km/h</t>
  </si>
  <si>
    <t xml:space="preserve">  55.67 km/h</t>
  </si>
  <si>
    <t xml:space="preserve"> 100.50 km/h</t>
  </si>
  <si>
    <t xml:space="preserve">  99.99 km/h</t>
  </si>
  <si>
    <t xml:space="preserve"> 115.06 km/h</t>
  </si>
  <si>
    <t>SS6</t>
  </si>
  <si>
    <t>Kantsi3</t>
  </si>
  <si>
    <t xml:space="preserve">  84.30 km/h</t>
  </si>
  <si>
    <t xml:space="preserve">  90.09 km/h</t>
  </si>
  <si>
    <t xml:space="preserve">  89.14 km/h</t>
  </si>
  <si>
    <t xml:space="preserve">  81.12 km/h</t>
  </si>
  <si>
    <t xml:space="preserve">  41.88 km/h</t>
  </si>
  <si>
    <t xml:space="preserve">  88.68 km/h</t>
  </si>
  <si>
    <t xml:space="preserve">  58.09 km/h</t>
  </si>
  <si>
    <t xml:space="preserve">  94.71 km/h</t>
  </si>
  <si>
    <t>Total 69.03 km</t>
  </si>
  <si>
    <t>Retired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</si>
</sst>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/ss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8"/>
      <color indexed="12"/>
      <name val="Arial"/>
      <family val="2"/>
    </font>
    <font>
      <sz val="10"/>
      <color indexed="8"/>
      <name val="Arial"/>
      <family val="0"/>
    </font>
    <font>
      <b/>
      <sz val="9"/>
      <color indexed="12"/>
      <name val="Arial"/>
      <family val="2"/>
    </font>
    <font>
      <i/>
      <sz val="8"/>
      <color indexed="12"/>
      <name val="Arial"/>
      <family val="2"/>
    </font>
    <font>
      <i/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49" fontId="3" fillId="2" borderId="2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3" fillId="3" borderId="4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3" fillId="3" borderId="2" xfId="0" applyFont="1" applyFill="1" applyBorder="1" applyAlignment="1">
      <alignment/>
    </xf>
    <xf numFmtId="0" fontId="0" fillId="0" borderId="0" xfId="0" applyAlignment="1">
      <alignment horizontal="right"/>
    </xf>
    <xf numFmtId="49" fontId="2" fillId="4" borderId="0" xfId="0" applyNumberFormat="1" applyFont="1" applyFill="1" applyAlignment="1">
      <alignment horizontal="right"/>
    </xf>
    <xf numFmtId="49" fontId="2" fillId="4" borderId="0" xfId="0" applyNumberFormat="1" applyFont="1" applyFill="1" applyAlignment="1">
      <alignment horizontal="center"/>
    </xf>
    <xf numFmtId="49" fontId="2" fillId="4" borderId="0" xfId="0" applyNumberFormat="1" applyFont="1" applyFill="1" applyAlignment="1">
      <alignment/>
    </xf>
    <xf numFmtId="49" fontId="2" fillId="5" borderId="0" xfId="0" applyNumberFormat="1" applyFont="1" applyFill="1" applyAlignment="1">
      <alignment horizontal="right"/>
    </xf>
    <xf numFmtId="49" fontId="2" fillId="5" borderId="0" xfId="0" applyNumberFormat="1" applyFont="1" applyFill="1" applyAlignment="1">
      <alignment horizontal="center"/>
    </xf>
    <xf numFmtId="49" fontId="2" fillId="5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49" fontId="2" fillId="4" borderId="0" xfId="0" applyNumberFormat="1" applyFont="1" applyFill="1" applyAlignment="1">
      <alignment horizontal="left"/>
    </xf>
    <xf numFmtId="49" fontId="2" fillId="5" borderId="0" xfId="0" applyNumberFormat="1" applyFont="1" applyFill="1" applyAlignment="1">
      <alignment horizontal="left"/>
    </xf>
    <xf numFmtId="0" fontId="2" fillId="4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0" borderId="0" xfId="0" applyFont="1" applyAlignment="1">
      <alignment/>
    </xf>
    <xf numFmtId="0" fontId="3" fillId="5" borderId="1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/>
    </xf>
    <xf numFmtId="49" fontId="3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5" borderId="0" xfId="0" applyNumberFormat="1" applyFont="1" applyFill="1" applyAlignment="1">
      <alignment horizontal="right"/>
    </xf>
    <xf numFmtId="49" fontId="0" fillId="5" borderId="0" xfId="0" applyNumberFormat="1" applyFont="1" applyFill="1" applyAlignment="1">
      <alignment horizontal="center"/>
    </xf>
    <xf numFmtId="49" fontId="0" fillId="5" borderId="0" xfId="0" applyNumberFormat="1" applyFont="1" applyFill="1" applyAlignment="1">
      <alignment/>
    </xf>
    <xf numFmtId="49" fontId="0" fillId="5" borderId="0" xfId="0" applyNumberFormat="1" applyFont="1" applyFill="1" applyAlignment="1">
      <alignment horizontal="left"/>
    </xf>
    <xf numFmtId="0" fontId="0" fillId="5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49" fontId="0" fillId="4" borderId="0" xfId="0" applyNumberFormat="1" applyFont="1" applyFill="1" applyAlignment="1">
      <alignment horizontal="right"/>
    </xf>
    <xf numFmtId="49" fontId="0" fillId="4" borderId="0" xfId="0" applyNumberFormat="1" applyFont="1" applyFill="1" applyAlignment="1">
      <alignment horizontal="center"/>
    </xf>
    <xf numFmtId="49" fontId="0" fillId="4" borderId="0" xfId="0" applyNumberFormat="1" applyFont="1" applyFill="1" applyAlignment="1">
      <alignment/>
    </xf>
    <xf numFmtId="49" fontId="0" fillId="4" borderId="0" xfId="0" applyNumberFormat="1" applyFont="1" applyFill="1" applyAlignment="1">
      <alignment horizontal="left"/>
    </xf>
    <xf numFmtId="0" fontId="0" fillId="4" borderId="0" xfId="0" applyFont="1" applyFill="1" applyAlignment="1">
      <alignment horizontal="right"/>
    </xf>
    <xf numFmtId="49" fontId="8" fillId="0" borderId="0" xfId="0" applyNumberFormat="1" applyFont="1" applyAlignment="1">
      <alignment horizontal="center"/>
    </xf>
    <xf numFmtId="0" fontId="10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49" fontId="9" fillId="4" borderId="6" xfId="0" applyNumberFormat="1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 horizontal="center"/>
    </xf>
    <xf numFmtId="49" fontId="3" fillId="5" borderId="8" xfId="0" applyNumberFormat="1" applyFont="1" applyFill="1" applyBorder="1" applyAlignment="1">
      <alignment/>
    </xf>
    <xf numFmtId="0" fontId="3" fillId="5" borderId="9" xfId="0" applyFont="1" applyFill="1" applyBorder="1" applyAlignment="1">
      <alignment/>
    </xf>
    <xf numFmtId="49" fontId="3" fillId="5" borderId="3" xfId="0" applyNumberFormat="1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0" xfId="0" applyNumberFormat="1" applyFont="1" applyFill="1" applyBorder="1" applyAlignment="1">
      <alignment horizontal="left" indent="1"/>
    </xf>
    <xf numFmtId="0" fontId="3" fillId="5" borderId="10" xfId="0" applyFont="1" applyFill="1" applyBorder="1" applyAlignment="1">
      <alignment horizontal="center"/>
    </xf>
    <xf numFmtId="49" fontId="3" fillId="5" borderId="7" xfId="0" applyNumberFormat="1" applyFont="1" applyFill="1" applyBorder="1" applyAlignment="1">
      <alignment/>
    </xf>
    <xf numFmtId="0" fontId="4" fillId="6" borderId="7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6" borderId="1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10" xfId="0" applyFont="1" applyFill="1" applyBorder="1" applyAlignment="1">
      <alignment horizontal="center"/>
    </xf>
    <xf numFmtId="49" fontId="2" fillId="6" borderId="3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49" fontId="6" fillId="6" borderId="4" xfId="0" applyNumberFormat="1" applyFont="1" applyFill="1" applyBorder="1" applyAlignment="1">
      <alignment horizontal="center"/>
    </xf>
    <xf numFmtId="49" fontId="0" fillId="6" borderId="2" xfId="0" applyNumberFormat="1" applyFill="1" applyBorder="1" applyAlignment="1">
      <alignment horizontal="center"/>
    </xf>
    <xf numFmtId="49" fontId="0" fillId="6" borderId="2" xfId="0" applyNumberFormat="1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49" fontId="8" fillId="6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49" fontId="5" fillId="6" borderId="7" xfId="0" applyNumberFormat="1" applyFont="1" applyFill="1" applyBorder="1" applyAlignment="1">
      <alignment horizontal="left"/>
    </xf>
    <xf numFmtId="49" fontId="5" fillId="6" borderId="4" xfId="0" applyNumberFormat="1" applyFont="1" applyFill="1" applyBorder="1" applyAlignment="1">
      <alignment/>
    </xf>
    <xf numFmtId="49" fontId="6" fillId="6" borderId="5" xfId="0" applyNumberFormat="1" applyFont="1" applyFill="1" applyBorder="1" applyAlignment="1">
      <alignment horizontal="center"/>
    </xf>
    <xf numFmtId="49" fontId="6" fillId="6" borderId="8" xfId="0" applyNumberFormat="1" applyFont="1" applyFill="1" applyBorder="1" applyAlignment="1">
      <alignment horizontal="center"/>
    </xf>
    <xf numFmtId="49" fontId="5" fillId="6" borderId="7" xfId="0" applyNumberFormat="1" applyFont="1" applyFill="1" applyBorder="1" applyAlignment="1">
      <alignment horizontal="right" indent="1"/>
    </xf>
    <xf numFmtId="49" fontId="5" fillId="6" borderId="10" xfId="0" applyNumberFormat="1" applyFont="1" applyFill="1" applyBorder="1" applyAlignment="1">
      <alignment horizontal="center"/>
    </xf>
    <xf numFmtId="49" fontId="5" fillId="6" borderId="12" xfId="0" applyNumberFormat="1" applyFont="1" applyFill="1" applyBorder="1" applyAlignment="1">
      <alignment/>
    </xf>
    <xf numFmtId="49" fontId="6" fillId="6" borderId="13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49" fontId="6" fillId="6" borderId="9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>
      <alignment horizontal="right" indent="1"/>
    </xf>
    <xf numFmtId="49" fontId="6" fillId="6" borderId="9" xfId="0" applyNumberFormat="1" applyFont="1" applyFill="1" applyBorder="1" applyAlignment="1">
      <alignment horizontal="left" indent="1"/>
    </xf>
    <xf numFmtId="49" fontId="6" fillId="6" borderId="8" xfId="0" applyNumberFormat="1" applyFont="1" applyFill="1" applyBorder="1" applyAlignment="1">
      <alignment horizontal="left" indent="1"/>
    </xf>
    <xf numFmtId="49" fontId="3" fillId="5" borderId="6" xfId="0" applyNumberFormat="1" applyFont="1" applyFill="1" applyBorder="1" applyAlignment="1">
      <alignment horizontal="center"/>
    </xf>
    <xf numFmtId="49" fontId="2" fillId="6" borderId="6" xfId="0" applyNumberFormat="1" applyFont="1" applyFill="1" applyBorder="1" applyAlignment="1">
      <alignment horizontal="center"/>
    </xf>
    <xf numFmtId="49" fontId="0" fillId="6" borderId="1" xfId="0" applyNumberFormat="1" applyFont="1" applyFill="1" applyBorder="1" applyAlignment="1">
      <alignment horizontal="right"/>
    </xf>
    <xf numFmtId="49" fontId="2" fillId="6" borderId="2" xfId="0" applyNumberFormat="1" applyFont="1" applyFill="1" applyBorder="1" applyAlignment="1">
      <alignment horizontal="right"/>
    </xf>
    <xf numFmtId="49" fontId="10" fillId="0" borderId="1" xfId="0" applyNumberFormat="1" applyFont="1" applyBorder="1" applyAlignment="1">
      <alignment horizontal="center"/>
    </xf>
    <xf numFmtId="0" fontId="7" fillId="6" borderId="0" xfId="0" applyFont="1" applyFill="1" applyAlignment="1">
      <alignment/>
    </xf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49" fontId="9" fillId="6" borderId="0" xfId="0" applyNumberFormat="1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right"/>
    </xf>
    <xf numFmtId="49" fontId="2" fillId="6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5" fillId="6" borderId="0" xfId="0" applyFont="1" applyFill="1" applyBorder="1" applyAlignment="1">
      <alignment horizontal="center"/>
    </xf>
    <xf numFmtId="0" fontId="2" fillId="0" borderId="6" xfId="0" applyFont="1" applyBorder="1" applyAlignment="1" quotePrefix="1">
      <alignment horizontal="right"/>
    </xf>
    <xf numFmtId="49" fontId="3" fillId="6" borderId="5" xfId="0" applyNumberFormat="1" applyFont="1" applyFill="1" applyBorder="1" applyAlignment="1">
      <alignment horizontal="left" indent="1"/>
    </xf>
    <xf numFmtId="49" fontId="3" fillId="6" borderId="8" xfId="0" applyNumberFormat="1" applyFont="1" applyFill="1" applyBorder="1" applyAlignment="1">
      <alignment horizontal="right" indent="1"/>
    </xf>
    <xf numFmtId="49" fontId="3" fillId="6" borderId="13" xfId="0" applyNumberFormat="1" applyFont="1" applyFill="1" applyBorder="1" applyAlignment="1">
      <alignment horizontal="left" indent="1"/>
    </xf>
    <xf numFmtId="49" fontId="3" fillId="6" borderId="9" xfId="0" applyNumberFormat="1" applyFont="1" applyFill="1" applyBorder="1" applyAlignment="1">
      <alignment horizontal="right" indent="1"/>
    </xf>
    <xf numFmtId="0" fontId="8" fillId="6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" borderId="8" xfId="0" applyFont="1" applyFill="1" applyBorder="1" applyAlignment="1">
      <alignment/>
    </xf>
    <xf numFmtId="49" fontId="2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2" fillId="0" borderId="2" xfId="0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49" fontId="6" fillId="6" borderId="12" xfId="0" applyNumberFormat="1" applyFont="1" applyFill="1" applyBorder="1" applyAlignment="1">
      <alignment horizontal="center"/>
    </xf>
    <xf numFmtId="49" fontId="6" fillId="6" borderId="12" xfId="0" applyNumberFormat="1" applyFont="1" applyFill="1" applyBorder="1" applyAlignment="1">
      <alignment/>
    </xf>
    <xf numFmtId="0" fontId="3" fillId="2" borderId="3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49" fontId="2" fillId="6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49" fontId="6" fillId="6" borderId="13" xfId="0" applyNumberFormat="1" applyFont="1" applyFill="1" applyBorder="1" applyAlignment="1">
      <alignment horizontal="right"/>
    </xf>
    <xf numFmtId="0" fontId="5" fillId="6" borderId="12" xfId="0" applyNumberFormat="1" applyFont="1" applyFill="1" applyBorder="1" applyAlignment="1">
      <alignment horizontal="right"/>
    </xf>
    <xf numFmtId="0" fontId="5" fillId="6" borderId="9" xfId="0" applyNumberFormat="1" applyFont="1" applyFill="1" applyBorder="1" applyAlignment="1">
      <alignment horizontal="right"/>
    </xf>
    <xf numFmtId="0" fontId="2" fillId="0" borderId="0" xfId="0" applyFont="1" applyBorder="1" applyAlignment="1" quotePrefix="1">
      <alignment horizontal="right"/>
    </xf>
    <xf numFmtId="0" fontId="3" fillId="5" borderId="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6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vertical="center"/>
    </xf>
    <xf numFmtId="0" fontId="4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3" fillId="5" borderId="6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6" fillId="6" borderId="2" xfId="0" applyNumberFormat="1" applyFont="1" applyFill="1" applyBorder="1" applyAlignment="1">
      <alignment horizontal="center" vertical="center"/>
    </xf>
    <xf numFmtId="0" fontId="16" fillId="6" borderId="12" xfId="0" applyNumberFormat="1" applyFont="1" applyFill="1" applyBorder="1" applyAlignment="1">
      <alignment horizontal="center" vertical="center"/>
    </xf>
    <xf numFmtId="0" fontId="3" fillId="6" borderId="12" xfId="0" applyNumberFormat="1" applyFont="1" applyFill="1" applyBorder="1" applyAlignment="1">
      <alignment vertical="center"/>
    </xf>
    <xf numFmtId="49" fontId="3" fillId="5" borderId="2" xfId="0" applyNumberFormat="1" applyFont="1" applyFill="1" applyBorder="1" applyAlignment="1">
      <alignment vertical="center"/>
    </xf>
    <xf numFmtId="49" fontId="3" fillId="5" borderId="3" xfId="0" applyNumberFormat="1" applyFont="1" applyFill="1" applyBorder="1" applyAlignment="1">
      <alignment vertical="center"/>
    </xf>
    <xf numFmtId="0" fontId="4" fillId="7" borderId="4" xfId="0" applyFont="1" applyFill="1" applyBorder="1" applyAlignment="1">
      <alignment horizontal="center" vertical="center"/>
    </xf>
    <xf numFmtId="165" fontId="4" fillId="7" borderId="6" xfId="0" applyNumberFormat="1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6" xfId="0" applyNumberFormat="1" applyFont="1" applyFill="1" applyBorder="1" applyAlignment="1">
      <alignment vertical="center"/>
    </xf>
    <xf numFmtId="0" fontId="4" fillId="7" borderId="6" xfId="0" applyFont="1" applyFill="1" applyBorder="1" applyAlignment="1">
      <alignment vertical="center"/>
    </xf>
    <xf numFmtId="165" fontId="4" fillId="7" borderId="6" xfId="0" applyNumberFormat="1" applyFont="1" applyFill="1" applyBorder="1" applyAlignment="1">
      <alignment vertical="center"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49" fontId="1" fillId="7" borderId="0" xfId="0" applyNumberFormat="1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right" vertical="center"/>
    </xf>
    <xf numFmtId="0" fontId="4" fillId="0" borderId="6" xfId="0" applyNumberFormat="1" applyFont="1" applyBorder="1" applyAlignment="1">
      <alignment horizontal="right" vertical="center"/>
    </xf>
    <xf numFmtId="0" fontId="4" fillId="6" borderId="12" xfId="0" applyNumberFormat="1" applyFont="1" applyFill="1" applyBorder="1" applyAlignment="1">
      <alignment vertical="center"/>
    </xf>
    <xf numFmtId="0" fontId="4" fillId="6" borderId="2" xfId="0" applyNumberFormat="1" applyFont="1" applyFill="1" applyBorder="1" applyAlignment="1">
      <alignment vertical="center"/>
    </xf>
    <xf numFmtId="0" fontId="16" fillId="6" borderId="0" xfId="0" applyNumberFormat="1" applyFont="1" applyFill="1" applyBorder="1" applyAlignment="1">
      <alignment horizontal="center" vertical="center"/>
    </xf>
    <xf numFmtId="0" fontId="3" fillId="6" borderId="0" xfId="0" applyNumberFormat="1" applyFont="1" applyFill="1" applyBorder="1" applyAlignment="1">
      <alignment vertical="center"/>
    </xf>
    <xf numFmtId="0" fontId="4" fillId="6" borderId="0" xfId="0" applyNumberFormat="1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165" fontId="4" fillId="6" borderId="0" xfId="0" applyNumberFormat="1" applyFont="1" applyFill="1" applyBorder="1" applyAlignment="1">
      <alignment horizontal="center" vertical="center"/>
    </xf>
    <xf numFmtId="0" fontId="5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5" fillId="7" borderId="14" xfId="0" applyFont="1" applyFill="1" applyBorder="1" applyAlignment="1">
      <alignment horizontal="center"/>
    </xf>
    <xf numFmtId="0" fontId="0" fillId="6" borderId="0" xfId="0" applyNumberForma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17" fillId="7" borderId="6" xfId="0" applyFont="1" applyFill="1" applyBorder="1" applyAlignment="1">
      <alignment horizontal="center"/>
    </xf>
    <xf numFmtId="0" fontId="0" fillId="7" borderId="0" xfId="0" applyNumberFormat="1" applyFill="1" applyAlignment="1">
      <alignment horizontal="center"/>
    </xf>
    <xf numFmtId="0" fontId="2" fillId="6" borderId="0" xfId="0" applyNumberFormat="1" applyFont="1" applyFill="1" applyAlignment="1">
      <alignment horizontal="center"/>
    </xf>
    <xf numFmtId="0" fontId="7" fillId="6" borderId="0" xfId="0" applyNumberFormat="1" applyFont="1" applyFill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0" fillId="6" borderId="0" xfId="0" applyNumberFormat="1" applyFill="1" applyAlignment="1">
      <alignment horizontal="center"/>
    </xf>
    <xf numFmtId="0" fontId="0" fillId="0" borderId="0" xfId="0" applyNumberFormat="1" applyAlignment="1">
      <alignment horizontal="center"/>
    </xf>
    <xf numFmtId="0" fontId="4" fillId="6" borderId="0" xfId="0" applyNumberFormat="1" applyFont="1" applyFill="1" applyAlignment="1">
      <alignment/>
    </xf>
    <xf numFmtId="0" fontId="3" fillId="5" borderId="4" xfId="0" applyNumberFormat="1" applyFont="1" applyFill="1" applyBorder="1" applyAlignment="1">
      <alignment horizontal="right"/>
    </xf>
    <xf numFmtId="0" fontId="4" fillId="5" borderId="12" xfId="0" applyNumberFormat="1" applyFont="1" applyFill="1" applyBorder="1" applyAlignment="1">
      <alignment/>
    </xf>
    <xf numFmtId="0" fontId="5" fillId="6" borderId="4" xfId="0" applyNumberFormat="1" applyFont="1" applyFill="1" applyBorder="1" applyAlignment="1">
      <alignment horizontal="right"/>
    </xf>
    <xf numFmtId="0" fontId="5" fillId="6" borderId="12" xfId="0" applyNumberFormat="1" applyFont="1" applyFill="1" applyBorder="1" applyAlignment="1">
      <alignment horizontal="right"/>
    </xf>
    <xf numFmtId="0" fontId="0" fillId="6" borderId="0" xfId="0" applyNumberFormat="1" applyFill="1" applyAlignment="1">
      <alignment/>
    </xf>
    <xf numFmtId="0" fontId="17" fillId="7" borderId="6" xfId="0" applyFont="1" applyFill="1" applyBorder="1" applyAlignment="1">
      <alignment horizontal="center"/>
    </xf>
    <xf numFmtId="0" fontId="18" fillId="6" borderId="4" xfId="0" applyNumberFormat="1" applyFont="1" applyFill="1" applyBorder="1" applyAlignment="1">
      <alignment horizontal="center" vertical="center"/>
    </xf>
    <xf numFmtId="0" fontId="18" fillId="6" borderId="1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vertical="center"/>
    </xf>
    <xf numFmtId="0" fontId="19" fillId="6" borderId="0" xfId="0" applyFont="1" applyFill="1" applyAlignment="1">
      <alignment/>
    </xf>
    <xf numFmtId="0" fontId="5" fillId="6" borderId="2" xfId="0" applyNumberFormat="1" applyFont="1" applyFill="1" applyBorder="1" applyAlignment="1">
      <alignment vertical="center"/>
    </xf>
    <xf numFmtId="49" fontId="2" fillId="6" borderId="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center"/>
    </xf>
    <xf numFmtId="49" fontId="0" fillId="6" borderId="4" xfId="0" applyNumberFormat="1" applyFill="1" applyBorder="1" applyAlignment="1">
      <alignment/>
    </xf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/>
    </xf>
    <xf numFmtId="49" fontId="2" fillId="6" borderId="13" xfId="0" applyNumberFormat="1" applyFon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/>
    </xf>
    <xf numFmtId="49" fontId="2" fillId="6" borderId="15" xfId="0" applyNumberFormat="1" applyFont="1" applyFill="1" applyBorder="1" applyAlignment="1">
      <alignment horizontal="center"/>
    </xf>
    <xf numFmtId="49" fontId="0" fillId="6" borderId="4" xfId="0" applyNumberFormat="1" applyFill="1" applyBorder="1" applyAlignment="1">
      <alignment horizontal="right"/>
    </xf>
    <xf numFmtId="49" fontId="2" fillId="6" borderId="8" xfId="0" applyNumberFormat="1" applyFont="1" applyFill="1" applyBorder="1" applyAlignment="1">
      <alignment horizontal="right"/>
    </xf>
    <xf numFmtId="49" fontId="0" fillId="6" borderId="12" xfId="0" applyNumberFormat="1" applyFill="1" applyBorder="1" applyAlignment="1">
      <alignment horizontal="right"/>
    </xf>
    <xf numFmtId="49" fontId="2" fillId="6" borderId="9" xfId="0" applyNumberFormat="1" applyFont="1" applyFill="1" applyBorder="1" applyAlignment="1">
      <alignment horizontal="right"/>
    </xf>
    <xf numFmtId="49" fontId="0" fillId="6" borderId="0" xfId="0" applyNumberFormat="1" applyFill="1" applyBorder="1" applyAlignment="1">
      <alignment horizontal="right"/>
    </xf>
    <xf numFmtId="49" fontId="2" fillId="6" borderId="16" xfId="0" applyNumberFormat="1" applyFont="1" applyFill="1" applyBorder="1" applyAlignment="1">
      <alignment horizontal="right"/>
    </xf>
    <xf numFmtId="49" fontId="0" fillId="6" borderId="2" xfId="0" applyNumberFormat="1" applyFill="1" applyBorder="1" applyAlignment="1">
      <alignment horizontal="right"/>
    </xf>
    <xf numFmtId="49" fontId="2" fillId="6" borderId="3" xfId="0" applyNumberFormat="1" applyFont="1" applyFill="1" applyBorder="1" applyAlignment="1">
      <alignment horizontal="right"/>
    </xf>
    <xf numFmtId="0" fontId="20" fillId="6" borderId="9" xfId="0" applyNumberFormat="1" applyFont="1" applyFill="1" applyBorder="1" applyAlignment="1">
      <alignment horizontal="right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8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I34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3" max="3" width="10.57421875" style="0" customWidth="1"/>
    <col min="4" max="4" width="23.00390625" style="0" customWidth="1"/>
    <col min="5" max="5" width="21.421875" style="0" customWidth="1"/>
    <col min="6" max="6" width="10.421875" style="3" customWidth="1"/>
    <col min="7" max="7" width="29.00390625" style="0" customWidth="1"/>
    <col min="8" max="8" width="24.421875" style="0" customWidth="1"/>
  </cols>
  <sheetData>
    <row r="1" ht="15.75">
      <c r="F1" s="1"/>
    </row>
    <row r="2" spans="2:9" ht="15">
      <c r="B2" s="2"/>
      <c r="C2" s="3"/>
      <c r="F2" s="58" t="s">
        <v>289</v>
      </c>
      <c r="H2" s="123"/>
      <c r="I2" s="124"/>
    </row>
    <row r="3" spans="2:9" ht="15">
      <c r="B3" s="2"/>
      <c r="C3" s="3"/>
      <c r="F3" s="58" t="s">
        <v>170</v>
      </c>
      <c r="H3" s="127" t="s">
        <v>83</v>
      </c>
      <c r="I3" s="110" t="s">
        <v>288</v>
      </c>
    </row>
    <row r="4" spans="2:9" ht="15">
      <c r="B4" s="2"/>
      <c r="C4" s="3"/>
      <c r="F4" s="58" t="s">
        <v>144</v>
      </c>
      <c r="H4" s="127" t="s">
        <v>77</v>
      </c>
      <c r="I4" s="110" t="s">
        <v>287</v>
      </c>
    </row>
    <row r="5" spans="3:9" ht="15" customHeight="1">
      <c r="C5" s="3"/>
      <c r="H5" s="127" t="s">
        <v>78</v>
      </c>
      <c r="I5" s="110" t="s">
        <v>286</v>
      </c>
    </row>
    <row r="6" spans="2:9" ht="15">
      <c r="B6" s="11" t="s">
        <v>2</v>
      </c>
      <c r="C6" s="3"/>
      <c r="I6" s="4"/>
    </row>
    <row r="7" spans="2:9" ht="12.75">
      <c r="B7" s="6" t="s">
        <v>3</v>
      </c>
      <c r="C7" s="7" t="s">
        <v>4</v>
      </c>
      <c r="D7" s="8" t="s">
        <v>5</v>
      </c>
      <c r="E7" s="9" t="s">
        <v>6</v>
      </c>
      <c r="F7" s="7" t="s">
        <v>7</v>
      </c>
      <c r="G7" s="8" t="s">
        <v>8</v>
      </c>
      <c r="H7" s="8" t="s">
        <v>9</v>
      </c>
      <c r="I7" s="10" t="s">
        <v>10</v>
      </c>
    </row>
    <row r="8" spans="1:9" ht="15" customHeight="1">
      <c r="A8" s="111" t="s">
        <v>112</v>
      </c>
      <c r="B8" s="112" t="s">
        <v>14</v>
      </c>
      <c r="C8" s="89" t="s">
        <v>50</v>
      </c>
      <c r="D8" s="90" t="s">
        <v>172</v>
      </c>
      <c r="E8" s="90" t="s">
        <v>173</v>
      </c>
      <c r="F8" s="89" t="s">
        <v>30</v>
      </c>
      <c r="G8" s="90" t="s">
        <v>44</v>
      </c>
      <c r="H8" s="90" t="s">
        <v>58</v>
      </c>
      <c r="I8" s="82" t="s">
        <v>84</v>
      </c>
    </row>
    <row r="9" spans="1:9" ht="15" customHeight="1">
      <c r="A9" s="111" t="s">
        <v>113</v>
      </c>
      <c r="B9" s="112" t="s">
        <v>15</v>
      </c>
      <c r="C9" s="89" t="s">
        <v>43</v>
      </c>
      <c r="D9" s="90" t="s">
        <v>174</v>
      </c>
      <c r="E9" s="90" t="s">
        <v>175</v>
      </c>
      <c r="F9" s="89" t="s">
        <v>30</v>
      </c>
      <c r="G9" s="90" t="s">
        <v>41</v>
      </c>
      <c r="H9" s="90" t="s">
        <v>42</v>
      </c>
      <c r="I9" s="82" t="s">
        <v>85</v>
      </c>
    </row>
    <row r="10" spans="1:9" ht="15" customHeight="1">
      <c r="A10" s="111" t="s">
        <v>114</v>
      </c>
      <c r="B10" s="112" t="s">
        <v>16</v>
      </c>
      <c r="C10" s="89" t="s">
        <v>43</v>
      </c>
      <c r="D10" s="90" t="s">
        <v>176</v>
      </c>
      <c r="E10" s="90" t="s">
        <v>177</v>
      </c>
      <c r="F10" s="89" t="s">
        <v>30</v>
      </c>
      <c r="G10" s="90" t="s">
        <v>178</v>
      </c>
      <c r="H10" s="90" t="s">
        <v>179</v>
      </c>
      <c r="I10" s="82" t="s">
        <v>89</v>
      </c>
    </row>
    <row r="11" spans="1:9" ht="15" customHeight="1">
      <c r="A11" s="111" t="s">
        <v>115</v>
      </c>
      <c r="B11" s="112" t="s">
        <v>18</v>
      </c>
      <c r="C11" s="89" t="s">
        <v>43</v>
      </c>
      <c r="D11" s="90" t="s">
        <v>90</v>
      </c>
      <c r="E11" s="90" t="s">
        <v>180</v>
      </c>
      <c r="F11" s="89" t="s">
        <v>30</v>
      </c>
      <c r="G11" s="90" t="s">
        <v>55</v>
      </c>
      <c r="H11" s="90" t="s">
        <v>42</v>
      </c>
      <c r="I11" s="82" t="s">
        <v>91</v>
      </c>
    </row>
    <row r="12" spans="1:9" ht="15" customHeight="1">
      <c r="A12" s="111" t="s">
        <v>116</v>
      </c>
      <c r="B12" s="112" t="s">
        <v>19</v>
      </c>
      <c r="C12" s="89" t="s">
        <v>38</v>
      </c>
      <c r="D12" s="90" t="s">
        <v>181</v>
      </c>
      <c r="E12" s="90" t="s">
        <v>182</v>
      </c>
      <c r="F12" s="89" t="s">
        <v>30</v>
      </c>
      <c r="G12" s="90" t="s">
        <v>44</v>
      </c>
      <c r="H12" s="90" t="s">
        <v>39</v>
      </c>
      <c r="I12" s="82" t="s">
        <v>92</v>
      </c>
    </row>
    <row r="13" spans="1:9" ht="15" customHeight="1">
      <c r="A13" s="111" t="s">
        <v>117</v>
      </c>
      <c r="B13" s="112" t="s">
        <v>20</v>
      </c>
      <c r="C13" s="89" t="s">
        <v>46</v>
      </c>
      <c r="D13" s="90" t="s">
        <v>183</v>
      </c>
      <c r="E13" s="90" t="s">
        <v>184</v>
      </c>
      <c r="F13" s="89" t="s">
        <v>36</v>
      </c>
      <c r="G13" s="90" t="s">
        <v>184</v>
      </c>
      <c r="H13" s="90" t="s">
        <v>185</v>
      </c>
      <c r="I13" s="82" t="s">
        <v>93</v>
      </c>
    </row>
    <row r="14" spans="1:9" ht="15" customHeight="1">
      <c r="A14" s="111" t="s">
        <v>118</v>
      </c>
      <c r="B14" s="112" t="s">
        <v>186</v>
      </c>
      <c r="C14" s="89" t="s">
        <v>54</v>
      </c>
      <c r="D14" s="90" t="s">
        <v>94</v>
      </c>
      <c r="E14" s="90" t="s">
        <v>187</v>
      </c>
      <c r="F14" s="89" t="s">
        <v>30</v>
      </c>
      <c r="G14" s="90" t="s">
        <v>95</v>
      </c>
      <c r="H14" s="90" t="s">
        <v>96</v>
      </c>
      <c r="I14" s="82" t="s">
        <v>97</v>
      </c>
    </row>
    <row r="15" spans="1:9" ht="15" customHeight="1">
      <c r="A15" s="111" t="s">
        <v>119</v>
      </c>
      <c r="B15" s="112" t="s">
        <v>49</v>
      </c>
      <c r="C15" s="89" t="s">
        <v>38</v>
      </c>
      <c r="D15" s="90" t="s">
        <v>188</v>
      </c>
      <c r="E15" s="90" t="s">
        <v>189</v>
      </c>
      <c r="F15" s="89" t="s">
        <v>30</v>
      </c>
      <c r="G15" s="90" t="s">
        <v>48</v>
      </c>
      <c r="H15" s="90" t="s">
        <v>39</v>
      </c>
      <c r="I15" s="82" t="s">
        <v>98</v>
      </c>
    </row>
    <row r="16" spans="1:9" ht="15" customHeight="1">
      <c r="A16" s="111" t="s">
        <v>120</v>
      </c>
      <c r="B16" s="112" t="s">
        <v>52</v>
      </c>
      <c r="C16" s="89" t="s">
        <v>38</v>
      </c>
      <c r="D16" s="90" t="s">
        <v>190</v>
      </c>
      <c r="E16" s="90" t="s">
        <v>191</v>
      </c>
      <c r="F16" s="89" t="s">
        <v>30</v>
      </c>
      <c r="G16" s="90" t="s">
        <v>103</v>
      </c>
      <c r="H16" s="90" t="s">
        <v>39</v>
      </c>
      <c r="I16" s="82" t="s">
        <v>99</v>
      </c>
    </row>
    <row r="17" spans="1:9" ht="15" customHeight="1">
      <c r="A17" s="111" t="s">
        <v>121</v>
      </c>
      <c r="B17" s="112" t="s">
        <v>53</v>
      </c>
      <c r="C17" s="89" t="s">
        <v>54</v>
      </c>
      <c r="D17" s="90" t="s">
        <v>86</v>
      </c>
      <c r="E17" s="90" t="s">
        <v>87</v>
      </c>
      <c r="F17" s="89" t="s">
        <v>30</v>
      </c>
      <c r="G17" s="90" t="s">
        <v>87</v>
      </c>
      <c r="H17" s="90" t="s">
        <v>88</v>
      </c>
      <c r="I17" s="82" t="s">
        <v>102</v>
      </c>
    </row>
    <row r="18" spans="1:9" ht="15" customHeight="1">
      <c r="A18" s="111" t="s">
        <v>122</v>
      </c>
      <c r="B18" s="112" t="s">
        <v>56</v>
      </c>
      <c r="C18" s="89" t="s">
        <v>46</v>
      </c>
      <c r="D18" s="90" t="s">
        <v>192</v>
      </c>
      <c r="E18" s="90" t="s">
        <v>193</v>
      </c>
      <c r="F18" s="89" t="s">
        <v>30</v>
      </c>
      <c r="G18" s="90" t="s">
        <v>194</v>
      </c>
      <c r="H18" s="90" t="s">
        <v>195</v>
      </c>
      <c r="I18" s="82" t="s">
        <v>104</v>
      </c>
    </row>
    <row r="19" spans="1:9" ht="15" customHeight="1">
      <c r="A19" s="111" t="s">
        <v>123</v>
      </c>
      <c r="B19" s="112" t="s">
        <v>57</v>
      </c>
      <c r="C19" s="89" t="s">
        <v>46</v>
      </c>
      <c r="D19" s="90" t="s">
        <v>196</v>
      </c>
      <c r="E19" s="90" t="s">
        <v>197</v>
      </c>
      <c r="F19" s="89" t="s">
        <v>198</v>
      </c>
      <c r="G19" s="90" t="s">
        <v>199</v>
      </c>
      <c r="H19" s="90" t="s">
        <v>200</v>
      </c>
      <c r="I19" s="82" t="s">
        <v>106</v>
      </c>
    </row>
    <row r="20" spans="1:9" ht="15" customHeight="1">
      <c r="A20" s="111" t="s">
        <v>124</v>
      </c>
      <c r="B20" s="112" t="s">
        <v>202</v>
      </c>
      <c r="C20" s="89" t="s">
        <v>38</v>
      </c>
      <c r="D20" s="90" t="s">
        <v>203</v>
      </c>
      <c r="E20" s="90" t="s">
        <v>204</v>
      </c>
      <c r="F20" s="89" t="s">
        <v>30</v>
      </c>
      <c r="G20" s="90" t="s">
        <v>48</v>
      </c>
      <c r="H20" s="90" t="s">
        <v>205</v>
      </c>
      <c r="I20" s="82" t="s">
        <v>201</v>
      </c>
    </row>
    <row r="21" spans="1:9" ht="15" customHeight="1">
      <c r="A21" s="111" t="s">
        <v>125</v>
      </c>
      <c r="B21" s="112" t="s">
        <v>59</v>
      </c>
      <c r="C21" s="89" t="s">
        <v>46</v>
      </c>
      <c r="D21" s="90" t="s">
        <v>100</v>
      </c>
      <c r="E21" s="90" t="s">
        <v>101</v>
      </c>
      <c r="F21" s="89" t="s">
        <v>30</v>
      </c>
      <c r="G21" s="90" t="s">
        <v>48</v>
      </c>
      <c r="H21" s="90" t="s">
        <v>51</v>
      </c>
      <c r="I21" s="82" t="s">
        <v>138</v>
      </c>
    </row>
    <row r="22" spans="1:9" ht="15" customHeight="1">
      <c r="A22" s="111" t="s">
        <v>126</v>
      </c>
      <c r="B22" s="112" t="s">
        <v>60</v>
      </c>
      <c r="C22" s="89" t="s">
        <v>46</v>
      </c>
      <c r="D22" s="90" t="s">
        <v>107</v>
      </c>
      <c r="E22" s="90" t="s">
        <v>108</v>
      </c>
      <c r="F22" s="89" t="s">
        <v>30</v>
      </c>
      <c r="G22" s="90" t="s">
        <v>48</v>
      </c>
      <c r="H22" s="90" t="s">
        <v>206</v>
      </c>
      <c r="I22" s="82" t="s">
        <v>110</v>
      </c>
    </row>
    <row r="23" spans="1:9" ht="15" customHeight="1">
      <c r="A23" s="111" t="s">
        <v>127</v>
      </c>
      <c r="B23" s="112" t="s">
        <v>61</v>
      </c>
      <c r="C23" s="89" t="s">
        <v>43</v>
      </c>
      <c r="D23" s="90" t="s">
        <v>67</v>
      </c>
      <c r="E23" s="90" t="s">
        <v>105</v>
      </c>
      <c r="F23" s="89" t="s">
        <v>30</v>
      </c>
      <c r="G23" s="90" t="s">
        <v>47</v>
      </c>
      <c r="H23" s="90" t="s">
        <v>68</v>
      </c>
      <c r="I23" s="82" t="s">
        <v>145</v>
      </c>
    </row>
    <row r="24" spans="1:9" ht="15" customHeight="1">
      <c r="A24" s="111" t="s">
        <v>128</v>
      </c>
      <c r="B24" s="112" t="s">
        <v>62</v>
      </c>
      <c r="C24" s="89" t="s">
        <v>46</v>
      </c>
      <c r="D24" s="90" t="s">
        <v>207</v>
      </c>
      <c r="E24" s="90" t="s">
        <v>208</v>
      </c>
      <c r="F24" s="89" t="s">
        <v>30</v>
      </c>
      <c r="G24" s="90" t="s">
        <v>47</v>
      </c>
      <c r="H24" s="90" t="s">
        <v>45</v>
      </c>
      <c r="I24" s="82" t="s">
        <v>146</v>
      </c>
    </row>
    <row r="25" spans="1:9" ht="15" customHeight="1">
      <c r="A25" s="111" t="s">
        <v>129</v>
      </c>
      <c r="B25" s="112" t="s">
        <v>63</v>
      </c>
      <c r="C25" s="89" t="s">
        <v>38</v>
      </c>
      <c r="D25" s="90" t="s">
        <v>209</v>
      </c>
      <c r="E25" s="90" t="s">
        <v>210</v>
      </c>
      <c r="F25" s="89" t="s">
        <v>30</v>
      </c>
      <c r="G25" s="90" t="s">
        <v>48</v>
      </c>
      <c r="H25" s="90" t="s">
        <v>211</v>
      </c>
      <c r="I25" s="82" t="s">
        <v>147</v>
      </c>
    </row>
    <row r="26" spans="1:9" ht="15" customHeight="1">
      <c r="A26" s="111" t="s">
        <v>130</v>
      </c>
      <c r="B26" s="112" t="s">
        <v>64</v>
      </c>
      <c r="C26" s="89" t="s">
        <v>46</v>
      </c>
      <c r="D26" s="90" t="s">
        <v>213</v>
      </c>
      <c r="E26" s="90" t="s">
        <v>214</v>
      </c>
      <c r="F26" s="89" t="s">
        <v>30</v>
      </c>
      <c r="G26" s="90" t="s">
        <v>41</v>
      </c>
      <c r="H26" s="90" t="s">
        <v>65</v>
      </c>
      <c r="I26" s="82" t="s">
        <v>212</v>
      </c>
    </row>
    <row r="27" spans="1:9" ht="15" customHeight="1">
      <c r="A27" s="111" t="s">
        <v>131</v>
      </c>
      <c r="B27" s="112" t="s">
        <v>66</v>
      </c>
      <c r="C27" s="89" t="s">
        <v>54</v>
      </c>
      <c r="D27" s="90" t="s">
        <v>216</v>
      </c>
      <c r="E27" s="90" t="s">
        <v>217</v>
      </c>
      <c r="F27" s="89" t="s">
        <v>30</v>
      </c>
      <c r="G27" s="90" t="s">
        <v>41</v>
      </c>
      <c r="H27" s="90" t="s">
        <v>96</v>
      </c>
      <c r="I27" s="82" t="s">
        <v>215</v>
      </c>
    </row>
    <row r="28" spans="1:9" ht="15" customHeight="1">
      <c r="A28" s="111" t="s">
        <v>132</v>
      </c>
      <c r="B28" s="112" t="s">
        <v>69</v>
      </c>
      <c r="C28" s="89" t="s">
        <v>43</v>
      </c>
      <c r="D28" s="90" t="s">
        <v>219</v>
      </c>
      <c r="E28" s="90" t="s">
        <v>220</v>
      </c>
      <c r="F28" s="89" t="s">
        <v>30</v>
      </c>
      <c r="G28" s="90" t="s">
        <v>55</v>
      </c>
      <c r="H28" s="90" t="s">
        <v>179</v>
      </c>
      <c r="I28" s="82" t="s">
        <v>218</v>
      </c>
    </row>
    <row r="29" spans="1:9" ht="15" customHeight="1">
      <c r="A29" s="111" t="s">
        <v>133</v>
      </c>
      <c r="B29" s="112" t="s">
        <v>283</v>
      </c>
      <c r="C29" s="89" t="s">
        <v>40</v>
      </c>
      <c r="D29" s="90" t="s">
        <v>284</v>
      </c>
      <c r="E29" s="90" t="s">
        <v>285</v>
      </c>
      <c r="F29" s="89" t="s">
        <v>228</v>
      </c>
      <c r="G29" s="90" t="s">
        <v>199</v>
      </c>
      <c r="H29" s="90" t="s">
        <v>200</v>
      </c>
      <c r="I29" s="82" t="s">
        <v>221</v>
      </c>
    </row>
    <row r="30" spans="1:9" ht="15" customHeight="1">
      <c r="A30" s="111" t="s">
        <v>134</v>
      </c>
      <c r="B30" s="112" t="s">
        <v>70</v>
      </c>
      <c r="C30" s="89" t="s">
        <v>79</v>
      </c>
      <c r="D30" s="90" t="s">
        <v>222</v>
      </c>
      <c r="E30" s="90" t="s">
        <v>223</v>
      </c>
      <c r="F30" s="89" t="s">
        <v>198</v>
      </c>
      <c r="G30" s="90" t="s">
        <v>199</v>
      </c>
      <c r="H30" s="90" t="s">
        <v>224</v>
      </c>
      <c r="I30" s="82" t="s">
        <v>225</v>
      </c>
    </row>
    <row r="31" spans="1:9" ht="15" customHeight="1">
      <c r="A31" s="111" t="s">
        <v>135</v>
      </c>
      <c r="B31" s="112" t="s">
        <v>72</v>
      </c>
      <c r="C31" s="89" t="s">
        <v>79</v>
      </c>
      <c r="D31" s="90" t="s">
        <v>226</v>
      </c>
      <c r="E31" s="90" t="s">
        <v>227</v>
      </c>
      <c r="F31" s="89" t="s">
        <v>228</v>
      </c>
      <c r="G31" s="90" t="s">
        <v>229</v>
      </c>
      <c r="H31" s="90" t="s">
        <v>230</v>
      </c>
      <c r="I31" s="82" t="s">
        <v>231</v>
      </c>
    </row>
    <row r="32" spans="1:9" ht="15" customHeight="1">
      <c r="A32" s="111" t="s">
        <v>136</v>
      </c>
      <c r="B32" s="112" t="s">
        <v>74</v>
      </c>
      <c r="C32" s="89" t="s">
        <v>169</v>
      </c>
      <c r="D32" s="90" t="s">
        <v>232</v>
      </c>
      <c r="E32" s="90" t="s">
        <v>233</v>
      </c>
      <c r="F32" s="89" t="s">
        <v>30</v>
      </c>
      <c r="G32" s="90" t="s">
        <v>234</v>
      </c>
      <c r="H32" s="90" t="s">
        <v>235</v>
      </c>
      <c r="I32" s="82" t="s">
        <v>236</v>
      </c>
    </row>
    <row r="33" spans="1:9" ht="15" customHeight="1">
      <c r="A33" s="111" t="s">
        <v>137</v>
      </c>
      <c r="B33" s="112" t="s">
        <v>76</v>
      </c>
      <c r="C33" s="89" t="s">
        <v>169</v>
      </c>
      <c r="D33" s="90" t="s">
        <v>237</v>
      </c>
      <c r="E33" s="90" t="s">
        <v>238</v>
      </c>
      <c r="F33" s="89" t="s">
        <v>30</v>
      </c>
      <c r="G33" s="90" t="s">
        <v>41</v>
      </c>
      <c r="H33" s="90" t="s">
        <v>230</v>
      </c>
      <c r="I33" s="82" t="s">
        <v>239</v>
      </c>
    </row>
    <row r="34" spans="1:9" ht="15" customHeight="1">
      <c r="A34" s="111" t="s">
        <v>139</v>
      </c>
      <c r="B34" s="112" t="s">
        <v>109</v>
      </c>
      <c r="C34" s="89" t="s">
        <v>71</v>
      </c>
      <c r="D34" s="90" t="s">
        <v>240</v>
      </c>
      <c r="E34" s="90" t="s">
        <v>241</v>
      </c>
      <c r="F34" s="89" t="s">
        <v>30</v>
      </c>
      <c r="G34" s="90" t="s">
        <v>75</v>
      </c>
      <c r="H34" s="90" t="s">
        <v>73</v>
      </c>
      <c r="I34" s="82" t="s">
        <v>242</v>
      </c>
    </row>
  </sheetData>
  <printOptions horizontalCentered="1"/>
  <pageMargins left="0.3937007874015748" right="0" top="0" bottom="0" header="0" footer="0"/>
  <pageSetup fitToHeight="2" horizontalDpi="360" verticalDpi="36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22"/>
  </sheetPr>
  <dimension ref="A1:I34"/>
  <sheetViews>
    <sheetView workbookViewId="0" topLeftCell="A1">
      <selection activeCell="A7" sqref="A7"/>
    </sheetView>
  </sheetViews>
  <sheetFormatPr defaultColWidth="9.140625" defaultRowHeight="12.75"/>
  <cols>
    <col min="1" max="1" width="7.421875" style="51" bestFit="1" customWidth="1"/>
    <col min="2" max="2" width="4.421875" style="0" customWidth="1"/>
    <col min="3" max="3" width="8.140625" style="0" customWidth="1"/>
    <col min="4" max="4" width="21.140625" style="0" customWidth="1"/>
    <col min="5" max="5" width="20.7109375" style="0" customWidth="1"/>
    <col min="6" max="6" width="10.00390625" style="0" customWidth="1"/>
    <col min="7" max="7" width="27.7109375" style="0" customWidth="1"/>
    <col min="8" max="8" width="24.421875" style="3" customWidth="1"/>
  </cols>
  <sheetData>
    <row r="1" spans="5:6" ht="15.75">
      <c r="E1" s="1"/>
      <c r="F1" s="1"/>
    </row>
    <row r="2" spans="2:6" ht="15">
      <c r="B2" s="2"/>
      <c r="C2" s="3"/>
      <c r="E2" s="122" t="str">
        <f>'Rally Startlist'!$F2</f>
        <v>OTEPÄÄ WINTER RALLY 2012</v>
      </c>
      <c r="F2" s="122"/>
    </row>
    <row r="3" spans="2:6" ht="15">
      <c r="B3" s="2"/>
      <c r="C3" s="3"/>
      <c r="E3" s="58" t="str">
        <f>'Rally Startlist'!$F3</f>
        <v>4.02.2012</v>
      </c>
      <c r="F3" s="58"/>
    </row>
    <row r="4" spans="2:6" ht="15">
      <c r="B4" s="2"/>
      <c r="C4" s="3"/>
      <c r="E4" s="58" t="str">
        <f>'Rally Startlist'!$F4</f>
        <v>Otepää</v>
      </c>
      <c r="F4" s="58"/>
    </row>
    <row r="5" ht="15" customHeight="1">
      <c r="C5" s="3"/>
    </row>
    <row r="6" spans="1:9" ht="15">
      <c r="A6" s="32"/>
      <c r="B6" s="153" t="s">
        <v>111</v>
      </c>
      <c r="C6" s="3"/>
      <c r="H6"/>
      <c r="I6" s="154"/>
    </row>
    <row r="7" spans="1:9" ht="12.75">
      <c r="A7" s="155" t="s">
        <v>11</v>
      </c>
      <c r="B7" s="144" t="s">
        <v>3</v>
      </c>
      <c r="C7" s="7" t="s">
        <v>4</v>
      </c>
      <c r="D7" s="8" t="s">
        <v>5</v>
      </c>
      <c r="E7" s="9" t="s">
        <v>6</v>
      </c>
      <c r="F7" s="8"/>
      <c r="G7" s="8" t="s">
        <v>8</v>
      </c>
      <c r="H7" s="8" t="s">
        <v>9</v>
      </c>
      <c r="I7" s="143" t="s">
        <v>1</v>
      </c>
    </row>
    <row r="8" spans="1:9" ht="15" customHeight="1">
      <c r="A8" s="156" t="s">
        <v>112</v>
      </c>
      <c r="B8" s="157">
        <v>27</v>
      </c>
      <c r="C8" s="141" t="s">
        <v>169</v>
      </c>
      <c r="D8" s="142" t="s">
        <v>237</v>
      </c>
      <c r="E8" s="142" t="s">
        <v>238</v>
      </c>
      <c r="F8" s="141" t="s">
        <v>30</v>
      </c>
      <c r="G8" s="142" t="s">
        <v>41</v>
      </c>
      <c r="H8" s="142" t="s">
        <v>230</v>
      </c>
      <c r="I8" s="158" t="str">
        <f>VLOOKUP(B8,RallyResults!B:P,10,FALSE)</f>
        <v>40.39,4</v>
      </c>
    </row>
    <row r="9" spans="1:9" ht="15" customHeight="1">
      <c r="A9" s="156" t="s">
        <v>113</v>
      </c>
      <c r="B9" s="157">
        <v>7</v>
      </c>
      <c r="C9" s="141" t="s">
        <v>46</v>
      </c>
      <c r="D9" s="142" t="s">
        <v>183</v>
      </c>
      <c r="E9" s="142" t="s">
        <v>184</v>
      </c>
      <c r="F9" s="141" t="s">
        <v>36</v>
      </c>
      <c r="G9" s="142" t="s">
        <v>184</v>
      </c>
      <c r="H9" s="142" t="s">
        <v>185</v>
      </c>
      <c r="I9" s="158" t="str">
        <f>VLOOKUP(B9,RallyResults!B:P,10,FALSE)</f>
        <v>43.10,1</v>
      </c>
    </row>
    <row r="10" spans="1:9" ht="15" customHeight="1">
      <c r="A10" s="156" t="s">
        <v>114</v>
      </c>
      <c r="B10" s="157">
        <v>6</v>
      </c>
      <c r="C10" s="141" t="s">
        <v>38</v>
      </c>
      <c r="D10" s="142" t="s">
        <v>181</v>
      </c>
      <c r="E10" s="142" t="s">
        <v>182</v>
      </c>
      <c r="F10" s="141" t="s">
        <v>30</v>
      </c>
      <c r="G10" s="142" t="s">
        <v>44</v>
      </c>
      <c r="H10" s="142" t="s">
        <v>39</v>
      </c>
      <c r="I10" s="158" t="str">
        <f>VLOOKUP(B10,RallyResults!B:P,10,FALSE)</f>
        <v>43.39,7</v>
      </c>
    </row>
    <row r="11" spans="1:9" ht="15" customHeight="1">
      <c r="A11" s="156" t="s">
        <v>115</v>
      </c>
      <c r="B11" s="157">
        <v>9</v>
      </c>
      <c r="C11" s="141" t="s">
        <v>38</v>
      </c>
      <c r="D11" s="142" t="s">
        <v>188</v>
      </c>
      <c r="E11" s="142" t="s">
        <v>189</v>
      </c>
      <c r="F11" s="141" t="s">
        <v>30</v>
      </c>
      <c r="G11" s="142" t="s">
        <v>48</v>
      </c>
      <c r="H11" s="142" t="s">
        <v>39</v>
      </c>
      <c r="I11" s="158" t="str">
        <f>VLOOKUP(B11,RallyResults!B:P,10,FALSE)</f>
        <v>46.03,5</v>
      </c>
    </row>
    <row r="12" spans="1:9" ht="15" customHeight="1">
      <c r="A12" s="156" t="s">
        <v>116</v>
      </c>
      <c r="B12" s="157">
        <v>12</v>
      </c>
      <c r="C12" s="141" t="s">
        <v>46</v>
      </c>
      <c r="D12" s="142" t="s">
        <v>192</v>
      </c>
      <c r="E12" s="142" t="s">
        <v>193</v>
      </c>
      <c r="F12" s="141" t="s">
        <v>30</v>
      </c>
      <c r="G12" s="142" t="s">
        <v>194</v>
      </c>
      <c r="H12" s="142" t="s">
        <v>195</v>
      </c>
      <c r="I12" s="158" t="str">
        <f>VLOOKUP(B12,RallyResults!B:P,10,FALSE)</f>
        <v>46.11,0</v>
      </c>
    </row>
    <row r="13" spans="1:9" ht="15" customHeight="1">
      <c r="A13" s="156" t="s">
        <v>117</v>
      </c>
      <c r="B13" s="157">
        <v>11</v>
      </c>
      <c r="C13" s="141" t="s">
        <v>54</v>
      </c>
      <c r="D13" s="142" t="s">
        <v>86</v>
      </c>
      <c r="E13" s="142" t="s">
        <v>87</v>
      </c>
      <c r="F13" s="141" t="s">
        <v>30</v>
      </c>
      <c r="G13" s="142" t="s">
        <v>87</v>
      </c>
      <c r="H13" s="142" t="s">
        <v>88</v>
      </c>
      <c r="I13" s="158" t="str">
        <f>VLOOKUP(B13,RallyResults!B:P,10,FALSE)</f>
        <v>46.58,8</v>
      </c>
    </row>
    <row r="14" spans="1:9" ht="15" customHeight="1">
      <c r="A14" s="156" t="s">
        <v>118</v>
      </c>
      <c r="B14" s="157">
        <v>20</v>
      </c>
      <c r="C14" s="141" t="s">
        <v>38</v>
      </c>
      <c r="D14" s="142" t="s">
        <v>209</v>
      </c>
      <c r="E14" s="142" t="s">
        <v>210</v>
      </c>
      <c r="F14" s="141" t="s">
        <v>30</v>
      </c>
      <c r="G14" s="142" t="s">
        <v>48</v>
      </c>
      <c r="H14" s="142" t="s">
        <v>211</v>
      </c>
      <c r="I14" s="158" t="str">
        <f>VLOOKUP(B14,RallyResults!B:P,10,FALSE)</f>
        <v>47.30,3</v>
      </c>
    </row>
    <row r="15" spans="1:9" ht="15" customHeight="1">
      <c r="A15" s="156" t="s">
        <v>119</v>
      </c>
      <c r="B15" s="157">
        <v>21</v>
      </c>
      <c r="C15" s="141" t="s">
        <v>46</v>
      </c>
      <c r="D15" s="142" t="s">
        <v>213</v>
      </c>
      <c r="E15" s="142" t="s">
        <v>214</v>
      </c>
      <c r="F15" s="141" t="s">
        <v>30</v>
      </c>
      <c r="G15" s="142" t="s">
        <v>41</v>
      </c>
      <c r="H15" s="142" t="s">
        <v>65</v>
      </c>
      <c r="I15" s="158" t="str">
        <f>VLOOKUP(B15,RallyResults!B:P,10,FALSE)</f>
        <v>47.57,6</v>
      </c>
    </row>
    <row r="16" spans="1:9" ht="15" customHeight="1">
      <c r="A16" s="156" t="s">
        <v>120</v>
      </c>
      <c r="B16" s="157">
        <v>10</v>
      </c>
      <c r="C16" s="141" t="s">
        <v>38</v>
      </c>
      <c r="D16" s="142" t="s">
        <v>190</v>
      </c>
      <c r="E16" s="142" t="s">
        <v>191</v>
      </c>
      <c r="F16" s="141" t="s">
        <v>30</v>
      </c>
      <c r="G16" s="142" t="s">
        <v>103</v>
      </c>
      <c r="H16" s="142" t="s">
        <v>39</v>
      </c>
      <c r="I16" s="158" t="str">
        <f>VLOOKUP(B16,RallyResults!B:P,10,FALSE)</f>
        <v>48.23,9</v>
      </c>
    </row>
    <row r="17" spans="1:9" ht="15" customHeight="1">
      <c r="A17" s="156" t="s">
        <v>121</v>
      </c>
      <c r="B17" s="157">
        <v>15</v>
      </c>
      <c r="C17" s="141" t="s">
        <v>38</v>
      </c>
      <c r="D17" s="142" t="s">
        <v>203</v>
      </c>
      <c r="E17" s="142" t="s">
        <v>204</v>
      </c>
      <c r="F17" s="141" t="s">
        <v>30</v>
      </c>
      <c r="G17" s="142" t="s">
        <v>48</v>
      </c>
      <c r="H17" s="142" t="s">
        <v>205</v>
      </c>
      <c r="I17" s="158" t="str">
        <f>VLOOKUP(B17,RallyResults!B:P,10,FALSE)</f>
        <v>48.59,4</v>
      </c>
    </row>
    <row r="18" spans="1:9" ht="15" customHeight="1">
      <c r="A18" s="156" t="s">
        <v>122</v>
      </c>
      <c r="B18" s="157">
        <v>24</v>
      </c>
      <c r="C18" s="141" t="s">
        <v>79</v>
      </c>
      <c r="D18" s="142" t="s">
        <v>222</v>
      </c>
      <c r="E18" s="142" t="s">
        <v>223</v>
      </c>
      <c r="F18" s="141" t="s">
        <v>198</v>
      </c>
      <c r="G18" s="142" t="s">
        <v>199</v>
      </c>
      <c r="H18" s="142" t="s">
        <v>224</v>
      </c>
      <c r="I18" s="158" t="str">
        <f>VLOOKUP(B18,RallyResults!B:P,10,FALSE)</f>
        <v>52.27,8</v>
      </c>
    </row>
    <row r="19" spans="1:9" ht="15" customHeight="1">
      <c r="A19" s="156" t="s">
        <v>123</v>
      </c>
      <c r="B19" s="157">
        <v>18</v>
      </c>
      <c r="C19" s="141" t="s">
        <v>43</v>
      </c>
      <c r="D19" s="142" t="s">
        <v>67</v>
      </c>
      <c r="E19" s="142" t="s">
        <v>105</v>
      </c>
      <c r="F19" s="141" t="s">
        <v>30</v>
      </c>
      <c r="G19" s="142"/>
      <c r="H19" s="142" t="s">
        <v>68</v>
      </c>
      <c r="I19" s="158" t="str">
        <f>VLOOKUP(B19,RallyResults!B:P,10,FALSE)</f>
        <v>52.53,7</v>
      </c>
    </row>
    <row r="20" spans="1:9" ht="15" customHeight="1">
      <c r="A20" s="156" t="s">
        <v>124</v>
      </c>
      <c r="B20" s="157">
        <v>19</v>
      </c>
      <c r="C20" s="141" t="s">
        <v>46</v>
      </c>
      <c r="D20" s="142" t="s">
        <v>207</v>
      </c>
      <c r="E20" s="142" t="s">
        <v>208</v>
      </c>
      <c r="F20" s="141" t="s">
        <v>30</v>
      </c>
      <c r="G20" s="142" t="s">
        <v>47</v>
      </c>
      <c r="H20" s="142" t="s">
        <v>45</v>
      </c>
      <c r="I20" s="158" t="str">
        <f>VLOOKUP(B20,RallyResults!B:P,10,FALSE)</f>
        <v>54.33,9</v>
      </c>
    </row>
    <row r="21" spans="1:9" ht="15" customHeight="1">
      <c r="A21" s="156" t="s">
        <v>125</v>
      </c>
      <c r="B21" s="157">
        <v>42</v>
      </c>
      <c r="C21" s="141" t="s">
        <v>40</v>
      </c>
      <c r="D21" s="142" t="s">
        <v>284</v>
      </c>
      <c r="E21" s="142" t="s">
        <v>285</v>
      </c>
      <c r="F21" s="141" t="s">
        <v>228</v>
      </c>
      <c r="G21" s="142" t="s">
        <v>199</v>
      </c>
      <c r="H21" s="142" t="s">
        <v>200</v>
      </c>
      <c r="I21" s="158" t="str">
        <f>VLOOKUP(B21,RallyResults!B:P,10,FALSE)</f>
        <v>57.35,4</v>
      </c>
    </row>
    <row r="22" spans="1:9" ht="15" customHeight="1">
      <c r="A22" s="156" t="s">
        <v>126</v>
      </c>
      <c r="B22" s="157">
        <v>8</v>
      </c>
      <c r="C22" s="141" t="s">
        <v>54</v>
      </c>
      <c r="D22" s="142" t="s">
        <v>94</v>
      </c>
      <c r="E22" s="142" t="s">
        <v>187</v>
      </c>
      <c r="F22" s="141" t="s">
        <v>30</v>
      </c>
      <c r="G22" s="142" t="s">
        <v>95</v>
      </c>
      <c r="H22" s="142" t="s">
        <v>96</v>
      </c>
      <c r="I22" s="158" t="str">
        <f>VLOOKUP(B22,RallyResults!B:P,10,FALSE)</f>
        <v>57.36,4</v>
      </c>
    </row>
    <row r="23" spans="1:9" ht="15" customHeight="1">
      <c r="A23" s="156" t="s">
        <v>127</v>
      </c>
      <c r="B23" s="157">
        <v>26</v>
      </c>
      <c r="C23" s="141" t="s">
        <v>169</v>
      </c>
      <c r="D23" s="142" t="s">
        <v>232</v>
      </c>
      <c r="E23" s="142" t="s">
        <v>233</v>
      </c>
      <c r="F23" s="141" t="s">
        <v>30</v>
      </c>
      <c r="G23" s="142" t="s">
        <v>234</v>
      </c>
      <c r="H23" s="142" t="s">
        <v>235</v>
      </c>
      <c r="I23" s="158" t="str">
        <f>VLOOKUP(B23,RallyResults!B:P,10,FALSE)</f>
        <v> 1:01.58,5</v>
      </c>
    </row>
    <row r="24" spans="1:9" ht="15" customHeight="1">
      <c r="A24" s="156" t="s">
        <v>128</v>
      </c>
      <c r="B24" s="157">
        <v>28</v>
      </c>
      <c r="C24" s="141" t="s">
        <v>71</v>
      </c>
      <c r="D24" s="142" t="s">
        <v>240</v>
      </c>
      <c r="E24" s="142" t="s">
        <v>241</v>
      </c>
      <c r="F24" s="141" t="s">
        <v>30</v>
      </c>
      <c r="G24" s="142" t="s">
        <v>75</v>
      </c>
      <c r="H24" s="142" t="s">
        <v>73</v>
      </c>
      <c r="I24" s="158" t="str">
        <f>VLOOKUP(B24,RallyResults!B:P,10,FALSE)</f>
        <v> 1:19.05,8</v>
      </c>
    </row>
    <row r="25" spans="1:9" ht="15" customHeight="1">
      <c r="A25" s="156" t="s">
        <v>129</v>
      </c>
      <c r="B25" s="157">
        <v>16</v>
      </c>
      <c r="C25" s="141" t="s">
        <v>46</v>
      </c>
      <c r="D25" s="142" t="s">
        <v>100</v>
      </c>
      <c r="E25" s="142" t="s">
        <v>101</v>
      </c>
      <c r="F25" s="141" t="s">
        <v>30</v>
      </c>
      <c r="G25" s="142" t="s">
        <v>48</v>
      </c>
      <c r="H25" s="142" t="s">
        <v>51</v>
      </c>
      <c r="I25" s="158" t="str">
        <f>VLOOKUP(B25,RallyResults!B:P,10,FALSE)</f>
        <v> 1:31.22,9</v>
      </c>
    </row>
    <row r="26" spans="1:9" ht="15" customHeight="1">
      <c r="A26" s="156" t="s">
        <v>130</v>
      </c>
      <c r="B26" s="157">
        <v>25</v>
      </c>
      <c r="C26" s="141" t="s">
        <v>79</v>
      </c>
      <c r="D26" s="142" t="s">
        <v>226</v>
      </c>
      <c r="E26" s="142" t="s">
        <v>227</v>
      </c>
      <c r="F26" s="141" t="s">
        <v>228</v>
      </c>
      <c r="G26" s="142" t="s">
        <v>229</v>
      </c>
      <c r="H26" s="142" t="s">
        <v>230</v>
      </c>
      <c r="I26" s="158" t="str">
        <f>VLOOKUP(B26,RallyResults!B:P,10,FALSE)</f>
        <v> 1:33.15,2</v>
      </c>
    </row>
    <row r="27" spans="1:9" ht="15" customHeight="1">
      <c r="A27" s="156" t="s">
        <v>131</v>
      </c>
      <c r="B27" s="157">
        <v>17</v>
      </c>
      <c r="C27" s="141" t="s">
        <v>46</v>
      </c>
      <c r="D27" s="142" t="s">
        <v>107</v>
      </c>
      <c r="E27" s="142" t="s">
        <v>108</v>
      </c>
      <c r="F27" s="141" t="s">
        <v>30</v>
      </c>
      <c r="G27" s="142" t="s">
        <v>48</v>
      </c>
      <c r="H27" s="142" t="s">
        <v>206</v>
      </c>
      <c r="I27" s="158" t="str">
        <f>VLOOKUP(B27,RallyResults!B:P,10,FALSE)</f>
        <v> 1:49.58,1</v>
      </c>
    </row>
    <row r="28" spans="1:9" ht="15" customHeight="1">
      <c r="A28" s="156" t="s">
        <v>132</v>
      </c>
      <c r="B28" s="157">
        <v>5</v>
      </c>
      <c r="C28" s="141" t="s">
        <v>43</v>
      </c>
      <c r="D28" s="142" t="s">
        <v>90</v>
      </c>
      <c r="E28" s="142" t="s">
        <v>180</v>
      </c>
      <c r="F28" s="141" t="s">
        <v>30</v>
      </c>
      <c r="G28" s="142" t="s">
        <v>55</v>
      </c>
      <c r="H28" s="142" t="s">
        <v>42</v>
      </c>
      <c r="I28" s="158" t="str">
        <f>VLOOKUP(B28,RallyResults!B:P,10,FALSE)</f>
        <v> 1:51.24,9</v>
      </c>
    </row>
    <row r="29" spans="1:9" ht="15" customHeight="1">
      <c r="A29" s="156"/>
      <c r="B29" s="157">
        <v>1</v>
      </c>
      <c r="C29" s="141" t="s">
        <v>50</v>
      </c>
      <c r="D29" s="142" t="s">
        <v>172</v>
      </c>
      <c r="E29" s="142" t="s">
        <v>173</v>
      </c>
      <c r="F29" s="141" t="s">
        <v>30</v>
      </c>
      <c r="G29" s="142" t="s">
        <v>44</v>
      </c>
      <c r="H29" s="142" t="s">
        <v>58</v>
      </c>
      <c r="I29" s="242" t="s">
        <v>753</v>
      </c>
    </row>
    <row r="30" spans="1:9" ht="15" customHeight="1">
      <c r="A30" s="156"/>
      <c r="B30" s="157">
        <v>2</v>
      </c>
      <c r="C30" s="141" t="s">
        <v>43</v>
      </c>
      <c r="D30" s="142" t="s">
        <v>174</v>
      </c>
      <c r="E30" s="142" t="s">
        <v>175</v>
      </c>
      <c r="F30" s="141" t="s">
        <v>30</v>
      </c>
      <c r="G30" s="142"/>
      <c r="H30" s="142" t="s">
        <v>42</v>
      </c>
      <c r="I30" s="242" t="s">
        <v>753</v>
      </c>
    </row>
    <row r="31" spans="1:9" ht="15" customHeight="1">
      <c r="A31" s="156"/>
      <c r="B31" s="157">
        <v>3</v>
      </c>
      <c r="C31" s="141" t="s">
        <v>43</v>
      </c>
      <c r="D31" s="142" t="s">
        <v>176</v>
      </c>
      <c r="E31" s="142" t="s">
        <v>177</v>
      </c>
      <c r="F31" s="141" t="s">
        <v>30</v>
      </c>
      <c r="G31" s="142" t="s">
        <v>178</v>
      </c>
      <c r="H31" s="142" t="s">
        <v>179</v>
      </c>
      <c r="I31" s="242" t="s">
        <v>753</v>
      </c>
    </row>
    <row r="32" spans="1:9" ht="15" customHeight="1">
      <c r="A32" s="156"/>
      <c r="B32" s="157">
        <v>14</v>
      </c>
      <c r="C32" s="141" t="s">
        <v>38</v>
      </c>
      <c r="D32" s="142" t="s">
        <v>196</v>
      </c>
      <c r="E32" s="142" t="s">
        <v>197</v>
      </c>
      <c r="F32" s="141" t="s">
        <v>198</v>
      </c>
      <c r="G32" s="142" t="s">
        <v>199</v>
      </c>
      <c r="H32" s="142" t="s">
        <v>200</v>
      </c>
      <c r="I32" s="242" t="s">
        <v>753</v>
      </c>
    </row>
    <row r="33" spans="1:9" ht="15" customHeight="1">
      <c r="A33" s="156"/>
      <c r="B33" s="157">
        <v>22</v>
      </c>
      <c r="C33" s="141" t="s">
        <v>54</v>
      </c>
      <c r="D33" s="142" t="s">
        <v>216</v>
      </c>
      <c r="E33" s="142" t="s">
        <v>217</v>
      </c>
      <c r="F33" s="141" t="s">
        <v>30</v>
      </c>
      <c r="G33" s="142" t="s">
        <v>41</v>
      </c>
      <c r="H33" s="142" t="s">
        <v>96</v>
      </c>
      <c r="I33" s="242" t="s">
        <v>753</v>
      </c>
    </row>
    <row r="34" spans="1:9" ht="15" customHeight="1">
      <c r="A34" s="156"/>
      <c r="B34" s="157">
        <v>23</v>
      </c>
      <c r="C34" s="141" t="s">
        <v>40</v>
      </c>
      <c r="D34" s="142" t="s">
        <v>219</v>
      </c>
      <c r="E34" s="142" t="s">
        <v>220</v>
      </c>
      <c r="F34" s="141" t="s">
        <v>30</v>
      </c>
      <c r="G34" s="142" t="s">
        <v>55</v>
      </c>
      <c r="H34" s="142" t="s">
        <v>179</v>
      </c>
      <c r="I34" s="242" t="s">
        <v>753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>
    <tabColor indexed="14"/>
  </sheetPr>
  <dimension ref="A1:G16"/>
  <sheetViews>
    <sheetView workbookViewId="0" topLeftCell="A1">
      <selection activeCell="E16" sqref="E16"/>
    </sheetView>
  </sheetViews>
  <sheetFormatPr defaultColWidth="9.140625" defaultRowHeight="12.75"/>
  <cols>
    <col min="1" max="1" width="5.8515625" style="171" customWidth="1"/>
    <col min="2" max="2" width="28.00390625" style="92" bestFit="1" customWidth="1"/>
    <col min="3" max="5" width="8.8515625" style="92" customWidth="1"/>
    <col min="6" max="7" width="9.140625" style="92" customWidth="1"/>
  </cols>
  <sheetData>
    <row r="1" spans="1:5" ht="15.75">
      <c r="A1" s="223" t="s">
        <v>281</v>
      </c>
      <c r="B1" s="91"/>
      <c r="C1" s="94"/>
      <c r="E1" s="91"/>
    </row>
    <row r="2" spans="1:5" ht="15">
      <c r="A2" s="170"/>
      <c r="B2" s="91"/>
      <c r="C2" s="132" t="str">
        <f>'Sprint Startlist'!$F2</f>
        <v>Rallisprint “Otepää Talv 2012”</v>
      </c>
      <c r="E2" s="91"/>
    </row>
    <row r="3" spans="1:5" ht="15">
      <c r="A3" s="170"/>
      <c r="B3" s="91"/>
      <c r="C3" s="132" t="str">
        <f>'Sprint Startlist'!$F3</f>
        <v>4.02.2012</v>
      </c>
      <c r="E3" s="91"/>
    </row>
    <row r="4" spans="1:5" ht="15">
      <c r="A4" s="170"/>
      <c r="B4" s="91"/>
      <c r="C4" s="132" t="str">
        <f>'Sprint Startlist'!$F4</f>
        <v>Otepää</v>
      </c>
      <c r="E4" s="91"/>
    </row>
    <row r="5" spans="1:5" ht="12.75">
      <c r="A5" s="170"/>
      <c r="B5" s="91"/>
      <c r="C5" s="91"/>
      <c r="D5" s="91"/>
      <c r="E5" s="91"/>
    </row>
    <row r="6" spans="1:5" ht="12.75">
      <c r="A6" s="160" t="s">
        <v>12</v>
      </c>
      <c r="B6" s="68" t="s">
        <v>13</v>
      </c>
      <c r="C6" s="109" t="s">
        <v>14</v>
      </c>
      <c r="D6" s="109" t="s">
        <v>15</v>
      </c>
      <c r="E6" s="172">
        <v>3</v>
      </c>
    </row>
    <row r="7" spans="1:7" ht="19.5" customHeight="1">
      <c r="A7" s="220">
        <v>29</v>
      </c>
      <c r="B7" s="222" t="str">
        <f>CONCATENATE(VLOOKUP(A7,'Sprint Startlist'!B:E,3,FALSE),"/",VLOOKUP(A7,'Sprint Startlist'!B:E,4,FALSE))</f>
        <v>Valters Liepins/Janis Teteris</v>
      </c>
      <c r="C7" s="165" t="s">
        <v>368</v>
      </c>
      <c r="D7" s="165"/>
      <c r="E7" s="165"/>
      <c r="F7"/>
      <c r="G7"/>
    </row>
    <row r="8" spans="1:7" ht="19.5" customHeight="1">
      <c r="A8" s="220">
        <v>31</v>
      </c>
      <c r="B8" s="222" t="str">
        <f>CONCATENATE(VLOOKUP(A8,'Sprint Startlist'!B:E,3,FALSE),"/",VLOOKUP(A8,'Sprint Startlist'!B:E,4,FALSE))</f>
        <v>Gert Ilves/</v>
      </c>
      <c r="C8" s="165" t="s">
        <v>369</v>
      </c>
      <c r="D8" s="165" t="s">
        <v>499</v>
      </c>
      <c r="E8" s="165" t="s">
        <v>605</v>
      </c>
      <c r="F8"/>
      <c r="G8"/>
    </row>
    <row r="9" spans="1:7" ht="19.5" customHeight="1">
      <c r="A9" s="220">
        <v>32</v>
      </c>
      <c r="B9" s="222" t="str">
        <f>CONCATENATE(VLOOKUP(A9,'Sprint Startlist'!B:E,3,FALSE),"/",VLOOKUP(A9,'Sprint Startlist'!B:E,4,FALSE))</f>
        <v>Imre Reisin/</v>
      </c>
      <c r="C9" s="165"/>
      <c r="D9" s="165"/>
      <c r="E9" s="165"/>
      <c r="F9"/>
      <c r="G9"/>
    </row>
    <row r="10" spans="1:7" ht="19.5" customHeight="1">
      <c r="A10" s="220">
        <v>33</v>
      </c>
      <c r="B10" s="222" t="str">
        <f>CONCATENATE(VLOOKUP(A10,'Sprint Startlist'!B:E,3,FALSE),"/",VLOOKUP(A10,'Sprint Startlist'!B:E,4,FALSE))</f>
        <v>Inger Tuur/</v>
      </c>
      <c r="C10" s="165" t="s">
        <v>344</v>
      </c>
      <c r="D10" s="165" t="s">
        <v>500</v>
      </c>
      <c r="E10" s="165" t="s">
        <v>606</v>
      </c>
      <c r="F10"/>
      <c r="G10"/>
    </row>
    <row r="11" spans="1:7" ht="19.5" customHeight="1">
      <c r="A11" s="220">
        <v>34</v>
      </c>
      <c r="B11" s="222" t="str">
        <f>CONCATENATE(VLOOKUP(A11,'Sprint Startlist'!B:E,3,FALSE),"/",VLOOKUP(A11,'Sprint Startlist'!B:E,4,FALSE))</f>
        <v>Tarvo Mardiste/</v>
      </c>
      <c r="C11" s="165" t="s">
        <v>370</v>
      </c>
      <c r="D11" s="165" t="s">
        <v>501</v>
      </c>
      <c r="E11" s="165" t="s">
        <v>607</v>
      </c>
      <c r="F11"/>
      <c r="G11"/>
    </row>
    <row r="12" spans="1:7" ht="19.5" customHeight="1">
      <c r="A12" s="221">
        <v>35</v>
      </c>
      <c r="B12" s="222" t="str">
        <f>CONCATENATE(VLOOKUP(A12,'Sprint Startlist'!B:E,3,FALSE),"/",VLOOKUP(A12,'Sprint Startlist'!B:E,4,FALSE))</f>
        <v>Margus Jamnes/</v>
      </c>
      <c r="C12" s="165"/>
      <c r="D12" s="165" t="s">
        <v>503</v>
      </c>
      <c r="E12" s="165" t="s">
        <v>608</v>
      </c>
      <c r="F12"/>
      <c r="G12"/>
    </row>
    <row r="13" spans="1:7" ht="19.5" customHeight="1">
      <c r="A13" s="221">
        <v>36</v>
      </c>
      <c r="B13" s="222" t="str">
        <f>CONCATENATE(VLOOKUP(A13,'Sprint Startlist'!B:E,3,FALSE),"/",VLOOKUP(A13,'Sprint Startlist'!B:E,4,FALSE))</f>
        <v>Tanel Müürsepp/Rivo Hell</v>
      </c>
      <c r="C13" s="165" t="s">
        <v>346</v>
      </c>
      <c r="D13" s="165" t="s">
        <v>502</v>
      </c>
      <c r="E13" s="165" t="s">
        <v>604</v>
      </c>
      <c r="F13"/>
      <c r="G13"/>
    </row>
    <row r="14" spans="1:7" ht="19.5" customHeight="1">
      <c r="A14" s="221">
        <v>37</v>
      </c>
      <c r="B14" s="222" t="str">
        <f>CONCATENATE(VLOOKUP(A14,'Sprint Startlist'!B:E,3,FALSE),"/",VLOOKUP(A14,'Sprint Startlist'!B:E,4,FALSE))</f>
        <v>Kristen Kelement/Timo Kasesalu</v>
      </c>
      <c r="C14" s="165" t="s">
        <v>371</v>
      </c>
      <c r="D14" s="165" t="s">
        <v>504</v>
      </c>
      <c r="E14" s="165" t="s">
        <v>609</v>
      </c>
      <c r="F14"/>
      <c r="G14"/>
    </row>
    <row r="15" spans="1:7" ht="19.5" customHeight="1">
      <c r="A15" s="221">
        <v>38</v>
      </c>
      <c r="B15" s="222" t="str">
        <f>CONCATENATE(VLOOKUP(A15,'Sprint Startlist'!B:E,3,FALSE),"/",VLOOKUP(A15,'Sprint Startlist'!B:E,4,FALSE))</f>
        <v>Tiit Rattasep/Ain Heiskonen</v>
      </c>
      <c r="C15" s="165" t="s">
        <v>345</v>
      </c>
      <c r="D15" s="165" t="s">
        <v>505</v>
      </c>
      <c r="E15" s="165" t="s">
        <v>610</v>
      </c>
      <c r="F15"/>
      <c r="G15"/>
    </row>
    <row r="16" spans="1:7" ht="19.5" customHeight="1">
      <c r="A16" s="221">
        <v>41</v>
      </c>
      <c r="B16" s="224" t="str">
        <f>CONCATENATE(VLOOKUP(A16,'Sprint Startlist'!B:E,3,FALSE),"/",VLOOKUP(A16,'Sprint Startlist'!B:E,4,FALSE))</f>
        <v>Girts Vitins/Janis Teteris</v>
      </c>
      <c r="C16" s="165" t="s">
        <v>372</v>
      </c>
      <c r="D16" s="165"/>
      <c r="E16" s="165"/>
      <c r="F16"/>
      <c r="G1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39"/>
  </sheetPr>
  <dimension ref="A1:I31"/>
  <sheetViews>
    <sheetView workbookViewId="0" topLeftCell="A1">
      <selection activeCell="A7" sqref="A7"/>
    </sheetView>
  </sheetViews>
  <sheetFormatPr defaultColWidth="9.140625" defaultRowHeight="12.75"/>
  <cols>
    <col min="1" max="1" width="5.28125" style="32" customWidth="1"/>
    <col min="2" max="2" width="6.00390625" style="0" customWidth="1"/>
    <col min="3" max="3" width="12.28125" style="0" customWidth="1"/>
    <col min="4" max="4" width="22.140625" style="0" customWidth="1"/>
    <col min="5" max="5" width="20.57421875" style="0" customWidth="1"/>
    <col min="6" max="6" width="10.421875" style="3" customWidth="1"/>
    <col min="7" max="7" width="27.421875" style="0" customWidth="1"/>
    <col min="8" max="8" width="24.421875" style="0" customWidth="1"/>
  </cols>
  <sheetData>
    <row r="1" ht="15.75">
      <c r="F1" s="1"/>
    </row>
    <row r="2" spans="2:9" ht="15">
      <c r="B2" s="2"/>
      <c r="C2" s="3"/>
      <c r="F2" s="132" t="s">
        <v>171</v>
      </c>
      <c r="H2" s="123"/>
      <c r="I2" s="124"/>
    </row>
    <row r="3" spans="2:9" ht="15">
      <c r="B3" s="2"/>
      <c r="C3" s="3"/>
      <c r="F3" s="93" t="str">
        <f>'Rally Startlist'!$F3</f>
        <v>4.02.2012</v>
      </c>
      <c r="H3" s="159"/>
      <c r="I3" s="124"/>
    </row>
    <row r="4" spans="2:9" ht="15">
      <c r="B4" s="2"/>
      <c r="C4" s="3"/>
      <c r="F4" s="93" t="str">
        <f>'Rally Startlist'!$F4</f>
        <v>Otepää</v>
      </c>
      <c r="H4" s="159"/>
      <c r="I4" s="124"/>
    </row>
    <row r="5" spans="3:9" ht="15" customHeight="1">
      <c r="C5" s="3"/>
      <c r="H5" s="159"/>
      <c r="I5" s="124"/>
    </row>
    <row r="6" spans="2:9" ht="15">
      <c r="B6" s="11" t="s">
        <v>2</v>
      </c>
      <c r="C6" s="3"/>
      <c r="I6" s="4"/>
    </row>
    <row r="7" spans="2:9" ht="12.75">
      <c r="B7" s="6" t="s">
        <v>3</v>
      </c>
      <c r="C7" s="7" t="s">
        <v>4</v>
      </c>
      <c r="D7" s="8" t="s">
        <v>5</v>
      </c>
      <c r="E7" s="9" t="s">
        <v>6</v>
      </c>
      <c r="F7" s="7" t="s">
        <v>7</v>
      </c>
      <c r="G7" s="8" t="s">
        <v>8</v>
      </c>
      <c r="H7" s="8" t="s">
        <v>9</v>
      </c>
      <c r="I7" s="10" t="s">
        <v>10</v>
      </c>
    </row>
    <row r="8" spans="1:9" ht="15" customHeight="1">
      <c r="A8" s="111" t="s">
        <v>112</v>
      </c>
      <c r="B8" s="162">
        <v>2</v>
      </c>
      <c r="C8" s="89" t="s">
        <v>243</v>
      </c>
      <c r="D8" s="90" t="s">
        <v>174</v>
      </c>
      <c r="E8" s="90" t="s">
        <v>175</v>
      </c>
      <c r="F8" s="89" t="s">
        <v>30</v>
      </c>
      <c r="G8" s="90" t="s">
        <v>41</v>
      </c>
      <c r="H8" s="90" t="s">
        <v>42</v>
      </c>
      <c r="I8" s="82" t="s">
        <v>85</v>
      </c>
    </row>
    <row r="9" spans="1:9" ht="15" customHeight="1">
      <c r="A9" s="111" t="s">
        <v>113</v>
      </c>
      <c r="B9" s="162">
        <v>3</v>
      </c>
      <c r="C9" s="89" t="s">
        <v>142</v>
      </c>
      <c r="D9" s="90" t="s">
        <v>176</v>
      </c>
      <c r="E9" s="90" t="s">
        <v>177</v>
      </c>
      <c r="F9" s="89" t="s">
        <v>30</v>
      </c>
      <c r="G9" s="90" t="s">
        <v>178</v>
      </c>
      <c r="H9" s="90" t="s">
        <v>179</v>
      </c>
      <c r="I9" s="82" t="s">
        <v>89</v>
      </c>
    </row>
    <row r="10" spans="1:9" ht="15" customHeight="1">
      <c r="A10" s="111" t="s">
        <v>114</v>
      </c>
      <c r="B10" s="162">
        <v>5</v>
      </c>
      <c r="C10" s="89" t="s">
        <v>243</v>
      </c>
      <c r="D10" s="90" t="s">
        <v>90</v>
      </c>
      <c r="E10" s="90" t="s">
        <v>180</v>
      </c>
      <c r="F10" s="89" t="s">
        <v>30</v>
      </c>
      <c r="G10" s="90" t="s">
        <v>55</v>
      </c>
      <c r="H10" s="90" t="s">
        <v>42</v>
      </c>
      <c r="I10" s="82" t="s">
        <v>91</v>
      </c>
    </row>
    <row r="11" spans="1:9" ht="15" customHeight="1">
      <c r="A11" s="111" t="s">
        <v>115</v>
      </c>
      <c r="B11" s="162">
        <v>10</v>
      </c>
      <c r="C11" s="89" t="s">
        <v>142</v>
      </c>
      <c r="D11" s="90" t="s">
        <v>190</v>
      </c>
      <c r="E11" s="90" t="s">
        <v>191</v>
      </c>
      <c r="F11" s="89" t="s">
        <v>30</v>
      </c>
      <c r="G11" s="90" t="s">
        <v>103</v>
      </c>
      <c r="H11" s="90" t="s">
        <v>39</v>
      </c>
      <c r="I11" s="82" t="s">
        <v>99</v>
      </c>
    </row>
    <row r="12" spans="1:9" ht="15" customHeight="1">
      <c r="A12" s="111" t="s">
        <v>116</v>
      </c>
      <c r="B12" s="162">
        <v>14</v>
      </c>
      <c r="C12" s="89" t="s">
        <v>142</v>
      </c>
      <c r="D12" s="90" t="s">
        <v>196</v>
      </c>
      <c r="E12" s="90" t="s">
        <v>197</v>
      </c>
      <c r="F12" s="89" t="s">
        <v>198</v>
      </c>
      <c r="G12" s="90" t="s">
        <v>199</v>
      </c>
      <c r="H12" s="90" t="s">
        <v>200</v>
      </c>
      <c r="I12" s="82" t="s">
        <v>106</v>
      </c>
    </row>
    <row r="13" spans="1:9" ht="15" customHeight="1">
      <c r="A13" s="111" t="s">
        <v>117</v>
      </c>
      <c r="B13" s="162">
        <v>17</v>
      </c>
      <c r="C13" s="89" t="s">
        <v>142</v>
      </c>
      <c r="D13" s="90" t="s">
        <v>107</v>
      </c>
      <c r="E13" s="90" t="s">
        <v>108</v>
      </c>
      <c r="F13" s="89" t="s">
        <v>30</v>
      </c>
      <c r="G13" s="90" t="s">
        <v>48</v>
      </c>
      <c r="H13" s="90" t="s">
        <v>206</v>
      </c>
      <c r="I13" s="82" t="s">
        <v>110</v>
      </c>
    </row>
    <row r="14" spans="1:9" ht="15" customHeight="1">
      <c r="A14" s="111" t="s">
        <v>118</v>
      </c>
      <c r="B14" s="162">
        <v>19</v>
      </c>
      <c r="C14" s="89" t="s">
        <v>142</v>
      </c>
      <c r="D14" s="90" t="s">
        <v>207</v>
      </c>
      <c r="E14" s="90" t="s">
        <v>208</v>
      </c>
      <c r="F14" s="89" t="s">
        <v>30</v>
      </c>
      <c r="G14" s="90" t="s">
        <v>47</v>
      </c>
      <c r="H14" s="90" t="s">
        <v>45</v>
      </c>
      <c r="I14" s="82" t="s">
        <v>146</v>
      </c>
    </row>
    <row r="15" spans="1:9" ht="15" customHeight="1">
      <c r="A15" s="111" t="s">
        <v>119</v>
      </c>
      <c r="B15" s="162">
        <v>23</v>
      </c>
      <c r="C15" s="89" t="s">
        <v>243</v>
      </c>
      <c r="D15" s="90" t="s">
        <v>219</v>
      </c>
      <c r="E15" s="90" t="s">
        <v>220</v>
      </c>
      <c r="F15" s="89" t="s">
        <v>30</v>
      </c>
      <c r="G15" s="90" t="s">
        <v>55</v>
      </c>
      <c r="H15" s="90" t="s">
        <v>179</v>
      </c>
      <c r="I15" s="82" t="s">
        <v>218</v>
      </c>
    </row>
    <row r="16" spans="1:9" ht="15" customHeight="1">
      <c r="A16" s="111" t="s">
        <v>120</v>
      </c>
      <c r="B16" s="162">
        <v>42</v>
      </c>
      <c r="C16" s="89" t="s">
        <v>142</v>
      </c>
      <c r="D16" s="90" t="s">
        <v>284</v>
      </c>
      <c r="E16" s="90" t="s">
        <v>285</v>
      </c>
      <c r="F16" s="89" t="s">
        <v>228</v>
      </c>
      <c r="G16" s="90" t="s">
        <v>199</v>
      </c>
      <c r="H16" s="90" t="s">
        <v>200</v>
      </c>
      <c r="I16" s="82" t="s">
        <v>221</v>
      </c>
    </row>
    <row r="17" spans="1:9" ht="15" customHeight="1">
      <c r="A17" s="111" t="s">
        <v>121</v>
      </c>
      <c r="B17" s="162">
        <v>24</v>
      </c>
      <c r="C17" s="89" t="s">
        <v>140</v>
      </c>
      <c r="D17" s="90" t="s">
        <v>222</v>
      </c>
      <c r="E17" s="90" t="s">
        <v>223</v>
      </c>
      <c r="F17" s="89" t="s">
        <v>198</v>
      </c>
      <c r="G17" s="90" t="s">
        <v>199</v>
      </c>
      <c r="H17" s="90" t="s">
        <v>224</v>
      </c>
      <c r="I17" s="82" t="s">
        <v>225</v>
      </c>
    </row>
    <row r="18" spans="1:9" ht="15" customHeight="1">
      <c r="A18" s="111" t="s">
        <v>122</v>
      </c>
      <c r="B18" s="162">
        <v>25</v>
      </c>
      <c r="C18" s="89" t="s">
        <v>140</v>
      </c>
      <c r="D18" s="90" t="s">
        <v>226</v>
      </c>
      <c r="E18" s="90" t="s">
        <v>227</v>
      </c>
      <c r="F18" s="89" t="s">
        <v>228</v>
      </c>
      <c r="G18" s="90" t="s">
        <v>229</v>
      </c>
      <c r="H18" s="90" t="s">
        <v>230</v>
      </c>
      <c r="I18" s="82" t="s">
        <v>231</v>
      </c>
    </row>
    <row r="19" spans="1:9" ht="15" customHeight="1">
      <c r="A19" s="111" t="s">
        <v>123</v>
      </c>
      <c r="B19" s="162">
        <v>26</v>
      </c>
      <c r="C19" s="89" t="s">
        <v>140</v>
      </c>
      <c r="D19" s="90" t="s">
        <v>232</v>
      </c>
      <c r="E19" s="90" t="s">
        <v>233</v>
      </c>
      <c r="F19" s="89" t="s">
        <v>30</v>
      </c>
      <c r="G19" s="90" t="s">
        <v>234</v>
      </c>
      <c r="H19" s="90" t="s">
        <v>235</v>
      </c>
      <c r="I19" s="82" t="s">
        <v>236</v>
      </c>
    </row>
    <row r="20" spans="1:9" ht="15" customHeight="1">
      <c r="A20" s="111" t="s">
        <v>124</v>
      </c>
      <c r="B20" s="162">
        <v>27</v>
      </c>
      <c r="C20" s="89" t="s">
        <v>140</v>
      </c>
      <c r="D20" s="90" t="s">
        <v>237</v>
      </c>
      <c r="E20" s="90" t="s">
        <v>238</v>
      </c>
      <c r="F20" s="89" t="s">
        <v>30</v>
      </c>
      <c r="G20" s="90" t="s">
        <v>41</v>
      </c>
      <c r="H20" s="90" t="s">
        <v>230</v>
      </c>
      <c r="I20" s="82" t="s">
        <v>239</v>
      </c>
    </row>
    <row r="21" spans="1:9" ht="15" customHeight="1">
      <c r="A21" s="111" t="s">
        <v>125</v>
      </c>
      <c r="B21" s="162">
        <v>28</v>
      </c>
      <c r="C21" s="89" t="s">
        <v>141</v>
      </c>
      <c r="D21" s="90" t="s">
        <v>240</v>
      </c>
      <c r="E21" s="90" t="s">
        <v>241</v>
      </c>
      <c r="F21" s="89" t="s">
        <v>30</v>
      </c>
      <c r="G21" s="90" t="s">
        <v>75</v>
      </c>
      <c r="H21" s="90" t="s">
        <v>73</v>
      </c>
      <c r="I21" s="82" t="s">
        <v>242</v>
      </c>
    </row>
    <row r="22" spans="1:9" ht="15" customHeight="1">
      <c r="A22" s="111" t="s">
        <v>126</v>
      </c>
      <c r="B22" s="162">
        <v>29</v>
      </c>
      <c r="C22" s="89" t="s">
        <v>243</v>
      </c>
      <c r="D22" s="90" t="s">
        <v>244</v>
      </c>
      <c r="E22" s="90" t="s">
        <v>245</v>
      </c>
      <c r="F22" s="89" t="s">
        <v>246</v>
      </c>
      <c r="G22" s="90" t="s">
        <v>247</v>
      </c>
      <c r="H22" s="90" t="s">
        <v>200</v>
      </c>
      <c r="I22" s="82" t="s">
        <v>268</v>
      </c>
    </row>
    <row r="23" spans="1:9" ht="15" customHeight="1">
      <c r="A23" s="111" t="s">
        <v>127</v>
      </c>
      <c r="B23" s="162">
        <v>31</v>
      </c>
      <c r="C23" s="89" t="s">
        <v>143</v>
      </c>
      <c r="D23" s="90" t="s">
        <v>249</v>
      </c>
      <c r="E23" s="90"/>
      <c r="F23" s="89" t="s">
        <v>30</v>
      </c>
      <c r="G23" s="90" t="s">
        <v>199</v>
      </c>
      <c r="H23" s="90" t="s">
        <v>250</v>
      </c>
      <c r="I23" s="82" t="s">
        <v>269</v>
      </c>
    </row>
    <row r="24" spans="1:9" ht="15" customHeight="1">
      <c r="A24" s="111" t="s">
        <v>128</v>
      </c>
      <c r="B24" s="162">
        <v>32</v>
      </c>
      <c r="C24" s="89" t="s">
        <v>143</v>
      </c>
      <c r="D24" s="90" t="s">
        <v>251</v>
      </c>
      <c r="E24" s="90"/>
      <c r="F24" s="89" t="s">
        <v>30</v>
      </c>
      <c r="G24" s="90" t="s">
        <v>252</v>
      </c>
      <c r="H24" s="90" t="s">
        <v>253</v>
      </c>
      <c r="I24" s="82" t="s">
        <v>270</v>
      </c>
    </row>
    <row r="25" spans="1:9" ht="15" customHeight="1">
      <c r="A25" s="111" t="s">
        <v>129</v>
      </c>
      <c r="B25" s="162">
        <v>33</v>
      </c>
      <c r="C25" s="89" t="s">
        <v>143</v>
      </c>
      <c r="D25" s="90" t="s">
        <v>254</v>
      </c>
      <c r="E25" s="90"/>
      <c r="F25" s="89" t="s">
        <v>30</v>
      </c>
      <c r="G25" s="90" t="s">
        <v>41</v>
      </c>
      <c r="H25" s="90" t="s">
        <v>65</v>
      </c>
      <c r="I25" s="82" t="s">
        <v>271</v>
      </c>
    </row>
    <row r="26" spans="1:9" ht="15" customHeight="1">
      <c r="A26" s="111" t="s">
        <v>130</v>
      </c>
      <c r="B26" s="162">
        <v>34</v>
      </c>
      <c r="C26" s="89" t="s">
        <v>143</v>
      </c>
      <c r="D26" s="90" t="s">
        <v>255</v>
      </c>
      <c r="E26" s="90"/>
      <c r="F26" s="89" t="s">
        <v>30</v>
      </c>
      <c r="G26" s="90" t="s">
        <v>48</v>
      </c>
      <c r="H26" s="90" t="s">
        <v>256</v>
      </c>
      <c r="I26" s="82" t="s">
        <v>272</v>
      </c>
    </row>
    <row r="27" spans="1:9" ht="15" customHeight="1">
      <c r="A27" s="111" t="s">
        <v>131</v>
      </c>
      <c r="B27" s="162">
        <v>35</v>
      </c>
      <c r="C27" s="89" t="s">
        <v>143</v>
      </c>
      <c r="D27" s="90" t="s">
        <v>257</v>
      </c>
      <c r="E27" s="90"/>
      <c r="F27" s="89" t="s">
        <v>30</v>
      </c>
      <c r="G27" s="90" t="s">
        <v>258</v>
      </c>
      <c r="H27" s="90" t="s">
        <v>248</v>
      </c>
      <c r="I27" s="82" t="s">
        <v>273</v>
      </c>
    </row>
    <row r="28" spans="1:9" ht="15" customHeight="1">
      <c r="A28" s="111" t="s">
        <v>132</v>
      </c>
      <c r="B28" s="162">
        <v>36</v>
      </c>
      <c r="C28" s="89" t="s">
        <v>142</v>
      </c>
      <c r="D28" s="90" t="s">
        <v>259</v>
      </c>
      <c r="E28" s="90" t="s">
        <v>260</v>
      </c>
      <c r="F28" s="89" t="s">
        <v>30</v>
      </c>
      <c r="G28" s="90" t="s">
        <v>282</v>
      </c>
      <c r="H28" s="90" t="s">
        <v>42</v>
      </c>
      <c r="I28" s="82" t="s">
        <v>274</v>
      </c>
    </row>
    <row r="29" spans="1:9" ht="15" customHeight="1">
      <c r="A29" s="111" t="s">
        <v>133</v>
      </c>
      <c r="B29" s="162">
        <v>37</v>
      </c>
      <c r="C29" s="89" t="s">
        <v>142</v>
      </c>
      <c r="D29" s="90" t="s">
        <v>261</v>
      </c>
      <c r="E29" s="90" t="s">
        <v>262</v>
      </c>
      <c r="F29" s="89" t="s">
        <v>30</v>
      </c>
      <c r="G29" s="90" t="s">
        <v>258</v>
      </c>
      <c r="H29" s="90" t="s">
        <v>263</v>
      </c>
      <c r="I29" s="82" t="s">
        <v>275</v>
      </c>
    </row>
    <row r="30" spans="1:9" ht="15" customHeight="1">
      <c r="A30" s="111" t="s">
        <v>134</v>
      </c>
      <c r="B30" s="162">
        <v>38</v>
      </c>
      <c r="C30" s="89" t="s">
        <v>142</v>
      </c>
      <c r="D30" s="90" t="s">
        <v>264</v>
      </c>
      <c r="E30" s="90" t="s">
        <v>265</v>
      </c>
      <c r="F30" s="89" t="s">
        <v>30</v>
      </c>
      <c r="G30" s="90" t="s">
        <v>95</v>
      </c>
      <c r="H30" s="90" t="s">
        <v>266</v>
      </c>
      <c r="I30" s="82" t="s">
        <v>276</v>
      </c>
    </row>
    <row r="31" spans="1:9" ht="15" customHeight="1">
      <c r="A31" s="111" t="s">
        <v>135</v>
      </c>
      <c r="B31" s="162">
        <v>41</v>
      </c>
      <c r="C31" s="89" t="s">
        <v>243</v>
      </c>
      <c r="D31" s="90" t="s">
        <v>267</v>
      </c>
      <c r="E31" s="90" t="s">
        <v>245</v>
      </c>
      <c r="F31" s="89" t="s">
        <v>246</v>
      </c>
      <c r="G31" s="90" t="s">
        <v>247</v>
      </c>
      <c r="H31" s="90" t="s">
        <v>200</v>
      </c>
      <c r="I31" s="82" t="s">
        <v>277</v>
      </c>
    </row>
  </sheetData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1"/>
  </sheetPr>
  <dimension ref="A1:M61"/>
  <sheetViews>
    <sheetView workbookViewId="0" topLeftCell="A1">
      <selection activeCell="B48" sqref="B48"/>
    </sheetView>
  </sheetViews>
  <sheetFormatPr defaultColWidth="9.140625" defaultRowHeight="12.75"/>
  <cols>
    <col min="1" max="1" width="7.421875" style="92" customWidth="1"/>
    <col min="2" max="2" width="4.28125" style="218" customWidth="1"/>
    <col min="3" max="3" width="22.28125" style="92" customWidth="1"/>
    <col min="4" max="9" width="7.00390625" style="92" customWidth="1"/>
    <col min="10" max="10" width="6.57421875" style="92" customWidth="1"/>
    <col min="11" max="11" width="11.7109375" style="92" customWidth="1"/>
    <col min="12" max="13" width="9.140625" style="92" customWidth="1"/>
  </cols>
  <sheetData>
    <row r="1" spans="1:11" ht="15.75">
      <c r="A1" s="91"/>
      <c r="B1" s="213"/>
      <c r="C1" s="91"/>
      <c r="D1" s="91"/>
      <c r="E1" s="94"/>
      <c r="F1" s="93"/>
      <c r="G1" s="93"/>
      <c r="H1" s="93"/>
      <c r="I1" s="91"/>
      <c r="J1" s="114"/>
      <c r="K1" s="91"/>
    </row>
    <row r="2" spans="1:11" ht="15.75">
      <c r="A2" s="91"/>
      <c r="B2" s="213"/>
      <c r="C2" s="91"/>
      <c r="D2" s="91"/>
      <c r="E2" s="122" t="str">
        <f>'Rally Startlist'!$F2</f>
        <v>OTEPÄÄ WINTER RALLY 2012</v>
      </c>
      <c r="F2" s="94"/>
      <c r="G2" s="94"/>
      <c r="H2" s="94"/>
      <c r="I2" s="91"/>
      <c r="J2" s="91"/>
      <c r="K2" s="91"/>
    </row>
    <row r="3" spans="1:11" ht="15">
      <c r="A3" s="91"/>
      <c r="B3" s="213"/>
      <c r="C3" s="91"/>
      <c r="D3" s="91"/>
      <c r="E3" s="93" t="str">
        <f>'Rally Startlist'!$F3</f>
        <v>4.02.2012</v>
      </c>
      <c r="F3" s="93"/>
      <c r="G3" s="93"/>
      <c r="H3" s="93"/>
      <c r="I3" s="91"/>
      <c r="J3" s="91"/>
      <c r="K3" s="91"/>
    </row>
    <row r="4" spans="1:11" ht="15">
      <c r="A4" s="91"/>
      <c r="B4" s="213"/>
      <c r="C4" s="91"/>
      <c r="D4" s="91"/>
      <c r="E4" s="93" t="str">
        <f>'Rally Startlist'!$F4</f>
        <v>Otepää</v>
      </c>
      <c r="F4" s="93"/>
      <c r="G4" s="93"/>
      <c r="H4" s="93"/>
      <c r="I4" s="91"/>
      <c r="J4" s="91"/>
      <c r="K4" s="91"/>
    </row>
    <row r="5" spans="1:11" ht="15">
      <c r="A5" s="95" t="s">
        <v>0</v>
      </c>
      <c r="B5" s="213"/>
      <c r="C5" s="91"/>
      <c r="D5" s="91"/>
      <c r="E5" s="91"/>
      <c r="F5" s="91"/>
      <c r="G5" s="91"/>
      <c r="H5" s="91"/>
      <c r="I5" s="91"/>
      <c r="J5" s="91"/>
      <c r="K5" s="91"/>
    </row>
    <row r="6" spans="1:11" ht="12.75">
      <c r="A6" s="74" t="s">
        <v>11</v>
      </c>
      <c r="B6" s="214" t="s">
        <v>12</v>
      </c>
      <c r="C6" s="68" t="s">
        <v>13</v>
      </c>
      <c r="D6" s="243" t="s">
        <v>37</v>
      </c>
      <c r="E6" s="244"/>
      <c r="F6" s="244"/>
      <c r="G6" s="244"/>
      <c r="H6" s="244"/>
      <c r="I6" s="245"/>
      <c r="J6" s="67" t="s">
        <v>22</v>
      </c>
      <c r="K6" s="67" t="s">
        <v>31</v>
      </c>
    </row>
    <row r="7" spans="1:11" ht="12.75">
      <c r="A7" s="73" t="s">
        <v>33</v>
      </c>
      <c r="B7" s="215"/>
      <c r="C7" s="69" t="s">
        <v>9</v>
      </c>
      <c r="D7" s="70" t="s">
        <v>14</v>
      </c>
      <c r="E7" s="109" t="s">
        <v>15</v>
      </c>
      <c r="F7" s="109" t="s">
        <v>16</v>
      </c>
      <c r="G7" s="109" t="s">
        <v>17</v>
      </c>
      <c r="H7" s="109" t="s">
        <v>18</v>
      </c>
      <c r="I7" s="71">
        <v>6</v>
      </c>
      <c r="J7" s="72"/>
      <c r="K7" s="73" t="s">
        <v>32</v>
      </c>
    </row>
    <row r="8" spans="1:13" ht="12.75">
      <c r="A8" s="96" t="s">
        <v>290</v>
      </c>
      <c r="B8" s="216">
        <v>27</v>
      </c>
      <c r="C8" s="97" t="s">
        <v>331</v>
      </c>
      <c r="D8" s="98" t="s">
        <v>417</v>
      </c>
      <c r="E8" s="88" t="s">
        <v>418</v>
      </c>
      <c r="F8" s="88" t="s">
        <v>545</v>
      </c>
      <c r="G8" s="88" t="s">
        <v>546</v>
      </c>
      <c r="H8" s="88" t="s">
        <v>623</v>
      </c>
      <c r="I8" s="99" t="s">
        <v>624</v>
      </c>
      <c r="J8" s="108"/>
      <c r="K8" s="100" t="s">
        <v>625</v>
      </c>
      <c r="L8"/>
      <c r="M8"/>
    </row>
    <row r="9" spans="1:13" ht="12.75">
      <c r="A9" s="101" t="s">
        <v>169</v>
      </c>
      <c r="B9" s="217"/>
      <c r="C9" s="102" t="s">
        <v>230</v>
      </c>
      <c r="D9" s="103" t="s">
        <v>419</v>
      </c>
      <c r="E9" s="104" t="s">
        <v>419</v>
      </c>
      <c r="F9" s="104" t="s">
        <v>295</v>
      </c>
      <c r="G9" s="104" t="s">
        <v>295</v>
      </c>
      <c r="H9" s="104" t="s">
        <v>295</v>
      </c>
      <c r="I9" s="105" t="s">
        <v>295</v>
      </c>
      <c r="J9" s="107"/>
      <c r="K9" s="106" t="s">
        <v>296</v>
      </c>
      <c r="L9"/>
      <c r="M9"/>
    </row>
    <row r="10" spans="1:13" ht="12.75">
      <c r="A10" s="96" t="s">
        <v>297</v>
      </c>
      <c r="B10" s="216">
        <v>7</v>
      </c>
      <c r="C10" s="97" t="s">
        <v>312</v>
      </c>
      <c r="D10" s="98" t="s">
        <v>333</v>
      </c>
      <c r="E10" s="88" t="s">
        <v>334</v>
      </c>
      <c r="F10" s="88" t="s">
        <v>506</v>
      </c>
      <c r="G10" s="88" t="s">
        <v>507</v>
      </c>
      <c r="H10" s="88" t="s">
        <v>462</v>
      </c>
      <c r="I10" s="99" t="s">
        <v>573</v>
      </c>
      <c r="J10" s="108"/>
      <c r="K10" s="100" t="s">
        <v>574</v>
      </c>
      <c r="L10"/>
      <c r="M10"/>
    </row>
    <row r="11" spans="1:13" ht="12.75">
      <c r="A11" s="101" t="s">
        <v>46</v>
      </c>
      <c r="B11" s="217"/>
      <c r="C11" s="102" t="s">
        <v>185</v>
      </c>
      <c r="D11" s="103" t="s">
        <v>393</v>
      </c>
      <c r="E11" s="104" t="s">
        <v>308</v>
      </c>
      <c r="F11" s="104" t="s">
        <v>308</v>
      </c>
      <c r="G11" s="104" t="s">
        <v>301</v>
      </c>
      <c r="H11" s="104" t="s">
        <v>308</v>
      </c>
      <c r="I11" s="105" t="s">
        <v>294</v>
      </c>
      <c r="J11" s="107"/>
      <c r="K11" s="106" t="s">
        <v>626</v>
      </c>
      <c r="L11"/>
      <c r="M11"/>
    </row>
    <row r="12" spans="1:13" ht="12.75">
      <c r="A12" s="96" t="s">
        <v>335</v>
      </c>
      <c r="B12" s="216">
        <v>6</v>
      </c>
      <c r="C12" s="97" t="s">
        <v>298</v>
      </c>
      <c r="D12" s="98" t="s">
        <v>299</v>
      </c>
      <c r="E12" s="88" t="s">
        <v>300</v>
      </c>
      <c r="F12" s="88" t="s">
        <v>508</v>
      </c>
      <c r="G12" s="88" t="s">
        <v>509</v>
      </c>
      <c r="H12" s="88" t="s">
        <v>575</v>
      </c>
      <c r="I12" s="99" t="s">
        <v>576</v>
      </c>
      <c r="J12" s="108"/>
      <c r="K12" s="100" t="s">
        <v>577</v>
      </c>
      <c r="L12"/>
      <c r="M12"/>
    </row>
    <row r="13" spans="1:13" ht="12.75">
      <c r="A13" s="101" t="s">
        <v>38</v>
      </c>
      <c r="B13" s="217"/>
      <c r="C13" s="102" t="s">
        <v>39</v>
      </c>
      <c r="D13" s="103" t="s">
        <v>301</v>
      </c>
      <c r="E13" s="104" t="s">
        <v>420</v>
      </c>
      <c r="F13" s="104" t="s">
        <v>301</v>
      </c>
      <c r="G13" s="104" t="s">
        <v>393</v>
      </c>
      <c r="H13" s="104" t="s">
        <v>301</v>
      </c>
      <c r="I13" s="105" t="s">
        <v>301</v>
      </c>
      <c r="J13" s="107"/>
      <c r="K13" s="106" t="s">
        <v>627</v>
      </c>
      <c r="L13"/>
      <c r="M13"/>
    </row>
    <row r="14" spans="1:13" ht="12.75">
      <c r="A14" s="96" t="s">
        <v>336</v>
      </c>
      <c r="B14" s="216">
        <v>9</v>
      </c>
      <c r="C14" s="97" t="s">
        <v>314</v>
      </c>
      <c r="D14" s="98" t="s">
        <v>338</v>
      </c>
      <c r="E14" s="88" t="s">
        <v>339</v>
      </c>
      <c r="F14" s="88" t="s">
        <v>512</v>
      </c>
      <c r="G14" s="88" t="s">
        <v>513</v>
      </c>
      <c r="H14" s="88" t="s">
        <v>578</v>
      </c>
      <c r="I14" s="99" t="s">
        <v>339</v>
      </c>
      <c r="J14" s="108"/>
      <c r="K14" s="100" t="s">
        <v>579</v>
      </c>
      <c r="L14"/>
      <c r="M14"/>
    </row>
    <row r="15" spans="1:13" ht="12.75">
      <c r="A15" s="101" t="s">
        <v>38</v>
      </c>
      <c r="B15" s="217"/>
      <c r="C15" s="102" t="s">
        <v>39</v>
      </c>
      <c r="D15" s="103" t="s">
        <v>405</v>
      </c>
      <c r="E15" s="104" t="s">
        <v>359</v>
      </c>
      <c r="F15" s="104" t="s">
        <v>359</v>
      </c>
      <c r="G15" s="104" t="s">
        <v>349</v>
      </c>
      <c r="H15" s="104" t="s">
        <v>359</v>
      </c>
      <c r="I15" s="105" t="s">
        <v>349</v>
      </c>
      <c r="J15" s="107"/>
      <c r="K15" s="106" t="s">
        <v>628</v>
      </c>
      <c r="L15"/>
      <c r="M15"/>
    </row>
    <row r="16" spans="1:13" ht="12.75">
      <c r="A16" s="96" t="s">
        <v>337</v>
      </c>
      <c r="B16" s="216">
        <v>12</v>
      </c>
      <c r="C16" s="97" t="s">
        <v>317</v>
      </c>
      <c r="D16" s="98" t="s">
        <v>347</v>
      </c>
      <c r="E16" s="88" t="s">
        <v>348</v>
      </c>
      <c r="F16" s="88" t="s">
        <v>514</v>
      </c>
      <c r="G16" s="88" t="s">
        <v>515</v>
      </c>
      <c r="H16" s="88" t="s">
        <v>585</v>
      </c>
      <c r="I16" s="99" t="s">
        <v>586</v>
      </c>
      <c r="J16" s="108"/>
      <c r="K16" s="100" t="s">
        <v>587</v>
      </c>
      <c r="L16"/>
      <c r="M16"/>
    </row>
    <row r="17" spans="1:13" ht="12.75">
      <c r="A17" s="101" t="s">
        <v>46</v>
      </c>
      <c r="B17" s="217"/>
      <c r="C17" s="102" t="s">
        <v>195</v>
      </c>
      <c r="D17" s="103" t="s">
        <v>455</v>
      </c>
      <c r="E17" s="104" t="s">
        <v>405</v>
      </c>
      <c r="F17" s="104" t="s">
        <v>394</v>
      </c>
      <c r="G17" s="104" t="s">
        <v>394</v>
      </c>
      <c r="H17" s="104" t="s">
        <v>405</v>
      </c>
      <c r="I17" s="105" t="s">
        <v>340</v>
      </c>
      <c r="J17" s="107"/>
      <c r="K17" s="106" t="s">
        <v>629</v>
      </c>
      <c r="L17"/>
      <c r="M17"/>
    </row>
    <row r="18" spans="1:13" ht="12.75">
      <c r="A18" s="96" t="s">
        <v>630</v>
      </c>
      <c r="B18" s="216">
        <v>11</v>
      </c>
      <c r="C18" s="97" t="s">
        <v>316</v>
      </c>
      <c r="D18" s="98" t="s">
        <v>350</v>
      </c>
      <c r="E18" s="88" t="s">
        <v>351</v>
      </c>
      <c r="F18" s="88" t="s">
        <v>516</v>
      </c>
      <c r="G18" s="88" t="s">
        <v>517</v>
      </c>
      <c r="H18" s="88" t="s">
        <v>589</v>
      </c>
      <c r="I18" s="99" t="s">
        <v>590</v>
      </c>
      <c r="J18" s="108"/>
      <c r="K18" s="100" t="s">
        <v>591</v>
      </c>
      <c r="L18"/>
      <c r="M18"/>
    </row>
    <row r="19" spans="1:13" ht="12.75">
      <c r="A19" s="101" t="s">
        <v>54</v>
      </c>
      <c r="B19" s="217"/>
      <c r="C19" s="102" t="s">
        <v>88</v>
      </c>
      <c r="D19" s="103" t="s">
        <v>367</v>
      </c>
      <c r="E19" s="104" t="s">
        <v>421</v>
      </c>
      <c r="F19" s="104" t="s">
        <v>537</v>
      </c>
      <c r="G19" s="104" t="s">
        <v>367</v>
      </c>
      <c r="H19" s="104" t="s">
        <v>421</v>
      </c>
      <c r="I19" s="105" t="s">
        <v>343</v>
      </c>
      <c r="J19" s="107"/>
      <c r="K19" s="106" t="s">
        <v>631</v>
      </c>
      <c r="L19"/>
      <c r="M19"/>
    </row>
    <row r="20" spans="1:13" ht="12.75">
      <c r="A20" s="96" t="s">
        <v>526</v>
      </c>
      <c r="B20" s="216">
        <v>20</v>
      </c>
      <c r="C20" s="97" t="s">
        <v>324</v>
      </c>
      <c r="D20" s="98" t="s">
        <v>373</v>
      </c>
      <c r="E20" s="88" t="s">
        <v>374</v>
      </c>
      <c r="F20" s="88" t="s">
        <v>524</v>
      </c>
      <c r="G20" s="88" t="s">
        <v>525</v>
      </c>
      <c r="H20" s="88" t="s">
        <v>595</v>
      </c>
      <c r="I20" s="99" t="s">
        <v>596</v>
      </c>
      <c r="J20" s="108"/>
      <c r="K20" s="100" t="s">
        <v>597</v>
      </c>
      <c r="L20"/>
      <c r="M20"/>
    </row>
    <row r="21" spans="1:13" ht="12.75">
      <c r="A21" s="101" t="s">
        <v>38</v>
      </c>
      <c r="B21" s="217"/>
      <c r="C21" s="102" t="s">
        <v>211</v>
      </c>
      <c r="D21" s="103" t="s">
        <v>381</v>
      </c>
      <c r="E21" s="104" t="s">
        <v>377</v>
      </c>
      <c r="F21" s="104" t="s">
        <v>411</v>
      </c>
      <c r="G21" s="104" t="s">
        <v>365</v>
      </c>
      <c r="H21" s="104" t="s">
        <v>388</v>
      </c>
      <c r="I21" s="105" t="s">
        <v>356</v>
      </c>
      <c r="J21" s="107"/>
      <c r="K21" s="106" t="s">
        <v>632</v>
      </c>
      <c r="L21"/>
      <c r="M21"/>
    </row>
    <row r="22" spans="1:13" ht="12.75">
      <c r="A22" s="96" t="s">
        <v>352</v>
      </c>
      <c r="B22" s="216">
        <v>21</v>
      </c>
      <c r="C22" s="97" t="s">
        <v>325</v>
      </c>
      <c r="D22" s="98" t="s">
        <v>375</v>
      </c>
      <c r="E22" s="88" t="s">
        <v>376</v>
      </c>
      <c r="F22" s="88" t="s">
        <v>527</v>
      </c>
      <c r="G22" s="88" t="s">
        <v>528</v>
      </c>
      <c r="H22" s="88" t="s">
        <v>611</v>
      </c>
      <c r="I22" s="99" t="s">
        <v>612</v>
      </c>
      <c r="J22" s="108"/>
      <c r="K22" s="100" t="s">
        <v>613</v>
      </c>
      <c r="L22"/>
      <c r="M22"/>
    </row>
    <row r="23" spans="1:13" ht="12.75">
      <c r="A23" s="101" t="s">
        <v>46</v>
      </c>
      <c r="B23" s="217"/>
      <c r="C23" s="102" t="s">
        <v>65</v>
      </c>
      <c r="D23" s="103" t="s">
        <v>431</v>
      </c>
      <c r="E23" s="104" t="s">
        <v>381</v>
      </c>
      <c r="F23" s="104" t="s">
        <v>377</v>
      </c>
      <c r="G23" s="104" t="s">
        <v>355</v>
      </c>
      <c r="H23" s="104" t="s">
        <v>406</v>
      </c>
      <c r="I23" s="105" t="s">
        <v>355</v>
      </c>
      <c r="J23" s="107"/>
      <c r="K23" s="106" t="s">
        <v>633</v>
      </c>
      <c r="L23"/>
      <c r="M23"/>
    </row>
    <row r="24" spans="1:13" ht="12.75">
      <c r="A24" s="96" t="s">
        <v>360</v>
      </c>
      <c r="B24" s="216">
        <v>10</v>
      </c>
      <c r="C24" s="97" t="s">
        <v>315</v>
      </c>
      <c r="D24" s="98" t="s">
        <v>353</v>
      </c>
      <c r="E24" s="88" t="s">
        <v>354</v>
      </c>
      <c r="F24" s="88" t="s">
        <v>518</v>
      </c>
      <c r="G24" s="88" t="s">
        <v>519</v>
      </c>
      <c r="H24" s="88" t="s">
        <v>559</v>
      </c>
      <c r="I24" s="99" t="s">
        <v>580</v>
      </c>
      <c r="J24" s="108"/>
      <c r="K24" s="100" t="s">
        <v>581</v>
      </c>
      <c r="L24"/>
      <c r="M24"/>
    </row>
    <row r="25" spans="1:13" ht="12.75">
      <c r="A25" s="101" t="s">
        <v>38</v>
      </c>
      <c r="B25" s="217"/>
      <c r="C25" s="102" t="s">
        <v>39</v>
      </c>
      <c r="D25" s="103" t="s">
        <v>383</v>
      </c>
      <c r="E25" s="104" t="s">
        <v>411</v>
      </c>
      <c r="F25" s="104" t="s">
        <v>365</v>
      </c>
      <c r="G25" s="104" t="s">
        <v>533</v>
      </c>
      <c r="H25" s="104" t="s">
        <v>384</v>
      </c>
      <c r="I25" s="105" t="s">
        <v>378</v>
      </c>
      <c r="J25" s="107"/>
      <c r="K25" s="106" t="s">
        <v>634</v>
      </c>
      <c r="L25"/>
      <c r="M25"/>
    </row>
    <row r="26" spans="1:13" ht="12.75">
      <c r="A26" s="96" t="s">
        <v>635</v>
      </c>
      <c r="B26" s="216">
        <v>15</v>
      </c>
      <c r="C26" s="97" t="s">
        <v>319</v>
      </c>
      <c r="D26" s="98" t="s">
        <v>361</v>
      </c>
      <c r="E26" s="88" t="s">
        <v>362</v>
      </c>
      <c r="F26" s="88" t="s">
        <v>520</v>
      </c>
      <c r="G26" s="88" t="s">
        <v>521</v>
      </c>
      <c r="H26" s="88" t="s">
        <v>592</v>
      </c>
      <c r="I26" s="99" t="s">
        <v>593</v>
      </c>
      <c r="J26" s="108"/>
      <c r="K26" s="100" t="s">
        <v>594</v>
      </c>
      <c r="L26"/>
      <c r="M26"/>
    </row>
    <row r="27" spans="1:13" ht="12.75">
      <c r="A27" s="101" t="s">
        <v>38</v>
      </c>
      <c r="B27" s="217"/>
      <c r="C27" s="102" t="s">
        <v>205</v>
      </c>
      <c r="D27" s="103" t="s">
        <v>452</v>
      </c>
      <c r="E27" s="104" t="s">
        <v>422</v>
      </c>
      <c r="F27" s="104" t="s">
        <v>422</v>
      </c>
      <c r="G27" s="104" t="s">
        <v>387</v>
      </c>
      <c r="H27" s="104" t="s">
        <v>364</v>
      </c>
      <c r="I27" s="105" t="s">
        <v>363</v>
      </c>
      <c r="J27" s="107"/>
      <c r="K27" s="106" t="s">
        <v>636</v>
      </c>
      <c r="L27"/>
      <c r="M27"/>
    </row>
    <row r="28" spans="1:13" ht="12.75">
      <c r="A28" s="96" t="s">
        <v>538</v>
      </c>
      <c r="B28" s="216">
        <v>24</v>
      </c>
      <c r="C28" s="97" t="s">
        <v>328</v>
      </c>
      <c r="D28" s="98" t="s">
        <v>397</v>
      </c>
      <c r="E28" s="88" t="s">
        <v>398</v>
      </c>
      <c r="F28" s="88" t="s">
        <v>539</v>
      </c>
      <c r="G28" s="88" t="s">
        <v>540</v>
      </c>
      <c r="H28" s="88" t="s">
        <v>397</v>
      </c>
      <c r="I28" s="99" t="s">
        <v>615</v>
      </c>
      <c r="J28" s="108"/>
      <c r="K28" s="100" t="s">
        <v>616</v>
      </c>
      <c r="L28"/>
      <c r="M28"/>
    </row>
    <row r="29" spans="1:13" ht="12.75">
      <c r="A29" s="101" t="s">
        <v>79</v>
      </c>
      <c r="B29" s="217"/>
      <c r="C29" s="102" t="s">
        <v>224</v>
      </c>
      <c r="D29" s="103" t="s">
        <v>430</v>
      </c>
      <c r="E29" s="104" t="s">
        <v>404</v>
      </c>
      <c r="F29" s="104" t="s">
        <v>404</v>
      </c>
      <c r="G29" s="104" t="s">
        <v>551</v>
      </c>
      <c r="H29" s="104" t="s">
        <v>656</v>
      </c>
      <c r="I29" s="105" t="s">
        <v>390</v>
      </c>
      <c r="J29" s="107"/>
      <c r="K29" s="106" t="s">
        <v>637</v>
      </c>
      <c r="L29"/>
      <c r="M29"/>
    </row>
    <row r="30" spans="1:13" ht="12.75">
      <c r="A30" s="96" t="s">
        <v>549</v>
      </c>
      <c r="B30" s="216">
        <v>18</v>
      </c>
      <c r="C30" s="97" t="s">
        <v>322</v>
      </c>
      <c r="D30" s="98" t="s">
        <v>379</v>
      </c>
      <c r="E30" s="88" t="s">
        <v>380</v>
      </c>
      <c r="F30" s="88" t="s">
        <v>529</v>
      </c>
      <c r="G30" s="88" t="s">
        <v>530</v>
      </c>
      <c r="H30" s="88" t="s">
        <v>598</v>
      </c>
      <c r="I30" s="99" t="s">
        <v>599</v>
      </c>
      <c r="J30" s="108"/>
      <c r="K30" s="100" t="s">
        <v>600</v>
      </c>
      <c r="L30"/>
      <c r="M30"/>
    </row>
    <row r="31" spans="1:13" ht="12.75">
      <c r="A31" s="101" t="s">
        <v>43</v>
      </c>
      <c r="B31" s="217"/>
      <c r="C31" s="102" t="s">
        <v>68</v>
      </c>
      <c r="D31" s="103" t="s">
        <v>456</v>
      </c>
      <c r="E31" s="104" t="s">
        <v>433</v>
      </c>
      <c r="F31" s="104" t="s">
        <v>433</v>
      </c>
      <c r="G31" s="104" t="s">
        <v>404</v>
      </c>
      <c r="H31" s="104" t="s">
        <v>436</v>
      </c>
      <c r="I31" s="105" t="s">
        <v>404</v>
      </c>
      <c r="J31" s="107"/>
      <c r="K31" s="106" t="s">
        <v>638</v>
      </c>
      <c r="L31"/>
      <c r="M31"/>
    </row>
    <row r="32" spans="1:13" ht="12.75">
      <c r="A32" s="96" t="s">
        <v>382</v>
      </c>
      <c r="B32" s="216">
        <v>19</v>
      </c>
      <c r="C32" s="97" t="s">
        <v>323</v>
      </c>
      <c r="D32" s="98" t="s">
        <v>385</v>
      </c>
      <c r="E32" s="88" t="s">
        <v>386</v>
      </c>
      <c r="F32" s="88" t="s">
        <v>531</v>
      </c>
      <c r="G32" s="88" t="s">
        <v>532</v>
      </c>
      <c r="H32" s="88" t="s">
        <v>601</v>
      </c>
      <c r="I32" s="99" t="s">
        <v>602</v>
      </c>
      <c r="J32" s="108"/>
      <c r="K32" s="100" t="s">
        <v>603</v>
      </c>
      <c r="L32"/>
      <c r="M32"/>
    </row>
    <row r="33" spans="1:13" ht="12.75">
      <c r="A33" s="101" t="s">
        <v>46</v>
      </c>
      <c r="B33" s="217"/>
      <c r="C33" s="102" t="s">
        <v>45</v>
      </c>
      <c r="D33" s="103" t="s">
        <v>457</v>
      </c>
      <c r="E33" s="104" t="s">
        <v>435</v>
      </c>
      <c r="F33" s="104" t="s">
        <v>400</v>
      </c>
      <c r="G33" s="104" t="s">
        <v>552</v>
      </c>
      <c r="H33" s="104" t="s">
        <v>400</v>
      </c>
      <c r="I33" s="105" t="s">
        <v>639</v>
      </c>
      <c r="J33" s="107"/>
      <c r="K33" s="106" t="s">
        <v>640</v>
      </c>
      <c r="L33"/>
      <c r="M33"/>
    </row>
    <row r="34" spans="1:13" ht="12.75">
      <c r="A34" s="96" t="s">
        <v>396</v>
      </c>
      <c r="B34" s="216">
        <v>42</v>
      </c>
      <c r="C34" s="97" t="s">
        <v>332</v>
      </c>
      <c r="D34" s="98" t="s">
        <v>391</v>
      </c>
      <c r="E34" s="88" t="s">
        <v>392</v>
      </c>
      <c r="F34" s="88" t="s">
        <v>541</v>
      </c>
      <c r="G34" s="88" t="s">
        <v>542</v>
      </c>
      <c r="H34" s="88" t="s">
        <v>617</v>
      </c>
      <c r="I34" s="99" t="s">
        <v>618</v>
      </c>
      <c r="J34" s="108" t="s">
        <v>621</v>
      </c>
      <c r="K34" s="100" t="s">
        <v>622</v>
      </c>
      <c r="L34"/>
      <c r="M34"/>
    </row>
    <row r="35" spans="1:13" ht="12.75">
      <c r="A35" s="101" t="s">
        <v>40</v>
      </c>
      <c r="B35" s="217"/>
      <c r="C35" s="102" t="s">
        <v>200</v>
      </c>
      <c r="D35" s="103" t="s">
        <v>343</v>
      </c>
      <c r="E35" s="104" t="s">
        <v>343</v>
      </c>
      <c r="F35" s="104" t="s">
        <v>429</v>
      </c>
      <c r="G35" s="104" t="s">
        <v>395</v>
      </c>
      <c r="H35" s="104" t="s">
        <v>420</v>
      </c>
      <c r="I35" s="105" t="s">
        <v>423</v>
      </c>
      <c r="J35" s="107"/>
      <c r="K35" s="106" t="s">
        <v>641</v>
      </c>
      <c r="L35"/>
      <c r="M35"/>
    </row>
    <row r="36" spans="1:13" ht="12.75">
      <c r="A36" s="96" t="s">
        <v>389</v>
      </c>
      <c r="B36" s="216">
        <v>8</v>
      </c>
      <c r="C36" s="97" t="s">
        <v>313</v>
      </c>
      <c r="D36" s="98" t="s">
        <v>341</v>
      </c>
      <c r="E36" s="88" t="s">
        <v>342</v>
      </c>
      <c r="F36" s="88" t="s">
        <v>522</v>
      </c>
      <c r="G36" s="88" t="s">
        <v>523</v>
      </c>
      <c r="H36" s="88" t="s">
        <v>582</v>
      </c>
      <c r="I36" s="99" t="s">
        <v>583</v>
      </c>
      <c r="J36" s="108"/>
      <c r="K36" s="100" t="s">
        <v>584</v>
      </c>
      <c r="L36"/>
      <c r="M36"/>
    </row>
    <row r="37" spans="1:13" ht="12.75">
      <c r="A37" s="101" t="s">
        <v>54</v>
      </c>
      <c r="B37" s="217"/>
      <c r="C37" s="102" t="s">
        <v>96</v>
      </c>
      <c r="D37" s="103" t="s">
        <v>459</v>
      </c>
      <c r="E37" s="104" t="s">
        <v>437</v>
      </c>
      <c r="F37" s="104" t="s">
        <v>426</v>
      </c>
      <c r="G37" s="104" t="s">
        <v>390</v>
      </c>
      <c r="H37" s="104" t="s">
        <v>366</v>
      </c>
      <c r="I37" s="105" t="s">
        <v>536</v>
      </c>
      <c r="J37" s="107"/>
      <c r="K37" s="106" t="s">
        <v>642</v>
      </c>
      <c r="L37"/>
      <c r="M37"/>
    </row>
    <row r="38" spans="1:13" ht="12.75">
      <c r="A38" s="96" t="s">
        <v>550</v>
      </c>
      <c r="B38" s="216">
        <v>26</v>
      </c>
      <c r="C38" s="97" t="s">
        <v>330</v>
      </c>
      <c r="D38" s="98" t="s">
        <v>415</v>
      </c>
      <c r="E38" s="88" t="s">
        <v>416</v>
      </c>
      <c r="F38" s="88" t="s">
        <v>547</v>
      </c>
      <c r="G38" s="88" t="s">
        <v>548</v>
      </c>
      <c r="H38" s="88" t="s">
        <v>657</v>
      </c>
      <c r="I38" s="99" t="s">
        <v>658</v>
      </c>
      <c r="J38" s="108" t="s">
        <v>659</v>
      </c>
      <c r="K38" s="100" t="s">
        <v>660</v>
      </c>
      <c r="L38"/>
      <c r="M38"/>
    </row>
    <row r="39" spans="1:13" ht="12.75">
      <c r="A39" s="101" t="s">
        <v>169</v>
      </c>
      <c r="B39" s="217"/>
      <c r="C39" s="102" t="s">
        <v>235</v>
      </c>
      <c r="D39" s="103" t="s">
        <v>295</v>
      </c>
      <c r="E39" s="104" t="s">
        <v>295</v>
      </c>
      <c r="F39" s="104" t="s">
        <v>419</v>
      </c>
      <c r="G39" s="104" t="s">
        <v>419</v>
      </c>
      <c r="H39" s="104" t="s">
        <v>419</v>
      </c>
      <c r="I39" s="105" t="s">
        <v>661</v>
      </c>
      <c r="J39" s="107"/>
      <c r="K39" s="106" t="s">
        <v>662</v>
      </c>
      <c r="L39"/>
      <c r="M39"/>
    </row>
    <row r="40" spans="1:13" ht="12.75">
      <c r="A40" s="96" t="s">
        <v>663</v>
      </c>
      <c r="B40" s="216">
        <v>28</v>
      </c>
      <c r="C40" s="97" t="s">
        <v>311</v>
      </c>
      <c r="D40" s="98" t="s">
        <v>427</v>
      </c>
      <c r="E40" s="88" t="s">
        <v>428</v>
      </c>
      <c r="F40" s="88" t="s">
        <v>553</v>
      </c>
      <c r="G40" s="88" t="s">
        <v>554</v>
      </c>
      <c r="H40" s="88" t="s">
        <v>664</v>
      </c>
      <c r="I40" s="99" t="s">
        <v>673</v>
      </c>
      <c r="J40" s="108"/>
      <c r="K40" s="100" t="s">
        <v>674</v>
      </c>
      <c r="L40"/>
      <c r="M40"/>
    </row>
    <row r="41" spans="1:13" ht="12.75">
      <c r="A41" s="101" t="s">
        <v>71</v>
      </c>
      <c r="B41" s="217"/>
      <c r="C41" s="102" t="s">
        <v>73</v>
      </c>
      <c r="D41" s="103" t="s">
        <v>460</v>
      </c>
      <c r="E41" s="104" t="s">
        <v>438</v>
      </c>
      <c r="F41" s="104" t="s">
        <v>430</v>
      </c>
      <c r="G41" s="104" t="s">
        <v>438</v>
      </c>
      <c r="H41" s="104" t="s">
        <v>430</v>
      </c>
      <c r="I41" s="105" t="s">
        <v>450</v>
      </c>
      <c r="J41" s="107"/>
      <c r="K41" s="106" t="s">
        <v>675</v>
      </c>
      <c r="L41"/>
      <c r="M41"/>
    </row>
    <row r="42" spans="1:13" ht="12.75">
      <c r="A42" s="96" t="s">
        <v>424</v>
      </c>
      <c r="B42" s="216">
        <v>16</v>
      </c>
      <c r="C42" s="97" t="s">
        <v>320</v>
      </c>
      <c r="D42" s="98" t="s">
        <v>408</v>
      </c>
      <c r="E42" s="88" t="s">
        <v>409</v>
      </c>
      <c r="F42" s="88" t="s">
        <v>543</v>
      </c>
      <c r="G42" s="88" t="s">
        <v>544</v>
      </c>
      <c r="H42" s="88" t="s">
        <v>531</v>
      </c>
      <c r="I42" s="99" t="s">
        <v>619</v>
      </c>
      <c r="J42" s="108" t="s">
        <v>410</v>
      </c>
      <c r="K42" s="100" t="s">
        <v>620</v>
      </c>
      <c r="L42"/>
      <c r="M42"/>
    </row>
    <row r="43" spans="1:13" ht="12.75">
      <c r="A43" s="101" t="s">
        <v>46</v>
      </c>
      <c r="B43" s="217"/>
      <c r="C43" s="102" t="s">
        <v>51</v>
      </c>
      <c r="D43" s="103" t="s">
        <v>400</v>
      </c>
      <c r="E43" s="104" t="s">
        <v>439</v>
      </c>
      <c r="F43" s="104" t="s">
        <v>407</v>
      </c>
      <c r="G43" s="104" t="s">
        <v>435</v>
      </c>
      <c r="H43" s="104" t="s">
        <v>399</v>
      </c>
      <c r="I43" s="105" t="s">
        <v>387</v>
      </c>
      <c r="J43" s="107"/>
      <c r="K43" s="106" t="s">
        <v>643</v>
      </c>
      <c r="L43"/>
      <c r="M43"/>
    </row>
    <row r="44" spans="1:13" ht="12.75">
      <c r="A44" s="96" t="s">
        <v>425</v>
      </c>
      <c r="B44" s="216">
        <v>25</v>
      </c>
      <c r="C44" s="97" t="s">
        <v>329</v>
      </c>
      <c r="D44" s="98" t="s">
        <v>440</v>
      </c>
      <c r="E44" s="88" t="s">
        <v>441</v>
      </c>
      <c r="F44" s="88" t="s">
        <v>555</v>
      </c>
      <c r="G44" s="88" t="s">
        <v>556</v>
      </c>
      <c r="H44" s="88" t="s">
        <v>644</v>
      </c>
      <c r="I44" s="99" t="s">
        <v>645</v>
      </c>
      <c r="J44" s="108" t="s">
        <v>557</v>
      </c>
      <c r="K44" s="100" t="s">
        <v>646</v>
      </c>
      <c r="L44"/>
      <c r="M44"/>
    </row>
    <row r="45" spans="1:13" ht="12.75">
      <c r="A45" s="101" t="s">
        <v>79</v>
      </c>
      <c r="B45" s="217"/>
      <c r="C45" s="102" t="s">
        <v>230</v>
      </c>
      <c r="D45" s="103" t="s">
        <v>461</v>
      </c>
      <c r="E45" s="104" t="s">
        <v>442</v>
      </c>
      <c r="F45" s="104" t="s">
        <v>558</v>
      </c>
      <c r="G45" s="104" t="s">
        <v>558</v>
      </c>
      <c r="H45" s="104" t="s">
        <v>343</v>
      </c>
      <c r="I45" s="105" t="s">
        <v>367</v>
      </c>
      <c r="J45" s="107"/>
      <c r="K45" s="106" t="s">
        <v>647</v>
      </c>
      <c r="L45"/>
      <c r="M45"/>
    </row>
    <row r="46" spans="1:13" ht="12.75">
      <c r="A46" s="96" t="s">
        <v>665</v>
      </c>
      <c r="B46" s="216">
        <v>17</v>
      </c>
      <c r="C46" s="97" t="s">
        <v>321</v>
      </c>
      <c r="D46" s="98" t="s">
        <v>373</v>
      </c>
      <c r="E46" s="88" t="s">
        <v>453</v>
      </c>
      <c r="F46" s="88" t="s">
        <v>559</v>
      </c>
      <c r="G46" s="88" t="s">
        <v>560</v>
      </c>
      <c r="H46" s="88" t="s">
        <v>648</v>
      </c>
      <c r="I46" s="99" t="s">
        <v>649</v>
      </c>
      <c r="J46" s="108" t="s">
        <v>449</v>
      </c>
      <c r="K46" s="100" t="s">
        <v>650</v>
      </c>
      <c r="L46"/>
      <c r="M46"/>
    </row>
    <row r="47" spans="1:13" ht="12.75">
      <c r="A47" s="101" t="s">
        <v>46</v>
      </c>
      <c r="B47" s="217"/>
      <c r="C47" s="102" t="s">
        <v>206</v>
      </c>
      <c r="D47" s="103" t="s">
        <v>381</v>
      </c>
      <c r="E47" s="104" t="s">
        <v>454</v>
      </c>
      <c r="F47" s="104" t="s">
        <v>533</v>
      </c>
      <c r="G47" s="104" t="s">
        <v>411</v>
      </c>
      <c r="H47" s="104" t="s">
        <v>432</v>
      </c>
      <c r="I47" s="105" t="s">
        <v>411</v>
      </c>
      <c r="J47" s="107"/>
      <c r="K47" s="106" t="s">
        <v>651</v>
      </c>
      <c r="L47"/>
      <c r="M47"/>
    </row>
    <row r="48" spans="1:13" ht="12.75">
      <c r="A48" s="96" t="s">
        <v>666</v>
      </c>
      <c r="B48" s="216">
        <v>5</v>
      </c>
      <c r="C48" s="97" t="s">
        <v>291</v>
      </c>
      <c r="D48" s="98" t="s">
        <v>292</v>
      </c>
      <c r="E48" s="88" t="s">
        <v>293</v>
      </c>
      <c r="F48" s="88" t="s">
        <v>561</v>
      </c>
      <c r="G48" s="88" t="s">
        <v>562</v>
      </c>
      <c r="H48" s="88" t="s">
        <v>652</v>
      </c>
      <c r="I48" s="99" t="s">
        <v>653</v>
      </c>
      <c r="J48" s="108" t="s">
        <v>563</v>
      </c>
      <c r="K48" s="100" t="s">
        <v>654</v>
      </c>
      <c r="L48"/>
      <c r="M48"/>
    </row>
    <row r="49" spans="1:13" ht="12.75">
      <c r="A49" s="101" t="s">
        <v>43</v>
      </c>
      <c r="B49" s="217"/>
      <c r="C49" s="102" t="s">
        <v>42</v>
      </c>
      <c r="D49" s="103" t="s">
        <v>308</v>
      </c>
      <c r="E49" s="104" t="s">
        <v>301</v>
      </c>
      <c r="F49" s="104" t="s">
        <v>349</v>
      </c>
      <c r="G49" s="104" t="s">
        <v>451</v>
      </c>
      <c r="H49" s="104" t="s">
        <v>393</v>
      </c>
      <c r="I49" s="105" t="s">
        <v>308</v>
      </c>
      <c r="J49" s="107"/>
      <c r="K49" s="106" t="s">
        <v>655</v>
      </c>
      <c r="L49"/>
      <c r="M49"/>
    </row>
    <row r="50" spans="1:13" ht="12.75">
      <c r="A50" s="96"/>
      <c r="B50" s="216">
        <v>22</v>
      </c>
      <c r="C50" s="97" t="s">
        <v>326</v>
      </c>
      <c r="D50" s="98" t="s">
        <v>401</v>
      </c>
      <c r="E50" s="88" t="s">
        <v>402</v>
      </c>
      <c r="F50" s="88" t="s">
        <v>534</v>
      </c>
      <c r="G50" s="88" t="s">
        <v>535</v>
      </c>
      <c r="H50" s="88" t="s">
        <v>676</v>
      </c>
      <c r="I50" s="88"/>
      <c r="J50" s="128" t="s">
        <v>677</v>
      </c>
      <c r="K50" s="129"/>
      <c r="L50"/>
      <c r="M50"/>
    </row>
    <row r="51" spans="1:13" ht="12.75">
      <c r="A51" s="101" t="s">
        <v>54</v>
      </c>
      <c r="B51" s="217"/>
      <c r="C51" s="102" t="s">
        <v>96</v>
      </c>
      <c r="D51" s="103" t="s">
        <v>458</v>
      </c>
      <c r="E51" s="104" t="s">
        <v>436</v>
      </c>
      <c r="F51" s="104" t="s">
        <v>436</v>
      </c>
      <c r="G51" s="104" t="s">
        <v>437</v>
      </c>
      <c r="H51" s="104" t="s">
        <v>403</v>
      </c>
      <c r="I51" s="104"/>
      <c r="J51" s="130"/>
      <c r="K51" s="131"/>
      <c r="L51"/>
      <c r="M51"/>
    </row>
    <row r="52" spans="1:13" ht="12.75">
      <c r="A52" s="96"/>
      <c r="B52" s="216">
        <v>3</v>
      </c>
      <c r="C52" s="97" t="s">
        <v>302</v>
      </c>
      <c r="D52" s="98" t="s">
        <v>303</v>
      </c>
      <c r="E52" s="88" t="s">
        <v>304</v>
      </c>
      <c r="F52" s="88" t="s">
        <v>510</v>
      </c>
      <c r="G52" s="88" t="s">
        <v>511</v>
      </c>
      <c r="H52" s="88"/>
      <c r="I52" s="88"/>
      <c r="J52" s="128" t="s">
        <v>310</v>
      </c>
      <c r="K52" s="129"/>
      <c r="L52"/>
      <c r="M52"/>
    </row>
    <row r="53" spans="1:13" ht="12.75">
      <c r="A53" s="101" t="s">
        <v>43</v>
      </c>
      <c r="B53" s="217"/>
      <c r="C53" s="102" t="s">
        <v>179</v>
      </c>
      <c r="D53" s="103" t="s">
        <v>356</v>
      </c>
      <c r="E53" s="104" t="s">
        <v>340</v>
      </c>
      <c r="F53" s="104" t="s">
        <v>393</v>
      </c>
      <c r="G53" s="104" t="s">
        <v>308</v>
      </c>
      <c r="H53" s="104"/>
      <c r="I53" s="104"/>
      <c r="J53" s="130"/>
      <c r="K53" s="131"/>
      <c r="L53"/>
      <c r="M53"/>
    </row>
    <row r="54" spans="1:13" ht="12.75">
      <c r="A54" s="96"/>
      <c r="B54" s="216">
        <v>14</v>
      </c>
      <c r="C54" s="97" t="s">
        <v>318</v>
      </c>
      <c r="D54" s="98" t="s">
        <v>357</v>
      </c>
      <c r="E54" s="88" t="s">
        <v>358</v>
      </c>
      <c r="F54" s="88"/>
      <c r="G54" s="88"/>
      <c r="H54" s="88"/>
      <c r="I54" s="88"/>
      <c r="J54" s="128" t="s">
        <v>564</v>
      </c>
      <c r="K54" s="129"/>
      <c r="L54"/>
      <c r="M54"/>
    </row>
    <row r="55" spans="1:13" ht="12.75">
      <c r="A55" s="101" t="s">
        <v>46</v>
      </c>
      <c r="B55" s="217"/>
      <c r="C55" s="102" t="s">
        <v>200</v>
      </c>
      <c r="D55" s="103" t="s">
        <v>432</v>
      </c>
      <c r="E55" s="104" t="s">
        <v>434</v>
      </c>
      <c r="F55" s="104"/>
      <c r="G55" s="104"/>
      <c r="H55" s="104"/>
      <c r="I55" s="104"/>
      <c r="J55" s="130"/>
      <c r="K55" s="131"/>
      <c r="L55"/>
      <c r="M55"/>
    </row>
    <row r="56" spans="1:13" ht="12.75">
      <c r="A56" s="96"/>
      <c r="B56" s="216">
        <v>23</v>
      </c>
      <c r="C56" s="97" t="s">
        <v>327</v>
      </c>
      <c r="D56" s="98" t="s">
        <v>462</v>
      </c>
      <c r="E56" s="88"/>
      <c r="F56" s="88"/>
      <c r="G56" s="88"/>
      <c r="H56" s="88"/>
      <c r="I56" s="88"/>
      <c r="J56" s="128" t="s">
        <v>463</v>
      </c>
      <c r="K56" s="129"/>
      <c r="L56"/>
      <c r="M56"/>
    </row>
    <row r="57" spans="1:13" ht="12.75">
      <c r="A57" s="101" t="s">
        <v>43</v>
      </c>
      <c r="B57" s="217"/>
      <c r="C57" s="102" t="s">
        <v>179</v>
      </c>
      <c r="D57" s="103" t="s">
        <v>349</v>
      </c>
      <c r="E57" s="104"/>
      <c r="F57" s="104"/>
      <c r="G57" s="104"/>
      <c r="H57" s="104"/>
      <c r="I57" s="104"/>
      <c r="J57" s="130"/>
      <c r="K57" s="131"/>
      <c r="L57"/>
      <c r="M57"/>
    </row>
    <row r="58" spans="1:13" ht="12.75">
      <c r="A58" s="96"/>
      <c r="B58" s="216">
        <v>1</v>
      </c>
      <c r="C58" s="97" t="s">
        <v>305</v>
      </c>
      <c r="D58" s="98" t="s">
        <v>306</v>
      </c>
      <c r="E58" s="88"/>
      <c r="F58" s="88"/>
      <c r="G58" s="88"/>
      <c r="H58" s="88"/>
      <c r="I58" s="88"/>
      <c r="J58" s="128" t="s">
        <v>307</v>
      </c>
      <c r="K58" s="129"/>
      <c r="L58"/>
      <c r="M58"/>
    </row>
    <row r="59" spans="1:13" ht="12.75">
      <c r="A59" s="101" t="s">
        <v>50</v>
      </c>
      <c r="B59" s="217"/>
      <c r="C59" s="102" t="s">
        <v>58</v>
      </c>
      <c r="D59" s="103" t="s">
        <v>450</v>
      </c>
      <c r="E59" s="104"/>
      <c r="F59" s="104"/>
      <c r="G59" s="104"/>
      <c r="H59" s="104"/>
      <c r="I59" s="104"/>
      <c r="J59" s="130"/>
      <c r="K59" s="131"/>
      <c r="L59"/>
      <c r="M59"/>
    </row>
    <row r="60" spans="1:13" ht="12.75">
      <c r="A60" s="96"/>
      <c r="B60" s="216">
        <v>2</v>
      </c>
      <c r="C60" s="97" t="s">
        <v>309</v>
      </c>
      <c r="D60" s="98"/>
      <c r="E60" s="88"/>
      <c r="F60" s="88"/>
      <c r="G60" s="88"/>
      <c r="H60" s="88"/>
      <c r="I60" s="88"/>
      <c r="J60" s="128" t="s">
        <v>310</v>
      </c>
      <c r="K60" s="129"/>
      <c r="L60"/>
      <c r="M60"/>
    </row>
    <row r="61" spans="1:13" ht="12.75">
      <c r="A61" s="101" t="s">
        <v>43</v>
      </c>
      <c r="B61" s="217"/>
      <c r="C61" s="102" t="s">
        <v>42</v>
      </c>
      <c r="D61" s="103"/>
      <c r="E61" s="104"/>
      <c r="F61" s="104"/>
      <c r="G61" s="104"/>
      <c r="H61" s="104"/>
      <c r="I61" s="104"/>
      <c r="J61" s="130"/>
      <c r="K61" s="131"/>
      <c r="L61"/>
      <c r="M61"/>
    </row>
  </sheetData>
  <mergeCells count="1">
    <mergeCell ref="D6:I6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tabColor indexed="39"/>
  </sheetPr>
  <dimension ref="A1:U194"/>
  <sheetViews>
    <sheetView workbookViewId="0" topLeftCell="A2">
      <selection activeCell="A2" sqref="A2"/>
    </sheetView>
  </sheetViews>
  <sheetFormatPr defaultColWidth="9.140625" defaultRowHeight="12.75"/>
  <cols>
    <col min="1" max="1" width="7.57421875" style="3" customWidth="1"/>
    <col min="2" max="2" width="6.140625" style="212" customWidth="1"/>
    <col min="3" max="3" width="31.00390625" style="0" customWidth="1"/>
    <col min="4" max="4" width="23.421875" style="0" customWidth="1"/>
    <col min="5" max="5" width="7.00390625" style="0" customWidth="1"/>
    <col min="6" max="6" width="7.00390625" style="0" hidden="1" customWidth="1"/>
    <col min="7" max="8" width="7.00390625" style="0" customWidth="1"/>
    <col min="9" max="9" width="7.00390625" style="0" hidden="1" customWidth="1"/>
    <col min="10" max="11" width="7.00390625" style="0" customWidth="1"/>
    <col min="12" max="12" width="7.00390625" style="0" hidden="1" customWidth="1"/>
    <col min="13" max="13" width="7.00390625" style="0" customWidth="1"/>
    <col min="14" max="14" width="13.7109375" style="0" customWidth="1"/>
    <col min="15" max="15" width="10.57421875" style="0" hidden="1" customWidth="1"/>
    <col min="16" max="20" width="9.140625" style="0" hidden="1" customWidth="1"/>
  </cols>
  <sheetData>
    <row r="1" spans="1:20" ht="15" customHeight="1" hidden="1" thickBot="1">
      <c r="A1" s="187"/>
      <c r="B1" s="207"/>
      <c r="C1" s="188"/>
      <c r="D1" s="189"/>
      <c r="E1" s="219" t="s">
        <v>280</v>
      </c>
      <c r="F1" s="203">
        <v>3</v>
      </c>
      <c r="G1" s="190"/>
      <c r="H1" s="219" t="s">
        <v>280</v>
      </c>
      <c r="I1" s="203">
        <v>5</v>
      </c>
      <c r="J1" s="190"/>
      <c r="K1" s="219" t="s">
        <v>280</v>
      </c>
      <c r="L1" s="203">
        <v>7</v>
      </c>
      <c r="M1" s="188"/>
      <c r="N1" s="206" t="s">
        <v>168</v>
      </c>
      <c r="O1" s="188"/>
      <c r="P1" s="188"/>
      <c r="Q1" s="188"/>
      <c r="R1" s="188"/>
      <c r="S1" s="188"/>
      <c r="T1" s="188"/>
    </row>
    <row r="2" spans="1:21" ht="15">
      <c r="A2" s="171"/>
      <c r="B2" s="208"/>
      <c r="C2" s="171"/>
      <c r="D2" s="132" t="str">
        <f>'Sprint Startlist'!$F2</f>
        <v>Rallisprint “Otepää Talv 2012”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5">
      <c r="A3" s="171"/>
      <c r="B3" s="208"/>
      <c r="C3" s="171"/>
      <c r="D3" s="132" t="str">
        <f>'Sprint Startlist'!$F3</f>
        <v>4.02.2012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</row>
    <row r="4" spans="1:21" ht="15">
      <c r="A4" s="171"/>
      <c r="B4" s="208"/>
      <c r="C4" s="171"/>
      <c r="D4" s="132" t="str">
        <f>'Sprint Startlist'!$F4</f>
        <v>Otepää</v>
      </c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18.75" customHeight="1">
      <c r="A5" s="95" t="s">
        <v>153</v>
      </c>
      <c r="B5" s="209"/>
      <c r="C5" s="95" t="s">
        <v>154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s="161" customFormat="1" ht="18" customHeight="1">
      <c r="A6" s="164" t="s">
        <v>11</v>
      </c>
      <c r="B6" s="210" t="s">
        <v>12</v>
      </c>
      <c r="C6" s="177" t="s">
        <v>13</v>
      </c>
      <c r="D6" s="178" t="s">
        <v>9</v>
      </c>
      <c r="E6" s="163" t="s">
        <v>149</v>
      </c>
      <c r="F6" s="179" t="s">
        <v>161</v>
      </c>
      <c r="G6" s="164" t="s">
        <v>148</v>
      </c>
      <c r="H6" s="163" t="s">
        <v>150</v>
      </c>
      <c r="I6" s="181" t="s">
        <v>162</v>
      </c>
      <c r="J6" s="166" t="s">
        <v>148</v>
      </c>
      <c r="K6" s="167" t="s">
        <v>151</v>
      </c>
      <c r="L6" s="182" t="s">
        <v>163</v>
      </c>
      <c r="M6" s="166" t="s">
        <v>148</v>
      </c>
      <c r="N6" s="166" t="s">
        <v>152</v>
      </c>
      <c r="O6" s="183" t="s">
        <v>155</v>
      </c>
      <c r="P6" s="183" t="s">
        <v>156</v>
      </c>
      <c r="Q6" s="183" t="s">
        <v>157</v>
      </c>
      <c r="R6" s="183" t="s">
        <v>159</v>
      </c>
      <c r="S6" s="183" t="s">
        <v>158</v>
      </c>
      <c r="T6" s="183" t="s">
        <v>160</v>
      </c>
      <c r="U6" s="202"/>
    </row>
    <row r="7" spans="1:21" s="161" customFormat="1" ht="15" customHeight="1">
      <c r="A7" s="173">
        <f aca="true" t="shared" si="0" ref="A7:A12">IF(N7=$N$1,"",IF(LEFT(A6,1)="P",1,A6+1))</f>
        <v>1</v>
      </c>
      <c r="B7" s="175">
        <v>27</v>
      </c>
      <c r="C7" s="176" t="str">
        <f>IF(VLOOKUP(B7,'Sprint Startlist'!B:E,4,FALSE)="",VLOOKUP(B7,'Sprint Startlist'!B:E,3,FALSE),CONCATENATE(VLOOKUP(B7,'Sprint Startlist'!B:E,3,FALSE)," / ",VLOOKUP(B7,'Sprint Startlist'!B:E,4,FALSE)))</f>
        <v>Siim Plangi / Marek Sarapuu</v>
      </c>
      <c r="D7" s="194" t="str">
        <f>VLOOKUP(B7,'Sprint Startlist'!B:H,7,FALSE)</f>
        <v>Subaru Impreza</v>
      </c>
      <c r="E7" s="192" t="str">
        <f>TRIM(IF(ISERROR(VLOOKUP(B7,RallyResults!B:I,$F$1,FALSE)),IF(VLOOKUP(B7,Sprinters!A:E,3,FALSE)="",$E$1,VLOOKUP(B7,Sprinters!A:E,3,FALSE)),IF(VLOOKUP(B7,RallyResults!B:I,$F$1,FALSE)="",$E$1,VLOOKUP(B7,RallyResults!B:I,$F$1,FALSE))))</f>
        <v>4.25,8</v>
      </c>
      <c r="F7" s="180">
        <f aca="true" t="shared" si="1" ref="F7:F12">IF(ISERROR(FIND(".",E7)),$E$1,LEFT(E7,FIND(".",E7,1)-1)*60+RIGHT(E7,LEN(E7)-FIND(".",E7,1)))</f>
        <v>265.8</v>
      </c>
      <c r="G7" s="168">
        <f aca="true" t="shared" si="2" ref="G7:G12">IF(F7=$E$1,$E$1,RANK(F7,F$7:F$26,1))</f>
        <v>2</v>
      </c>
      <c r="H7" s="193" t="str">
        <f>IF(ISERROR(VLOOKUP(B7,RallyResults!B:I,$I$1,FALSE)),IF(VLOOKUP(B7,Sprinters!A:E,4,FALSE)="",$H$1,VLOOKUP(B7,Sprinters!A:E,4,FALSE)),IF(VLOOKUP(B7,RallyResults!B:I,$I$1,FALSE)="",$H$1,VLOOKUP(B7,RallyResults!B:I,$I$1,FALSE)))</f>
        <v> 4.19,0</v>
      </c>
      <c r="I7" s="180">
        <f aca="true" t="shared" si="3" ref="I7:I12">IF(ISERROR(FIND(".",H7)),$H$1,LEFT(H7,FIND(".",H7,1)-1)*60+RIGHT(H7,LEN(H7)-FIND(".",H7,1)))</f>
        <v>259</v>
      </c>
      <c r="J7" s="168">
        <f aca="true" t="shared" si="4" ref="J7:J12">IF(I7=$H$1,$H$1,RANK(I7,I$7:I$26,1))</f>
        <v>1</v>
      </c>
      <c r="K7" s="193" t="str">
        <f>IF(ISERROR(VLOOKUP(B7,RallyResults!B:I,$L$1,FALSE)),IF(VLOOKUP(B7,Sprinters!A:E,5,FALSE)="",$K$1,VLOOKUP(B7,Sprinters!A:E,5,FALSE)),IF(VLOOKUP(B7,RallyResults!B:I,$L$1,FALSE)="",$K$1,VLOOKUP(B7,RallyResults!B:I,$L$1,FALSE)))</f>
        <v> 4.17,5</v>
      </c>
      <c r="L7" s="180">
        <f aca="true" t="shared" si="5" ref="L7:L12">IF(ISERROR(FIND(".",K7)),$K$1,LEFT(K7,FIND(".",K7,1)-1)*60+RIGHT(K7,LEN(K7)-FIND(".",K7,1)))</f>
        <v>257.5</v>
      </c>
      <c r="M7" s="168">
        <f aca="true" t="shared" si="6" ref="M7:M12">IF(L7=$K$1,$K$1,RANK(L7,L$7:L$26,1))</f>
        <v>1</v>
      </c>
      <c r="N7" s="191">
        <f aca="true" t="shared" si="7" ref="N7:N12">IF(COUNT(G7,J7,M7)=3,G7+J7+M7-MAX(G7,J7,M7),IF(COUNT(G7,J7,M7)=2,IF(G7=$E$1,0,G7)+IF(J7=$H$1,0,J7)+IF(M7=$K$1,0,M7),$N$1))</f>
        <v>2</v>
      </c>
      <c r="O7" s="184">
        <f aca="true" t="shared" si="8" ref="O7:O12">IF(ISERROR(SMALL(R7:T7,1)),9999.9,SMALL(R7:T7,1))</f>
        <v>257.5</v>
      </c>
      <c r="P7" s="185">
        <f aca="true" t="shared" si="9" ref="P7:P12">IF(ISERROR(SMALL(R7:T7,2)),9999.9,SMALL(R7:T7,2))</f>
        <v>259</v>
      </c>
      <c r="Q7" s="185">
        <f aca="true" t="shared" si="10" ref="Q7:Q12">IF(ISERROR(SMALL(R7:T7,3)),9999.9,SMALL(R7:T7,3))</f>
        <v>265.8</v>
      </c>
      <c r="R7" s="186">
        <f aca="true" t="shared" si="11" ref="R7:R12">F7</f>
        <v>265.8</v>
      </c>
      <c r="S7" s="186">
        <f aca="true" t="shared" si="12" ref="S7:S12">I7</f>
        <v>259</v>
      </c>
      <c r="T7" s="186">
        <f aca="true" t="shared" si="13" ref="T7:T12">L7</f>
        <v>257.5</v>
      </c>
      <c r="U7" s="202"/>
    </row>
    <row r="8" spans="1:21" s="161" customFormat="1" ht="15" customHeight="1">
      <c r="A8" s="173">
        <f t="shared" si="0"/>
        <v>2</v>
      </c>
      <c r="B8" s="174">
        <v>26</v>
      </c>
      <c r="C8" s="169" t="str">
        <f>IF(VLOOKUP(B8,'Sprint Startlist'!B:E,4,FALSE)="",VLOOKUP(B8,'Sprint Startlist'!B:E,3,FALSE),CONCATENATE(VLOOKUP(B8,'Sprint Startlist'!B:E,3,FALSE)," / ",VLOOKUP(B8,'Sprint Startlist'!B:E,4,FALSE)))</f>
        <v>Rainer Aus / Rein Jōessar</v>
      </c>
      <c r="D8" s="195" t="str">
        <f>VLOOKUP(B8,'Sprint Startlist'!B:H,7,FALSE)</f>
        <v>Mitsubishi Lancer Evo 9</v>
      </c>
      <c r="E8" s="192" t="str">
        <f>TRIM(IF(ISERROR(VLOOKUP(B8,RallyResults!B:I,$F$1,FALSE)),IF(VLOOKUP(B8,Sprinters!A:E,3,FALSE)="",$E$1,VLOOKUP(B8,Sprinters!A:E,3,FALSE)),IF(VLOOKUP(B8,RallyResults!B:I,$F$1,FALSE)="",$E$1,VLOOKUP(B8,RallyResults!B:I,$F$1,FALSE))))</f>
        <v>4.23,9</v>
      </c>
      <c r="F8" s="180">
        <f t="shared" si="1"/>
        <v>263.9</v>
      </c>
      <c r="G8" s="168">
        <f t="shared" si="2"/>
        <v>1</v>
      </c>
      <c r="H8" s="193" t="str">
        <f>IF(ISERROR(VLOOKUP(B8,RallyResults!B:I,$I$1,FALSE)),IF(VLOOKUP(B8,Sprinters!A:E,4,FALSE)="",$H$1,VLOOKUP(B8,Sprinters!A:E,4,FALSE)),IF(VLOOKUP(B8,RallyResults!B:I,$I$1,FALSE)="",$H$1,VLOOKUP(B8,RallyResults!B:I,$I$1,FALSE)))</f>
        <v> 4.24,9</v>
      </c>
      <c r="I8" s="180">
        <f t="shared" si="3"/>
        <v>264.9</v>
      </c>
      <c r="J8" s="168">
        <f t="shared" si="4"/>
        <v>2</v>
      </c>
      <c r="K8" s="193" t="str">
        <f>IF(ISERROR(VLOOKUP(B8,RallyResults!B:I,$L$1,FALSE)),IF(VLOOKUP(B8,Sprinters!A:E,5,FALSE)="",$K$1,VLOOKUP(B8,Sprinters!A:E,5,FALSE)),IF(VLOOKUP(B8,RallyResults!B:I,$L$1,FALSE)="",$K$1,VLOOKUP(B8,RallyResults!B:I,$L$1,FALSE)))</f>
        <v> 4.35,3</v>
      </c>
      <c r="L8" s="180">
        <f t="shared" si="5"/>
        <v>275.3</v>
      </c>
      <c r="M8" s="168">
        <f t="shared" si="6"/>
        <v>2</v>
      </c>
      <c r="N8" s="191">
        <f t="shared" si="7"/>
        <v>3</v>
      </c>
      <c r="O8" s="184">
        <f t="shared" si="8"/>
        <v>263.9</v>
      </c>
      <c r="P8" s="185">
        <f t="shared" si="9"/>
        <v>264.9</v>
      </c>
      <c r="Q8" s="185">
        <f t="shared" si="10"/>
        <v>275.3</v>
      </c>
      <c r="R8" s="186">
        <f t="shared" si="11"/>
        <v>263.9</v>
      </c>
      <c r="S8" s="186">
        <f t="shared" si="12"/>
        <v>264.9</v>
      </c>
      <c r="T8" s="186">
        <f t="shared" si="13"/>
        <v>275.3</v>
      </c>
      <c r="U8" s="202"/>
    </row>
    <row r="9" spans="1:21" s="161" customFormat="1" ht="15" customHeight="1">
      <c r="A9" s="173">
        <f t="shared" si="0"/>
        <v>3</v>
      </c>
      <c r="B9" s="174">
        <v>25</v>
      </c>
      <c r="C9" s="169" t="str">
        <f>IF(VLOOKUP(B9,'Sprint Startlist'!B:E,4,FALSE)="",VLOOKUP(B9,'Sprint Startlist'!B:E,3,FALSE),CONCATENATE(VLOOKUP(B9,'Sprint Startlist'!B:E,3,FALSE)," / ",VLOOKUP(B9,'Sprint Startlist'!B:E,4,FALSE)))</f>
        <v>Sergey Uger / Vladimir Afonin</v>
      </c>
      <c r="D9" s="195" t="str">
        <f>VLOOKUP(B9,'Sprint Startlist'!B:H,7,FALSE)</f>
        <v>Subaru Impreza</v>
      </c>
      <c r="E9" s="192" t="str">
        <f>TRIM(IF(ISERROR(VLOOKUP(B9,RallyResults!B:I,$F$1,FALSE)),IF(VLOOKUP(B9,Sprinters!A:E,3,FALSE)="",$E$1,VLOOKUP(B9,Sprinters!A:E,3,FALSE)),IF(VLOOKUP(B9,RallyResults!B:I,$F$1,FALSE)="",$E$1,VLOOKUP(B9,RallyResults!B:I,$F$1,FALSE))))</f>
        <v>40.55,6</v>
      </c>
      <c r="F9" s="180">
        <f t="shared" si="1"/>
        <v>2455.6</v>
      </c>
      <c r="G9" s="168">
        <f t="shared" si="2"/>
        <v>4</v>
      </c>
      <c r="H9" s="193" t="str">
        <f>IF(ISERROR(VLOOKUP(B9,RallyResults!B:I,$I$1,FALSE)),IF(VLOOKUP(B9,Sprinters!A:E,4,FALSE)="",$H$1,VLOOKUP(B9,Sprinters!A:E,4,FALSE)),IF(VLOOKUP(B9,RallyResults!B:I,$I$1,FALSE)="",$H$1,VLOOKUP(B9,RallyResults!B:I,$I$1,FALSE)))</f>
        <v> 5.14,6</v>
      </c>
      <c r="I9" s="180">
        <f t="shared" si="3"/>
        <v>314.6</v>
      </c>
      <c r="J9" s="168">
        <f t="shared" si="4"/>
        <v>3</v>
      </c>
      <c r="K9" s="193" t="str">
        <f>IF(ISERROR(VLOOKUP(B9,RallyResults!B:I,$L$1,FALSE)),IF(VLOOKUP(B9,Sprinters!A:E,5,FALSE)="",$K$1,VLOOKUP(B9,Sprinters!A:E,5,FALSE)),IF(VLOOKUP(B9,RallyResults!B:I,$L$1,FALSE)="",$K$1,VLOOKUP(B9,RallyResults!B:I,$L$1,FALSE)))</f>
        <v> 4.58,5</v>
      </c>
      <c r="L9" s="180">
        <f t="shared" si="5"/>
        <v>298.5</v>
      </c>
      <c r="M9" s="168">
        <f t="shared" si="6"/>
        <v>3</v>
      </c>
      <c r="N9" s="191">
        <f t="shared" si="7"/>
        <v>6</v>
      </c>
      <c r="O9" s="184">
        <f t="shared" si="8"/>
        <v>298.5</v>
      </c>
      <c r="P9" s="185">
        <f t="shared" si="9"/>
        <v>314.6</v>
      </c>
      <c r="Q9" s="185">
        <f t="shared" si="10"/>
        <v>2455.6</v>
      </c>
      <c r="R9" s="186">
        <f t="shared" si="11"/>
        <v>2455.6</v>
      </c>
      <c r="S9" s="186">
        <f t="shared" si="12"/>
        <v>314.6</v>
      </c>
      <c r="T9" s="186">
        <f t="shared" si="13"/>
        <v>298.5</v>
      </c>
      <c r="U9" s="202"/>
    </row>
    <row r="10" spans="1:21" s="161" customFormat="1" ht="15" customHeight="1">
      <c r="A10" s="173">
        <f t="shared" si="0"/>
        <v>4</v>
      </c>
      <c r="B10" s="174">
        <v>24</v>
      </c>
      <c r="C10" s="169" t="str">
        <f>IF(VLOOKUP(B10,'Sprint Startlist'!B:E,4,FALSE)="",VLOOKUP(B10,'Sprint Startlist'!B:E,3,FALSE),CONCATENATE(VLOOKUP(B10,'Sprint Startlist'!B:E,3,FALSE)," / ",VLOOKUP(B10,'Sprint Startlist'!B:E,4,FALSE)))</f>
        <v>Ivan Ostapchenko / Sergii Vansovych</v>
      </c>
      <c r="D10" s="195" t="str">
        <f>VLOOKUP(B10,'Sprint Startlist'!B:H,7,FALSE)</f>
        <v>Mitsubishi Lancer</v>
      </c>
      <c r="E10" s="192" t="str">
        <f>TRIM(IF(ISERROR(VLOOKUP(B10,RallyResults!B:I,$F$1,FALSE)),IF(VLOOKUP(B10,Sprinters!A:E,3,FALSE)="",$E$1,VLOOKUP(B10,Sprinters!A:E,3,FALSE)),IF(VLOOKUP(B10,RallyResults!B:I,$F$1,FALSE)="",$E$1,VLOOKUP(B10,RallyResults!B:I,$F$1,FALSE))))</f>
        <v>5.47,4</v>
      </c>
      <c r="F10" s="180">
        <f t="shared" si="1"/>
        <v>347.4</v>
      </c>
      <c r="G10" s="168">
        <f t="shared" si="2"/>
        <v>3</v>
      </c>
      <c r="H10" s="193" t="str">
        <f>IF(ISERROR(VLOOKUP(B10,RallyResults!B:I,$I$1,FALSE)),IF(VLOOKUP(B10,Sprinters!A:E,4,FALSE)="",$H$1,VLOOKUP(B10,Sprinters!A:E,4,FALSE)),IF(VLOOKUP(B10,RallyResults!B:I,$I$1,FALSE)="",$H$1,VLOOKUP(B10,RallyResults!B:I,$I$1,FALSE)))</f>
        <v> 5.41,4</v>
      </c>
      <c r="I10" s="180">
        <f t="shared" si="3"/>
        <v>341.4</v>
      </c>
      <c r="J10" s="168">
        <f t="shared" si="4"/>
        <v>4</v>
      </c>
      <c r="K10" s="193" t="str">
        <f>IF(ISERROR(VLOOKUP(B10,RallyResults!B:I,$L$1,FALSE)),IF(VLOOKUP(B10,Sprinters!A:E,5,FALSE)="",$K$1,VLOOKUP(B10,Sprinters!A:E,5,FALSE)),IF(VLOOKUP(B10,RallyResults!B:I,$L$1,FALSE)="",$K$1,VLOOKUP(B10,RallyResults!B:I,$L$1,FALSE)))</f>
        <v> 5.47,4</v>
      </c>
      <c r="L10" s="180">
        <f t="shared" si="5"/>
        <v>347.4</v>
      </c>
      <c r="M10" s="168">
        <f t="shared" si="6"/>
        <v>4</v>
      </c>
      <c r="N10" s="191">
        <f t="shared" si="7"/>
        <v>7</v>
      </c>
      <c r="O10" s="184">
        <f t="shared" si="8"/>
        <v>341.4</v>
      </c>
      <c r="P10" s="185">
        <f t="shared" si="9"/>
        <v>347.4</v>
      </c>
      <c r="Q10" s="185">
        <f t="shared" si="10"/>
        <v>347.4</v>
      </c>
      <c r="R10" s="186">
        <f t="shared" si="11"/>
        <v>347.4</v>
      </c>
      <c r="S10" s="186">
        <f t="shared" si="12"/>
        <v>341.4</v>
      </c>
      <c r="T10" s="186">
        <f t="shared" si="13"/>
        <v>347.4</v>
      </c>
      <c r="U10" s="202"/>
    </row>
    <row r="11" spans="1:21" s="161" customFormat="1" ht="15" customHeight="1" hidden="1">
      <c r="A11" s="173">
        <f t="shared" si="0"/>
      </c>
      <c r="B11" s="174">
        <v>39</v>
      </c>
      <c r="C11" s="169" t="e">
        <f>IF(VLOOKUP(B11,'Sprint Startlist'!B:E,4,FALSE)="",VLOOKUP(B11,'Sprint Startlist'!B:E,3,FALSE),CONCATENATE(VLOOKUP(B11,'Sprint Startlist'!B:E,3,FALSE)," / ",VLOOKUP(B11,'Sprint Startlist'!B:E,4,FALSE)))</f>
        <v>#N/A</v>
      </c>
      <c r="D11" s="195" t="e">
        <f>VLOOKUP(B11,'Sprint Startlist'!B:H,7,FALSE)</f>
        <v>#N/A</v>
      </c>
      <c r="E11" s="192" t="e">
        <f>TRIM(IF(ISERROR(VLOOKUP(B11,RallyResults!B:I,$F$1,FALSE)),IF(VLOOKUP(B11,Sprinters!A:E,3,FALSE)="",$E$1,VLOOKUP(B11,Sprinters!A:E,3,FALSE)),IF(VLOOKUP(B11,RallyResults!B:I,$F$1,FALSE)="",$E$1,VLOOKUP(B11,RallyResults!B:I,$F$1,FALSE))))</f>
        <v>#N/A</v>
      </c>
      <c r="F11" s="180" t="str">
        <f t="shared" si="1"/>
        <v> </v>
      </c>
      <c r="G11" s="168" t="str">
        <f t="shared" si="2"/>
        <v> </v>
      </c>
      <c r="H11" s="193" t="e">
        <f>IF(ISERROR(VLOOKUP(B11,RallyResults!B:I,$I$1,FALSE)),IF(VLOOKUP(B11,Sprinters!A:E,4,FALSE)="",$H$1,VLOOKUP(B11,Sprinters!A:E,4,FALSE)),IF(VLOOKUP(B11,RallyResults!B:I,$I$1,FALSE)="",$H$1,VLOOKUP(B11,RallyResults!B:I,$I$1,FALSE)))</f>
        <v>#N/A</v>
      </c>
      <c r="I11" s="180" t="str">
        <f t="shared" si="3"/>
        <v> </v>
      </c>
      <c r="J11" s="168" t="str">
        <f t="shared" si="4"/>
        <v> </v>
      </c>
      <c r="K11" s="193" t="e">
        <f>IF(ISERROR(VLOOKUP(B11,RallyResults!B:I,$L$1,FALSE)),IF(VLOOKUP(B11,Sprinters!A:E,5,FALSE)="",$K$1,VLOOKUP(B11,Sprinters!A:E,5,FALSE)),IF(VLOOKUP(B11,RallyResults!B:I,$L$1,FALSE)="",$K$1,VLOOKUP(B11,RallyResults!B:I,$L$1,FALSE)))</f>
        <v>#N/A</v>
      </c>
      <c r="L11" s="180" t="str">
        <f t="shared" si="5"/>
        <v> </v>
      </c>
      <c r="M11" s="168" t="str">
        <f t="shared" si="6"/>
        <v> </v>
      </c>
      <c r="N11" s="191" t="str">
        <f t="shared" si="7"/>
        <v>No result</v>
      </c>
      <c r="O11" s="184">
        <f t="shared" si="8"/>
        <v>9999.9</v>
      </c>
      <c r="P11" s="185">
        <f t="shared" si="9"/>
        <v>9999.9</v>
      </c>
      <c r="Q11" s="185">
        <f t="shared" si="10"/>
        <v>9999.9</v>
      </c>
      <c r="R11" s="186" t="str">
        <f t="shared" si="11"/>
        <v> </v>
      </c>
      <c r="S11" s="186" t="str">
        <f t="shared" si="12"/>
        <v> </v>
      </c>
      <c r="T11" s="186" t="str">
        <f t="shared" si="13"/>
        <v> </v>
      </c>
      <c r="U11" s="202"/>
    </row>
    <row r="12" spans="1:21" s="161" customFormat="1" ht="15" customHeight="1" hidden="1">
      <c r="A12" s="173">
        <f t="shared" si="0"/>
      </c>
      <c r="B12" s="174">
        <v>40</v>
      </c>
      <c r="C12" s="169" t="e">
        <f>IF(VLOOKUP(B12,'Sprint Startlist'!B:E,4,FALSE)="",VLOOKUP(B12,'Sprint Startlist'!B:E,3,FALSE),CONCATENATE(VLOOKUP(B12,'Sprint Startlist'!B:E,3,FALSE)," / ",VLOOKUP(B12,'Sprint Startlist'!B:E,4,FALSE)))</f>
        <v>#N/A</v>
      </c>
      <c r="D12" s="195" t="e">
        <f>VLOOKUP(B12,'Sprint Startlist'!B:H,7,FALSE)</f>
        <v>#N/A</v>
      </c>
      <c r="E12" s="192" t="e">
        <f>TRIM(IF(ISERROR(VLOOKUP(B12,RallyResults!B:I,$F$1,FALSE)),IF(VLOOKUP(B12,Sprinters!A:E,3,FALSE)="",$E$1,VLOOKUP(B12,Sprinters!A:E,3,FALSE)),IF(VLOOKUP(B12,RallyResults!B:I,$F$1,FALSE)="",$E$1,VLOOKUP(B12,RallyResults!B:I,$F$1,FALSE))))</f>
        <v>#N/A</v>
      </c>
      <c r="F12" s="180" t="str">
        <f t="shared" si="1"/>
        <v> </v>
      </c>
      <c r="G12" s="168" t="str">
        <f t="shared" si="2"/>
        <v> </v>
      </c>
      <c r="H12" s="193" t="e">
        <f>IF(ISERROR(VLOOKUP(B12,RallyResults!B:I,$I$1,FALSE)),IF(VLOOKUP(B12,Sprinters!A:E,4,FALSE)="",$H$1,VLOOKUP(B12,Sprinters!A:E,4,FALSE)),IF(VLOOKUP(B12,RallyResults!B:I,$I$1,FALSE)="",$H$1,VLOOKUP(B12,RallyResults!B:I,$I$1,FALSE)))</f>
        <v>#N/A</v>
      </c>
      <c r="I12" s="180" t="str">
        <f t="shared" si="3"/>
        <v> </v>
      </c>
      <c r="J12" s="168" t="str">
        <f t="shared" si="4"/>
        <v> </v>
      </c>
      <c r="K12" s="193" t="e">
        <f>IF(ISERROR(VLOOKUP(B12,RallyResults!B:I,$L$1,FALSE)),IF(VLOOKUP(B12,Sprinters!A:E,5,FALSE)="",$K$1,VLOOKUP(B12,Sprinters!A:E,5,FALSE)),IF(VLOOKUP(B12,RallyResults!B:I,$L$1,FALSE)="",$K$1,VLOOKUP(B12,RallyResults!B:I,$L$1,FALSE)))</f>
        <v>#N/A</v>
      </c>
      <c r="L12" s="180" t="str">
        <f t="shared" si="5"/>
        <v> </v>
      </c>
      <c r="M12" s="168" t="str">
        <f t="shared" si="6"/>
        <v> </v>
      </c>
      <c r="N12" s="191" t="str">
        <f t="shared" si="7"/>
        <v>No result</v>
      </c>
      <c r="O12" s="184">
        <f t="shared" si="8"/>
        <v>9999.9</v>
      </c>
      <c r="P12" s="185">
        <f t="shared" si="9"/>
        <v>9999.9</v>
      </c>
      <c r="Q12" s="185">
        <f t="shared" si="10"/>
        <v>9999.9</v>
      </c>
      <c r="R12" s="186" t="str">
        <f t="shared" si="11"/>
        <v> </v>
      </c>
      <c r="S12" s="186" t="str">
        <f t="shared" si="12"/>
        <v> </v>
      </c>
      <c r="T12" s="186" t="str">
        <f t="shared" si="13"/>
        <v> </v>
      </c>
      <c r="U12" s="202"/>
    </row>
    <row r="13" spans="1:21" s="161" customFormat="1" ht="15" customHeight="1" hidden="1">
      <c r="A13" s="173">
        <f aca="true" t="shared" si="14" ref="A13:A26">IF(N13=$N$1,"",IF(LEFT(A12,1)="P",1,A12+1))</f>
      </c>
      <c r="B13" s="174"/>
      <c r="C13" s="169" t="e">
        <f>IF(VLOOKUP(B13,'Sprint Startlist'!B:E,4,FALSE)="",VLOOKUP(B13,'Sprint Startlist'!B:E,3,FALSE),CONCATENATE(VLOOKUP(B13,'Sprint Startlist'!B:E,3,FALSE)," / ",VLOOKUP(B13,'Sprint Startlist'!B:E,4,FALSE)))</f>
        <v>#N/A</v>
      </c>
      <c r="D13" s="195" t="e">
        <f>VLOOKUP(B13,'Sprint Startlist'!B:H,7,FALSE)</f>
        <v>#N/A</v>
      </c>
      <c r="E13" s="192" t="e">
        <f>TRIM(IF(ISERROR(VLOOKUP(B13,RallyResults!B:I,$F$1,FALSE)),IF(VLOOKUP(B13,Sprinters!A:E,3,FALSE)="",$E$1,VLOOKUP(B13,Sprinters!A:E,3,FALSE)),IF(VLOOKUP(B13,RallyResults!B:I,$F$1,FALSE)="",$E$1,VLOOKUP(B13,RallyResults!B:I,$F$1,FALSE))))</f>
        <v>#N/A</v>
      </c>
      <c r="F13" s="180" t="str">
        <f aca="true" t="shared" si="15" ref="F13:F26">IF(ISERROR(FIND(".",E13)),$E$1,LEFT(E13,FIND(".",E13,1)-1)*60+RIGHT(E13,LEN(E13)-FIND(".",E13,1)))</f>
        <v> </v>
      </c>
      <c r="G13" s="168" t="str">
        <f aca="true" t="shared" si="16" ref="G13:G26">IF(F13=$E$1,$E$1,RANK(F13,F$7:F$26,1))</f>
        <v> </v>
      </c>
      <c r="H13" s="193" t="e">
        <f>IF(ISERROR(VLOOKUP(B13,RallyResults!B:I,$I$1,FALSE)),IF(VLOOKUP(B13,Sprinters!A:E,4,FALSE)="",$H$1,VLOOKUP(B13,Sprinters!A:E,4,FALSE)),IF(VLOOKUP(B13,RallyResults!B:I,$I$1,FALSE)="",$H$1,VLOOKUP(B13,RallyResults!B:I,$I$1,FALSE)))</f>
        <v>#N/A</v>
      </c>
      <c r="I13" s="180" t="str">
        <f aca="true" t="shared" si="17" ref="I13:I26">IF(ISERROR(FIND(".",H13)),$H$1,LEFT(H13,FIND(".",H13,1)-1)*60+RIGHT(H13,LEN(H13)-FIND(".",H13,1)))</f>
        <v> </v>
      </c>
      <c r="J13" s="168" t="str">
        <f aca="true" t="shared" si="18" ref="J13:J26">IF(I13=$H$1,$H$1,RANK(I13,I$7:I$26,1))</f>
        <v> </v>
      </c>
      <c r="K13" s="193" t="e">
        <f>IF(ISERROR(VLOOKUP(B13,RallyResults!B:I,$L$1,FALSE)),IF(VLOOKUP(B13,Sprinters!A:E,5,FALSE)="",$K$1,VLOOKUP(B13,Sprinters!A:E,5,FALSE)),IF(VLOOKUP(B13,RallyResults!B:I,$L$1,FALSE)="",$K$1,VLOOKUP(B13,RallyResults!B:I,$L$1,FALSE)))</f>
        <v>#N/A</v>
      </c>
      <c r="L13" s="180" t="str">
        <f aca="true" t="shared" si="19" ref="L13:L26">IF(ISERROR(FIND(".",K13)),$K$1,LEFT(K13,FIND(".",K13,1)-1)*60+RIGHT(K13,LEN(K13)-FIND(".",K13,1)))</f>
        <v> </v>
      </c>
      <c r="M13" s="168" t="str">
        <f aca="true" t="shared" si="20" ref="M13:M26">IF(L13=$K$1,$K$1,RANK(L13,L$7:L$26,1))</f>
        <v> </v>
      </c>
      <c r="N13" s="191" t="str">
        <f aca="true" t="shared" si="21" ref="N13:N26">IF(COUNT(G13,J13,M13)=3,G13+J13+M13-MAX(G13,J13,M13),IF(COUNT(G13,J13,M13)=2,IF(G13=$E$1,0,G13)+IF(J13=$H$1,0,J13)+IF(M13=$K$1,0,M13),$N$1))</f>
        <v>No result</v>
      </c>
      <c r="O13" s="184">
        <f aca="true" t="shared" si="22" ref="O13:O26">IF(ISERROR(SMALL(R13:T13,1)),9999.9,SMALL(R13:T13,1))</f>
        <v>9999.9</v>
      </c>
      <c r="P13" s="185">
        <f aca="true" t="shared" si="23" ref="P13:P26">IF(ISERROR(SMALL(R13:T13,2)),9999.9,SMALL(R13:T13,2))</f>
        <v>9999.9</v>
      </c>
      <c r="Q13" s="185">
        <f aca="true" t="shared" si="24" ref="Q13:Q26">IF(ISERROR(SMALL(R13:T13,3)),9999.9,SMALL(R13:T13,3))</f>
        <v>9999.9</v>
      </c>
      <c r="R13" s="186" t="str">
        <f aca="true" t="shared" si="25" ref="R13:R26">F13</f>
        <v> </v>
      </c>
      <c r="S13" s="186" t="str">
        <f aca="true" t="shared" si="26" ref="S13:S26">I13</f>
        <v> </v>
      </c>
      <c r="T13" s="186" t="str">
        <f aca="true" t="shared" si="27" ref="T13:T26">L13</f>
        <v> </v>
      </c>
      <c r="U13" s="202"/>
    </row>
    <row r="14" spans="1:21" s="161" customFormat="1" ht="15" customHeight="1" hidden="1">
      <c r="A14" s="173">
        <f t="shared" si="14"/>
      </c>
      <c r="B14" s="174"/>
      <c r="C14" s="169" t="e">
        <f>IF(VLOOKUP(B14,'Sprint Startlist'!B:E,4,FALSE)="",VLOOKUP(B14,'Sprint Startlist'!B:E,3,FALSE),CONCATENATE(VLOOKUP(B14,'Sprint Startlist'!B:E,3,FALSE)," / ",VLOOKUP(B14,'Sprint Startlist'!B:E,4,FALSE)))</f>
        <v>#N/A</v>
      </c>
      <c r="D14" s="195" t="e">
        <f>VLOOKUP(B14,'Sprint Startlist'!B:H,7,FALSE)</f>
        <v>#N/A</v>
      </c>
      <c r="E14" s="192" t="e">
        <f>TRIM(IF(ISERROR(VLOOKUP(B14,RallyResults!B:I,$F$1,FALSE)),IF(VLOOKUP(B14,Sprinters!A:E,3,FALSE)="",$E$1,VLOOKUP(B14,Sprinters!A:E,3,FALSE)),IF(VLOOKUP(B14,RallyResults!B:I,$F$1,FALSE)="",$E$1,VLOOKUP(B14,RallyResults!B:I,$F$1,FALSE))))</f>
        <v>#N/A</v>
      </c>
      <c r="F14" s="180" t="str">
        <f t="shared" si="15"/>
        <v> </v>
      </c>
      <c r="G14" s="168" t="str">
        <f t="shared" si="16"/>
        <v> </v>
      </c>
      <c r="H14" s="193" t="e">
        <f>IF(ISERROR(VLOOKUP(B14,RallyResults!B:I,$I$1,FALSE)),IF(VLOOKUP(B14,Sprinters!A:E,4,FALSE)="",$H$1,VLOOKUP(B14,Sprinters!A:E,4,FALSE)),IF(VLOOKUP(B14,RallyResults!B:I,$I$1,FALSE)="",$H$1,VLOOKUP(B14,RallyResults!B:I,$I$1,FALSE)))</f>
        <v>#N/A</v>
      </c>
      <c r="I14" s="180" t="str">
        <f t="shared" si="17"/>
        <v> </v>
      </c>
      <c r="J14" s="168" t="str">
        <f t="shared" si="18"/>
        <v> </v>
      </c>
      <c r="K14" s="193" t="e">
        <f>IF(ISERROR(VLOOKUP(B14,RallyResults!B:I,$L$1,FALSE)),IF(VLOOKUP(B14,Sprinters!A:E,5,FALSE)="",$K$1,VLOOKUP(B14,Sprinters!A:E,5,FALSE)),IF(VLOOKUP(B14,RallyResults!B:I,$L$1,FALSE)="",$K$1,VLOOKUP(B14,RallyResults!B:I,$L$1,FALSE)))</f>
        <v>#N/A</v>
      </c>
      <c r="L14" s="180" t="str">
        <f t="shared" si="19"/>
        <v> </v>
      </c>
      <c r="M14" s="168" t="str">
        <f t="shared" si="20"/>
        <v> </v>
      </c>
      <c r="N14" s="191" t="str">
        <f t="shared" si="21"/>
        <v>No result</v>
      </c>
      <c r="O14" s="184">
        <f t="shared" si="22"/>
        <v>9999.9</v>
      </c>
      <c r="P14" s="185">
        <f t="shared" si="23"/>
        <v>9999.9</v>
      </c>
      <c r="Q14" s="185">
        <f t="shared" si="24"/>
        <v>9999.9</v>
      </c>
      <c r="R14" s="186" t="str">
        <f t="shared" si="25"/>
        <v> </v>
      </c>
      <c r="S14" s="186" t="str">
        <f t="shared" si="26"/>
        <v> </v>
      </c>
      <c r="T14" s="186" t="str">
        <f t="shared" si="27"/>
        <v> </v>
      </c>
      <c r="U14" s="202"/>
    </row>
    <row r="15" spans="1:21" s="161" customFormat="1" ht="15" customHeight="1" hidden="1">
      <c r="A15" s="173">
        <f t="shared" si="14"/>
      </c>
      <c r="B15" s="174"/>
      <c r="C15" s="169" t="e">
        <f>IF(VLOOKUP(B15,'Sprint Startlist'!B:E,4,FALSE)="",VLOOKUP(B15,'Sprint Startlist'!B:E,3,FALSE),CONCATENATE(VLOOKUP(B15,'Sprint Startlist'!B:E,3,FALSE)," / ",VLOOKUP(B15,'Sprint Startlist'!B:E,4,FALSE)))</f>
        <v>#N/A</v>
      </c>
      <c r="D15" s="195" t="e">
        <f>VLOOKUP(B15,'Sprint Startlist'!B:H,7,FALSE)</f>
        <v>#N/A</v>
      </c>
      <c r="E15" s="192" t="e">
        <f>TRIM(IF(ISERROR(VLOOKUP(B15,RallyResults!B:I,$F$1,FALSE)),IF(VLOOKUP(B15,Sprinters!A:E,3,FALSE)="",$E$1,VLOOKUP(B15,Sprinters!A:E,3,FALSE)),IF(VLOOKUP(B15,RallyResults!B:I,$F$1,FALSE)="",$E$1,VLOOKUP(B15,RallyResults!B:I,$F$1,FALSE))))</f>
        <v>#N/A</v>
      </c>
      <c r="F15" s="180" t="str">
        <f t="shared" si="15"/>
        <v> </v>
      </c>
      <c r="G15" s="168" t="str">
        <f t="shared" si="16"/>
        <v> </v>
      </c>
      <c r="H15" s="193" t="e">
        <f>IF(ISERROR(VLOOKUP(B15,RallyResults!B:I,$I$1,FALSE)),IF(VLOOKUP(B15,Sprinters!A:E,4,FALSE)="",$H$1,VLOOKUP(B15,Sprinters!A:E,4,FALSE)),IF(VLOOKUP(B15,RallyResults!B:I,$I$1,FALSE)="",$H$1,VLOOKUP(B15,RallyResults!B:I,$I$1,FALSE)))</f>
        <v>#N/A</v>
      </c>
      <c r="I15" s="180" t="str">
        <f t="shared" si="17"/>
        <v> </v>
      </c>
      <c r="J15" s="168" t="str">
        <f t="shared" si="18"/>
        <v> </v>
      </c>
      <c r="K15" s="193" t="e">
        <f>IF(ISERROR(VLOOKUP(B15,RallyResults!B:I,$L$1,FALSE)),IF(VLOOKUP(B15,Sprinters!A:E,5,FALSE)="",$K$1,VLOOKUP(B15,Sprinters!A:E,5,FALSE)),IF(VLOOKUP(B15,RallyResults!B:I,$L$1,FALSE)="",$K$1,VLOOKUP(B15,RallyResults!B:I,$L$1,FALSE)))</f>
        <v>#N/A</v>
      </c>
      <c r="L15" s="180" t="str">
        <f t="shared" si="19"/>
        <v> </v>
      </c>
      <c r="M15" s="168" t="str">
        <f t="shared" si="20"/>
        <v> </v>
      </c>
      <c r="N15" s="191" t="str">
        <f t="shared" si="21"/>
        <v>No result</v>
      </c>
      <c r="O15" s="184">
        <f t="shared" si="22"/>
        <v>9999.9</v>
      </c>
      <c r="P15" s="185">
        <f t="shared" si="23"/>
        <v>9999.9</v>
      </c>
      <c r="Q15" s="185">
        <f t="shared" si="24"/>
        <v>9999.9</v>
      </c>
      <c r="R15" s="186" t="str">
        <f t="shared" si="25"/>
        <v> </v>
      </c>
      <c r="S15" s="186" t="str">
        <f t="shared" si="26"/>
        <v> </v>
      </c>
      <c r="T15" s="186" t="str">
        <f t="shared" si="27"/>
        <v> </v>
      </c>
      <c r="U15" s="202"/>
    </row>
    <row r="16" spans="1:21" s="161" customFormat="1" ht="15" customHeight="1" hidden="1">
      <c r="A16" s="173">
        <f t="shared" si="14"/>
      </c>
      <c r="B16" s="174"/>
      <c r="C16" s="169" t="e">
        <f>IF(VLOOKUP(B16,'Sprint Startlist'!B:E,4,FALSE)="",VLOOKUP(B16,'Sprint Startlist'!B:E,3,FALSE),CONCATENATE(VLOOKUP(B16,'Sprint Startlist'!B:E,3,FALSE)," / ",VLOOKUP(B16,'Sprint Startlist'!B:E,4,FALSE)))</f>
        <v>#N/A</v>
      </c>
      <c r="D16" s="195" t="e">
        <f>VLOOKUP(B16,'Sprint Startlist'!B:H,7,FALSE)</f>
        <v>#N/A</v>
      </c>
      <c r="E16" s="192" t="e">
        <f>TRIM(IF(ISERROR(VLOOKUP(B16,RallyResults!B:I,$F$1,FALSE)),IF(VLOOKUP(B16,Sprinters!A:E,3,FALSE)="",$E$1,VLOOKUP(B16,Sprinters!A:E,3,FALSE)),IF(VLOOKUP(B16,RallyResults!B:I,$F$1,FALSE)="",$E$1,VLOOKUP(B16,RallyResults!B:I,$F$1,FALSE))))</f>
        <v>#N/A</v>
      </c>
      <c r="F16" s="180" t="str">
        <f t="shared" si="15"/>
        <v> </v>
      </c>
      <c r="G16" s="168" t="str">
        <f t="shared" si="16"/>
        <v> </v>
      </c>
      <c r="H16" s="193" t="e">
        <f>IF(ISERROR(VLOOKUP(B16,RallyResults!B:I,$I$1,FALSE)),IF(VLOOKUP(B16,Sprinters!A:E,4,FALSE)="",$H$1,VLOOKUP(B16,Sprinters!A:E,4,FALSE)),IF(VLOOKUP(B16,RallyResults!B:I,$I$1,FALSE)="",$H$1,VLOOKUP(B16,RallyResults!B:I,$I$1,FALSE)))</f>
        <v>#N/A</v>
      </c>
      <c r="I16" s="180" t="str">
        <f t="shared" si="17"/>
        <v> </v>
      </c>
      <c r="J16" s="168" t="str">
        <f t="shared" si="18"/>
        <v> </v>
      </c>
      <c r="K16" s="193" t="e">
        <f>IF(ISERROR(VLOOKUP(B16,RallyResults!B:I,$L$1,FALSE)),IF(VLOOKUP(B16,Sprinters!A:E,5,FALSE)="",$K$1,VLOOKUP(B16,Sprinters!A:E,5,FALSE)),IF(VLOOKUP(B16,RallyResults!B:I,$L$1,FALSE)="",$K$1,VLOOKUP(B16,RallyResults!B:I,$L$1,FALSE)))</f>
        <v>#N/A</v>
      </c>
      <c r="L16" s="180" t="str">
        <f t="shared" si="19"/>
        <v> </v>
      </c>
      <c r="M16" s="168" t="str">
        <f t="shared" si="20"/>
        <v> </v>
      </c>
      <c r="N16" s="191" t="str">
        <f t="shared" si="21"/>
        <v>No result</v>
      </c>
      <c r="O16" s="184">
        <f t="shared" si="22"/>
        <v>9999.9</v>
      </c>
      <c r="P16" s="185">
        <f t="shared" si="23"/>
        <v>9999.9</v>
      </c>
      <c r="Q16" s="185">
        <f t="shared" si="24"/>
        <v>9999.9</v>
      </c>
      <c r="R16" s="186" t="str">
        <f t="shared" si="25"/>
        <v> </v>
      </c>
      <c r="S16" s="186" t="str">
        <f t="shared" si="26"/>
        <v> </v>
      </c>
      <c r="T16" s="186" t="str">
        <f t="shared" si="27"/>
        <v> </v>
      </c>
      <c r="U16" s="202"/>
    </row>
    <row r="17" spans="1:21" s="161" customFormat="1" ht="15" customHeight="1" hidden="1">
      <c r="A17" s="173">
        <f t="shared" si="14"/>
      </c>
      <c r="B17" s="174"/>
      <c r="C17" s="169" t="e">
        <f>IF(VLOOKUP(B17,'Sprint Startlist'!B:E,4,FALSE)="",VLOOKUP(B17,'Sprint Startlist'!B:E,3,FALSE),CONCATENATE(VLOOKUP(B17,'Sprint Startlist'!B:E,3,FALSE)," / ",VLOOKUP(B17,'Sprint Startlist'!B:E,4,FALSE)))</f>
        <v>#N/A</v>
      </c>
      <c r="D17" s="195" t="e">
        <f>VLOOKUP(B17,'Sprint Startlist'!B:H,7,FALSE)</f>
        <v>#N/A</v>
      </c>
      <c r="E17" s="192" t="e">
        <f>TRIM(IF(ISERROR(VLOOKUP(B17,RallyResults!B:I,$F$1,FALSE)),IF(VLOOKUP(B17,Sprinters!A:E,3,FALSE)="",$E$1,VLOOKUP(B17,Sprinters!A:E,3,FALSE)),IF(VLOOKUP(B17,RallyResults!B:I,$F$1,FALSE)="",$E$1,VLOOKUP(B17,RallyResults!B:I,$F$1,FALSE))))</f>
        <v>#N/A</v>
      </c>
      <c r="F17" s="180" t="str">
        <f t="shared" si="15"/>
        <v> </v>
      </c>
      <c r="G17" s="168" t="str">
        <f t="shared" si="16"/>
        <v> </v>
      </c>
      <c r="H17" s="193" t="e">
        <f>IF(ISERROR(VLOOKUP(B17,RallyResults!B:I,$I$1,FALSE)),IF(VLOOKUP(B17,Sprinters!A:E,4,FALSE)="",$H$1,VLOOKUP(B17,Sprinters!A:E,4,FALSE)),IF(VLOOKUP(B17,RallyResults!B:I,$I$1,FALSE)="",$H$1,VLOOKUP(B17,RallyResults!B:I,$I$1,FALSE)))</f>
        <v>#N/A</v>
      </c>
      <c r="I17" s="180" t="str">
        <f t="shared" si="17"/>
        <v> </v>
      </c>
      <c r="J17" s="168" t="str">
        <f t="shared" si="18"/>
        <v> </v>
      </c>
      <c r="K17" s="193" t="e">
        <f>IF(ISERROR(VLOOKUP(B17,RallyResults!B:I,$L$1,FALSE)),IF(VLOOKUP(B17,Sprinters!A:E,5,FALSE)="",$K$1,VLOOKUP(B17,Sprinters!A:E,5,FALSE)),IF(VLOOKUP(B17,RallyResults!B:I,$L$1,FALSE)="",$K$1,VLOOKUP(B17,RallyResults!B:I,$L$1,FALSE)))</f>
        <v>#N/A</v>
      </c>
      <c r="L17" s="180" t="str">
        <f t="shared" si="19"/>
        <v> </v>
      </c>
      <c r="M17" s="168" t="str">
        <f t="shared" si="20"/>
        <v> </v>
      </c>
      <c r="N17" s="191" t="str">
        <f t="shared" si="21"/>
        <v>No result</v>
      </c>
      <c r="O17" s="184">
        <f t="shared" si="22"/>
        <v>9999.9</v>
      </c>
      <c r="P17" s="185">
        <f t="shared" si="23"/>
        <v>9999.9</v>
      </c>
      <c r="Q17" s="185">
        <f t="shared" si="24"/>
        <v>9999.9</v>
      </c>
      <c r="R17" s="186" t="str">
        <f t="shared" si="25"/>
        <v> </v>
      </c>
      <c r="S17" s="186" t="str">
        <f t="shared" si="26"/>
        <v> </v>
      </c>
      <c r="T17" s="186" t="str">
        <f t="shared" si="27"/>
        <v> </v>
      </c>
      <c r="U17" s="202"/>
    </row>
    <row r="18" spans="1:21" s="161" customFormat="1" ht="15" customHeight="1" hidden="1">
      <c r="A18" s="173">
        <f t="shared" si="14"/>
      </c>
      <c r="B18" s="174"/>
      <c r="C18" s="169" t="e">
        <f>IF(VLOOKUP(B18,'Sprint Startlist'!B:E,4,FALSE)="",VLOOKUP(B18,'Sprint Startlist'!B:E,3,FALSE),CONCATENATE(VLOOKUP(B18,'Sprint Startlist'!B:E,3,FALSE)," / ",VLOOKUP(B18,'Sprint Startlist'!B:E,4,FALSE)))</f>
        <v>#N/A</v>
      </c>
      <c r="D18" s="195" t="e">
        <f>VLOOKUP(B18,'Sprint Startlist'!B:H,7,FALSE)</f>
        <v>#N/A</v>
      </c>
      <c r="E18" s="192" t="e">
        <f>TRIM(IF(ISERROR(VLOOKUP(B18,RallyResults!B:I,$F$1,FALSE)),IF(VLOOKUP(B18,Sprinters!A:E,3,FALSE)="",$E$1,VLOOKUP(B18,Sprinters!A:E,3,FALSE)),IF(VLOOKUP(B18,RallyResults!B:I,$F$1,FALSE)="",$E$1,VLOOKUP(B18,RallyResults!B:I,$F$1,FALSE))))</f>
        <v>#N/A</v>
      </c>
      <c r="F18" s="180" t="str">
        <f t="shared" si="15"/>
        <v> </v>
      </c>
      <c r="G18" s="168" t="str">
        <f t="shared" si="16"/>
        <v> </v>
      </c>
      <c r="H18" s="193" t="e">
        <f>IF(ISERROR(VLOOKUP(B18,RallyResults!B:I,$I$1,FALSE)),IF(VLOOKUP(B18,Sprinters!A:E,4,FALSE)="",$H$1,VLOOKUP(B18,Sprinters!A:E,4,FALSE)),IF(VLOOKUP(B18,RallyResults!B:I,$I$1,FALSE)="",$H$1,VLOOKUP(B18,RallyResults!B:I,$I$1,FALSE)))</f>
        <v>#N/A</v>
      </c>
      <c r="I18" s="180" t="str">
        <f t="shared" si="17"/>
        <v> </v>
      </c>
      <c r="J18" s="168" t="str">
        <f t="shared" si="18"/>
        <v> </v>
      </c>
      <c r="K18" s="193" t="e">
        <f>IF(ISERROR(VLOOKUP(B18,RallyResults!B:I,$L$1,FALSE)),IF(VLOOKUP(B18,Sprinters!A:E,5,FALSE)="",$K$1,VLOOKUP(B18,Sprinters!A:E,5,FALSE)),IF(VLOOKUP(B18,RallyResults!B:I,$L$1,FALSE)="",$K$1,VLOOKUP(B18,RallyResults!B:I,$L$1,FALSE)))</f>
        <v>#N/A</v>
      </c>
      <c r="L18" s="180" t="str">
        <f t="shared" si="19"/>
        <v> </v>
      </c>
      <c r="M18" s="168" t="str">
        <f t="shared" si="20"/>
        <v> </v>
      </c>
      <c r="N18" s="191" t="str">
        <f t="shared" si="21"/>
        <v>No result</v>
      </c>
      <c r="O18" s="184">
        <f t="shared" si="22"/>
        <v>9999.9</v>
      </c>
      <c r="P18" s="185">
        <f t="shared" si="23"/>
        <v>9999.9</v>
      </c>
      <c r="Q18" s="185">
        <f t="shared" si="24"/>
        <v>9999.9</v>
      </c>
      <c r="R18" s="186" t="str">
        <f t="shared" si="25"/>
        <v> </v>
      </c>
      <c r="S18" s="186" t="str">
        <f t="shared" si="26"/>
        <v> </v>
      </c>
      <c r="T18" s="186" t="str">
        <f t="shared" si="27"/>
        <v> </v>
      </c>
      <c r="U18" s="202"/>
    </row>
    <row r="19" spans="1:21" s="161" customFormat="1" ht="15" customHeight="1" hidden="1">
      <c r="A19" s="173">
        <f t="shared" si="14"/>
      </c>
      <c r="B19" s="174"/>
      <c r="C19" s="169" t="e">
        <f>IF(VLOOKUP(B19,'Sprint Startlist'!B:E,4,FALSE)="",VLOOKUP(B19,'Sprint Startlist'!B:E,3,FALSE),CONCATENATE(VLOOKUP(B19,'Sprint Startlist'!B:E,3,FALSE)," / ",VLOOKUP(B19,'Sprint Startlist'!B:E,4,FALSE)))</f>
        <v>#N/A</v>
      </c>
      <c r="D19" s="195" t="e">
        <f>VLOOKUP(B19,'Sprint Startlist'!B:H,7,FALSE)</f>
        <v>#N/A</v>
      </c>
      <c r="E19" s="192" t="e">
        <f>TRIM(IF(ISERROR(VLOOKUP(B19,RallyResults!B:I,$F$1,FALSE)),IF(VLOOKUP(B19,Sprinters!A:E,3,FALSE)="",$E$1,VLOOKUP(B19,Sprinters!A:E,3,FALSE)),IF(VLOOKUP(B19,RallyResults!B:I,$F$1,FALSE)="",$E$1,VLOOKUP(B19,RallyResults!B:I,$F$1,FALSE))))</f>
        <v>#N/A</v>
      </c>
      <c r="F19" s="180" t="str">
        <f t="shared" si="15"/>
        <v> </v>
      </c>
      <c r="G19" s="168" t="str">
        <f t="shared" si="16"/>
        <v> </v>
      </c>
      <c r="H19" s="193" t="e">
        <f>IF(ISERROR(VLOOKUP(B19,RallyResults!B:I,$I$1,FALSE)),IF(VLOOKUP(B19,Sprinters!A:E,4,FALSE)="",$H$1,VLOOKUP(B19,Sprinters!A:E,4,FALSE)),IF(VLOOKUP(B19,RallyResults!B:I,$I$1,FALSE)="",$H$1,VLOOKUP(B19,RallyResults!B:I,$I$1,FALSE)))</f>
        <v>#N/A</v>
      </c>
      <c r="I19" s="180" t="str">
        <f t="shared" si="17"/>
        <v> </v>
      </c>
      <c r="J19" s="168" t="str">
        <f t="shared" si="18"/>
        <v> </v>
      </c>
      <c r="K19" s="193" t="e">
        <f>IF(ISERROR(VLOOKUP(B19,RallyResults!B:I,$L$1,FALSE)),IF(VLOOKUP(B19,Sprinters!A:E,5,FALSE)="",$K$1,VLOOKUP(B19,Sprinters!A:E,5,FALSE)),IF(VLOOKUP(B19,RallyResults!B:I,$L$1,FALSE)="",$K$1,VLOOKUP(B19,RallyResults!B:I,$L$1,FALSE)))</f>
        <v>#N/A</v>
      </c>
      <c r="L19" s="180" t="str">
        <f t="shared" si="19"/>
        <v> </v>
      </c>
      <c r="M19" s="168" t="str">
        <f t="shared" si="20"/>
        <v> </v>
      </c>
      <c r="N19" s="191" t="str">
        <f t="shared" si="21"/>
        <v>No result</v>
      </c>
      <c r="O19" s="184">
        <f t="shared" si="22"/>
        <v>9999.9</v>
      </c>
      <c r="P19" s="185">
        <f t="shared" si="23"/>
        <v>9999.9</v>
      </c>
      <c r="Q19" s="185">
        <f t="shared" si="24"/>
        <v>9999.9</v>
      </c>
      <c r="R19" s="186" t="str">
        <f t="shared" si="25"/>
        <v> </v>
      </c>
      <c r="S19" s="186" t="str">
        <f t="shared" si="26"/>
        <v> </v>
      </c>
      <c r="T19" s="186" t="str">
        <f t="shared" si="27"/>
        <v> </v>
      </c>
      <c r="U19" s="202"/>
    </row>
    <row r="20" spans="1:21" s="161" customFormat="1" ht="15" customHeight="1" hidden="1">
      <c r="A20" s="173">
        <f t="shared" si="14"/>
      </c>
      <c r="B20" s="174"/>
      <c r="C20" s="169" t="e">
        <f>IF(VLOOKUP(B20,'Sprint Startlist'!B:E,4,FALSE)="",VLOOKUP(B20,'Sprint Startlist'!B:E,3,FALSE),CONCATENATE(VLOOKUP(B20,'Sprint Startlist'!B:E,3,FALSE)," / ",VLOOKUP(B20,'Sprint Startlist'!B:E,4,FALSE)))</f>
        <v>#N/A</v>
      </c>
      <c r="D20" s="195" t="e">
        <f>VLOOKUP(B20,'Sprint Startlist'!B:H,7,FALSE)</f>
        <v>#N/A</v>
      </c>
      <c r="E20" s="192" t="e">
        <f>TRIM(IF(ISERROR(VLOOKUP(B20,RallyResults!B:I,$F$1,FALSE)),IF(VLOOKUP(B20,Sprinters!A:E,3,FALSE)="",$E$1,VLOOKUP(B20,Sprinters!A:E,3,FALSE)),IF(VLOOKUP(B20,RallyResults!B:I,$F$1,FALSE)="",$E$1,VLOOKUP(B20,RallyResults!B:I,$F$1,FALSE))))</f>
        <v>#N/A</v>
      </c>
      <c r="F20" s="180" t="str">
        <f t="shared" si="15"/>
        <v> </v>
      </c>
      <c r="G20" s="168" t="str">
        <f t="shared" si="16"/>
        <v> </v>
      </c>
      <c r="H20" s="193" t="e">
        <f>IF(ISERROR(VLOOKUP(B20,RallyResults!B:I,$I$1,FALSE)),IF(VLOOKUP(B20,Sprinters!A:E,4,FALSE)="",$H$1,VLOOKUP(B20,Sprinters!A:E,4,FALSE)),IF(VLOOKUP(B20,RallyResults!B:I,$I$1,FALSE)="",$H$1,VLOOKUP(B20,RallyResults!B:I,$I$1,FALSE)))</f>
        <v>#N/A</v>
      </c>
      <c r="I20" s="180" t="str">
        <f t="shared" si="17"/>
        <v> </v>
      </c>
      <c r="J20" s="168" t="str">
        <f t="shared" si="18"/>
        <v> </v>
      </c>
      <c r="K20" s="193" t="e">
        <f>IF(ISERROR(VLOOKUP(B20,RallyResults!B:I,$L$1,FALSE)),IF(VLOOKUP(B20,Sprinters!A:E,5,FALSE)="",$K$1,VLOOKUP(B20,Sprinters!A:E,5,FALSE)),IF(VLOOKUP(B20,RallyResults!B:I,$L$1,FALSE)="",$K$1,VLOOKUP(B20,RallyResults!B:I,$L$1,FALSE)))</f>
        <v>#N/A</v>
      </c>
      <c r="L20" s="180" t="str">
        <f t="shared" si="19"/>
        <v> </v>
      </c>
      <c r="M20" s="168" t="str">
        <f t="shared" si="20"/>
        <v> </v>
      </c>
      <c r="N20" s="191" t="str">
        <f t="shared" si="21"/>
        <v>No result</v>
      </c>
      <c r="O20" s="184">
        <f t="shared" si="22"/>
        <v>9999.9</v>
      </c>
      <c r="P20" s="185">
        <f t="shared" si="23"/>
        <v>9999.9</v>
      </c>
      <c r="Q20" s="185">
        <f t="shared" si="24"/>
        <v>9999.9</v>
      </c>
      <c r="R20" s="186" t="str">
        <f t="shared" si="25"/>
        <v> </v>
      </c>
      <c r="S20" s="186" t="str">
        <f t="shared" si="26"/>
        <v> </v>
      </c>
      <c r="T20" s="186" t="str">
        <f t="shared" si="27"/>
        <v> </v>
      </c>
      <c r="U20" s="202"/>
    </row>
    <row r="21" spans="1:21" s="161" customFormat="1" ht="15" customHeight="1" hidden="1">
      <c r="A21" s="173">
        <f t="shared" si="14"/>
      </c>
      <c r="B21" s="174"/>
      <c r="C21" s="169" t="e">
        <f>IF(VLOOKUP(B21,'Sprint Startlist'!B:E,4,FALSE)="",VLOOKUP(B21,'Sprint Startlist'!B:E,3,FALSE),CONCATENATE(VLOOKUP(B21,'Sprint Startlist'!B:E,3,FALSE)," / ",VLOOKUP(B21,'Sprint Startlist'!B:E,4,FALSE)))</f>
        <v>#N/A</v>
      </c>
      <c r="D21" s="195" t="e">
        <f>VLOOKUP(B21,'Sprint Startlist'!B:H,7,FALSE)</f>
        <v>#N/A</v>
      </c>
      <c r="E21" s="192" t="e">
        <f>TRIM(IF(ISERROR(VLOOKUP(B21,RallyResults!B:I,$F$1,FALSE)),IF(VLOOKUP(B21,Sprinters!A:E,3,FALSE)="",$E$1,VLOOKUP(B21,Sprinters!A:E,3,FALSE)),IF(VLOOKUP(B21,RallyResults!B:I,$F$1,FALSE)="",$E$1,VLOOKUP(B21,RallyResults!B:I,$F$1,FALSE))))</f>
        <v>#N/A</v>
      </c>
      <c r="F21" s="180" t="str">
        <f t="shared" si="15"/>
        <v> </v>
      </c>
      <c r="G21" s="168" t="str">
        <f t="shared" si="16"/>
        <v> </v>
      </c>
      <c r="H21" s="193" t="e">
        <f>IF(ISERROR(VLOOKUP(B21,RallyResults!B:I,$I$1,FALSE)),IF(VLOOKUP(B21,Sprinters!A:E,4,FALSE)="",$H$1,VLOOKUP(B21,Sprinters!A:E,4,FALSE)),IF(VLOOKUP(B21,RallyResults!B:I,$I$1,FALSE)="",$H$1,VLOOKUP(B21,RallyResults!B:I,$I$1,FALSE)))</f>
        <v>#N/A</v>
      </c>
      <c r="I21" s="180" t="str">
        <f t="shared" si="17"/>
        <v> </v>
      </c>
      <c r="J21" s="168" t="str">
        <f t="shared" si="18"/>
        <v> </v>
      </c>
      <c r="K21" s="193" t="e">
        <f>IF(ISERROR(VLOOKUP(B21,RallyResults!B:I,$L$1,FALSE)),IF(VLOOKUP(B21,Sprinters!A:E,5,FALSE)="",$K$1,VLOOKUP(B21,Sprinters!A:E,5,FALSE)),IF(VLOOKUP(B21,RallyResults!B:I,$L$1,FALSE)="",$K$1,VLOOKUP(B21,RallyResults!B:I,$L$1,FALSE)))</f>
        <v>#N/A</v>
      </c>
      <c r="L21" s="180" t="str">
        <f t="shared" si="19"/>
        <v> </v>
      </c>
      <c r="M21" s="168" t="str">
        <f t="shared" si="20"/>
        <v> </v>
      </c>
      <c r="N21" s="191" t="str">
        <f t="shared" si="21"/>
        <v>No result</v>
      </c>
      <c r="O21" s="184">
        <f t="shared" si="22"/>
        <v>9999.9</v>
      </c>
      <c r="P21" s="185">
        <f t="shared" si="23"/>
        <v>9999.9</v>
      </c>
      <c r="Q21" s="185">
        <f t="shared" si="24"/>
        <v>9999.9</v>
      </c>
      <c r="R21" s="186" t="str">
        <f t="shared" si="25"/>
        <v> </v>
      </c>
      <c r="S21" s="186" t="str">
        <f t="shared" si="26"/>
        <v> </v>
      </c>
      <c r="T21" s="186" t="str">
        <f t="shared" si="27"/>
        <v> </v>
      </c>
      <c r="U21" s="202"/>
    </row>
    <row r="22" spans="1:21" s="161" customFormat="1" ht="15" customHeight="1" hidden="1">
      <c r="A22" s="173">
        <f t="shared" si="14"/>
      </c>
      <c r="B22" s="174"/>
      <c r="C22" s="169" t="e">
        <f>IF(VLOOKUP(B22,'Sprint Startlist'!B:E,4,FALSE)="",VLOOKUP(B22,'Sprint Startlist'!B:E,3,FALSE),CONCATENATE(VLOOKUP(B22,'Sprint Startlist'!B:E,3,FALSE)," / ",VLOOKUP(B22,'Sprint Startlist'!B:E,4,FALSE)))</f>
        <v>#N/A</v>
      </c>
      <c r="D22" s="195" t="e">
        <f>VLOOKUP(B22,'Sprint Startlist'!B:H,7,FALSE)</f>
        <v>#N/A</v>
      </c>
      <c r="E22" s="192" t="e">
        <f>TRIM(IF(ISERROR(VLOOKUP(B22,RallyResults!B:I,$F$1,FALSE)),IF(VLOOKUP(B22,Sprinters!A:E,3,FALSE)="",$E$1,VLOOKUP(B22,Sprinters!A:E,3,FALSE)),IF(VLOOKUP(B22,RallyResults!B:I,$F$1,FALSE)="",$E$1,VLOOKUP(B22,RallyResults!B:I,$F$1,FALSE))))</f>
        <v>#N/A</v>
      </c>
      <c r="F22" s="180" t="str">
        <f t="shared" si="15"/>
        <v> </v>
      </c>
      <c r="G22" s="168" t="str">
        <f t="shared" si="16"/>
        <v> </v>
      </c>
      <c r="H22" s="193" t="e">
        <f>IF(ISERROR(VLOOKUP(B22,RallyResults!B:I,$I$1,FALSE)),IF(VLOOKUP(B22,Sprinters!A:E,4,FALSE)="",$H$1,VLOOKUP(B22,Sprinters!A:E,4,FALSE)),IF(VLOOKUP(B22,RallyResults!B:I,$I$1,FALSE)="",$H$1,VLOOKUP(B22,RallyResults!B:I,$I$1,FALSE)))</f>
        <v>#N/A</v>
      </c>
      <c r="I22" s="180" t="str">
        <f t="shared" si="17"/>
        <v> </v>
      </c>
      <c r="J22" s="168" t="str">
        <f t="shared" si="18"/>
        <v> </v>
      </c>
      <c r="K22" s="193" t="e">
        <f>IF(ISERROR(VLOOKUP(B22,RallyResults!B:I,$L$1,FALSE)),IF(VLOOKUP(B22,Sprinters!A:E,5,FALSE)="",$K$1,VLOOKUP(B22,Sprinters!A:E,5,FALSE)),IF(VLOOKUP(B22,RallyResults!B:I,$L$1,FALSE)="",$K$1,VLOOKUP(B22,RallyResults!B:I,$L$1,FALSE)))</f>
        <v>#N/A</v>
      </c>
      <c r="L22" s="180" t="str">
        <f t="shared" si="19"/>
        <v> </v>
      </c>
      <c r="M22" s="168" t="str">
        <f t="shared" si="20"/>
        <v> </v>
      </c>
      <c r="N22" s="191" t="str">
        <f t="shared" si="21"/>
        <v>No result</v>
      </c>
      <c r="O22" s="184">
        <f t="shared" si="22"/>
        <v>9999.9</v>
      </c>
      <c r="P22" s="185">
        <f t="shared" si="23"/>
        <v>9999.9</v>
      </c>
      <c r="Q22" s="185">
        <f t="shared" si="24"/>
        <v>9999.9</v>
      </c>
      <c r="R22" s="186" t="str">
        <f t="shared" si="25"/>
        <v> </v>
      </c>
      <c r="S22" s="186" t="str">
        <f t="shared" si="26"/>
        <v> </v>
      </c>
      <c r="T22" s="186" t="str">
        <f t="shared" si="27"/>
        <v> </v>
      </c>
      <c r="U22" s="202"/>
    </row>
    <row r="23" spans="1:21" s="161" customFormat="1" ht="15" customHeight="1" hidden="1">
      <c r="A23" s="173">
        <f t="shared" si="14"/>
      </c>
      <c r="B23" s="174"/>
      <c r="C23" s="169" t="e">
        <f>IF(VLOOKUP(B23,'Sprint Startlist'!B:E,4,FALSE)="",VLOOKUP(B23,'Sprint Startlist'!B:E,3,FALSE),CONCATENATE(VLOOKUP(B23,'Sprint Startlist'!B:E,3,FALSE)," / ",VLOOKUP(B23,'Sprint Startlist'!B:E,4,FALSE)))</f>
        <v>#N/A</v>
      </c>
      <c r="D23" s="195" t="e">
        <f>VLOOKUP(B23,'Sprint Startlist'!B:H,7,FALSE)</f>
        <v>#N/A</v>
      </c>
      <c r="E23" s="192" t="e">
        <f>TRIM(IF(ISERROR(VLOOKUP(B23,RallyResults!B:I,$F$1,FALSE)),IF(VLOOKUP(B23,Sprinters!A:E,3,FALSE)="",$E$1,VLOOKUP(B23,Sprinters!A:E,3,FALSE)),IF(VLOOKUP(B23,RallyResults!B:I,$F$1,FALSE)="",$E$1,VLOOKUP(B23,RallyResults!B:I,$F$1,FALSE))))</f>
        <v>#N/A</v>
      </c>
      <c r="F23" s="180" t="str">
        <f t="shared" si="15"/>
        <v> </v>
      </c>
      <c r="G23" s="168" t="str">
        <f t="shared" si="16"/>
        <v> </v>
      </c>
      <c r="H23" s="193" t="e">
        <f>IF(ISERROR(VLOOKUP(B23,RallyResults!B:I,$I$1,FALSE)),IF(VLOOKUP(B23,Sprinters!A:E,4,FALSE)="",$H$1,VLOOKUP(B23,Sprinters!A:E,4,FALSE)),IF(VLOOKUP(B23,RallyResults!B:I,$I$1,FALSE)="",$H$1,VLOOKUP(B23,RallyResults!B:I,$I$1,FALSE)))</f>
        <v>#N/A</v>
      </c>
      <c r="I23" s="180" t="str">
        <f t="shared" si="17"/>
        <v> </v>
      </c>
      <c r="J23" s="168" t="str">
        <f t="shared" si="18"/>
        <v> </v>
      </c>
      <c r="K23" s="193" t="e">
        <f>IF(ISERROR(VLOOKUP(B23,RallyResults!B:I,$L$1,FALSE)),IF(VLOOKUP(B23,Sprinters!A:E,5,FALSE)="",$K$1,VLOOKUP(B23,Sprinters!A:E,5,FALSE)),IF(VLOOKUP(B23,RallyResults!B:I,$L$1,FALSE)="",$K$1,VLOOKUP(B23,RallyResults!B:I,$L$1,FALSE)))</f>
        <v>#N/A</v>
      </c>
      <c r="L23" s="180" t="str">
        <f t="shared" si="19"/>
        <v> </v>
      </c>
      <c r="M23" s="168" t="str">
        <f t="shared" si="20"/>
        <v> </v>
      </c>
      <c r="N23" s="191" t="str">
        <f t="shared" si="21"/>
        <v>No result</v>
      </c>
      <c r="O23" s="184">
        <f t="shared" si="22"/>
        <v>9999.9</v>
      </c>
      <c r="P23" s="185">
        <f t="shared" si="23"/>
        <v>9999.9</v>
      </c>
      <c r="Q23" s="185">
        <f t="shared" si="24"/>
        <v>9999.9</v>
      </c>
      <c r="R23" s="186" t="str">
        <f t="shared" si="25"/>
        <v> </v>
      </c>
      <c r="S23" s="186" t="str">
        <f t="shared" si="26"/>
        <v> </v>
      </c>
      <c r="T23" s="186" t="str">
        <f t="shared" si="27"/>
        <v> </v>
      </c>
      <c r="U23" s="202"/>
    </row>
    <row r="24" spans="1:21" s="161" customFormat="1" ht="15" customHeight="1" hidden="1">
      <c r="A24" s="173">
        <f t="shared" si="14"/>
      </c>
      <c r="B24" s="174"/>
      <c r="C24" s="169" t="e">
        <f>IF(VLOOKUP(B24,'Sprint Startlist'!B:E,4,FALSE)="",VLOOKUP(B24,'Sprint Startlist'!B:E,3,FALSE),CONCATENATE(VLOOKUP(B24,'Sprint Startlist'!B:E,3,FALSE)," / ",VLOOKUP(B24,'Sprint Startlist'!B:E,4,FALSE)))</f>
        <v>#N/A</v>
      </c>
      <c r="D24" s="195" t="e">
        <f>VLOOKUP(B24,'Sprint Startlist'!B:H,7,FALSE)</f>
        <v>#N/A</v>
      </c>
      <c r="E24" s="192" t="e">
        <f>TRIM(IF(ISERROR(VLOOKUP(B24,RallyResults!B:I,$F$1,FALSE)),IF(VLOOKUP(B24,Sprinters!A:E,3,FALSE)="",$E$1,VLOOKUP(B24,Sprinters!A:E,3,FALSE)),IF(VLOOKUP(B24,RallyResults!B:I,$F$1,FALSE)="",$E$1,VLOOKUP(B24,RallyResults!B:I,$F$1,FALSE))))</f>
        <v>#N/A</v>
      </c>
      <c r="F24" s="180" t="str">
        <f t="shared" si="15"/>
        <v> </v>
      </c>
      <c r="G24" s="168" t="str">
        <f t="shared" si="16"/>
        <v> </v>
      </c>
      <c r="H24" s="193" t="e">
        <f>IF(ISERROR(VLOOKUP(B24,RallyResults!B:I,$I$1,FALSE)),IF(VLOOKUP(B24,Sprinters!A:E,4,FALSE)="",$H$1,VLOOKUP(B24,Sprinters!A:E,4,FALSE)),IF(VLOOKUP(B24,RallyResults!B:I,$I$1,FALSE)="",$H$1,VLOOKUP(B24,RallyResults!B:I,$I$1,FALSE)))</f>
        <v>#N/A</v>
      </c>
      <c r="I24" s="180" t="str">
        <f t="shared" si="17"/>
        <v> </v>
      </c>
      <c r="J24" s="168" t="str">
        <f t="shared" si="18"/>
        <v> </v>
      </c>
      <c r="K24" s="193" t="e">
        <f>IF(ISERROR(VLOOKUP(B24,RallyResults!B:I,$L$1,FALSE)),IF(VLOOKUP(B24,Sprinters!A:E,5,FALSE)="",$K$1,VLOOKUP(B24,Sprinters!A:E,5,FALSE)),IF(VLOOKUP(B24,RallyResults!B:I,$L$1,FALSE)="",$K$1,VLOOKUP(B24,RallyResults!B:I,$L$1,FALSE)))</f>
        <v>#N/A</v>
      </c>
      <c r="L24" s="180" t="str">
        <f t="shared" si="19"/>
        <v> </v>
      </c>
      <c r="M24" s="168" t="str">
        <f t="shared" si="20"/>
        <v> </v>
      </c>
      <c r="N24" s="191" t="str">
        <f t="shared" si="21"/>
        <v>No result</v>
      </c>
      <c r="O24" s="184">
        <f t="shared" si="22"/>
        <v>9999.9</v>
      </c>
      <c r="P24" s="185">
        <f t="shared" si="23"/>
        <v>9999.9</v>
      </c>
      <c r="Q24" s="185">
        <f t="shared" si="24"/>
        <v>9999.9</v>
      </c>
      <c r="R24" s="186" t="str">
        <f t="shared" si="25"/>
        <v> </v>
      </c>
      <c r="S24" s="186" t="str">
        <f t="shared" si="26"/>
        <v> </v>
      </c>
      <c r="T24" s="186" t="str">
        <f t="shared" si="27"/>
        <v> </v>
      </c>
      <c r="U24" s="202"/>
    </row>
    <row r="25" spans="1:21" s="161" customFormat="1" ht="15" customHeight="1" hidden="1">
      <c r="A25" s="173">
        <f t="shared" si="14"/>
      </c>
      <c r="B25" s="174"/>
      <c r="C25" s="169" t="e">
        <f>IF(VLOOKUP(B25,'Sprint Startlist'!B:E,4,FALSE)="",VLOOKUP(B25,'Sprint Startlist'!B:E,3,FALSE),CONCATENATE(VLOOKUP(B25,'Sprint Startlist'!B:E,3,FALSE)," / ",VLOOKUP(B25,'Sprint Startlist'!B:E,4,FALSE)))</f>
        <v>#N/A</v>
      </c>
      <c r="D25" s="195" t="e">
        <f>VLOOKUP(B25,'Sprint Startlist'!B:H,7,FALSE)</f>
        <v>#N/A</v>
      </c>
      <c r="E25" s="192" t="e">
        <f>TRIM(IF(ISERROR(VLOOKUP(B25,RallyResults!B:I,$F$1,FALSE)),IF(VLOOKUP(B25,Sprinters!A:E,3,FALSE)="",$E$1,VLOOKUP(B25,Sprinters!A:E,3,FALSE)),IF(VLOOKUP(B25,RallyResults!B:I,$F$1,FALSE)="",$E$1,VLOOKUP(B25,RallyResults!B:I,$F$1,FALSE))))</f>
        <v>#N/A</v>
      </c>
      <c r="F25" s="180" t="str">
        <f t="shared" si="15"/>
        <v> </v>
      </c>
      <c r="G25" s="168" t="str">
        <f t="shared" si="16"/>
        <v> </v>
      </c>
      <c r="H25" s="193" t="e">
        <f>IF(ISERROR(VLOOKUP(B25,RallyResults!B:I,$I$1,FALSE)),IF(VLOOKUP(B25,Sprinters!A:E,4,FALSE)="",$H$1,VLOOKUP(B25,Sprinters!A:E,4,FALSE)),IF(VLOOKUP(B25,RallyResults!B:I,$I$1,FALSE)="",$H$1,VLOOKUP(B25,RallyResults!B:I,$I$1,FALSE)))</f>
        <v>#N/A</v>
      </c>
      <c r="I25" s="180" t="str">
        <f t="shared" si="17"/>
        <v> </v>
      </c>
      <c r="J25" s="168" t="str">
        <f t="shared" si="18"/>
        <v> </v>
      </c>
      <c r="K25" s="193" t="e">
        <f>IF(ISERROR(VLOOKUP(B25,RallyResults!B:I,$L$1,FALSE)),IF(VLOOKUP(B25,Sprinters!A:E,5,FALSE)="",$K$1,VLOOKUP(B25,Sprinters!A:E,5,FALSE)),IF(VLOOKUP(B25,RallyResults!B:I,$L$1,FALSE)="",$K$1,VLOOKUP(B25,RallyResults!B:I,$L$1,FALSE)))</f>
        <v>#N/A</v>
      </c>
      <c r="L25" s="180" t="str">
        <f t="shared" si="19"/>
        <v> </v>
      </c>
      <c r="M25" s="168" t="str">
        <f t="shared" si="20"/>
        <v> </v>
      </c>
      <c r="N25" s="191" t="str">
        <f t="shared" si="21"/>
        <v>No result</v>
      </c>
      <c r="O25" s="184">
        <f t="shared" si="22"/>
        <v>9999.9</v>
      </c>
      <c r="P25" s="185">
        <f t="shared" si="23"/>
        <v>9999.9</v>
      </c>
      <c r="Q25" s="185">
        <f t="shared" si="24"/>
        <v>9999.9</v>
      </c>
      <c r="R25" s="186" t="str">
        <f t="shared" si="25"/>
        <v> </v>
      </c>
      <c r="S25" s="186" t="str">
        <f t="shared" si="26"/>
        <v> </v>
      </c>
      <c r="T25" s="186" t="str">
        <f t="shared" si="27"/>
        <v> </v>
      </c>
      <c r="U25" s="202"/>
    </row>
    <row r="26" spans="1:21" s="161" customFormat="1" ht="15" customHeight="1" hidden="1">
      <c r="A26" s="173">
        <f t="shared" si="14"/>
      </c>
      <c r="B26" s="174"/>
      <c r="C26" s="169" t="e">
        <f>IF(VLOOKUP(B26,'Sprint Startlist'!B:E,4,FALSE)="",VLOOKUP(B26,'Sprint Startlist'!B:E,3,FALSE),CONCATENATE(VLOOKUP(B26,'Sprint Startlist'!B:E,3,FALSE)," / ",VLOOKUP(B26,'Sprint Startlist'!B:E,4,FALSE)))</f>
        <v>#N/A</v>
      </c>
      <c r="D26" s="195" t="e">
        <f>VLOOKUP(B26,'Sprint Startlist'!B:H,7,FALSE)</f>
        <v>#N/A</v>
      </c>
      <c r="E26" s="192" t="e">
        <f>TRIM(IF(ISERROR(VLOOKUP(B26,RallyResults!B:I,$F$1,FALSE)),IF(VLOOKUP(B26,Sprinters!A:E,3,FALSE)="",$E$1,VLOOKUP(B26,Sprinters!A:E,3,FALSE)),IF(VLOOKUP(B26,RallyResults!B:I,$F$1,FALSE)="",$E$1,VLOOKUP(B26,RallyResults!B:I,$F$1,FALSE))))</f>
        <v>#N/A</v>
      </c>
      <c r="F26" s="180" t="str">
        <f t="shared" si="15"/>
        <v> </v>
      </c>
      <c r="G26" s="168" t="str">
        <f t="shared" si="16"/>
        <v> </v>
      </c>
      <c r="H26" s="193" t="e">
        <f>IF(ISERROR(VLOOKUP(B26,RallyResults!B:I,$I$1,FALSE)),IF(VLOOKUP(B26,Sprinters!A:E,4,FALSE)="",$H$1,VLOOKUP(B26,Sprinters!A:E,4,FALSE)),IF(VLOOKUP(B26,RallyResults!B:I,$I$1,FALSE)="",$H$1,VLOOKUP(B26,RallyResults!B:I,$I$1,FALSE)))</f>
        <v>#N/A</v>
      </c>
      <c r="I26" s="180" t="str">
        <f t="shared" si="17"/>
        <v> </v>
      </c>
      <c r="J26" s="168" t="str">
        <f t="shared" si="18"/>
        <v> </v>
      </c>
      <c r="K26" s="193" t="e">
        <f>IF(ISERROR(VLOOKUP(B26,RallyResults!B:I,$L$1,FALSE)),IF(VLOOKUP(B26,Sprinters!A:E,5,FALSE)="",$K$1,VLOOKUP(B26,Sprinters!A:E,5,FALSE)),IF(VLOOKUP(B26,RallyResults!B:I,$L$1,FALSE)="",$K$1,VLOOKUP(B26,RallyResults!B:I,$L$1,FALSE)))</f>
        <v>#N/A</v>
      </c>
      <c r="L26" s="180" t="str">
        <f t="shared" si="19"/>
        <v> </v>
      </c>
      <c r="M26" s="168" t="str">
        <f t="shared" si="20"/>
        <v> </v>
      </c>
      <c r="N26" s="191" t="str">
        <f t="shared" si="21"/>
        <v>No result</v>
      </c>
      <c r="O26" s="184">
        <f t="shared" si="22"/>
        <v>9999.9</v>
      </c>
      <c r="P26" s="185">
        <f t="shared" si="23"/>
        <v>9999.9</v>
      </c>
      <c r="Q26" s="185">
        <f t="shared" si="24"/>
        <v>9999.9</v>
      </c>
      <c r="R26" s="186" t="str">
        <f t="shared" si="25"/>
        <v> </v>
      </c>
      <c r="S26" s="186" t="str">
        <f t="shared" si="26"/>
        <v> </v>
      </c>
      <c r="T26" s="186" t="str">
        <f t="shared" si="27"/>
        <v> </v>
      </c>
      <c r="U26" s="202"/>
    </row>
    <row r="27" spans="1:21" s="161" customFormat="1" ht="14.25" customHeight="1">
      <c r="A27" s="199"/>
      <c r="B27" s="196"/>
      <c r="C27" s="197"/>
      <c r="D27" s="197"/>
      <c r="E27" s="198"/>
      <c r="F27" s="200"/>
      <c r="G27" s="198"/>
      <c r="H27" s="198"/>
      <c r="I27" s="198"/>
      <c r="J27" s="198"/>
      <c r="K27" s="198"/>
      <c r="L27" s="198"/>
      <c r="M27" s="198"/>
      <c r="N27" s="201"/>
      <c r="O27" s="204"/>
      <c r="P27" s="205"/>
      <c r="Q27" s="205"/>
      <c r="R27" s="205"/>
      <c r="S27" s="205"/>
      <c r="T27" s="205"/>
      <c r="U27" s="202"/>
    </row>
    <row r="28" spans="1:21" ht="14.25" customHeight="1">
      <c r="A28" s="171"/>
      <c r="B28" s="21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</row>
    <row r="29" spans="1:21" ht="18.75" customHeight="1">
      <c r="A29" s="95" t="s">
        <v>153</v>
      </c>
      <c r="B29" s="209"/>
      <c r="C29" s="95" t="s">
        <v>165</v>
      </c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</row>
    <row r="30" spans="1:21" s="161" customFormat="1" ht="18" customHeight="1">
      <c r="A30" s="164" t="s">
        <v>11</v>
      </c>
      <c r="B30" s="210" t="s">
        <v>12</v>
      </c>
      <c r="C30" s="177" t="s">
        <v>13</v>
      </c>
      <c r="D30" s="178" t="s">
        <v>9</v>
      </c>
      <c r="E30" s="163" t="s">
        <v>149</v>
      </c>
      <c r="F30" s="179" t="s">
        <v>161</v>
      </c>
      <c r="G30" s="164" t="s">
        <v>148</v>
      </c>
      <c r="H30" s="163" t="s">
        <v>150</v>
      </c>
      <c r="I30" s="181" t="s">
        <v>162</v>
      </c>
      <c r="J30" s="166" t="s">
        <v>148</v>
      </c>
      <c r="K30" s="167" t="s">
        <v>151</v>
      </c>
      <c r="L30" s="182" t="s">
        <v>163</v>
      </c>
      <c r="M30" s="166" t="s">
        <v>148</v>
      </c>
      <c r="N30" s="166" t="s">
        <v>152</v>
      </c>
      <c r="O30" s="183" t="s">
        <v>155</v>
      </c>
      <c r="P30" s="183" t="s">
        <v>156</v>
      </c>
      <c r="Q30" s="183" t="s">
        <v>157</v>
      </c>
      <c r="R30" s="183" t="s">
        <v>159</v>
      </c>
      <c r="S30" s="183" t="s">
        <v>158</v>
      </c>
      <c r="T30" s="183" t="s">
        <v>160</v>
      </c>
      <c r="U30" s="202"/>
    </row>
    <row r="31" spans="1:21" s="161" customFormat="1" ht="15" customHeight="1">
      <c r="A31" s="173">
        <f aca="true" t="shared" si="28" ref="A31:A39">IF(N31=$N$1,"",IF(LEFT(A30,1)="P",1,A30+1))</f>
        <v>1</v>
      </c>
      <c r="B31" s="175">
        <v>3</v>
      </c>
      <c r="C31" s="176" t="str">
        <f>IF(VLOOKUP(B31,'Sprint Startlist'!B:E,4,FALSE)="",VLOOKUP(B31,'Sprint Startlist'!B:E,3,FALSE),CONCATENATE(VLOOKUP(B31,'Sprint Startlist'!B:E,3,FALSE)," / ",VLOOKUP(B31,'Sprint Startlist'!B:E,4,FALSE)))</f>
        <v>Miko-Ove Niinemäe / Martin Valter</v>
      </c>
      <c r="D31" s="194" t="str">
        <f>VLOOKUP(B31,'Sprint Startlist'!B:H,7,FALSE)</f>
        <v>Ford Fiesta</v>
      </c>
      <c r="E31" s="192" t="str">
        <f>TRIM(IF(ISERROR(VLOOKUP(B31,RallyResults!B:I,$F$1,FALSE)),IF(VLOOKUP(B31,Sprinters!A:E,3,FALSE)="",$E$1,VLOOKUP(B31,Sprinters!A:E,3,FALSE)),IF(VLOOKUP(B31,RallyResults!B:I,$F$1,FALSE)="",$E$1,VLOOKUP(B31,RallyResults!B:I,$F$1,FALSE))))</f>
        <v>4.51,2</v>
      </c>
      <c r="F31" s="180">
        <f aca="true" t="shared" si="29" ref="F31:F39">IF(ISERROR(FIND(".",E31)),$E$1,LEFT(E31,FIND(".",E31,1)-1)*60+RIGHT(E31,LEN(E31)-FIND(".",E31,1)))</f>
        <v>291.2</v>
      </c>
      <c r="G31" s="168">
        <f aca="true" t="shared" si="30" ref="G31:G39">IF(F31=$E$1,$E$1,RANK(F31,F$31:F$50,1))</f>
        <v>2</v>
      </c>
      <c r="H31" s="193" t="str">
        <f>IF(ISERROR(VLOOKUP(B31,RallyResults!B:I,$I$1,FALSE)),IF(VLOOKUP(B31,Sprinters!A:E,4,FALSE)="",$H$1,VLOOKUP(B31,Sprinters!A:E,4,FALSE)),IF(VLOOKUP(B31,RallyResults!B:I,$I$1,FALSE)="",$H$1,VLOOKUP(B31,RallyResults!B:I,$I$1,FALSE)))</f>
        <v> 4.39,4</v>
      </c>
      <c r="I31" s="180">
        <f aca="true" t="shared" si="31" ref="I31:I39">IF(ISERROR(FIND(".",H31)),$H$1,LEFT(H31,FIND(".",H31,1)-1)*60+RIGHT(H31,LEN(H31)-FIND(".",H31,1)))</f>
        <v>279.4</v>
      </c>
      <c r="J31" s="168">
        <f aca="true" t="shared" si="32" ref="J31:J39">IF(I31=$H$1,$H$1,RANK(I31,I$31:I$50,1))</f>
        <v>1</v>
      </c>
      <c r="K31" s="193" t="str">
        <f>IF(ISERROR(VLOOKUP(B31,RallyResults!B:I,$L$1,FALSE)),IF(VLOOKUP(B31,Sprinters!A:E,5,FALSE)="",$K$1,VLOOKUP(B31,Sprinters!A:E,5,FALSE)),IF(VLOOKUP(B31,RallyResults!B:I,$L$1,FALSE)="",$K$1,VLOOKUP(B31,RallyResults!B:I,$L$1,FALSE)))</f>
        <v> </v>
      </c>
      <c r="L31" s="180" t="str">
        <f aca="true" t="shared" si="33" ref="L31:L39">IF(ISERROR(FIND(".",K31)),$K$1,LEFT(K31,FIND(".",K31,1)-1)*60+RIGHT(K31,LEN(K31)-FIND(".",K31,1)))</f>
        <v> </v>
      </c>
      <c r="M31" s="168" t="str">
        <f aca="true" t="shared" si="34" ref="M31:M39">IF(L31=$K$1,$K$1,RANK(L31,L$31:L$50,1))</f>
        <v> </v>
      </c>
      <c r="N31" s="191">
        <f aca="true" t="shared" si="35" ref="N31:N39">IF(COUNT(G31,J31,M31)=3,G31+J31+M31-MAX(G31,J31,M31),IF(COUNT(G31,J31,M31)=2,IF(G31=$E$1,0,G31)+IF(J31=$H$1,0,J31)+IF(M31=$K$1,0,M31),$N$1))</f>
        <v>3</v>
      </c>
      <c r="O31" s="184">
        <f aca="true" t="shared" si="36" ref="O31:O39">IF(ISERROR(SMALL(R31:T31,1)),9999.9,SMALL(R31:T31,1))</f>
        <v>279.4</v>
      </c>
      <c r="P31" s="185">
        <f aca="true" t="shared" si="37" ref="P31:P39">IF(ISERROR(SMALL(R31:T31,2)),9999.9,SMALL(R31:T31,2))</f>
        <v>291.2</v>
      </c>
      <c r="Q31" s="185">
        <f aca="true" t="shared" si="38" ref="Q31:Q39">IF(ISERROR(SMALL(R31:T31,3)),9999.9,SMALL(R31:T31,3))</f>
        <v>9999.9</v>
      </c>
      <c r="R31" s="186">
        <f aca="true" t="shared" si="39" ref="R31:R39">F31</f>
        <v>291.2</v>
      </c>
      <c r="S31" s="186">
        <f aca="true" t="shared" si="40" ref="S31:S39">I31</f>
        <v>279.4</v>
      </c>
      <c r="T31" s="186" t="str">
        <f aca="true" t="shared" si="41" ref="T31:T39">L31</f>
        <v> </v>
      </c>
      <c r="U31" s="202"/>
    </row>
    <row r="32" spans="1:21" s="161" customFormat="1" ht="15" customHeight="1">
      <c r="A32" s="173">
        <f t="shared" si="28"/>
        <v>2</v>
      </c>
      <c r="B32" s="175">
        <v>38</v>
      </c>
      <c r="C32" s="169" t="str">
        <f>IF(VLOOKUP(B32,'Sprint Startlist'!B:E,4,FALSE)="",VLOOKUP(B32,'Sprint Startlist'!B:E,3,FALSE),CONCATENATE(VLOOKUP(B32,'Sprint Startlist'!B:E,3,FALSE)," / ",VLOOKUP(B32,'Sprint Startlist'!B:E,4,FALSE)))</f>
        <v>Tiit Rattasep / Ain Heiskonen</v>
      </c>
      <c r="D32" s="195" t="str">
        <f>VLOOKUP(B32,'Sprint Startlist'!B:H,7,FALSE)</f>
        <v>Renault Clio R3</v>
      </c>
      <c r="E32" s="192" t="str">
        <f>TRIM(IF(ISERROR(VLOOKUP(B32,RallyResults!B:I,$F$1,FALSE)),IF(VLOOKUP(B32,Sprinters!A:E,3,FALSE)="",$E$1,VLOOKUP(B32,Sprinters!A:E,3,FALSE)),IF(VLOOKUP(B32,RallyResults!B:I,$F$1,FALSE)="",$E$1,VLOOKUP(B32,RallyResults!B:I,$F$1,FALSE))))</f>
        <v>4.52,1</v>
      </c>
      <c r="F32" s="180">
        <f t="shared" si="29"/>
        <v>292.1</v>
      </c>
      <c r="G32" s="168">
        <f t="shared" si="30"/>
        <v>3</v>
      </c>
      <c r="H32" s="193" t="str">
        <f>IF(ISERROR(VLOOKUP(B32,RallyResults!B:I,$I$1,FALSE)),IF(VLOOKUP(B32,Sprinters!A:E,4,FALSE)="",$H$1,VLOOKUP(B32,Sprinters!A:E,4,FALSE)),IF(VLOOKUP(B32,RallyResults!B:I,$I$1,FALSE)="",$H$1,VLOOKUP(B32,RallyResults!B:I,$I$1,FALSE)))</f>
        <v>4.44,4</v>
      </c>
      <c r="I32" s="180">
        <f t="shared" si="31"/>
        <v>284.4</v>
      </c>
      <c r="J32" s="168">
        <f t="shared" si="32"/>
        <v>2</v>
      </c>
      <c r="K32" s="193" t="str">
        <f>IF(ISERROR(VLOOKUP(B32,RallyResults!B:I,$L$1,FALSE)),IF(VLOOKUP(B32,Sprinters!A:E,5,FALSE)="",$K$1,VLOOKUP(B32,Sprinters!A:E,5,FALSE)),IF(VLOOKUP(B32,RallyResults!B:I,$L$1,FALSE)="",$K$1,VLOOKUP(B32,RallyResults!B:I,$L$1,FALSE)))</f>
        <v>4.42,5</v>
      </c>
      <c r="L32" s="180">
        <f t="shared" si="33"/>
        <v>282.5</v>
      </c>
      <c r="M32" s="168">
        <f t="shared" si="34"/>
        <v>1</v>
      </c>
      <c r="N32" s="191">
        <f t="shared" si="35"/>
        <v>3</v>
      </c>
      <c r="O32" s="184">
        <f t="shared" si="36"/>
        <v>282.5</v>
      </c>
      <c r="P32" s="185">
        <f t="shared" si="37"/>
        <v>284.4</v>
      </c>
      <c r="Q32" s="185">
        <f t="shared" si="38"/>
        <v>292.1</v>
      </c>
      <c r="R32" s="186">
        <f t="shared" si="39"/>
        <v>292.1</v>
      </c>
      <c r="S32" s="186">
        <f t="shared" si="40"/>
        <v>284.4</v>
      </c>
      <c r="T32" s="186">
        <f t="shared" si="41"/>
        <v>282.5</v>
      </c>
      <c r="U32" s="202"/>
    </row>
    <row r="33" spans="1:21" s="161" customFormat="1" ht="15" customHeight="1">
      <c r="A33" s="173">
        <f t="shared" si="28"/>
        <v>3</v>
      </c>
      <c r="B33" s="175">
        <v>42</v>
      </c>
      <c r="C33" s="169" t="str">
        <f>IF(VLOOKUP(B33,'Sprint Startlist'!B:E,4,FALSE)="",VLOOKUP(B33,'Sprint Startlist'!B:E,3,FALSE),CONCATENATE(VLOOKUP(B33,'Sprint Startlist'!B:E,3,FALSE)," / ",VLOOKUP(B33,'Sprint Startlist'!B:E,4,FALSE)))</f>
        <v>Vladimir Ivanov / Oleg Zimin</v>
      </c>
      <c r="D33" s="195" t="str">
        <f>VLOOKUP(B33,'Sprint Startlist'!B:H,7,FALSE)</f>
        <v>Renault Clio</v>
      </c>
      <c r="E33" s="192" t="str">
        <f>TRIM(IF(ISERROR(VLOOKUP(B33,RallyResults!B:I,$F$1,FALSE)),IF(VLOOKUP(B33,Sprinters!A:E,3,FALSE)="",$E$1,VLOOKUP(B33,Sprinters!A:E,3,FALSE)),IF(VLOOKUP(B33,RallyResults!B:I,$F$1,FALSE)="",$E$1,VLOOKUP(B33,RallyResults!B:I,$F$1,FALSE))))</f>
        <v>4.48,1</v>
      </c>
      <c r="F33" s="180">
        <f t="shared" si="29"/>
        <v>288.1</v>
      </c>
      <c r="G33" s="168">
        <f t="shared" si="30"/>
        <v>1</v>
      </c>
      <c r="H33" s="193" t="str">
        <f>IF(ISERROR(VLOOKUP(B33,RallyResults!B:I,$I$1,FALSE)),IF(VLOOKUP(B33,Sprinters!A:E,4,FALSE)="",$H$1,VLOOKUP(B33,Sprinters!A:E,4,FALSE)),IF(VLOOKUP(B33,RallyResults!B:I,$I$1,FALSE)="",$H$1,VLOOKUP(B33,RallyResults!B:I,$I$1,FALSE)))</f>
        <v>11.40,9</v>
      </c>
      <c r="I33" s="180">
        <f t="shared" si="31"/>
        <v>700.9</v>
      </c>
      <c r="J33" s="168">
        <f t="shared" si="32"/>
        <v>8</v>
      </c>
      <c r="K33" s="193" t="str">
        <f>IF(ISERROR(VLOOKUP(B33,RallyResults!B:I,$L$1,FALSE)),IF(VLOOKUP(B33,Sprinters!A:E,5,FALSE)="",$K$1,VLOOKUP(B33,Sprinters!A:E,5,FALSE)),IF(VLOOKUP(B33,RallyResults!B:I,$L$1,FALSE)="",$K$1,VLOOKUP(B33,RallyResults!B:I,$L$1,FALSE)))</f>
        <v> 4.56,3</v>
      </c>
      <c r="L33" s="180">
        <f t="shared" si="33"/>
        <v>296.3</v>
      </c>
      <c r="M33" s="168">
        <f t="shared" si="34"/>
        <v>3</v>
      </c>
      <c r="N33" s="191">
        <f t="shared" si="35"/>
        <v>4</v>
      </c>
      <c r="O33" s="184">
        <f t="shared" si="36"/>
        <v>288.1</v>
      </c>
      <c r="P33" s="185">
        <f t="shared" si="37"/>
        <v>296.3</v>
      </c>
      <c r="Q33" s="185">
        <f t="shared" si="38"/>
        <v>700.9</v>
      </c>
      <c r="R33" s="186">
        <f t="shared" si="39"/>
        <v>288.1</v>
      </c>
      <c r="S33" s="186">
        <f t="shared" si="40"/>
        <v>700.9</v>
      </c>
      <c r="T33" s="186">
        <f t="shared" si="41"/>
        <v>296.3</v>
      </c>
      <c r="U33" s="202"/>
    </row>
    <row r="34" spans="1:21" s="161" customFormat="1" ht="15" customHeight="1">
      <c r="A34" s="173">
        <f t="shared" si="28"/>
        <v>4</v>
      </c>
      <c r="B34" s="175">
        <v>37</v>
      </c>
      <c r="C34" s="169" t="str">
        <f>IF(VLOOKUP(B34,'Sprint Startlist'!B:E,4,FALSE)="",VLOOKUP(B34,'Sprint Startlist'!B:E,3,FALSE),CONCATENATE(VLOOKUP(B34,'Sprint Startlist'!B:E,3,FALSE)," / ",VLOOKUP(B34,'Sprint Startlist'!B:E,4,FALSE)))</f>
        <v>Kristen Kelement / Timo Kasesalu</v>
      </c>
      <c r="D34" s="195" t="str">
        <f>VLOOKUP(B34,'Sprint Startlist'!B:H,7,FALSE)</f>
        <v>Citroen C2 R2 Max</v>
      </c>
      <c r="E34" s="192" t="str">
        <f>TRIM(IF(ISERROR(VLOOKUP(B34,RallyResults!B:I,$F$1,FALSE)),IF(VLOOKUP(B34,Sprinters!A:E,3,FALSE)="",$E$1,VLOOKUP(B34,Sprinters!A:E,3,FALSE)),IF(VLOOKUP(B34,RallyResults!B:I,$F$1,FALSE)="",$E$1,VLOOKUP(B34,RallyResults!B:I,$F$1,FALSE))))</f>
        <v>14.50,3</v>
      </c>
      <c r="F34" s="180">
        <f t="shared" si="29"/>
        <v>890.3</v>
      </c>
      <c r="G34" s="168">
        <f t="shared" si="30"/>
        <v>9</v>
      </c>
      <c r="H34" s="193" t="str">
        <f>IF(ISERROR(VLOOKUP(B34,RallyResults!B:I,$I$1,FALSE)),IF(VLOOKUP(B34,Sprinters!A:E,4,FALSE)="",$H$1,VLOOKUP(B34,Sprinters!A:E,4,FALSE)),IF(VLOOKUP(B34,RallyResults!B:I,$I$1,FALSE)="",$H$1,VLOOKUP(B34,RallyResults!B:I,$I$1,FALSE)))</f>
        <v>4.56,0</v>
      </c>
      <c r="I34" s="180">
        <f t="shared" si="31"/>
        <v>296</v>
      </c>
      <c r="J34" s="168">
        <f t="shared" si="32"/>
        <v>4</v>
      </c>
      <c r="K34" s="193" t="str">
        <f>IF(ISERROR(VLOOKUP(B34,RallyResults!B:I,$L$1,FALSE)),IF(VLOOKUP(B34,Sprinters!A:E,5,FALSE)="",$K$1,VLOOKUP(B34,Sprinters!A:E,5,FALSE)),IF(VLOOKUP(B34,RallyResults!B:I,$L$1,FALSE)="",$K$1,VLOOKUP(B34,RallyResults!B:I,$L$1,FALSE)))</f>
        <v>4.46,5</v>
      </c>
      <c r="L34" s="180">
        <f t="shared" si="33"/>
        <v>286.5</v>
      </c>
      <c r="M34" s="168">
        <f t="shared" si="34"/>
        <v>2</v>
      </c>
      <c r="N34" s="191">
        <f t="shared" si="35"/>
        <v>6</v>
      </c>
      <c r="O34" s="184">
        <f t="shared" si="36"/>
        <v>286.5</v>
      </c>
      <c r="P34" s="185">
        <f t="shared" si="37"/>
        <v>296</v>
      </c>
      <c r="Q34" s="185">
        <f t="shared" si="38"/>
        <v>890.3</v>
      </c>
      <c r="R34" s="186">
        <f t="shared" si="39"/>
        <v>890.3</v>
      </c>
      <c r="S34" s="186">
        <f t="shared" si="40"/>
        <v>296</v>
      </c>
      <c r="T34" s="186">
        <f t="shared" si="41"/>
        <v>286.5</v>
      </c>
      <c r="U34" s="202"/>
    </row>
    <row r="35" spans="1:21" s="161" customFormat="1" ht="15" customHeight="1">
      <c r="A35" s="173">
        <f t="shared" si="28"/>
        <v>5</v>
      </c>
      <c r="B35" s="175">
        <v>36</v>
      </c>
      <c r="C35" s="169" t="str">
        <f>IF(VLOOKUP(B35,'Sprint Startlist'!B:E,4,FALSE)="",VLOOKUP(B35,'Sprint Startlist'!B:E,3,FALSE),CONCATENATE(VLOOKUP(B35,'Sprint Startlist'!B:E,3,FALSE)," / ",VLOOKUP(B35,'Sprint Startlist'!B:E,4,FALSE)))</f>
        <v>Tanel Müürsepp / Rivo Hell</v>
      </c>
      <c r="D35" s="195" t="str">
        <f>VLOOKUP(B35,'Sprint Startlist'!B:H,7,FALSE)</f>
        <v>Honda Civic Type-R</v>
      </c>
      <c r="E35" s="192" t="str">
        <f>TRIM(IF(ISERROR(VLOOKUP(B35,RallyResults!B:I,$F$1,FALSE)),IF(VLOOKUP(B35,Sprinters!A:E,3,FALSE)="",$E$1,VLOOKUP(B35,Sprinters!A:E,3,FALSE)),IF(VLOOKUP(B35,RallyResults!B:I,$F$1,FALSE)="",$E$1,VLOOKUP(B35,RallyResults!B:I,$F$1,FALSE))))</f>
        <v>5.04,1</v>
      </c>
      <c r="F35" s="180">
        <f t="shared" si="29"/>
        <v>304.1</v>
      </c>
      <c r="G35" s="168">
        <f t="shared" si="30"/>
        <v>4</v>
      </c>
      <c r="H35" s="193" t="str">
        <f>IF(ISERROR(VLOOKUP(B35,RallyResults!B:I,$I$1,FALSE)),IF(VLOOKUP(B35,Sprinters!A:E,4,FALSE)="",$H$1,VLOOKUP(B35,Sprinters!A:E,4,FALSE)),IF(VLOOKUP(B35,RallyResults!B:I,$I$1,FALSE)="",$H$1,VLOOKUP(B35,RallyResults!B:I,$I$1,FALSE)))</f>
        <v>4.55,1</v>
      </c>
      <c r="I35" s="180">
        <f t="shared" si="31"/>
        <v>295.1</v>
      </c>
      <c r="J35" s="168">
        <f t="shared" si="32"/>
        <v>3</v>
      </c>
      <c r="K35" s="193" t="str">
        <f>IF(ISERROR(VLOOKUP(B35,RallyResults!B:I,$L$1,FALSE)),IF(VLOOKUP(B35,Sprinters!A:E,5,FALSE)="",$K$1,VLOOKUP(B35,Sprinters!A:E,5,FALSE)),IF(VLOOKUP(B35,RallyResults!B:I,$L$1,FALSE)="",$K$1,VLOOKUP(B35,RallyResults!B:I,$L$1,FALSE)))</f>
        <v>5.02,0</v>
      </c>
      <c r="L35" s="180">
        <f t="shared" si="33"/>
        <v>302</v>
      </c>
      <c r="M35" s="168">
        <f t="shared" si="34"/>
        <v>4</v>
      </c>
      <c r="N35" s="191">
        <f t="shared" si="35"/>
        <v>7</v>
      </c>
      <c r="O35" s="184">
        <f t="shared" si="36"/>
        <v>295.1</v>
      </c>
      <c r="P35" s="185">
        <f t="shared" si="37"/>
        <v>302</v>
      </c>
      <c r="Q35" s="185">
        <f t="shared" si="38"/>
        <v>304.1</v>
      </c>
      <c r="R35" s="186">
        <f t="shared" si="39"/>
        <v>304.1</v>
      </c>
      <c r="S35" s="186">
        <f t="shared" si="40"/>
        <v>295.1</v>
      </c>
      <c r="T35" s="186">
        <f t="shared" si="41"/>
        <v>302</v>
      </c>
      <c r="U35" s="202"/>
    </row>
    <row r="36" spans="1:21" s="161" customFormat="1" ht="15" customHeight="1">
      <c r="A36" s="173">
        <f t="shared" si="28"/>
        <v>6</v>
      </c>
      <c r="B36" s="175">
        <v>10</v>
      </c>
      <c r="C36" s="169" t="str">
        <f>IF(VLOOKUP(B36,'Sprint Startlist'!B:E,4,FALSE)="",VLOOKUP(B36,'Sprint Startlist'!B:E,3,FALSE),CONCATENATE(VLOOKUP(B36,'Sprint Startlist'!B:E,3,FALSE)," / ",VLOOKUP(B36,'Sprint Startlist'!B:E,4,FALSE)))</f>
        <v>Marko Mättik / Toomas Tauk</v>
      </c>
      <c r="D36" s="195" t="str">
        <f>VLOOKUP(B36,'Sprint Startlist'!B:H,7,FALSE)</f>
        <v>BMW M3</v>
      </c>
      <c r="E36" s="192" t="str">
        <f>TRIM(IF(ISERROR(VLOOKUP(B36,RallyResults!B:I,$F$1,FALSE)),IF(VLOOKUP(B36,Sprinters!A:E,3,FALSE)="",$E$1,VLOOKUP(B36,Sprinters!A:E,3,FALSE)),IF(VLOOKUP(B36,RallyResults!B:I,$F$1,FALSE)="",$E$1,VLOOKUP(B36,RallyResults!B:I,$F$1,FALSE))))</f>
        <v>5.11,4</v>
      </c>
      <c r="F36" s="180">
        <f t="shared" si="29"/>
        <v>311.4</v>
      </c>
      <c r="G36" s="168">
        <f t="shared" si="30"/>
        <v>6</v>
      </c>
      <c r="H36" s="193" t="str">
        <f>IF(ISERROR(VLOOKUP(B36,RallyResults!B:I,$I$1,FALSE)),IF(VLOOKUP(B36,Sprinters!A:E,4,FALSE)="",$H$1,VLOOKUP(B36,Sprinters!A:E,4,FALSE)),IF(VLOOKUP(B36,RallyResults!B:I,$I$1,FALSE)="",$H$1,VLOOKUP(B36,RallyResults!B:I,$I$1,FALSE)))</f>
        <v> 5.09,3</v>
      </c>
      <c r="I36" s="180">
        <f t="shared" si="31"/>
        <v>309.3</v>
      </c>
      <c r="J36" s="168">
        <f t="shared" si="32"/>
        <v>5</v>
      </c>
      <c r="K36" s="193" t="str">
        <f>IF(ISERROR(VLOOKUP(B36,RallyResults!B:I,$L$1,FALSE)),IF(VLOOKUP(B36,Sprinters!A:E,5,FALSE)="",$K$1,VLOOKUP(B36,Sprinters!A:E,5,FALSE)),IF(VLOOKUP(B36,RallyResults!B:I,$L$1,FALSE)="",$K$1,VLOOKUP(B36,RallyResults!B:I,$L$1,FALSE)))</f>
        <v> 5.13,2</v>
      </c>
      <c r="L36" s="180">
        <f t="shared" si="33"/>
        <v>313.2</v>
      </c>
      <c r="M36" s="168">
        <f t="shared" si="34"/>
        <v>5</v>
      </c>
      <c r="N36" s="191">
        <f t="shared" si="35"/>
        <v>10</v>
      </c>
      <c r="O36" s="184">
        <f t="shared" si="36"/>
        <v>309.3</v>
      </c>
      <c r="P36" s="185">
        <f t="shared" si="37"/>
        <v>311.4</v>
      </c>
      <c r="Q36" s="185">
        <f t="shared" si="38"/>
        <v>313.2</v>
      </c>
      <c r="R36" s="186">
        <f t="shared" si="39"/>
        <v>311.4</v>
      </c>
      <c r="S36" s="186">
        <f t="shared" si="40"/>
        <v>309.3</v>
      </c>
      <c r="T36" s="186">
        <f t="shared" si="41"/>
        <v>313.2</v>
      </c>
      <c r="U36" s="202"/>
    </row>
    <row r="37" spans="1:21" s="161" customFormat="1" ht="15" customHeight="1">
      <c r="A37" s="173">
        <f t="shared" si="28"/>
        <v>7</v>
      </c>
      <c r="B37" s="175">
        <v>17</v>
      </c>
      <c r="C37" s="169" t="str">
        <f>IF(VLOOKUP(B37,'Sprint Startlist'!B:E,4,FALSE)="",VLOOKUP(B37,'Sprint Startlist'!B:E,3,FALSE),CONCATENATE(VLOOKUP(B37,'Sprint Startlist'!B:E,3,FALSE)," / ",VLOOKUP(B37,'Sprint Startlist'!B:E,4,FALSE)))</f>
        <v>Priit Koik / Uku Heldna</v>
      </c>
      <c r="D37" s="195" t="str">
        <f>VLOOKUP(B37,'Sprint Startlist'!B:H,7,FALSE)</f>
        <v>BMW 318IS</v>
      </c>
      <c r="E37" s="192" t="str">
        <f>TRIM(IF(ISERROR(VLOOKUP(B37,RallyResults!B:I,$F$1,FALSE)),IF(VLOOKUP(B37,Sprinters!A:E,3,FALSE)="",$E$1,VLOOKUP(B37,Sprinters!A:E,3,FALSE)),IF(VLOOKUP(B37,RallyResults!B:I,$F$1,FALSE)="",$E$1,VLOOKUP(B37,RallyResults!B:I,$F$1,FALSE))))</f>
        <v>5.08,1</v>
      </c>
      <c r="F37" s="180">
        <f t="shared" si="29"/>
        <v>308.1</v>
      </c>
      <c r="G37" s="168">
        <f t="shared" si="30"/>
        <v>5</v>
      </c>
      <c r="H37" s="193" t="str">
        <f>IF(ISERROR(VLOOKUP(B37,RallyResults!B:I,$I$1,FALSE)),IF(VLOOKUP(B37,Sprinters!A:E,4,FALSE)="",$H$1,VLOOKUP(B37,Sprinters!A:E,4,FALSE)),IF(VLOOKUP(B37,RallyResults!B:I,$I$1,FALSE)="",$H$1,VLOOKUP(B37,RallyResults!B:I,$I$1,FALSE)))</f>
        <v> 5.13,2</v>
      </c>
      <c r="I37" s="180">
        <f t="shared" si="31"/>
        <v>313.2</v>
      </c>
      <c r="J37" s="168">
        <f t="shared" si="32"/>
        <v>6</v>
      </c>
      <c r="K37" s="193" t="str">
        <f>IF(ISERROR(VLOOKUP(B37,RallyResults!B:I,$L$1,FALSE)),IF(VLOOKUP(B37,Sprinters!A:E,5,FALSE)="",$K$1,VLOOKUP(B37,Sprinters!A:E,5,FALSE)),IF(VLOOKUP(B37,RallyResults!B:I,$L$1,FALSE)="",$K$1,VLOOKUP(B37,RallyResults!B:I,$L$1,FALSE)))</f>
        <v> 9.39,7</v>
      </c>
      <c r="L37" s="180">
        <f t="shared" si="33"/>
        <v>579.7</v>
      </c>
      <c r="M37" s="168">
        <f t="shared" si="34"/>
        <v>7</v>
      </c>
      <c r="N37" s="191">
        <f t="shared" si="35"/>
        <v>11</v>
      </c>
      <c r="O37" s="184">
        <f t="shared" si="36"/>
        <v>308.1</v>
      </c>
      <c r="P37" s="185">
        <f t="shared" si="37"/>
        <v>313.2</v>
      </c>
      <c r="Q37" s="185">
        <f t="shared" si="38"/>
        <v>579.7</v>
      </c>
      <c r="R37" s="186">
        <f t="shared" si="39"/>
        <v>308.1</v>
      </c>
      <c r="S37" s="186">
        <f t="shared" si="40"/>
        <v>313.2</v>
      </c>
      <c r="T37" s="186">
        <f t="shared" si="41"/>
        <v>579.7</v>
      </c>
      <c r="U37" s="202"/>
    </row>
    <row r="38" spans="1:21" s="161" customFormat="1" ht="15" customHeight="1">
      <c r="A38" s="173">
        <f t="shared" si="28"/>
        <v>8</v>
      </c>
      <c r="B38" s="175">
        <v>19</v>
      </c>
      <c r="C38" s="169" t="str">
        <f>IF(VLOOKUP(B38,'Sprint Startlist'!B:E,4,FALSE)="",VLOOKUP(B38,'Sprint Startlist'!B:E,3,FALSE),CONCATENATE(VLOOKUP(B38,'Sprint Startlist'!B:E,3,FALSE)," / ",VLOOKUP(B38,'Sprint Startlist'!B:E,4,FALSE)))</f>
        <v>Martin Vatter / Janek Vallask</v>
      </c>
      <c r="D38" s="195" t="str">
        <f>VLOOKUP(B38,'Sprint Startlist'!B:H,7,FALSE)</f>
        <v>Mitsubishi Colt</v>
      </c>
      <c r="E38" s="192" t="str">
        <f>TRIM(IF(ISERROR(VLOOKUP(B38,RallyResults!B:I,$F$1,FALSE)),IF(VLOOKUP(B38,Sprinters!A:E,3,FALSE)="",$E$1,VLOOKUP(B38,Sprinters!A:E,3,FALSE)),IF(VLOOKUP(B38,RallyResults!B:I,$F$1,FALSE)="",$E$1,VLOOKUP(B38,RallyResults!B:I,$F$1,FALSE))))</f>
        <v>6.03,7</v>
      </c>
      <c r="F38" s="180">
        <f t="shared" si="29"/>
        <v>363.7</v>
      </c>
      <c r="G38" s="168">
        <f t="shared" si="30"/>
        <v>8</v>
      </c>
      <c r="H38" s="193" t="str">
        <f>IF(ISERROR(VLOOKUP(B38,RallyResults!B:I,$I$1,FALSE)),IF(VLOOKUP(B38,Sprinters!A:E,4,FALSE)="",$H$1,VLOOKUP(B38,Sprinters!A:E,4,FALSE)),IF(VLOOKUP(B38,RallyResults!B:I,$I$1,FALSE)="",$H$1,VLOOKUP(B38,RallyResults!B:I,$I$1,FALSE)))</f>
        <v> 5.47,9</v>
      </c>
      <c r="I38" s="180">
        <f t="shared" si="31"/>
        <v>347.9</v>
      </c>
      <c r="J38" s="168">
        <f t="shared" si="32"/>
        <v>7</v>
      </c>
      <c r="K38" s="193" t="str">
        <f>IF(ISERROR(VLOOKUP(B38,RallyResults!B:I,$L$1,FALSE)),IF(VLOOKUP(B38,Sprinters!A:E,5,FALSE)="",$K$1,VLOOKUP(B38,Sprinters!A:E,5,FALSE)),IF(VLOOKUP(B38,RallyResults!B:I,$L$1,FALSE)="",$K$1,VLOOKUP(B38,RallyResults!B:I,$L$1,FALSE)))</f>
        <v> 6.03,6</v>
      </c>
      <c r="L38" s="180">
        <f t="shared" si="33"/>
        <v>363.6</v>
      </c>
      <c r="M38" s="168">
        <f t="shared" si="34"/>
        <v>6</v>
      </c>
      <c r="N38" s="191">
        <f t="shared" si="35"/>
        <v>13</v>
      </c>
      <c r="O38" s="184">
        <f t="shared" si="36"/>
        <v>347.9</v>
      </c>
      <c r="P38" s="185">
        <f t="shared" si="37"/>
        <v>363.6</v>
      </c>
      <c r="Q38" s="185">
        <f t="shared" si="38"/>
        <v>363.7</v>
      </c>
      <c r="R38" s="186">
        <f t="shared" si="39"/>
        <v>363.7</v>
      </c>
      <c r="S38" s="186">
        <f t="shared" si="40"/>
        <v>347.9</v>
      </c>
      <c r="T38" s="186">
        <f t="shared" si="41"/>
        <v>363.6</v>
      </c>
      <c r="U38" s="202"/>
    </row>
    <row r="39" spans="1:21" s="161" customFormat="1" ht="15" customHeight="1">
      <c r="A39" s="173">
        <f t="shared" si="28"/>
      </c>
      <c r="B39" s="175">
        <v>14</v>
      </c>
      <c r="C39" s="169" t="str">
        <f>IF(VLOOKUP(B39,'Sprint Startlist'!B:E,4,FALSE)="",VLOOKUP(B39,'Sprint Startlist'!B:E,3,FALSE),CONCATENATE(VLOOKUP(B39,'Sprint Startlist'!B:E,3,FALSE)," / ",VLOOKUP(B39,'Sprint Startlist'!B:E,4,FALSE)))</f>
        <v>Pavlo Kopylets / Yevheniy Borshchenko</v>
      </c>
      <c r="D39" s="195" t="str">
        <f>VLOOKUP(B39,'Sprint Startlist'!B:H,7,FALSE)</f>
        <v>Renault Clio</v>
      </c>
      <c r="E39" s="192" t="str">
        <f>TRIM(IF(ISERROR(VLOOKUP(B39,RallyResults!B:I,$F$1,FALSE)),IF(VLOOKUP(B39,Sprinters!A:E,3,FALSE)="",$E$1,VLOOKUP(B39,Sprinters!A:E,3,FALSE)),IF(VLOOKUP(B39,RallyResults!B:I,$F$1,FALSE)="",$E$1,VLOOKUP(B39,RallyResults!B:I,$F$1,FALSE))))</f>
        <v>5.53,3</v>
      </c>
      <c r="F39" s="180">
        <f t="shared" si="29"/>
        <v>353.3</v>
      </c>
      <c r="G39" s="168">
        <f t="shared" si="30"/>
        <v>7</v>
      </c>
      <c r="H39" s="193" t="str">
        <f>IF(ISERROR(VLOOKUP(B39,RallyResults!B:I,$I$1,FALSE)),IF(VLOOKUP(B39,Sprinters!A:E,4,FALSE)="",$H$1,VLOOKUP(B39,Sprinters!A:E,4,FALSE)),IF(VLOOKUP(B39,RallyResults!B:I,$I$1,FALSE)="",$H$1,VLOOKUP(B39,RallyResults!B:I,$I$1,FALSE)))</f>
        <v> </v>
      </c>
      <c r="I39" s="180" t="str">
        <f t="shared" si="31"/>
        <v> </v>
      </c>
      <c r="J39" s="168" t="str">
        <f t="shared" si="32"/>
        <v> </v>
      </c>
      <c r="K39" s="193" t="str">
        <f>IF(ISERROR(VLOOKUP(B39,RallyResults!B:I,$L$1,FALSE)),IF(VLOOKUP(B39,Sprinters!A:E,5,FALSE)="",$K$1,VLOOKUP(B39,Sprinters!A:E,5,FALSE)),IF(VLOOKUP(B39,RallyResults!B:I,$L$1,FALSE)="",$K$1,VLOOKUP(B39,RallyResults!B:I,$L$1,FALSE)))</f>
        <v> </v>
      </c>
      <c r="L39" s="180" t="str">
        <f t="shared" si="33"/>
        <v> </v>
      </c>
      <c r="M39" s="168" t="str">
        <f t="shared" si="34"/>
        <v> </v>
      </c>
      <c r="N39" s="191" t="str">
        <f t="shared" si="35"/>
        <v>No result</v>
      </c>
      <c r="O39" s="184">
        <f t="shared" si="36"/>
        <v>353.3</v>
      </c>
      <c r="P39" s="185">
        <f t="shared" si="37"/>
        <v>9999.9</v>
      </c>
      <c r="Q39" s="185">
        <f t="shared" si="38"/>
        <v>9999.9</v>
      </c>
      <c r="R39" s="186">
        <f t="shared" si="39"/>
        <v>353.3</v>
      </c>
      <c r="S39" s="186" t="str">
        <f t="shared" si="40"/>
        <v> </v>
      </c>
      <c r="T39" s="186" t="str">
        <f t="shared" si="41"/>
        <v> </v>
      </c>
      <c r="U39" s="202"/>
    </row>
    <row r="40" spans="1:21" s="161" customFormat="1" ht="15" customHeight="1" hidden="1">
      <c r="A40" s="173">
        <f aca="true" t="shared" si="42" ref="A40:A50">IF(N40=$N$1,"",IF(LEFT(A39,1)="P",1,A39+1))</f>
      </c>
      <c r="B40" s="174"/>
      <c r="C40" s="169" t="e">
        <f>IF(VLOOKUP(B40,'Sprint Startlist'!B:E,4,FALSE)="",VLOOKUP(B40,'Sprint Startlist'!B:E,3,FALSE),CONCATENATE(VLOOKUP(B40,'Sprint Startlist'!B:E,3,FALSE)," / ",VLOOKUP(B40,'Sprint Startlist'!B:E,4,FALSE)))</f>
        <v>#N/A</v>
      </c>
      <c r="D40" s="195" t="e">
        <f>VLOOKUP(B40,'Sprint Startlist'!B:H,7,FALSE)</f>
        <v>#N/A</v>
      </c>
      <c r="E40" s="192" t="e">
        <f>TRIM(IF(ISERROR(VLOOKUP(B40,RallyResults!B:I,$F$1,FALSE)),IF(VLOOKUP(B40,Sprinters!A:E,3,FALSE)="",$E$1,VLOOKUP(B40,Sprinters!A:E,3,FALSE)),IF(VLOOKUP(B40,RallyResults!B:I,$F$1,FALSE)="",$E$1,VLOOKUP(B40,RallyResults!B:I,$F$1,FALSE))))</f>
        <v>#N/A</v>
      </c>
      <c r="F40" s="180" t="str">
        <f aca="true" t="shared" si="43" ref="F40:F50">IF(ISERROR(FIND(".",E40)),$E$1,LEFT(E40,FIND(".",E40,1)-1)*60+RIGHT(E40,LEN(E40)-FIND(".",E40,1)))</f>
        <v> </v>
      </c>
      <c r="G40" s="168" t="str">
        <f aca="true" t="shared" si="44" ref="G40:G50">IF(F40=$E$1,$E$1,RANK(F40,F$31:F$50,1))</f>
        <v> </v>
      </c>
      <c r="H40" s="193" t="e">
        <f>IF(ISERROR(VLOOKUP(B40,RallyResults!B:I,$I$1,FALSE)),IF(VLOOKUP(B40,Sprinters!A:E,4,FALSE)="",$H$1,VLOOKUP(B40,Sprinters!A:E,4,FALSE)),IF(VLOOKUP(B40,RallyResults!B:I,$I$1,FALSE)="",$H$1,VLOOKUP(B40,RallyResults!B:I,$I$1,FALSE)))</f>
        <v>#N/A</v>
      </c>
      <c r="I40" s="180" t="str">
        <f aca="true" t="shared" si="45" ref="I40:I50">IF(ISERROR(FIND(".",H40)),$H$1,LEFT(H40,FIND(".",H40,1)-1)*60+RIGHT(H40,LEN(H40)-FIND(".",H40,1)))</f>
        <v> </v>
      </c>
      <c r="J40" s="168" t="str">
        <f aca="true" t="shared" si="46" ref="J40:J50">IF(I40=$H$1,$H$1,RANK(I40,I$31:I$50,1))</f>
        <v> </v>
      </c>
      <c r="K40" s="193" t="e">
        <f>IF(ISERROR(VLOOKUP(B40,RallyResults!B:I,$L$1,FALSE)),IF(VLOOKUP(B40,Sprinters!A:E,5,FALSE)="",$K$1,VLOOKUP(B40,Sprinters!A:E,5,FALSE)),IF(VLOOKUP(B40,RallyResults!B:I,$L$1,FALSE)="",$K$1,VLOOKUP(B40,RallyResults!B:I,$L$1,FALSE)))</f>
        <v>#N/A</v>
      </c>
      <c r="L40" s="180" t="str">
        <f aca="true" t="shared" si="47" ref="L40:L50">IF(ISERROR(FIND(".",K40)),$K$1,LEFT(K40,FIND(".",K40,1)-1)*60+RIGHT(K40,LEN(K40)-FIND(".",K40,1)))</f>
        <v> </v>
      </c>
      <c r="M40" s="168" t="str">
        <f aca="true" t="shared" si="48" ref="M40:M50">IF(L40=$K$1,$K$1,RANK(L40,L$31:L$50,1))</f>
        <v> </v>
      </c>
      <c r="N40" s="191" t="str">
        <f aca="true" t="shared" si="49" ref="N40:N50">IF(COUNT(G40,J40,M40)=3,G40+J40+M40-MAX(G40,J40,M40),IF(COUNT(G40,J40,M40)=2,IF(G40=$E$1,0,G40)+IF(J40=$H$1,0,J40)+IF(M40=$K$1,0,M40),$N$1))</f>
        <v>No result</v>
      </c>
      <c r="O40" s="184">
        <f aca="true" t="shared" si="50" ref="O40:O50">IF(ISERROR(SMALL(R40:T40,1)),9999.9,SMALL(R40:T40,1))</f>
        <v>9999.9</v>
      </c>
      <c r="P40" s="185">
        <f aca="true" t="shared" si="51" ref="P40:P50">IF(ISERROR(SMALL(R40:T40,2)),9999.9,SMALL(R40:T40,2))</f>
        <v>9999.9</v>
      </c>
      <c r="Q40" s="185">
        <f aca="true" t="shared" si="52" ref="Q40:Q50">IF(ISERROR(SMALL(R40:T40,3)),9999.9,SMALL(R40:T40,3))</f>
        <v>9999.9</v>
      </c>
      <c r="R40" s="186" t="str">
        <f aca="true" t="shared" si="53" ref="R40:R50">F40</f>
        <v> </v>
      </c>
      <c r="S40" s="186" t="str">
        <f aca="true" t="shared" si="54" ref="S40:S50">I40</f>
        <v> </v>
      </c>
      <c r="T40" s="186" t="str">
        <f aca="true" t="shared" si="55" ref="T40:T50">L40</f>
        <v> </v>
      </c>
      <c r="U40" s="202"/>
    </row>
    <row r="41" spans="1:21" s="161" customFormat="1" ht="15" customHeight="1" hidden="1">
      <c r="A41" s="173">
        <f t="shared" si="42"/>
      </c>
      <c r="B41" s="174"/>
      <c r="C41" s="169" t="e">
        <f>IF(VLOOKUP(B41,'Sprint Startlist'!B:E,4,FALSE)="",VLOOKUP(B41,'Sprint Startlist'!B:E,3,FALSE),CONCATENATE(VLOOKUP(B41,'Sprint Startlist'!B:E,3,FALSE)," / ",VLOOKUP(B41,'Sprint Startlist'!B:E,4,FALSE)))</f>
        <v>#N/A</v>
      </c>
      <c r="D41" s="195" t="e">
        <f>VLOOKUP(B41,'Sprint Startlist'!B:H,7,FALSE)</f>
        <v>#N/A</v>
      </c>
      <c r="E41" s="192" t="e">
        <f>TRIM(IF(ISERROR(VLOOKUP(B41,RallyResults!B:I,$F$1,FALSE)),IF(VLOOKUP(B41,Sprinters!A:E,3,FALSE)="",$E$1,VLOOKUP(B41,Sprinters!A:E,3,FALSE)),IF(VLOOKUP(B41,RallyResults!B:I,$F$1,FALSE)="",$E$1,VLOOKUP(B41,RallyResults!B:I,$F$1,FALSE))))</f>
        <v>#N/A</v>
      </c>
      <c r="F41" s="180" t="str">
        <f t="shared" si="43"/>
        <v> </v>
      </c>
      <c r="G41" s="168" t="str">
        <f t="shared" si="44"/>
        <v> </v>
      </c>
      <c r="H41" s="193" t="e">
        <f>IF(ISERROR(VLOOKUP(B41,RallyResults!B:I,$I$1,FALSE)),IF(VLOOKUP(B41,Sprinters!A:E,4,FALSE)="",$H$1,VLOOKUP(B41,Sprinters!A:E,4,FALSE)),IF(VLOOKUP(B41,RallyResults!B:I,$I$1,FALSE)="",$H$1,VLOOKUP(B41,RallyResults!B:I,$I$1,FALSE)))</f>
        <v>#N/A</v>
      </c>
      <c r="I41" s="180" t="str">
        <f t="shared" si="45"/>
        <v> </v>
      </c>
      <c r="J41" s="168" t="str">
        <f t="shared" si="46"/>
        <v> </v>
      </c>
      <c r="K41" s="193" t="e">
        <f>IF(ISERROR(VLOOKUP(B41,RallyResults!B:I,$L$1,FALSE)),IF(VLOOKUP(B41,Sprinters!A:E,5,FALSE)="",$K$1,VLOOKUP(B41,Sprinters!A:E,5,FALSE)),IF(VLOOKUP(B41,RallyResults!B:I,$L$1,FALSE)="",$K$1,VLOOKUP(B41,RallyResults!B:I,$L$1,FALSE)))</f>
        <v>#N/A</v>
      </c>
      <c r="L41" s="180" t="str">
        <f t="shared" si="47"/>
        <v> </v>
      </c>
      <c r="M41" s="168" t="str">
        <f t="shared" si="48"/>
        <v> </v>
      </c>
      <c r="N41" s="191" t="str">
        <f t="shared" si="49"/>
        <v>No result</v>
      </c>
      <c r="O41" s="184">
        <f t="shared" si="50"/>
        <v>9999.9</v>
      </c>
      <c r="P41" s="185">
        <f t="shared" si="51"/>
        <v>9999.9</v>
      </c>
      <c r="Q41" s="185">
        <f t="shared" si="52"/>
        <v>9999.9</v>
      </c>
      <c r="R41" s="186" t="str">
        <f t="shared" si="53"/>
        <v> </v>
      </c>
      <c r="S41" s="186" t="str">
        <f t="shared" si="54"/>
        <v> </v>
      </c>
      <c r="T41" s="186" t="str">
        <f t="shared" si="55"/>
        <v> </v>
      </c>
      <c r="U41" s="202"/>
    </row>
    <row r="42" spans="1:21" s="161" customFormat="1" ht="15" customHeight="1" hidden="1">
      <c r="A42" s="173">
        <f t="shared" si="42"/>
      </c>
      <c r="B42" s="174"/>
      <c r="C42" s="169" t="e">
        <f>IF(VLOOKUP(B42,'Sprint Startlist'!B:E,4,FALSE)="",VLOOKUP(B42,'Sprint Startlist'!B:E,3,FALSE),CONCATENATE(VLOOKUP(B42,'Sprint Startlist'!B:E,3,FALSE)," / ",VLOOKUP(B42,'Sprint Startlist'!B:E,4,FALSE)))</f>
        <v>#N/A</v>
      </c>
      <c r="D42" s="195" t="e">
        <f>VLOOKUP(B42,'Sprint Startlist'!B:H,7,FALSE)</f>
        <v>#N/A</v>
      </c>
      <c r="E42" s="192" t="e">
        <f>TRIM(IF(ISERROR(VLOOKUP(B42,RallyResults!B:I,$F$1,FALSE)),IF(VLOOKUP(B42,Sprinters!A:E,3,FALSE)="",$E$1,VLOOKUP(B42,Sprinters!A:E,3,FALSE)),IF(VLOOKUP(B42,RallyResults!B:I,$F$1,FALSE)="",$E$1,VLOOKUP(B42,RallyResults!B:I,$F$1,FALSE))))</f>
        <v>#N/A</v>
      </c>
      <c r="F42" s="180" t="str">
        <f t="shared" si="43"/>
        <v> </v>
      </c>
      <c r="G42" s="168" t="str">
        <f t="shared" si="44"/>
        <v> </v>
      </c>
      <c r="H42" s="193" t="e">
        <f>IF(ISERROR(VLOOKUP(B42,RallyResults!B:I,$I$1,FALSE)),IF(VLOOKUP(B42,Sprinters!A:E,4,FALSE)="",$H$1,VLOOKUP(B42,Sprinters!A:E,4,FALSE)),IF(VLOOKUP(B42,RallyResults!B:I,$I$1,FALSE)="",$H$1,VLOOKUP(B42,RallyResults!B:I,$I$1,FALSE)))</f>
        <v>#N/A</v>
      </c>
      <c r="I42" s="180" t="str">
        <f t="shared" si="45"/>
        <v> </v>
      </c>
      <c r="J42" s="168" t="str">
        <f t="shared" si="46"/>
        <v> </v>
      </c>
      <c r="K42" s="193" t="e">
        <f>IF(ISERROR(VLOOKUP(B42,RallyResults!B:I,$L$1,FALSE)),IF(VLOOKUP(B42,Sprinters!A:E,5,FALSE)="",$K$1,VLOOKUP(B42,Sprinters!A:E,5,FALSE)),IF(VLOOKUP(B42,RallyResults!B:I,$L$1,FALSE)="",$K$1,VLOOKUP(B42,RallyResults!B:I,$L$1,FALSE)))</f>
        <v>#N/A</v>
      </c>
      <c r="L42" s="180" t="str">
        <f t="shared" si="47"/>
        <v> </v>
      </c>
      <c r="M42" s="168" t="str">
        <f t="shared" si="48"/>
        <v> </v>
      </c>
      <c r="N42" s="191" t="str">
        <f t="shared" si="49"/>
        <v>No result</v>
      </c>
      <c r="O42" s="184">
        <f t="shared" si="50"/>
        <v>9999.9</v>
      </c>
      <c r="P42" s="185">
        <f t="shared" si="51"/>
        <v>9999.9</v>
      </c>
      <c r="Q42" s="185">
        <f t="shared" si="52"/>
        <v>9999.9</v>
      </c>
      <c r="R42" s="186" t="str">
        <f t="shared" si="53"/>
        <v> </v>
      </c>
      <c r="S42" s="186" t="str">
        <f t="shared" si="54"/>
        <v> </v>
      </c>
      <c r="T42" s="186" t="str">
        <f t="shared" si="55"/>
        <v> </v>
      </c>
      <c r="U42" s="202"/>
    </row>
    <row r="43" spans="1:21" s="161" customFormat="1" ht="15" customHeight="1" hidden="1">
      <c r="A43" s="173">
        <f t="shared" si="42"/>
      </c>
      <c r="B43" s="174"/>
      <c r="C43" s="169" t="e">
        <f>IF(VLOOKUP(B43,'Sprint Startlist'!B:E,4,FALSE)="",VLOOKUP(B43,'Sprint Startlist'!B:E,3,FALSE),CONCATENATE(VLOOKUP(B43,'Sprint Startlist'!B:E,3,FALSE)," / ",VLOOKUP(B43,'Sprint Startlist'!B:E,4,FALSE)))</f>
        <v>#N/A</v>
      </c>
      <c r="D43" s="195" t="e">
        <f>VLOOKUP(B43,'Sprint Startlist'!B:H,7,FALSE)</f>
        <v>#N/A</v>
      </c>
      <c r="E43" s="192" t="e">
        <f>TRIM(IF(ISERROR(VLOOKUP(B43,RallyResults!B:I,$F$1,FALSE)),IF(VLOOKUP(B43,Sprinters!A:E,3,FALSE)="",$E$1,VLOOKUP(B43,Sprinters!A:E,3,FALSE)),IF(VLOOKUP(B43,RallyResults!B:I,$F$1,FALSE)="",$E$1,VLOOKUP(B43,RallyResults!B:I,$F$1,FALSE))))</f>
        <v>#N/A</v>
      </c>
      <c r="F43" s="180" t="str">
        <f t="shared" si="43"/>
        <v> </v>
      </c>
      <c r="G43" s="168" t="str">
        <f t="shared" si="44"/>
        <v> </v>
      </c>
      <c r="H43" s="193" t="e">
        <f>IF(ISERROR(VLOOKUP(B43,RallyResults!B:I,$I$1,FALSE)),IF(VLOOKUP(B43,Sprinters!A:E,4,FALSE)="",$H$1,VLOOKUP(B43,Sprinters!A:E,4,FALSE)),IF(VLOOKUP(B43,RallyResults!B:I,$I$1,FALSE)="",$H$1,VLOOKUP(B43,RallyResults!B:I,$I$1,FALSE)))</f>
        <v>#N/A</v>
      </c>
      <c r="I43" s="180" t="str">
        <f t="shared" si="45"/>
        <v> </v>
      </c>
      <c r="J43" s="168" t="str">
        <f t="shared" si="46"/>
        <v> </v>
      </c>
      <c r="K43" s="193" t="e">
        <f>IF(ISERROR(VLOOKUP(B43,RallyResults!B:I,$L$1,FALSE)),IF(VLOOKUP(B43,Sprinters!A:E,5,FALSE)="",$K$1,VLOOKUP(B43,Sprinters!A:E,5,FALSE)),IF(VLOOKUP(B43,RallyResults!B:I,$L$1,FALSE)="",$K$1,VLOOKUP(B43,RallyResults!B:I,$L$1,FALSE)))</f>
        <v>#N/A</v>
      </c>
      <c r="L43" s="180" t="str">
        <f t="shared" si="47"/>
        <v> </v>
      </c>
      <c r="M43" s="168" t="str">
        <f t="shared" si="48"/>
        <v> </v>
      </c>
      <c r="N43" s="191" t="str">
        <f t="shared" si="49"/>
        <v>No result</v>
      </c>
      <c r="O43" s="184">
        <f t="shared" si="50"/>
        <v>9999.9</v>
      </c>
      <c r="P43" s="185">
        <f t="shared" si="51"/>
        <v>9999.9</v>
      </c>
      <c r="Q43" s="185">
        <f t="shared" si="52"/>
        <v>9999.9</v>
      </c>
      <c r="R43" s="186" t="str">
        <f t="shared" si="53"/>
        <v> </v>
      </c>
      <c r="S43" s="186" t="str">
        <f t="shared" si="54"/>
        <v> </v>
      </c>
      <c r="T43" s="186" t="str">
        <f t="shared" si="55"/>
        <v> </v>
      </c>
      <c r="U43" s="202"/>
    </row>
    <row r="44" spans="1:21" s="161" customFormat="1" ht="15" customHeight="1" hidden="1">
      <c r="A44" s="173">
        <f t="shared" si="42"/>
      </c>
      <c r="B44" s="174"/>
      <c r="C44" s="169" t="e">
        <f>IF(VLOOKUP(B44,'Sprint Startlist'!B:E,4,FALSE)="",VLOOKUP(B44,'Sprint Startlist'!B:E,3,FALSE),CONCATENATE(VLOOKUP(B44,'Sprint Startlist'!B:E,3,FALSE)," / ",VLOOKUP(B44,'Sprint Startlist'!B:E,4,FALSE)))</f>
        <v>#N/A</v>
      </c>
      <c r="D44" s="195" t="e">
        <f>VLOOKUP(B44,'Sprint Startlist'!B:H,7,FALSE)</f>
        <v>#N/A</v>
      </c>
      <c r="E44" s="192" t="e">
        <f>TRIM(IF(ISERROR(VLOOKUP(B44,RallyResults!B:I,$F$1,FALSE)),IF(VLOOKUP(B44,Sprinters!A:E,3,FALSE)="",$E$1,VLOOKUP(B44,Sprinters!A:E,3,FALSE)),IF(VLOOKUP(B44,RallyResults!B:I,$F$1,FALSE)="",$E$1,VLOOKUP(B44,RallyResults!B:I,$F$1,FALSE))))</f>
        <v>#N/A</v>
      </c>
      <c r="F44" s="180" t="str">
        <f t="shared" si="43"/>
        <v> </v>
      </c>
      <c r="G44" s="168" t="str">
        <f t="shared" si="44"/>
        <v> </v>
      </c>
      <c r="H44" s="193" t="e">
        <f>IF(ISERROR(VLOOKUP(B44,RallyResults!B:I,$I$1,FALSE)),IF(VLOOKUP(B44,Sprinters!A:E,4,FALSE)="",$H$1,VLOOKUP(B44,Sprinters!A:E,4,FALSE)),IF(VLOOKUP(B44,RallyResults!B:I,$I$1,FALSE)="",$H$1,VLOOKUP(B44,RallyResults!B:I,$I$1,FALSE)))</f>
        <v>#N/A</v>
      </c>
      <c r="I44" s="180" t="str">
        <f t="shared" si="45"/>
        <v> </v>
      </c>
      <c r="J44" s="168" t="str">
        <f t="shared" si="46"/>
        <v> </v>
      </c>
      <c r="K44" s="193" t="e">
        <f>IF(ISERROR(VLOOKUP(B44,RallyResults!B:I,$L$1,FALSE)),IF(VLOOKUP(B44,Sprinters!A:E,5,FALSE)="",$K$1,VLOOKUP(B44,Sprinters!A:E,5,FALSE)),IF(VLOOKUP(B44,RallyResults!B:I,$L$1,FALSE)="",$K$1,VLOOKUP(B44,RallyResults!B:I,$L$1,FALSE)))</f>
        <v>#N/A</v>
      </c>
      <c r="L44" s="180" t="str">
        <f t="shared" si="47"/>
        <v> </v>
      </c>
      <c r="M44" s="168" t="str">
        <f t="shared" si="48"/>
        <v> </v>
      </c>
      <c r="N44" s="191" t="str">
        <f t="shared" si="49"/>
        <v>No result</v>
      </c>
      <c r="O44" s="184">
        <f t="shared" si="50"/>
        <v>9999.9</v>
      </c>
      <c r="P44" s="185">
        <f t="shared" si="51"/>
        <v>9999.9</v>
      </c>
      <c r="Q44" s="185">
        <f t="shared" si="52"/>
        <v>9999.9</v>
      </c>
      <c r="R44" s="186" t="str">
        <f t="shared" si="53"/>
        <v> </v>
      </c>
      <c r="S44" s="186" t="str">
        <f t="shared" si="54"/>
        <v> </v>
      </c>
      <c r="T44" s="186" t="str">
        <f t="shared" si="55"/>
        <v> </v>
      </c>
      <c r="U44" s="202"/>
    </row>
    <row r="45" spans="1:21" s="161" customFormat="1" ht="15" customHeight="1" hidden="1">
      <c r="A45" s="173">
        <f t="shared" si="42"/>
      </c>
      <c r="B45" s="174"/>
      <c r="C45" s="169" t="e">
        <f>IF(VLOOKUP(B45,'Sprint Startlist'!B:E,4,FALSE)="",VLOOKUP(B45,'Sprint Startlist'!B:E,3,FALSE),CONCATENATE(VLOOKUP(B45,'Sprint Startlist'!B:E,3,FALSE)," / ",VLOOKUP(B45,'Sprint Startlist'!B:E,4,FALSE)))</f>
        <v>#N/A</v>
      </c>
      <c r="D45" s="195" t="e">
        <f>VLOOKUP(B45,'Sprint Startlist'!B:H,7,FALSE)</f>
        <v>#N/A</v>
      </c>
      <c r="E45" s="192" t="e">
        <f>TRIM(IF(ISERROR(VLOOKUP(B45,RallyResults!B:I,$F$1,FALSE)),IF(VLOOKUP(B45,Sprinters!A:E,3,FALSE)="",$E$1,VLOOKUP(B45,Sprinters!A:E,3,FALSE)),IF(VLOOKUP(B45,RallyResults!B:I,$F$1,FALSE)="",$E$1,VLOOKUP(B45,RallyResults!B:I,$F$1,FALSE))))</f>
        <v>#N/A</v>
      </c>
      <c r="F45" s="180" t="str">
        <f t="shared" si="43"/>
        <v> </v>
      </c>
      <c r="G45" s="168" t="str">
        <f t="shared" si="44"/>
        <v> </v>
      </c>
      <c r="H45" s="193" t="e">
        <f>IF(ISERROR(VLOOKUP(B45,RallyResults!B:I,$I$1,FALSE)),IF(VLOOKUP(B45,Sprinters!A:E,4,FALSE)="",$H$1,VLOOKUP(B45,Sprinters!A:E,4,FALSE)),IF(VLOOKUP(B45,RallyResults!B:I,$I$1,FALSE)="",$H$1,VLOOKUP(B45,RallyResults!B:I,$I$1,FALSE)))</f>
        <v>#N/A</v>
      </c>
      <c r="I45" s="180" t="str">
        <f t="shared" si="45"/>
        <v> </v>
      </c>
      <c r="J45" s="168" t="str">
        <f t="shared" si="46"/>
        <v> </v>
      </c>
      <c r="K45" s="193" t="e">
        <f>IF(ISERROR(VLOOKUP(B45,RallyResults!B:I,$L$1,FALSE)),IF(VLOOKUP(B45,Sprinters!A:E,5,FALSE)="",$K$1,VLOOKUP(B45,Sprinters!A:E,5,FALSE)),IF(VLOOKUP(B45,RallyResults!B:I,$L$1,FALSE)="",$K$1,VLOOKUP(B45,RallyResults!B:I,$L$1,FALSE)))</f>
        <v>#N/A</v>
      </c>
      <c r="L45" s="180" t="str">
        <f t="shared" si="47"/>
        <v> </v>
      </c>
      <c r="M45" s="168" t="str">
        <f t="shared" si="48"/>
        <v> </v>
      </c>
      <c r="N45" s="191" t="str">
        <f t="shared" si="49"/>
        <v>No result</v>
      </c>
      <c r="O45" s="184">
        <f t="shared" si="50"/>
        <v>9999.9</v>
      </c>
      <c r="P45" s="185">
        <f t="shared" si="51"/>
        <v>9999.9</v>
      </c>
      <c r="Q45" s="185">
        <f t="shared" si="52"/>
        <v>9999.9</v>
      </c>
      <c r="R45" s="186" t="str">
        <f t="shared" si="53"/>
        <v> </v>
      </c>
      <c r="S45" s="186" t="str">
        <f t="shared" si="54"/>
        <v> </v>
      </c>
      <c r="T45" s="186" t="str">
        <f t="shared" si="55"/>
        <v> </v>
      </c>
      <c r="U45" s="202"/>
    </row>
    <row r="46" spans="1:21" s="161" customFormat="1" ht="15" customHeight="1" hidden="1">
      <c r="A46" s="173">
        <f t="shared" si="42"/>
      </c>
      <c r="B46" s="174"/>
      <c r="C46" s="169" t="e">
        <f>IF(VLOOKUP(B46,'Sprint Startlist'!B:E,4,FALSE)="",VLOOKUP(B46,'Sprint Startlist'!B:E,3,FALSE),CONCATENATE(VLOOKUP(B46,'Sprint Startlist'!B:E,3,FALSE)," / ",VLOOKUP(B46,'Sprint Startlist'!B:E,4,FALSE)))</f>
        <v>#N/A</v>
      </c>
      <c r="D46" s="195" t="e">
        <f>VLOOKUP(B46,'Sprint Startlist'!B:H,7,FALSE)</f>
        <v>#N/A</v>
      </c>
      <c r="E46" s="192" t="e">
        <f>TRIM(IF(ISERROR(VLOOKUP(B46,RallyResults!B:I,$F$1,FALSE)),IF(VLOOKUP(B46,Sprinters!A:E,3,FALSE)="",$E$1,VLOOKUP(B46,Sprinters!A:E,3,FALSE)),IF(VLOOKUP(B46,RallyResults!B:I,$F$1,FALSE)="",$E$1,VLOOKUP(B46,RallyResults!B:I,$F$1,FALSE))))</f>
        <v>#N/A</v>
      </c>
      <c r="F46" s="180" t="str">
        <f t="shared" si="43"/>
        <v> </v>
      </c>
      <c r="G46" s="168" t="str">
        <f t="shared" si="44"/>
        <v> </v>
      </c>
      <c r="H46" s="193" t="e">
        <f>IF(ISERROR(VLOOKUP(B46,RallyResults!B:I,$I$1,FALSE)),IF(VLOOKUP(B46,Sprinters!A:E,4,FALSE)="",$H$1,VLOOKUP(B46,Sprinters!A:E,4,FALSE)),IF(VLOOKUP(B46,RallyResults!B:I,$I$1,FALSE)="",$H$1,VLOOKUP(B46,RallyResults!B:I,$I$1,FALSE)))</f>
        <v>#N/A</v>
      </c>
      <c r="I46" s="180" t="str">
        <f t="shared" si="45"/>
        <v> </v>
      </c>
      <c r="J46" s="168" t="str">
        <f t="shared" si="46"/>
        <v> </v>
      </c>
      <c r="K46" s="193" t="e">
        <f>IF(ISERROR(VLOOKUP(B46,RallyResults!B:I,$L$1,FALSE)),IF(VLOOKUP(B46,Sprinters!A:E,5,FALSE)="",$K$1,VLOOKUP(B46,Sprinters!A:E,5,FALSE)),IF(VLOOKUP(B46,RallyResults!B:I,$L$1,FALSE)="",$K$1,VLOOKUP(B46,RallyResults!B:I,$L$1,FALSE)))</f>
        <v>#N/A</v>
      </c>
      <c r="L46" s="180" t="str">
        <f t="shared" si="47"/>
        <v> </v>
      </c>
      <c r="M46" s="168" t="str">
        <f t="shared" si="48"/>
        <v> </v>
      </c>
      <c r="N46" s="191" t="str">
        <f t="shared" si="49"/>
        <v>No result</v>
      </c>
      <c r="O46" s="184">
        <f t="shared" si="50"/>
        <v>9999.9</v>
      </c>
      <c r="P46" s="185">
        <f t="shared" si="51"/>
        <v>9999.9</v>
      </c>
      <c r="Q46" s="185">
        <f t="shared" si="52"/>
        <v>9999.9</v>
      </c>
      <c r="R46" s="186" t="str">
        <f t="shared" si="53"/>
        <v> </v>
      </c>
      <c r="S46" s="186" t="str">
        <f t="shared" si="54"/>
        <v> </v>
      </c>
      <c r="T46" s="186" t="str">
        <f t="shared" si="55"/>
        <v> </v>
      </c>
      <c r="U46" s="202"/>
    </row>
    <row r="47" spans="1:21" s="161" customFormat="1" ht="15" customHeight="1" hidden="1">
      <c r="A47" s="173">
        <f t="shared" si="42"/>
      </c>
      <c r="B47" s="174"/>
      <c r="C47" s="169" t="e">
        <f>IF(VLOOKUP(B47,'Sprint Startlist'!B:E,4,FALSE)="",VLOOKUP(B47,'Sprint Startlist'!B:E,3,FALSE),CONCATENATE(VLOOKUP(B47,'Sprint Startlist'!B:E,3,FALSE)," / ",VLOOKUP(B47,'Sprint Startlist'!B:E,4,FALSE)))</f>
        <v>#N/A</v>
      </c>
      <c r="D47" s="195" t="e">
        <f>VLOOKUP(B47,'Sprint Startlist'!B:H,7,FALSE)</f>
        <v>#N/A</v>
      </c>
      <c r="E47" s="192" t="e">
        <f>TRIM(IF(ISERROR(VLOOKUP(B47,RallyResults!B:I,$F$1,FALSE)),IF(VLOOKUP(B47,Sprinters!A:E,3,FALSE)="",$E$1,VLOOKUP(B47,Sprinters!A:E,3,FALSE)),IF(VLOOKUP(B47,RallyResults!B:I,$F$1,FALSE)="",$E$1,VLOOKUP(B47,RallyResults!B:I,$F$1,FALSE))))</f>
        <v>#N/A</v>
      </c>
      <c r="F47" s="180" t="str">
        <f t="shared" si="43"/>
        <v> </v>
      </c>
      <c r="G47" s="168" t="str">
        <f t="shared" si="44"/>
        <v> </v>
      </c>
      <c r="H47" s="193" t="e">
        <f>IF(ISERROR(VLOOKUP(B47,RallyResults!B:I,$I$1,FALSE)),IF(VLOOKUP(B47,Sprinters!A:E,4,FALSE)="",$H$1,VLOOKUP(B47,Sprinters!A:E,4,FALSE)),IF(VLOOKUP(B47,RallyResults!B:I,$I$1,FALSE)="",$H$1,VLOOKUP(B47,RallyResults!B:I,$I$1,FALSE)))</f>
        <v>#N/A</v>
      </c>
      <c r="I47" s="180" t="str">
        <f t="shared" si="45"/>
        <v> </v>
      </c>
      <c r="J47" s="168" t="str">
        <f t="shared" si="46"/>
        <v> </v>
      </c>
      <c r="K47" s="193" t="e">
        <f>IF(ISERROR(VLOOKUP(B47,RallyResults!B:I,$L$1,FALSE)),IF(VLOOKUP(B47,Sprinters!A:E,5,FALSE)="",$K$1,VLOOKUP(B47,Sprinters!A:E,5,FALSE)),IF(VLOOKUP(B47,RallyResults!B:I,$L$1,FALSE)="",$K$1,VLOOKUP(B47,RallyResults!B:I,$L$1,FALSE)))</f>
        <v>#N/A</v>
      </c>
      <c r="L47" s="180" t="str">
        <f t="shared" si="47"/>
        <v> </v>
      </c>
      <c r="M47" s="168" t="str">
        <f t="shared" si="48"/>
        <v> </v>
      </c>
      <c r="N47" s="191" t="str">
        <f t="shared" si="49"/>
        <v>No result</v>
      </c>
      <c r="O47" s="184">
        <f t="shared" si="50"/>
        <v>9999.9</v>
      </c>
      <c r="P47" s="185">
        <f t="shared" si="51"/>
        <v>9999.9</v>
      </c>
      <c r="Q47" s="185">
        <f t="shared" si="52"/>
        <v>9999.9</v>
      </c>
      <c r="R47" s="186" t="str">
        <f t="shared" si="53"/>
        <v> </v>
      </c>
      <c r="S47" s="186" t="str">
        <f t="shared" si="54"/>
        <v> </v>
      </c>
      <c r="T47" s="186" t="str">
        <f t="shared" si="55"/>
        <v> </v>
      </c>
      <c r="U47" s="202"/>
    </row>
    <row r="48" spans="1:21" s="161" customFormat="1" ht="15" customHeight="1" hidden="1">
      <c r="A48" s="173">
        <f t="shared" si="42"/>
      </c>
      <c r="B48" s="174"/>
      <c r="C48" s="169" t="e">
        <f>IF(VLOOKUP(B48,'Sprint Startlist'!B:E,4,FALSE)="",VLOOKUP(B48,'Sprint Startlist'!B:E,3,FALSE),CONCATENATE(VLOOKUP(B48,'Sprint Startlist'!B:E,3,FALSE)," / ",VLOOKUP(B48,'Sprint Startlist'!B:E,4,FALSE)))</f>
        <v>#N/A</v>
      </c>
      <c r="D48" s="195" t="e">
        <f>VLOOKUP(B48,'Sprint Startlist'!B:H,7,FALSE)</f>
        <v>#N/A</v>
      </c>
      <c r="E48" s="192" t="e">
        <f>TRIM(IF(ISERROR(VLOOKUP(B48,RallyResults!B:I,$F$1,FALSE)),IF(VLOOKUP(B48,Sprinters!A:E,3,FALSE)="",$E$1,VLOOKUP(B48,Sprinters!A:E,3,FALSE)),IF(VLOOKUP(B48,RallyResults!B:I,$F$1,FALSE)="",$E$1,VLOOKUP(B48,RallyResults!B:I,$F$1,FALSE))))</f>
        <v>#N/A</v>
      </c>
      <c r="F48" s="180" t="str">
        <f t="shared" si="43"/>
        <v> </v>
      </c>
      <c r="G48" s="168" t="str">
        <f t="shared" si="44"/>
        <v> </v>
      </c>
      <c r="H48" s="193" t="e">
        <f>IF(ISERROR(VLOOKUP(B48,RallyResults!B:I,$I$1,FALSE)),IF(VLOOKUP(B48,Sprinters!A:E,4,FALSE)="",$H$1,VLOOKUP(B48,Sprinters!A:E,4,FALSE)),IF(VLOOKUP(B48,RallyResults!B:I,$I$1,FALSE)="",$H$1,VLOOKUP(B48,RallyResults!B:I,$I$1,FALSE)))</f>
        <v>#N/A</v>
      </c>
      <c r="I48" s="180" t="str">
        <f t="shared" si="45"/>
        <v> </v>
      </c>
      <c r="J48" s="168" t="str">
        <f t="shared" si="46"/>
        <v> </v>
      </c>
      <c r="K48" s="193" t="e">
        <f>IF(ISERROR(VLOOKUP(B48,RallyResults!B:I,$L$1,FALSE)),IF(VLOOKUP(B48,Sprinters!A:E,5,FALSE)="",$K$1,VLOOKUP(B48,Sprinters!A:E,5,FALSE)),IF(VLOOKUP(B48,RallyResults!B:I,$L$1,FALSE)="",$K$1,VLOOKUP(B48,RallyResults!B:I,$L$1,FALSE)))</f>
        <v>#N/A</v>
      </c>
      <c r="L48" s="180" t="str">
        <f t="shared" si="47"/>
        <v> </v>
      </c>
      <c r="M48" s="168" t="str">
        <f t="shared" si="48"/>
        <v> </v>
      </c>
      <c r="N48" s="191" t="str">
        <f t="shared" si="49"/>
        <v>No result</v>
      </c>
      <c r="O48" s="184">
        <f t="shared" si="50"/>
        <v>9999.9</v>
      </c>
      <c r="P48" s="185">
        <f t="shared" si="51"/>
        <v>9999.9</v>
      </c>
      <c r="Q48" s="185">
        <f t="shared" si="52"/>
        <v>9999.9</v>
      </c>
      <c r="R48" s="186" t="str">
        <f t="shared" si="53"/>
        <v> </v>
      </c>
      <c r="S48" s="186" t="str">
        <f t="shared" si="54"/>
        <v> </v>
      </c>
      <c r="T48" s="186" t="str">
        <f t="shared" si="55"/>
        <v> </v>
      </c>
      <c r="U48" s="202"/>
    </row>
    <row r="49" spans="1:21" s="161" customFormat="1" ht="15" customHeight="1" hidden="1">
      <c r="A49" s="173">
        <f t="shared" si="42"/>
      </c>
      <c r="B49" s="174"/>
      <c r="C49" s="169" t="e">
        <f>IF(VLOOKUP(B49,'Sprint Startlist'!B:E,4,FALSE)="",VLOOKUP(B49,'Sprint Startlist'!B:E,3,FALSE),CONCATENATE(VLOOKUP(B49,'Sprint Startlist'!B:E,3,FALSE)," / ",VLOOKUP(B49,'Sprint Startlist'!B:E,4,FALSE)))</f>
        <v>#N/A</v>
      </c>
      <c r="D49" s="195" t="e">
        <f>VLOOKUP(B49,'Sprint Startlist'!B:H,7,FALSE)</f>
        <v>#N/A</v>
      </c>
      <c r="E49" s="192" t="e">
        <f>TRIM(IF(ISERROR(VLOOKUP(B49,RallyResults!B:I,$F$1,FALSE)),IF(VLOOKUP(B49,Sprinters!A:E,3,FALSE)="",$E$1,VLOOKUP(B49,Sprinters!A:E,3,FALSE)),IF(VLOOKUP(B49,RallyResults!B:I,$F$1,FALSE)="",$E$1,VLOOKUP(B49,RallyResults!B:I,$F$1,FALSE))))</f>
        <v>#N/A</v>
      </c>
      <c r="F49" s="180" t="str">
        <f t="shared" si="43"/>
        <v> </v>
      </c>
      <c r="G49" s="168" t="str">
        <f t="shared" si="44"/>
        <v> </v>
      </c>
      <c r="H49" s="193" t="e">
        <f>IF(ISERROR(VLOOKUP(B49,RallyResults!B:I,$I$1,FALSE)),IF(VLOOKUP(B49,Sprinters!A:E,4,FALSE)="",$H$1,VLOOKUP(B49,Sprinters!A:E,4,FALSE)),IF(VLOOKUP(B49,RallyResults!B:I,$I$1,FALSE)="",$H$1,VLOOKUP(B49,RallyResults!B:I,$I$1,FALSE)))</f>
        <v>#N/A</v>
      </c>
      <c r="I49" s="180" t="str">
        <f t="shared" si="45"/>
        <v> </v>
      </c>
      <c r="J49" s="168" t="str">
        <f t="shared" si="46"/>
        <v> </v>
      </c>
      <c r="K49" s="193" t="e">
        <f>IF(ISERROR(VLOOKUP(B49,RallyResults!B:I,$L$1,FALSE)),IF(VLOOKUP(B49,Sprinters!A:E,5,FALSE)="",$K$1,VLOOKUP(B49,Sprinters!A:E,5,FALSE)),IF(VLOOKUP(B49,RallyResults!B:I,$L$1,FALSE)="",$K$1,VLOOKUP(B49,RallyResults!B:I,$L$1,FALSE)))</f>
        <v>#N/A</v>
      </c>
      <c r="L49" s="180" t="str">
        <f t="shared" si="47"/>
        <v> </v>
      </c>
      <c r="M49" s="168" t="str">
        <f t="shared" si="48"/>
        <v> </v>
      </c>
      <c r="N49" s="191" t="str">
        <f t="shared" si="49"/>
        <v>No result</v>
      </c>
      <c r="O49" s="184">
        <f t="shared" si="50"/>
        <v>9999.9</v>
      </c>
      <c r="P49" s="185">
        <f t="shared" si="51"/>
        <v>9999.9</v>
      </c>
      <c r="Q49" s="185">
        <f t="shared" si="52"/>
        <v>9999.9</v>
      </c>
      <c r="R49" s="186" t="str">
        <f t="shared" si="53"/>
        <v> </v>
      </c>
      <c r="S49" s="186" t="str">
        <f t="shared" si="54"/>
        <v> </v>
      </c>
      <c r="T49" s="186" t="str">
        <f t="shared" si="55"/>
        <v> </v>
      </c>
      <c r="U49" s="202"/>
    </row>
    <row r="50" spans="1:21" s="161" customFormat="1" ht="15" customHeight="1" hidden="1">
      <c r="A50" s="173">
        <f t="shared" si="42"/>
      </c>
      <c r="B50" s="174"/>
      <c r="C50" s="169" t="e">
        <f>IF(VLOOKUP(B50,'Sprint Startlist'!B:E,4,FALSE)="",VLOOKUP(B50,'Sprint Startlist'!B:E,3,FALSE),CONCATENATE(VLOOKUP(B50,'Sprint Startlist'!B:E,3,FALSE)," / ",VLOOKUP(B50,'Sprint Startlist'!B:E,4,FALSE)))</f>
        <v>#N/A</v>
      </c>
      <c r="D50" s="195" t="e">
        <f>VLOOKUP(B50,'Sprint Startlist'!B:H,7,FALSE)</f>
        <v>#N/A</v>
      </c>
      <c r="E50" s="192" t="e">
        <f>TRIM(IF(ISERROR(VLOOKUP(B50,RallyResults!B:I,$F$1,FALSE)),IF(VLOOKUP(B50,Sprinters!A:E,3,FALSE)="",$E$1,VLOOKUP(B50,Sprinters!A:E,3,FALSE)),IF(VLOOKUP(B50,RallyResults!B:I,$F$1,FALSE)="",$E$1,VLOOKUP(B50,RallyResults!B:I,$F$1,FALSE))))</f>
        <v>#N/A</v>
      </c>
      <c r="F50" s="180" t="str">
        <f t="shared" si="43"/>
        <v> </v>
      </c>
      <c r="G50" s="168" t="str">
        <f t="shared" si="44"/>
        <v> </v>
      </c>
      <c r="H50" s="193" t="e">
        <f>IF(ISERROR(VLOOKUP(B50,RallyResults!B:I,$I$1,FALSE)),IF(VLOOKUP(B50,Sprinters!A:E,4,FALSE)="",$H$1,VLOOKUP(B50,Sprinters!A:E,4,FALSE)),IF(VLOOKUP(B50,RallyResults!B:I,$I$1,FALSE)="",$H$1,VLOOKUP(B50,RallyResults!B:I,$I$1,FALSE)))</f>
        <v>#N/A</v>
      </c>
      <c r="I50" s="180" t="str">
        <f t="shared" si="45"/>
        <v> </v>
      </c>
      <c r="J50" s="168" t="str">
        <f t="shared" si="46"/>
        <v> </v>
      </c>
      <c r="K50" s="193" t="e">
        <f>IF(ISERROR(VLOOKUP(B50,RallyResults!B:I,$L$1,FALSE)),IF(VLOOKUP(B50,Sprinters!A:E,5,FALSE)="",$K$1,VLOOKUP(B50,Sprinters!A:E,5,FALSE)),IF(VLOOKUP(B50,RallyResults!B:I,$L$1,FALSE)="",$K$1,VLOOKUP(B50,RallyResults!B:I,$L$1,FALSE)))</f>
        <v>#N/A</v>
      </c>
      <c r="L50" s="180" t="str">
        <f t="shared" si="47"/>
        <v> </v>
      </c>
      <c r="M50" s="168" t="str">
        <f t="shared" si="48"/>
        <v> </v>
      </c>
      <c r="N50" s="191" t="str">
        <f t="shared" si="49"/>
        <v>No result</v>
      </c>
      <c r="O50" s="184">
        <f t="shared" si="50"/>
        <v>9999.9</v>
      </c>
      <c r="P50" s="185">
        <f t="shared" si="51"/>
        <v>9999.9</v>
      </c>
      <c r="Q50" s="185">
        <f t="shared" si="52"/>
        <v>9999.9</v>
      </c>
      <c r="R50" s="186" t="str">
        <f t="shared" si="53"/>
        <v> </v>
      </c>
      <c r="S50" s="186" t="str">
        <f t="shared" si="54"/>
        <v> </v>
      </c>
      <c r="T50" s="186" t="str">
        <f t="shared" si="55"/>
        <v> </v>
      </c>
      <c r="U50" s="202"/>
    </row>
    <row r="51" spans="1:21" s="161" customFormat="1" ht="14.25" customHeight="1">
      <c r="A51" s="199"/>
      <c r="B51" s="196"/>
      <c r="C51" s="197"/>
      <c r="D51" s="197"/>
      <c r="E51" s="198"/>
      <c r="F51" s="200"/>
      <c r="G51" s="198"/>
      <c r="H51" s="198"/>
      <c r="I51" s="198"/>
      <c r="J51" s="198"/>
      <c r="K51" s="198"/>
      <c r="L51" s="198"/>
      <c r="M51" s="198"/>
      <c r="N51" s="201"/>
      <c r="O51" s="204"/>
      <c r="P51" s="205"/>
      <c r="Q51" s="205"/>
      <c r="R51" s="205"/>
      <c r="S51" s="205"/>
      <c r="T51" s="205"/>
      <c r="U51" s="202"/>
    </row>
    <row r="52" spans="1:21" ht="14.25" customHeight="1">
      <c r="A52" s="171"/>
      <c r="B52" s="21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</row>
    <row r="53" spans="1:21" ht="18.75" customHeight="1">
      <c r="A53" s="95" t="s">
        <v>153</v>
      </c>
      <c r="B53" s="209"/>
      <c r="C53" s="95" t="s">
        <v>164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  <row r="54" spans="1:21" s="161" customFormat="1" ht="18" customHeight="1">
      <c r="A54" s="164" t="s">
        <v>11</v>
      </c>
      <c r="B54" s="210" t="s">
        <v>12</v>
      </c>
      <c r="C54" s="177" t="s">
        <v>13</v>
      </c>
      <c r="D54" s="178" t="s">
        <v>9</v>
      </c>
      <c r="E54" s="163" t="s">
        <v>149</v>
      </c>
      <c r="F54" s="179" t="s">
        <v>161</v>
      </c>
      <c r="G54" s="164" t="s">
        <v>148</v>
      </c>
      <c r="H54" s="163" t="s">
        <v>150</v>
      </c>
      <c r="I54" s="181" t="s">
        <v>162</v>
      </c>
      <c r="J54" s="166" t="s">
        <v>148</v>
      </c>
      <c r="K54" s="167" t="s">
        <v>151</v>
      </c>
      <c r="L54" s="182" t="s">
        <v>163</v>
      </c>
      <c r="M54" s="166" t="s">
        <v>148</v>
      </c>
      <c r="N54" s="166" t="s">
        <v>152</v>
      </c>
      <c r="O54" s="183" t="s">
        <v>155</v>
      </c>
      <c r="P54" s="183" t="s">
        <v>156</v>
      </c>
      <c r="Q54" s="183" t="s">
        <v>157</v>
      </c>
      <c r="R54" s="183" t="s">
        <v>159</v>
      </c>
      <c r="S54" s="183" t="s">
        <v>158</v>
      </c>
      <c r="T54" s="183" t="s">
        <v>160</v>
      </c>
      <c r="U54" s="202"/>
    </row>
    <row r="55" spans="1:21" s="161" customFormat="1" ht="15" customHeight="1">
      <c r="A55" s="173">
        <f>IF(N55=$N$1,"",IF(LEFT(A54,1)="P",1,A54+1))</f>
        <v>1</v>
      </c>
      <c r="B55" s="175">
        <v>34</v>
      </c>
      <c r="C55" s="176" t="str">
        <f>IF(VLOOKUP(B55,'Sprint Startlist'!B:E,4,FALSE)="",VLOOKUP(B55,'Sprint Startlist'!B:E,3,FALSE),CONCATENATE(VLOOKUP(B55,'Sprint Startlist'!B:E,3,FALSE)," / ",VLOOKUP(B55,'Sprint Startlist'!B:E,4,FALSE)))</f>
        <v>Tarvo Mardiste</v>
      </c>
      <c r="D55" s="194" t="str">
        <f>VLOOKUP(B55,'Sprint Startlist'!B:H,7,FALSE)</f>
        <v>BMW 325i</v>
      </c>
      <c r="E55" s="192" t="str">
        <f>TRIM(IF(ISERROR(VLOOKUP(B55,RallyResults!B:I,$F$1,FALSE)),IF(VLOOKUP(B55,Sprinters!A:E,3,FALSE)="",$E$1,VLOOKUP(B55,Sprinters!A:E,3,FALSE)),IF(VLOOKUP(B55,RallyResults!B:I,$F$1,FALSE)="",$E$1,VLOOKUP(B55,RallyResults!B:I,$F$1,FALSE))))</f>
        <v>5.08,8</v>
      </c>
      <c r="F55" s="180">
        <f>IF(ISERROR(FIND(".",E55)),$E$1,LEFT(E55,FIND(".",E55,1)-1)*60+RIGHT(E55,LEN(E55)-FIND(".",E55,1)))</f>
        <v>308.8</v>
      </c>
      <c r="G55" s="168">
        <f>IF(F55=$E$1,$E$1,RANK(F55,F$55:F$74,1))</f>
        <v>1</v>
      </c>
      <c r="H55" s="193" t="str">
        <f>IF(ISERROR(VLOOKUP(B55,RallyResults!B:I,$I$1,FALSE)),IF(VLOOKUP(B55,Sprinters!A:E,4,FALSE)="",$H$1,VLOOKUP(B55,Sprinters!A:E,4,FALSE)),IF(VLOOKUP(B55,RallyResults!B:I,$I$1,FALSE)="",$H$1,VLOOKUP(B55,RallyResults!B:I,$I$1,FALSE)))</f>
        <v>5.04,0</v>
      </c>
      <c r="I55" s="180">
        <f>IF(ISERROR(FIND(".",H55)),$H$1,LEFT(H55,FIND(".",H55,1)-1)*60+RIGHT(H55,LEN(H55)-FIND(".",H55,1)))</f>
        <v>304</v>
      </c>
      <c r="J55" s="168">
        <f>IF(I55=$H$1,$H$1,RANK(I55,I$55:I$74,1))</f>
        <v>1</v>
      </c>
      <c r="K55" s="193" t="str">
        <f>IF(ISERROR(VLOOKUP(B55,RallyResults!B:I,$L$1,FALSE)),IF(VLOOKUP(B55,Sprinters!A:E,5,FALSE)="",$K$1,VLOOKUP(B55,Sprinters!A:E,5,FALSE)),IF(VLOOKUP(B55,RallyResults!B:I,$L$1,FALSE)="",$K$1,VLOOKUP(B55,RallyResults!B:I,$L$1,FALSE)))</f>
        <v>4.56,8</v>
      </c>
      <c r="L55" s="180">
        <f>IF(ISERROR(FIND(".",K55)),$K$1,LEFT(K55,FIND(".",K55,1)-1)*60+RIGHT(K55,LEN(K55)-FIND(".",K55,1)))</f>
        <v>296.8</v>
      </c>
      <c r="M55" s="168">
        <f>IF(L55=$K$1,$K$1,RANK(L55,L$55:L$74,1))</f>
        <v>1</v>
      </c>
      <c r="N55" s="191">
        <f>IF(COUNT(G55,J55,M55)=3,G55+J55+M55-MAX(G55,J55,M55),IF(COUNT(G55,J55,M55)=2,IF(G55=$E$1,0,G55)+IF(J55=$H$1,0,J55)+IF(M55=$K$1,0,M55),$N$1))</f>
        <v>2</v>
      </c>
      <c r="O55" s="184">
        <f>IF(ISERROR(SMALL(R55:T55,1)),9999.9,SMALL(R55:T55,1))</f>
        <v>296.8</v>
      </c>
      <c r="P55" s="185">
        <f>IF(ISERROR(SMALL(R55:T55,2)),9999.9,SMALL(R55:T55,2))</f>
        <v>304</v>
      </c>
      <c r="Q55" s="185">
        <f>IF(ISERROR(SMALL(R55:T55,3)),9999.9,SMALL(R55:T55,3))</f>
        <v>308.8</v>
      </c>
      <c r="R55" s="186">
        <f>F55</f>
        <v>308.8</v>
      </c>
      <c r="S55" s="186">
        <f>I55</f>
        <v>304</v>
      </c>
      <c r="T55" s="186">
        <f>L55</f>
        <v>296.8</v>
      </c>
      <c r="U55" s="202"/>
    </row>
    <row r="56" spans="1:21" s="161" customFormat="1" ht="15" customHeight="1">
      <c r="A56" s="173">
        <f>IF(N56=$N$1,"",IF(LEFT(A55,1)="P",1,A55+1))</f>
        <v>2</v>
      </c>
      <c r="B56" s="175">
        <v>31</v>
      </c>
      <c r="C56" s="169" t="str">
        <f>IF(VLOOKUP(B56,'Sprint Startlist'!B:E,4,FALSE)="",VLOOKUP(B56,'Sprint Startlist'!B:E,3,FALSE),CONCATENATE(VLOOKUP(B56,'Sprint Startlist'!B:E,3,FALSE)," / ",VLOOKUP(B56,'Sprint Startlist'!B:E,4,FALSE)))</f>
        <v>Gert Ilves</v>
      </c>
      <c r="D56" s="195" t="str">
        <f>VLOOKUP(B56,'Sprint Startlist'!B:H,7,FALSE)</f>
        <v>Lada 2105</v>
      </c>
      <c r="E56" s="192" t="str">
        <f>TRIM(IF(ISERROR(VLOOKUP(B56,RallyResults!B:I,$F$1,FALSE)),IF(VLOOKUP(B56,Sprinters!A:E,3,FALSE)="",$E$1,VLOOKUP(B56,Sprinters!A:E,3,FALSE)),IF(VLOOKUP(B56,RallyResults!B:I,$F$1,FALSE)="",$E$1,VLOOKUP(B56,RallyResults!B:I,$F$1,FALSE))))</f>
        <v>5.28,5</v>
      </c>
      <c r="F56" s="180">
        <f>IF(ISERROR(FIND(".",E56)),$E$1,LEFT(E56,FIND(".",E56,1)-1)*60+RIGHT(E56,LEN(E56)-FIND(".",E56,1)))</f>
        <v>328.5</v>
      </c>
      <c r="G56" s="168">
        <f>IF(F56=$E$1,$E$1,RANK(F56,F$55:F$74,1))</f>
        <v>2</v>
      </c>
      <c r="H56" s="193" t="str">
        <f>IF(ISERROR(VLOOKUP(B56,RallyResults!B:I,$I$1,FALSE)),IF(VLOOKUP(B56,Sprinters!A:E,4,FALSE)="",$H$1,VLOOKUP(B56,Sprinters!A:E,4,FALSE)),IF(VLOOKUP(B56,RallyResults!B:I,$I$1,FALSE)="",$H$1,VLOOKUP(B56,RallyResults!B:I,$I$1,FALSE)))</f>
        <v>6.00,7</v>
      </c>
      <c r="I56" s="180">
        <f>IF(ISERROR(FIND(".",H56)),$H$1,LEFT(H56,FIND(".",H56,1)-1)*60+RIGHT(H56,LEN(H56)-FIND(".",H56,1)))</f>
        <v>360.7</v>
      </c>
      <c r="J56" s="168">
        <f>IF(I56=$H$1,$H$1,RANK(I56,I$55:I$74,1))</f>
        <v>4</v>
      </c>
      <c r="K56" s="193" t="str">
        <f>IF(ISERROR(VLOOKUP(B56,RallyResults!B:I,$L$1,FALSE)),IF(VLOOKUP(B56,Sprinters!A:E,5,FALSE)="",$K$1,VLOOKUP(B56,Sprinters!A:E,5,FALSE)),IF(VLOOKUP(B56,RallyResults!B:I,$L$1,FALSE)="",$K$1,VLOOKUP(B56,RallyResults!B:I,$L$1,FALSE)))</f>
        <v>5.17,3</v>
      </c>
      <c r="L56" s="180">
        <f>IF(ISERROR(FIND(".",K56)),$K$1,LEFT(K56,FIND(".",K56,1)-1)*60+RIGHT(K56,LEN(K56)-FIND(".",K56,1)))</f>
        <v>317.3</v>
      </c>
      <c r="M56" s="168">
        <f>IF(L56=$K$1,$K$1,RANK(L56,L$55:L$74,1))</f>
        <v>2</v>
      </c>
      <c r="N56" s="191">
        <f>IF(COUNT(G56,J56,M56)=3,G56+J56+M56-MAX(G56,J56,M56),IF(COUNT(G56,J56,M56)=2,IF(G56=$E$1,0,G56)+IF(J56=$H$1,0,J56)+IF(M56=$K$1,0,M56),$N$1))</f>
        <v>4</v>
      </c>
      <c r="O56" s="184">
        <f>IF(ISERROR(SMALL(R56:T56,1)),9999.9,SMALL(R56:T56,1))</f>
        <v>317.3</v>
      </c>
      <c r="P56" s="185">
        <f>IF(ISERROR(SMALL(R56:T56,2)),9999.9,SMALL(R56:T56,2))</f>
        <v>328.5</v>
      </c>
      <c r="Q56" s="185">
        <f>IF(ISERROR(SMALL(R56:T56,3)),9999.9,SMALL(R56:T56,3))</f>
        <v>360.7</v>
      </c>
      <c r="R56" s="186">
        <f>F56</f>
        <v>328.5</v>
      </c>
      <c r="S56" s="186">
        <f>I56</f>
        <v>360.7</v>
      </c>
      <c r="T56" s="186">
        <f>L56</f>
        <v>317.3</v>
      </c>
      <c r="U56" s="202"/>
    </row>
    <row r="57" spans="1:21" s="161" customFormat="1" ht="15" customHeight="1">
      <c r="A57" s="173">
        <f>IF(N57=$N$1,"",IF(LEFT(A56,1)="P",1,A56+1))</f>
        <v>3</v>
      </c>
      <c r="B57" s="175">
        <v>35</v>
      </c>
      <c r="C57" s="169" t="str">
        <f>IF(VLOOKUP(B57,'Sprint Startlist'!B:E,4,FALSE)="",VLOOKUP(B57,'Sprint Startlist'!B:E,3,FALSE),CONCATENATE(VLOOKUP(B57,'Sprint Startlist'!B:E,3,FALSE)," / ",VLOOKUP(B57,'Sprint Startlist'!B:E,4,FALSE)))</f>
        <v>Margus Jamnes</v>
      </c>
      <c r="D57" s="195" t="str">
        <f>VLOOKUP(B57,'Sprint Startlist'!B:H,7,FALSE)</f>
        <v>Lada Samara</v>
      </c>
      <c r="E57" s="192">
        <f>TRIM(IF(ISERROR(VLOOKUP(B57,RallyResults!B:I,$F$1,FALSE)),IF(VLOOKUP(B57,Sprinters!A:E,3,FALSE)="",$E$1,VLOOKUP(B57,Sprinters!A:E,3,FALSE)),IF(VLOOKUP(B57,RallyResults!B:I,$F$1,FALSE)="",$E$1,VLOOKUP(B57,RallyResults!B:I,$F$1,FALSE))))</f>
      </c>
      <c r="F57" s="180" t="str">
        <f>IF(ISERROR(FIND(".",E57)),$E$1,LEFT(E57,FIND(".",E57,1)-1)*60+RIGHT(E57,LEN(E57)-FIND(".",E57,1)))</f>
        <v> </v>
      </c>
      <c r="G57" s="168" t="str">
        <f>IF(F57=$E$1,$E$1,RANK(F57,F$55:F$74,1))</f>
        <v> </v>
      </c>
      <c r="H57" s="193" t="str">
        <f>IF(ISERROR(VLOOKUP(B57,RallyResults!B:I,$I$1,FALSE)),IF(VLOOKUP(B57,Sprinters!A:E,4,FALSE)="",$H$1,VLOOKUP(B57,Sprinters!A:E,4,FALSE)),IF(VLOOKUP(B57,RallyResults!B:I,$I$1,FALSE)="",$H$1,VLOOKUP(B57,RallyResults!B:I,$I$1,FALSE)))</f>
        <v>5.25,2</v>
      </c>
      <c r="I57" s="180">
        <f>IF(ISERROR(FIND(".",H57)),$H$1,LEFT(H57,FIND(".",H57,1)-1)*60+RIGHT(H57,LEN(H57)-FIND(".",H57,1)))</f>
        <v>325.2</v>
      </c>
      <c r="J57" s="168">
        <f>IF(I57=$H$1,$H$1,RANK(I57,I$55:I$74,1))</f>
        <v>2</v>
      </c>
      <c r="K57" s="193" t="str">
        <f>IF(ISERROR(VLOOKUP(B57,RallyResults!B:I,$L$1,FALSE)),IF(VLOOKUP(B57,Sprinters!A:E,5,FALSE)="",$K$1,VLOOKUP(B57,Sprinters!A:E,5,FALSE)),IF(VLOOKUP(B57,RallyResults!B:I,$L$1,FALSE)="",$K$1,VLOOKUP(B57,RallyResults!B:I,$L$1,FALSE)))</f>
        <v>5.25,4</v>
      </c>
      <c r="L57" s="180">
        <f>IF(ISERROR(FIND(".",K57)),$K$1,LEFT(K57,FIND(".",K57,1)-1)*60+RIGHT(K57,LEN(K57)-FIND(".",K57,1)))</f>
        <v>325.4</v>
      </c>
      <c r="M57" s="168">
        <f>IF(L57=$K$1,$K$1,RANK(L57,L$55:L$74,1))</f>
        <v>3</v>
      </c>
      <c r="N57" s="191">
        <f>IF(COUNT(G57,J57,M57)=3,G57+J57+M57-MAX(G57,J57,M57),IF(COUNT(G57,J57,M57)=2,IF(G57=$E$1,0,G57)+IF(J57=$H$1,0,J57)+IF(M57=$K$1,0,M57),$N$1))</f>
        <v>5</v>
      </c>
      <c r="O57" s="184">
        <f>IF(ISERROR(SMALL(R57:T57,1)),9999.9,SMALL(R57:T57,1))</f>
        <v>325.2</v>
      </c>
      <c r="P57" s="185">
        <f>IF(ISERROR(SMALL(R57:T57,2)),9999.9,SMALL(R57:T57,2))</f>
        <v>325.4</v>
      </c>
      <c r="Q57" s="185">
        <f>IF(ISERROR(SMALL(R57:T57,3)),9999.9,SMALL(R57:T57,3))</f>
        <v>9999.9</v>
      </c>
      <c r="R57" s="186" t="str">
        <f>F57</f>
        <v> </v>
      </c>
      <c r="S57" s="186">
        <f>I57</f>
        <v>325.2</v>
      </c>
      <c r="T57" s="186">
        <f>L57</f>
        <v>325.4</v>
      </c>
      <c r="U57" s="202"/>
    </row>
    <row r="58" spans="1:21" s="161" customFormat="1" ht="15" customHeight="1">
      <c r="A58" s="173">
        <f>IF(N58=$N$1,"",IF(LEFT(A57,1)="P",1,A57+1))</f>
        <v>4</v>
      </c>
      <c r="B58" s="175">
        <v>33</v>
      </c>
      <c r="C58" s="169" t="str">
        <f>IF(VLOOKUP(B58,'Sprint Startlist'!B:E,4,FALSE)="",VLOOKUP(B58,'Sprint Startlist'!B:E,3,FALSE),CONCATENATE(VLOOKUP(B58,'Sprint Startlist'!B:E,3,FALSE)," / ",VLOOKUP(B58,'Sprint Startlist'!B:E,4,FALSE)))</f>
        <v>Inger Tuur</v>
      </c>
      <c r="D58" s="195" t="str">
        <f>VLOOKUP(B58,'Sprint Startlist'!B:H,7,FALSE)</f>
        <v>VW Golf</v>
      </c>
      <c r="E58" s="192" t="str">
        <f>TRIM(IF(ISERROR(VLOOKUP(B58,RallyResults!B:I,$F$1,FALSE)),IF(VLOOKUP(B58,Sprinters!A:E,3,FALSE)="",$E$1,VLOOKUP(B58,Sprinters!A:E,3,FALSE)),IF(VLOOKUP(B58,RallyResults!B:I,$F$1,FALSE)="",$E$1,VLOOKUP(B58,RallyResults!B:I,$F$1,FALSE))))</f>
        <v>6.04,3</v>
      </c>
      <c r="F58" s="180">
        <f>IF(ISERROR(FIND(".",E58)),$E$1,LEFT(E58,FIND(".",E58,1)-1)*60+RIGHT(E58,LEN(E58)-FIND(".",E58,1)))</f>
        <v>364.3</v>
      </c>
      <c r="G58" s="168">
        <f>IF(F58=$E$1,$E$1,RANK(F58,F$55:F$74,1))</f>
        <v>3</v>
      </c>
      <c r="H58" s="193" t="str">
        <f>IF(ISERROR(VLOOKUP(B58,RallyResults!B:I,$I$1,FALSE)),IF(VLOOKUP(B58,Sprinters!A:E,4,FALSE)="",$H$1,VLOOKUP(B58,Sprinters!A:E,4,FALSE)),IF(VLOOKUP(B58,RallyResults!B:I,$I$1,FALSE)="",$H$1,VLOOKUP(B58,RallyResults!B:I,$I$1,FALSE)))</f>
        <v>5.57,1</v>
      </c>
      <c r="I58" s="180">
        <f>IF(ISERROR(FIND(".",H58)),$H$1,LEFT(H58,FIND(".",H58,1)-1)*60+RIGHT(H58,LEN(H58)-FIND(".",H58,1)))</f>
        <v>357.1</v>
      </c>
      <c r="J58" s="168">
        <f>IF(I58=$H$1,$H$1,RANK(I58,I$55:I$74,1))</f>
        <v>3</v>
      </c>
      <c r="K58" s="193" t="str">
        <f>IF(ISERROR(VLOOKUP(B58,RallyResults!B:I,$L$1,FALSE)),IF(VLOOKUP(B58,Sprinters!A:E,5,FALSE)="",$K$1,VLOOKUP(B58,Sprinters!A:E,5,FALSE)),IF(VLOOKUP(B58,RallyResults!B:I,$L$1,FALSE)="",$K$1,VLOOKUP(B58,RallyResults!B:I,$L$1,FALSE)))</f>
        <v>6.08,3</v>
      </c>
      <c r="L58" s="180">
        <f>IF(ISERROR(FIND(".",K58)),$K$1,LEFT(K58,FIND(".",K58,1)-1)*60+RIGHT(K58,LEN(K58)-FIND(".",K58,1)))</f>
        <v>368.3</v>
      </c>
      <c r="M58" s="168">
        <f>IF(L58=$K$1,$K$1,RANK(L58,L$55:L$74,1))</f>
        <v>4</v>
      </c>
      <c r="N58" s="191">
        <f>IF(COUNT(G58,J58,M58)=3,G58+J58+M58-MAX(G58,J58,M58),IF(COUNT(G58,J58,M58)=2,IF(G58=$E$1,0,G58)+IF(J58=$H$1,0,J58)+IF(M58=$K$1,0,M58),$N$1))</f>
        <v>6</v>
      </c>
      <c r="O58" s="184">
        <f>IF(ISERROR(SMALL(R58:T58,1)),9999.9,SMALL(R58:T58,1))</f>
        <v>357.1</v>
      </c>
      <c r="P58" s="185">
        <f>IF(ISERROR(SMALL(R58:T58,2)),9999.9,SMALL(R58:T58,2))</f>
        <v>364.3</v>
      </c>
      <c r="Q58" s="185">
        <f>IF(ISERROR(SMALL(R58:T58,3)),9999.9,SMALL(R58:T58,3))</f>
        <v>368.3</v>
      </c>
      <c r="R58" s="186">
        <f>F58</f>
        <v>364.3</v>
      </c>
      <c r="S58" s="186">
        <f>I58</f>
        <v>357.1</v>
      </c>
      <c r="T58" s="186">
        <f>L58</f>
        <v>368.3</v>
      </c>
      <c r="U58" s="202"/>
    </row>
    <row r="59" spans="1:21" s="161" customFormat="1" ht="15" customHeight="1">
      <c r="A59" s="173">
        <f>IF(N59=$N$1,"",IF(LEFT(A58,1)="P",1,A58+1))</f>
      </c>
      <c r="B59" s="175">
        <v>32</v>
      </c>
      <c r="C59" s="169" t="str">
        <f>IF(VLOOKUP(B59,'Sprint Startlist'!B:E,4,FALSE)="",VLOOKUP(B59,'Sprint Startlist'!B:E,3,FALSE),CONCATENATE(VLOOKUP(B59,'Sprint Startlist'!B:E,3,FALSE)," / ",VLOOKUP(B59,'Sprint Startlist'!B:E,4,FALSE)))</f>
        <v>Imre Reisin</v>
      </c>
      <c r="D59" s="195" t="str">
        <f>VLOOKUP(B59,'Sprint Startlist'!B:H,7,FALSE)</f>
        <v>Audi 80 Coupe</v>
      </c>
      <c r="E59" s="192">
        <f>TRIM(IF(ISERROR(VLOOKUP(B59,RallyResults!B:I,$F$1,FALSE)),IF(VLOOKUP(B59,Sprinters!A:E,3,FALSE)="",$E$1,VLOOKUP(B59,Sprinters!A:E,3,FALSE)),IF(VLOOKUP(B59,RallyResults!B:I,$F$1,FALSE)="",$E$1,VLOOKUP(B59,RallyResults!B:I,$F$1,FALSE))))</f>
      </c>
      <c r="F59" s="180" t="str">
        <f>IF(ISERROR(FIND(".",E59)),$E$1,LEFT(E59,FIND(".",E59,1)-1)*60+RIGHT(E59,LEN(E59)-FIND(".",E59,1)))</f>
        <v> </v>
      </c>
      <c r="G59" s="168" t="str">
        <f>IF(F59=$E$1,$E$1,RANK(F59,F$55:F$74,1))</f>
        <v> </v>
      </c>
      <c r="H59" s="193" t="str">
        <f>IF(ISERROR(VLOOKUP(B59,RallyResults!B:I,$I$1,FALSE)),IF(VLOOKUP(B59,Sprinters!A:E,4,FALSE)="",$H$1,VLOOKUP(B59,Sprinters!A:E,4,FALSE)),IF(VLOOKUP(B59,RallyResults!B:I,$I$1,FALSE)="",$H$1,VLOOKUP(B59,RallyResults!B:I,$I$1,FALSE)))</f>
        <v> </v>
      </c>
      <c r="I59" s="180" t="str">
        <f>IF(ISERROR(FIND(".",H59)),$H$1,LEFT(H59,FIND(".",H59,1)-1)*60+RIGHT(H59,LEN(H59)-FIND(".",H59,1)))</f>
        <v> </v>
      </c>
      <c r="J59" s="168" t="str">
        <f>IF(I59=$H$1,$H$1,RANK(I59,I$55:I$74,1))</f>
        <v> </v>
      </c>
      <c r="K59" s="193" t="str">
        <f>IF(ISERROR(VLOOKUP(B59,RallyResults!B:I,$L$1,FALSE)),IF(VLOOKUP(B59,Sprinters!A:E,5,FALSE)="",$K$1,VLOOKUP(B59,Sprinters!A:E,5,FALSE)),IF(VLOOKUP(B59,RallyResults!B:I,$L$1,FALSE)="",$K$1,VLOOKUP(B59,RallyResults!B:I,$L$1,FALSE)))</f>
        <v> </v>
      </c>
      <c r="L59" s="180" t="str">
        <f>IF(ISERROR(FIND(".",K59)),$K$1,LEFT(K59,FIND(".",K59,1)-1)*60+RIGHT(K59,LEN(K59)-FIND(".",K59,1)))</f>
        <v> </v>
      </c>
      <c r="M59" s="168" t="str">
        <f>IF(L59=$K$1,$K$1,RANK(L59,L$55:L$74,1))</f>
        <v> </v>
      </c>
      <c r="N59" s="191" t="str">
        <f>IF(COUNT(G59,J59,M59)=3,G59+J59+M59-MAX(G59,J59,M59),IF(COUNT(G59,J59,M59)=2,IF(G59=$E$1,0,G59)+IF(J59=$H$1,0,J59)+IF(M59=$K$1,0,M59),$N$1))</f>
        <v>No result</v>
      </c>
      <c r="O59" s="184">
        <f>IF(ISERROR(SMALL(R59:T59,1)),9999.9,SMALL(R59:T59,1))</f>
        <v>9999.9</v>
      </c>
      <c r="P59" s="185">
        <f>IF(ISERROR(SMALL(R59:T59,2)),9999.9,SMALL(R59:T59,2))</f>
        <v>9999.9</v>
      </c>
      <c r="Q59" s="185">
        <f>IF(ISERROR(SMALL(R59:T59,3)),9999.9,SMALL(R59:T59,3))</f>
        <v>9999.9</v>
      </c>
      <c r="R59" s="186" t="str">
        <f>F59</f>
        <v> </v>
      </c>
      <c r="S59" s="186" t="str">
        <f>I59</f>
        <v> </v>
      </c>
      <c r="T59" s="186" t="str">
        <f>L59</f>
        <v> </v>
      </c>
      <c r="U59" s="202"/>
    </row>
    <row r="60" spans="1:21" s="161" customFormat="1" ht="15" customHeight="1" hidden="1">
      <c r="A60" s="173">
        <f aca="true" t="shared" si="56" ref="A60:A74">IF(N60=$N$1,"",IF(LEFT(A59,1)="P",1,A59+1))</f>
      </c>
      <c r="B60" s="174"/>
      <c r="C60" s="169" t="e">
        <f>IF(VLOOKUP(B60,'Sprint Startlist'!B:E,4,FALSE)="",VLOOKUP(B60,'Sprint Startlist'!B:E,3,FALSE),CONCATENATE(VLOOKUP(B60,'Sprint Startlist'!B:E,3,FALSE)," / ",VLOOKUP(B60,'Sprint Startlist'!B:E,4,FALSE)))</f>
        <v>#N/A</v>
      </c>
      <c r="D60" s="195" t="e">
        <f>VLOOKUP(B60,'Sprint Startlist'!B:H,7,FALSE)</f>
        <v>#N/A</v>
      </c>
      <c r="E60" s="192" t="e">
        <f>TRIM(IF(ISERROR(VLOOKUP(B60,RallyResults!B:I,$F$1,FALSE)),IF(VLOOKUP(B60,Sprinters!A:E,3,FALSE)="",$E$1,VLOOKUP(B60,Sprinters!A:E,3,FALSE)),IF(VLOOKUP(B60,RallyResults!B:I,$F$1,FALSE)="",$E$1,VLOOKUP(B60,RallyResults!B:I,$F$1,FALSE))))</f>
        <v>#N/A</v>
      </c>
      <c r="F60" s="180" t="str">
        <f aca="true" t="shared" si="57" ref="F60:F74">IF(ISERROR(FIND(".",E60)),$E$1,LEFT(E60,FIND(".",E60,1)-1)*60+RIGHT(E60,LEN(E60)-FIND(".",E60,1)))</f>
        <v> </v>
      </c>
      <c r="G60" s="168" t="str">
        <f aca="true" t="shared" si="58" ref="G60:G74">IF(F60=$E$1,$E$1,RANK(F60,F$55:F$74,1))</f>
        <v> </v>
      </c>
      <c r="H60" s="193" t="e">
        <f>IF(ISERROR(VLOOKUP(B60,RallyResults!B:I,$I$1,FALSE)),IF(VLOOKUP(B60,Sprinters!A:E,4,FALSE)="",$H$1,VLOOKUP(B60,Sprinters!A:E,4,FALSE)),IF(VLOOKUP(B60,RallyResults!B:I,$I$1,FALSE)="",$H$1,VLOOKUP(B60,RallyResults!B:I,$I$1,FALSE)))</f>
        <v>#N/A</v>
      </c>
      <c r="I60" s="180" t="str">
        <f aca="true" t="shared" si="59" ref="I60:I74">IF(ISERROR(FIND(".",H60)),$H$1,LEFT(H60,FIND(".",H60,1)-1)*60+RIGHT(H60,LEN(H60)-FIND(".",H60,1)))</f>
        <v> </v>
      </c>
      <c r="J60" s="168" t="str">
        <f aca="true" t="shared" si="60" ref="J60:J74">IF(I60=$H$1,$H$1,RANK(I60,I$55:I$74,1))</f>
        <v> </v>
      </c>
      <c r="K60" s="193" t="e">
        <f>IF(ISERROR(VLOOKUP(B60,RallyResults!B:I,$L$1,FALSE)),IF(VLOOKUP(B60,Sprinters!A:E,5,FALSE)="",$K$1,VLOOKUP(B60,Sprinters!A:E,5,FALSE)),IF(VLOOKUP(B60,RallyResults!B:I,$L$1,FALSE)="",$K$1,VLOOKUP(B60,RallyResults!B:I,$L$1,FALSE)))</f>
        <v>#N/A</v>
      </c>
      <c r="L60" s="180" t="str">
        <f aca="true" t="shared" si="61" ref="L60:L74">IF(ISERROR(FIND(".",K60)),$K$1,LEFT(K60,FIND(".",K60,1)-1)*60+RIGHT(K60,LEN(K60)-FIND(".",K60,1)))</f>
        <v> </v>
      </c>
      <c r="M60" s="168" t="str">
        <f aca="true" t="shared" si="62" ref="M60:M74">IF(L60=$K$1,$K$1,RANK(L60,L$55:L$74,1))</f>
        <v> </v>
      </c>
      <c r="N60" s="191" t="str">
        <f aca="true" t="shared" si="63" ref="N60:N74">IF(COUNT(G60,J60,M60)=3,G60+J60+M60-MAX(G60,J60,M60),IF(COUNT(G60,J60,M60)=2,IF(G60=$E$1,0,G60)+IF(J60=$H$1,0,J60)+IF(M60=$K$1,0,M60),$N$1))</f>
        <v>No result</v>
      </c>
      <c r="O60" s="184">
        <f aca="true" t="shared" si="64" ref="O60:O74">IF(ISERROR(SMALL(R60:T60,1)),9999.9,SMALL(R60:T60,1))</f>
        <v>9999.9</v>
      </c>
      <c r="P60" s="185">
        <f aca="true" t="shared" si="65" ref="P60:P74">IF(ISERROR(SMALL(R60:T60,2)),9999.9,SMALL(R60:T60,2))</f>
        <v>9999.9</v>
      </c>
      <c r="Q60" s="185">
        <f aca="true" t="shared" si="66" ref="Q60:Q74">IF(ISERROR(SMALL(R60:T60,3)),9999.9,SMALL(R60:T60,3))</f>
        <v>9999.9</v>
      </c>
      <c r="R60" s="186" t="str">
        <f aca="true" t="shared" si="67" ref="R60:R74">F60</f>
        <v> </v>
      </c>
      <c r="S60" s="186" t="str">
        <f aca="true" t="shared" si="68" ref="S60:S74">I60</f>
        <v> </v>
      </c>
      <c r="T60" s="186" t="str">
        <f aca="true" t="shared" si="69" ref="T60:T74">L60</f>
        <v> </v>
      </c>
      <c r="U60" s="202"/>
    </row>
    <row r="61" spans="1:21" s="161" customFormat="1" ht="15" customHeight="1" hidden="1">
      <c r="A61" s="173">
        <f t="shared" si="56"/>
      </c>
      <c r="B61" s="174"/>
      <c r="C61" s="169" t="e">
        <f>IF(VLOOKUP(B61,'Sprint Startlist'!B:E,4,FALSE)="",VLOOKUP(B61,'Sprint Startlist'!B:E,3,FALSE),CONCATENATE(VLOOKUP(B61,'Sprint Startlist'!B:E,3,FALSE)," / ",VLOOKUP(B61,'Sprint Startlist'!B:E,4,FALSE)))</f>
        <v>#N/A</v>
      </c>
      <c r="D61" s="195" t="e">
        <f>VLOOKUP(B61,'Sprint Startlist'!B:H,7,FALSE)</f>
        <v>#N/A</v>
      </c>
      <c r="E61" s="192" t="e">
        <f>TRIM(IF(ISERROR(VLOOKUP(B61,RallyResults!B:I,$F$1,FALSE)),IF(VLOOKUP(B61,Sprinters!A:E,3,FALSE)="",$E$1,VLOOKUP(B61,Sprinters!A:E,3,FALSE)),IF(VLOOKUP(B61,RallyResults!B:I,$F$1,FALSE)="",$E$1,VLOOKUP(B61,RallyResults!B:I,$F$1,FALSE))))</f>
        <v>#N/A</v>
      </c>
      <c r="F61" s="180" t="str">
        <f t="shared" si="57"/>
        <v> </v>
      </c>
      <c r="G61" s="168" t="str">
        <f t="shared" si="58"/>
        <v> </v>
      </c>
      <c r="H61" s="193" t="e">
        <f>IF(ISERROR(VLOOKUP(B61,RallyResults!B:I,$I$1,FALSE)),IF(VLOOKUP(B61,Sprinters!A:E,4,FALSE)="",$H$1,VLOOKUP(B61,Sprinters!A:E,4,FALSE)),IF(VLOOKUP(B61,RallyResults!B:I,$I$1,FALSE)="",$H$1,VLOOKUP(B61,RallyResults!B:I,$I$1,FALSE)))</f>
        <v>#N/A</v>
      </c>
      <c r="I61" s="180" t="str">
        <f t="shared" si="59"/>
        <v> </v>
      </c>
      <c r="J61" s="168" t="str">
        <f t="shared" si="60"/>
        <v> </v>
      </c>
      <c r="K61" s="193" t="e">
        <f>IF(ISERROR(VLOOKUP(B61,RallyResults!B:I,$L$1,FALSE)),IF(VLOOKUP(B61,Sprinters!A:E,5,FALSE)="",$K$1,VLOOKUP(B61,Sprinters!A:E,5,FALSE)),IF(VLOOKUP(B61,RallyResults!B:I,$L$1,FALSE)="",$K$1,VLOOKUP(B61,RallyResults!B:I,$L$1,FALSE)))</f>
        <v>#N/A</v>
      </c>
      <c r="L61" s="180" t="str">
        <f t="shared" si="61"/>
        <v> </v>
      </c>
      <c r="M61" s="168" t="str">
        <f t="shared" si="62"/>
        <v> </v>
      </c>
      <c r="N61" s="191" t="str">
        <f t="shared" si="63"/>
        <v>No result</v>
      </c>
      <c r="O61" s="184">
        <f t="shared" si="64"/>
        <v>9999.9</v>
      </c>
      <c r="P61" s="185">
        <f t="shared" si="65"/>
        <v>9999.9</v>
      </c>
      <c r="Q61" s="185">
        <f t="shared" si="66"/>
        <v>9999.9</v>
      </c>
      <c r="R61" s="186" t="str">
        <f t="shared" si="67"/>
        <v> </v>
      </c>
      <c r="S61" s="186" t="str">
        <f t="shared" si="68"/>
        <v> </v>
      </c>
      <c r="T61" s="186" t="str">
        <f t="shared" si="69"/>
        <v> </v>
      </c>
      <c r="U61" s="202"/>
    </row>
    <row r="62" spans="1:21" s="161" customFormat="1" ht="15" customHeight="1" hidden="1">
      <c r="A62" s="173">
        <f t="shared" si="56"/>
      </c>
      <c r="B62" s="174"/>
      <c r="C62" s="169" t="e">
        <f>IF(VLOOKUP(B62,'Sprint Startlist'!B:E,4,FALSE)="",VLOOKUP(B62,'Sprint Startlist'!B:E,3,FALSE),CONCATENATE(VLOOKUP(B62,'Sprint Startlist'!B:E,3,FALSE)," / ",VLOOKUP(B62,'Sprint Startlist'!B:E,4,FALSE)))</f>
        <v>#N/A</v>
      </c>
      <c r="D62" s="195" t="e">
        <f>VLOOKUP(B62,'Sprint Startlist'!B:H,7,FALSE)</f>
        <v>#N/A</v>
      </c>
      <c r="E62" s="192" t="e">
        <f>TRIM(IF(ISERROR(VLOOKUP(B62,RallyResults!B:I,$F$1,FALSE)),IF(VLOOKUP(B62,Sprinters!A:E,3,FALSE)="",$E$1,VLOOKUP(B62,Sprinters!A:E,3,FALSE)),IF(VLOOKUP(B62,RallyResults!B:I,$F$1,FALSE)="",$E$1,VLOOKUP(B62,RallyResults!B:I,$F$1,FALSE))))</f>
        <v>#N/A</v>
      </c>
      <c r="F62" s="180" t="str">
        <f t="shared" si="57"/>
        <v> </v>
      </c>
      <c r="G62" s="168" t="str">
        <f t="shared" si="58"/>
        <v> </v>
      </c>
      <c r="H62" s="193" t="e">
        <f>IF(ISERROR(VLOOKUP(B62,RallyResults!B:I,$I$1,FALSE)),IF(VLOOKUP(B62,Sprinters!A:E,4,FALSE)="",$H$1,VLOOKUP(B62,Sprinters!A:E,4,FALSE)),IF(VLOOKUP(B62,RallyResults!B:I,$I$1,FALSE)="",$H$1,VLOOKUP(B62,RallyResults!B:I,$I$1,FALSE)))</f>
        <v>#N/A</v>
      </c>
      <c r="I62" s="180" t="str">
        <f t="shared" si="59"/>
        <v> </v>
      </c>
      <c r="J62" s="168" t="str">
        <f t="shared" si="60"/>
        <v> </v>
      </c>
      <c r="K62" s="193" t="e">
        <f>IF(ISERROR(VLOOKUP(B62,RallyResults!B:I,$L$1,FALSE)),IF(VLOOKUP(B62,Sprinters!A:E,5,FALSE)="",$K$1,VLOOKUP(B62,Sprinters!A:E,5,FALSE)),IF(VLOOKUP(B62,RallyResults!B:I,$L$1,FALSE)="",$K$1,VLOOKUP(B62,RallyResults!B:I,$L$1,FALSE)))</f>
        <v>#N/A</v>
      </c>
      <c r="L62" s="180" t="str">
        <f t="shared" si="61"/>
        <v> </v>
      </c>
      <c r="M62" s="168" t="str">
        <f t="shared" si="62"/>
        <v> </v>
      </c>
      <c r="N62" s="191" t="str">
        <f t="shared" si="63"/>
        <v>No result</v>
      </c>
      <c r="O62" s="184">
        <f t="shared" si="64"/>
        <v>9999.9</v>
      </c>
      <c r="P62" s="185">
        <f t="shared" si="65"/>
        <v>9999.9</v>
      </c>
      <c r="Q62" s="185">
        <f t="shared" si="66"/>
        <v>9999.9</v>
      </c>
      <c r="R62" s="186" t="str">
        <f t="shared" si="67"/>
        <v> </v>
      </c>
      <c r="S62" s="186" t="str">
        <f t="shared" si="68"/>
        <v> </v>
      </c>
      <c r="T62" s="186" t="str">
        <f t="shared" si="69"/>
        <v> </v>
      </c>
      <c r="U62" s="202"/>
    </row>
    <row r="63" spans="1:21" s="161" customFormat="1" ht="15" customHeight="1" hidden="1">
      <c r="A63" s="173">
        <f t="shared" si="56"/>
      </c>
      <c r="B63" s="174"/>
      <c r="C63" s="169" t="e">
        <f>IF(VLOOKUP(B63,'Sprint Startlist'!B:E,4,FALSE)="",VLOOKUP(B63,'Sprint Startlist'!B:E,3,FALSE),CONCATENATE(VLOOKUP(B63,'Sprint Startlist'!B:E,3,FALSE)," / ",VLOOKUP(B63,'Sprint Startlist'!B:E,4,FALSE)))</f>
        <v>#N/A</v>
      </c>
      <c r="D63" s="195" t="e">
        <f>VLOOKUP(B63,'Sprint Startlist'!B:H,7,FALSE)</f>
        <v>#N/A</v>
      </c>
      <c r="E63" s="192" t="e">
        <f>TRIM(IF(ISERROR(VLOOKUP(B63,RallyResults!B:I,$F$1,FALSE)),IF(VLOOKUP(B63,Sprinters!A:E,3,FALSE)="",$E$1,VLOOKUP(B63,Sprinters!A:E,3,FALSE)),IF(VLOOKUP(B63,RallyResults!B:I,$F$1,FALSE)="",$E$1,VLOOKUP(B63,RallyResults!B:I,$F$1,FALSE))))</f>
        <v>#N/A</v>
      </c>
      <c r="F63" s="180" t="str">
        <f t="shared" si="57"/>
        <v> </v>
      </c>
      <c r="G63" s="168" t="str">
        <f t="shared" si="58"/>
        <v> </v>
      </c>
      <c r="H63" s="193" t="e">
        <f>IF(ISERROR(VLOOKUP(B63,RallyResults!B:I,$I$1,FALSE)),IF(VLOOKUP(B63,Sprinters!A:E,4,FALSE)="",$H$1,VLOOKUP(B63,Sprinters!A:E,4,FALSE)),IF(VLOOKUP(B63,RallyResults!B:I,$I$1,FALSE)="",$H$1,VLOOKUP(B63,RallyResults!B:I,$I$1,FALSE)))</f>
        <v>#N/A</v>
      </c>
      <c r="I63" s="180" t="str">
        <f t="shared" si="59"/>
        <v> </v>
      </c>
      <c r="J63" s="168" t="str">
        <f t="shared" si="60"/>
        <v> </v>
      </c>
      <c r="K63" s="193" t="e">
        <f>IF(ISERROR(VLOOKUP(B63,RallyResults!B:I,$L$1,FALSE)),IF(VLOOKUP(B63,Sprinters!A:E,5,FALSE)="",$K$1,VLOOKUP(B63,Sprinters!A:E,5,FALSE)),IF(VLOOKUP(B63,RallyResults!B:I,$L$1,FALSE)="",$K$1,VLOOKUP(B63,RallyResults!B:I,$L$1,FALSE)))</f>
        <v>#N/A</v>
      </c>
      <c r="L63" s="180" t="str">
        <f t="shared" si="61"/>
        <v> </v>
      </c>
      <c r="M63" s="168" t="str">
        <f t="shared" si="62"/>
        <v> </v>
      </c>
      <c r="N63" s="191" t="str">
        <f t="shared" si="63"/>
        <v>No result</v>
      </c>
      <c r="O63" s="184">
        <f t="shared" si="64"/>
        <v>9999.9</v>
      </c>
      <c r="P63" s="185">
        <f t="shared" si="65"/>
        <v>9999.9</v>
      </c>
      <c r="Q63" s="185">
        <f t="shared" si="66"/>
        <v>9999.9</v>
      </c>
      <c r="R63" s="186" t="str">
        <f t="shared" si="67"/>
        <v> </v>
      </c>
      <c r="S63" s="186" t="str">
        <f t="shared" si="68"/>
        <v> </v>
      </c>
      <c r="T63" s="186" t="str">
        <f t="shared" si="69"/>
        <v> </v>
      </c>
      <c r="U63" s="202"/>
    </row>
    <row r="64" spans="1:21" s="161" customFormat="1" ht="15" customHeight="1" hidden="1">
      <c r="A64" s="173">
        <f t="shared" si="56"/>
      </c>
      <c r="B64" s="174"/>
      <c r="C64" s="169" t="e">
        <f>IF(VLOOKUP(B64,'Sprint Startlist'!B:E,4,FALSE)="",VLOOKUP(B64,'Sprint Startlist'!B:E,3,FALSE),CONCATENATE(VLOOKUP(B64,'Sprint Startlist'!B:E,3,FALSE)," / ",VLOOKUP(B64,'Sprint Startlist'!B:E,4,FALSE)))</f>
        <v>#N/A</v>
      </c>
      <c r="D64" s="195" t="e">
        <f>VLOOKUP(B64,'Sprint Startlist'!B:H,7,FALSE)</f>
        <v>#N/A</v>
      </c>
      <c r="E64" s="192" t="e">
        <f>TRIM(IF(ISERROR(VLOOKUP(B64,RallyResults!B:I,$F$1,FALSE)),IF(VLOOKUP(B64,Sprinters!A:E,3,FALSE)="",$E$1,VLOOKUP(B64,Sprinters!A:E,3,FALSE)),IF(VLOOKUP(B64,RallyResults!B:I,$F$1,FALSE)="",$E$1,VLOOKUP(B64,RallyResults!B:I,$F$1,FALSE))))</f>
        <v>#N/A</v>
      </c>
      <c r="F64" s="180" t="str">
        <f t="shared" si="57"/>
        <v> </v>
      </c>
      <c r="G64" s="168" t="str">
        <f t="shared" si="58"/>
        <v> </v>
      </c>
      <c r="H64" s="193" t="e">
        <f>IF(ISERROR(VLOOKUP(B64,RallyResults!B:I,$I$1,FALSE)),IF(VLOOKUP(B64,Sprinters!A:E,4,FALSE)="",$H$1,VLOOKUP(B64,Sprinters!A:E,4,FALSE)),IF(VLOOKUP(B64,RallyResults!B:I,$I$1,FALSE)="",$H$1,VLOOKUP(B64,RallyResults!B:I,$I$1,FALSE)))</f>
        <v>#N/A</v>
      </c>
      <c r="I64" s="180" t="str">
        <f t="shared" si="59"/>
        <v> </v>
      </c>
      <c r="J64" s="168" t="str">
        <f t="shared" si="60"/>
        <v> </v>
      </c>
      <c r="K64" s="193" t="e">
        <f>IF(ISERROR(VLOOKUP(B64,RallyResults!B:I,$L$1,FALSE)),IF(VLOOKUP(B64,Sprinters!A:E,5,FALSE)="",$K$1,VLOOKUP(B64,Sprinters!A:E,5,FALSE)),IF(VLOOKUP(B64,RallyResults!B:I,$L$1,FALSE)="",$K$1,VLOOKUP(B64,RallyResults!B:I,$L$1,FALSE)))</f>
        <v>#N/A</v>
      </c>
      <c r="L64" s="180" t="str">
        <f t="shared" si="61"/>
        <v> </v>
      </c>
      <c r="M64" s="168" t="str">
        <f t="shared" si="62"/>
        <v> </v>
      </c>
      <c r="N64" s="191" t="str">
        <f t="shared" si="63"/>
        <v>No result</v>
      </c>
      <c r="O64" s="184">
        <f t="shared" si="64"/>
        <v>9999.9</v>
      </c>
      <c r="P64" s="185">
        <f t="shared" si="65"/>
        <v>9999.9</v>
      </c>
      <c r="Q64" s="185">
        <f t="shared" si="66"/>
        <v>9999.9</v>
      </c>
      <c r="R64" s="186" t="str">
        <f t="shared" si="67"/>
        <v> </v>
      </c>
      <c r="S64" s="186" t="str">
        <f t="shared" si="68"/>
        <v> </v>
      </c>
      <c r="T64" s="186" t="str">
        <f t="shared" si="69"/>
        <v> </v>
      </c>
      <c r="U64" s="202"/>
    </row>
    <row r="65" spans="1:21" s="161" customFormat="1" ht="15" customHeight="1" hidden="1">
      <c r="A65" s="173">
        <f t="shared" si="56"/>
      </c>
      <c r="B65" s="174"/>
      <c r="C65" s="169" t="e">
        <f>IF(VLOOKUP(B65,'Sprint Startlist'!B:E,4,FALSE)="",VLOOKUP(B65,'Sprint Startlist'!B:E,3,FALSE),CONCATENATE(VLOOKUP(B65,'Sprint Startlist'!B:E,3,FALSE)," / ",VLOOKUP(B65,'Sprint Startlist'!B:E,4,FALSE)))</f>
        <v>#N/A</v>
      </c>
      <c r="D65" s="195" t="e">
        <f>VLOOKUP(B65,'Sprint Startlist'!B:H,7,FALSE)</f>
        <v>#N/A</v>
      </c>
      <c r="E65" s="192" t="e">
        <f>TRIM(IF(ISERROR(VLOOKUP(B65,RallyResults!B:I,$F$1,FALSE)),IF(VLOOKUP(B65,Sprinters!A:E,3,FALSE)="",$E$1,VLOOKUP(B65,Sprinters!A:E,3,FALSE)),IF(VLOOKUP(B65,RallyResults!B:I,$F$1,FALSE)="",$E$1,VLOOKUP(B65,RallyResults!B:I,$F$1,FALSE))))</f>
        <v>#N/A</v>
      </c>
      <c r="F65" s="180" t="str">
        <f t="shared" si="57"/>
        <v> </v>
      </c>
      <c r="G65" s="168" t="str">
        <f t="shared" si="58"/>
        <v> </v>
      </c>
      <c r="H65" s="193" t="e">
        <f>IF(ISERROR(VLOOKUP(B65,RallyResults!B:I,$I$1,FALSE)),IF(VLOOKUP(B65,Sprinters!A:E,4,FALSE)="",$H$1,VLOOKUP(B65,Sprinters!A:E,4,FALSE)),IF(VLOOKUP(B65,RallyResults!B:I,$I$1,FALSE)="",$H$1,VLOOKUP(B65,RallyResults!B:I,$I$1,FALSE)))</f>
        <v>#N/A</v>
      </c>
      <c r="I65" s="180" t="str">
        <f t="shared" si="59"/>
        <v> </v>
      </c>
      <c r="J65" s="168" t="str">
        <f t="shared" si="60"/>
        <v> </v>
      </c>
      <c r="K65" s="193" t="e">
        <f>IF(ISERROR(VLOOKUP(B65,RallyResults!B:I,$L$1,FALSE)),IF(VLOOKUP(B65,Sprinters!A:E,5,FALSE)="",$K$1,VLOOKUP(B65,Sprinters!A:E,5,FALSE)),IF(VLOOKUP(B65,RallyResults!B:I,$L$1,FALSE)="",$K$1,VLOOKUP(B65,RallyResults!B:I,$L$1,FALSE)))</f>
        <v>#N/A</v>
      </c>
      <c r="L65" s="180" t="str">
        <f t="shared" si="61"/>
        <v> </v>
      </c>
      <c r="M65" s="168" t="str">
        <f t="shared" si="62"/>
        <v> </v>
      </c>
      <c r="N65" s="191" t="str">
        <f t="shared" si="63"/>
        <v>No result</v>
      </c>
      <c r="O65" s="184">
        <f t="shared" si="64"/>
        <v>9999.9</v>
      </c>
      <c r="P65" s="185">
        <f t="shared" si="65"/>
        <v>9999.9</v>
      </c>
      <c r="Q65" s="185">
        <f t="shared" si="66"/>
        <v>9999.9</v>
      </c>
      <c r="R65" s="186" t="str">
        <f t="shared" si="67"/>
        <v> </v>
      </c>
      <c r="S65" s="186" t="str">
        <f t="shared" si="68"/>
        <v> </v>
      </c>
      <c r="T65" s="186" t="str">
        <f t="shared" si="69"/>
        <v> </v>
      </c>
      <c r="U65" s="202"/>
    </row>
    <row r="66" spans="1:21" s="161" customFormat="1" ht="15" customHeight="1" hidden="1">
      <c r="A66" s="173">
        <f t="shared" si="56"/>
      </c>
      <c r="B66" s="174"/>
      <c r="C66" s="169" t="e">
        <f>IF(VLOOKUP(B66,'Sprint Startlist'!B:E,4,FALSE)="",VLOOKUP(B66,'Sprint Startlist'!B:E,3,FALSE),CONCATENATE(VLOOKUP(B66,'Sprint Startlist'!B:E,3,FALSE)," / ",VLOOKUP(B66,'Sprint Startlist'!B:E,4,FALSE)))</f>
        <v>#N/A</v>
      </c>
      <c r="D66" s="195" t="e">
        <f>VLOOKUP(B66,'Sprint Startlist'!B:H,7,FALSE)</f>
        <v>#N/A</v>
      </c>
      <c r="E66" s="192" t="e">
        <f>TRIM(IF(ISERROR(VLOOKUP(B66,RallyResults!B:I,$F$1,FALSE)),IF(VLOOKUP(B66,Sprinters!A:E,3,FALSE)="",$E$1,VLOOKUP(B66,Sprinters!A:E,3,FALSE)),IF(VLOOKUP(B66,RallyResults!B:I,$F$1,FALSE)="",$E$1,VLOOKUP(B66,RallyResults!B:I,$F$1,FALSE))))</f>
        <v>#N/A</v>
      </c>
      <c r="F66" s="180" t="str">
        <f t="shared" si="57"/>
        <v> </v>
      </c>
      <c r="G66" s="168" t="str">
        <f t="shared" si="58"/>
        <v> </v>
      </c>
      <c r="H66" s="193" t="e">
        <f>IF(ISERROR(VLOOKUP(B66,RallyResults!B:I,$I$1,FALSE)),IF(VLOOKUP(B66,Sprinters!A:E,4,FALSE)="",$H$1,VLOOKUP(B66,Sprinters!A:E,4,FALSE)),IF(VLOOKUP(B66,RallyResults!B:I,$I$1,FALSE)="",$H$1,VLOOKUP(B66,RallyResults!B:I,$I$1,FALSE)))</f>
        <v>#N/A</v>
      </c>
      <c r="I66" s="180" t="str">
        <f t="shared" si="59"/>
        <v> </v>
      </c>
      <c r="J66" s="168" t="str">
        <f t="shared" si="60"/>
        <v> </v>
      </c>
      <c r="K66" s="193" t="e">
        <f>IF(ISERROR(VLOOKUP(B66,RallyResults!B:I,$L$1,FALSE)),IF(VLOOKUP(B66,Sprinters!A:E,5,FALSE)="",$K$1,VLOOKUP(B66,Sprinters!A:E,5,FALSE)),IF(VLOOKUP(B66,RallyResults!B:I,$L$1,FALSE)="",$K$1,VLOOKUP(B66,RallyResults!B:I,$L$1,FALSE)))</f>
        <v>#N/A</v>
      </c>
      <c r="L66" s="180" t="str">
        <f t="shared" si="61"/>
        <v> </v>
      </c>
      <c r="M66" s="168" t="str">
        <f t="shared" si="62"/>
        <v> </v>
      </c>
      <c r="N66" s="191" t="str">
        <f t="shared" si="63"/>
        <v>No result</v>
      </c>
      <c r="O66" s="184">
        <f t="shared" si="64"/>
        <v>9999.9</v>
      </c>
      <c r="P66" s="185">
        <f t="shared" si="65"/>
        <v>9999.9</v>
      </c>
      <c r="Q66" s="185">
        <f t="shared" si="66"/>
        <v>9999.9</v>
      </c>
      <c r="R66" s="186" t="str">
        <f t="shared" si="67"/>
        <v> </v>
      </c>
      <c r="S66" s="186" t="str">
        <f t="shared" si="68"/>
        <v> </v>
      </c>
      <c r="T66" s="186" t="str">
        <f t="shared" si="69"/>
        <v> </v>
      </c>
      <c r="U66" s="202"/>
    </row>
    <row r="67" spans="1:21" s="161" customFormat="1" ht="15" customHeight="1" hidden="1">
      <c r="A67" s="173">
        <f t="shared" si="56"/>
      </c>
      <c r="B67" s="174"/>
      <c r="C67" s="169" t="e">
        <f>IF(VLOOKUP(B67,'Sprint Startlist'!B:E,4,FALSE)="",VLOOKUP(B67,'Sprint Startlist'!B:E,3,FALSE),CONCATENATE(VLOOKUP(B67,'Sprint Startlist'!B:E,3,FALSE)," / ",VLOOKUP(B67,'Sprint Startlist'!B:E,4,FALSE)))</f>
        <v>#N/A</v>
      </c>
      <c r="D67" s="195" t="e">
        <f>VLOOKUP(B67,'Sprint Startlist'!B:H,7,FALSE)</f>
        <v>#N/A</v>
      </c>
      <c r="E67" s="192" t="e">
        <f>TRIM(IF(ISERROR(VLOOKUP(B67,RallyResults!B:I,$F$1,FALSE)),IF(VLOOKUP(B67,Sprinters!A:E,3,FALSE)="",$E$1,VLOOKUP(B67,Sprinters!A:E,3,FALSE)),IF(VLOOKUP(B67,RallyResults!B:I,$F$1,FALSE)="",$E$1,VLOOKUP(B67,RallyResults!B:I,$F$1,FALSE))))</f>
        <v>#N/A</v>
      </c>
      <c r="F67" s="180" t="str">
        <f t="shared" si="57"/>
        <v> </v>
      </c>
      <c r="G67" s="168" t="str">
        <f t="shared" si="58"/>
        <v> </v>
      </c>
      <c r="H67" s="193" t="e">
        <f>IF(ISERROR(VLOOKUP(B67,RallyResults!B:I,$I$1,FALSE)),IF(VLOOKUP(B67,Sprinters!A:E,4,FALSE)="",$H$1,VLOOKUP(B67,Sprinters!A:E,4,FALSE)),IF(VLOOKUP(B67,RallyResults!B:I,$I$1,FALSE)="",$H$1,VLOOKUP(B67,RallyResults!B:I,$I$1,FALSE)))</f>
        <v>#N/A</v>
      </c>
      <c r="I67" s="180" t="str">
        <f t="shared" si="59"/>
        <v> </v>
      </c>
      <c r="J67" s="168" t="str">
        <f t="shared" si="60"/>
        <v> </v>
      </c>
      <c r="K67" s="193" t="e">
        <f>IF(ISERROR(VLOOKUP(B67,RallyResults!B:I,$L$1,FALSE)),IF(VLOOKUP(B67,Sprinters!A:E,5,FALSE)="",$K$1,VLOOKUP(B67,Sprinters!A:E,5,FALSE)),IF(VLOOKUP(B67,RallyResults!B:I,$L$1,FALSE)="",$K$1,VLOOKUP(B67,RallyResults!B:I,$L$1,FALSE)))</f>
        <v>#N/A</v>
      </c>
      <c r="L67" s="180" t="str">
        <f t="shared" si="61"/>
        <v> </v>
      </c>
      <c r="M67" s="168" t="str">
        <f t="shared" si="62"/>
        <v> </v>
      </c>
      <c r="N67" s="191" t="str">
        <f t="shared" si="63"/>
        <v>No result</v>
      </c>
      <c r="O67" s="184">
        <f t="shared" si="64"/>
        <v>9999.9</v>
      </c>
      <c r="P67" s="185">
        <f t="shared" si="65"/>
        <v>9999.9</v>
      </c>
      <c r="Q67" s="185">
        <f t="shared" si="66"/>
        <v>9999.9</v>
      </c>
      <c r="R67" s="186" t="str">
        <f t="shared" si="67"/>
        <v> </v>
      </c>
      <c r="S67" s="186" t="str">
        <f t="shared" si="68"/>
        <v> </v>
      </c>
      <c r="T67" s="186" t="str">
        <f t="shared" si="69"/>
        <v> </v>
      </c>
      <c r="U67" s="202"/>
    </row>
    <row r="68" spans="1:21" s="161" customFormat="1" ht="15" customHeight="1" hidden="1">
      <c r="A68" s="173">
        <f t="shared" si="56"/>
      </c>
      <c r="B68" s="174"/>
      <c r="C68" s="169" t="e">
        <f>IF(VLOOKUP(B68,'Sprint Startlist'!B:E,4,FALSE)="",VLOOKUP(B68,'Sprint Startlist'!B:E,3,FALSE),CONCATENATE(VLOOKUP(B68,'Sprint Startlist'!B:E,3,FALSE)," / ",VLOOKUP(B68,'Sprint Startlist'!B:E,4,FALSE)))</f>
        <v>#N/A</v>
      </c>
      <c r="D68" s="195" t="e">
        <f>VLOOKUP(B68,'Sprint Startlist'!B:H,7,FALSE)</f>
        <v>#N/A</v>
      </c>
      <c r="E68" s="192" t="e">
        <f>TRIM(IF(ISERROR(VLOOKUP(B68,RallyResults!B:I,$F$1,FALSE)),IF(VLOOKUP(B68,Sprinters!A:E,3,FALSE)="",$E$1,VLOOKUP(B68,Sprinters!A:E,3,FALSE)),IF(VLOOKUP(B68,RallyResults!B:I,$F$1,FALSE)="",$E$1,VLOOKUP(B68,RallyResults!B:I,$F$1,FALSE))))</f>
        <v>#N/A</v>
      </c>
      <c r="F68" s="180" t="str">
        <f t="shared" si="57"/>
        <v> </v>
      </c>
      <c r="G68" s="168" t="str">
        <f t="shared" si="58"/>
        <v> </v>
      </c>
      <c r="H68" s="193" t="e">
        <f>IF(ISERROR(VLOOKUP(B68,RallyResults!B:I,$I$1,FALSE)),IF(VLOOKUP(B68,Sprinters!A:E,4,FALSE)="",$H$1,VLOOKUP(B68,Sprinters!A:E,4,FALSE)),IF(VLOOKUP(B68,RallyResults!B:I,$I$1,FALSE)="",$H$1,VLOOKUP(B68,RallyResults!B:I,$I$1,FALSE)))</f>
        <v>#N/A</v>
      </c>
      <c r="I68" s="180" t="str">
        <f t="shared" si="59"/>
        <v> </v>
      </c>
      <c r="J68" s="168" t="str">
        <f t="shared" si="60"/>
        <v> </v>
      </c>
      <c r="K68" s="193" t="e">
        <f>IF(ISERROR(VLOOKUP(B68,RallyResults!B:I,$L$1,FALSE)),IF(VLOOKUP(B68,Sprinters!A:E,5,FALSE)="",$K$1,VLOOKUP(B68,Sprinters!A:E,5,FALSE)),IF(VLOOKUP(B68,RallyResults!B:I,$L$1,FALSE)="",$K$1,VLOOKUP(B68,RallyResults!B:I,$L$1,FALSE)))</f>
        <v>#N/A</v>
      </c>
      <c r="L68" s="180" t="str">
        <f t="shared" si="61"/>
        <v> </v>
      </c>
      <c r="M68" s="168" t="str">
        <f t="shared" si="62"/>
        <v> </v>
      </c>
      <c r="N68" s="191" t="str">
        <f t="shared" si="63"/>
        <v>No result</v>
      </c>
      <c r="O68" s="184">
        <f t="shared" si="64"/>
        <v>9999.9</v>
      </c>
      <c r="P68" s="185">
        <f t="shared" si="65"/>
        <v>9999.9</v>
      </c>
      <c r="Q68" s="185">
        <f t="shared" si="66"/>
        <v>9999.9</v>
      </c>
      <c r="R68" s="186" t="str">
        <f t="shared" si="67"/>
        <v> </v>
      </c>
      <c r="S68" s="186" t="str">
        <f t="shared" si="68"/>
        <v> </v>
      </c>
      <c r="T68" s="186" t="str">
        <f t="shared" si="69"/>
        <v> </v>
      </c>
      <c r="U68" s="202"/>
    </row>
    <row r="69" spans="1:21" s="161" customFormat="1" ht="15" customHeight="1" hidden="1">
      <c r="A69" s="173">
        <f t="shared" si="56"/>
      </c>
      <c r="B69" s="174"/>
      <c r="C69" s="169" t="e">
        <f>IF(VLOOKUP(B69,'Sprint Startlist'!B:E,4,FALSE)="",VLOOKUP(B69,'Sprint Startlist'!B:E,3,FALSE),CONCATENATE(VLOOKUP(B69,'Sprint Startlist'!B:E,3,FALSE)," / ",VLOOKUP(B69,'Sprint Startlist'!B:E,4,FALSE)))</f>
        <v>#N/A</v>
      </c>
      <c r="D69" s="195" t="e">
        <f>VLOOKUP(B69,'Sprint Startlist'!B:H,7,FALSE)</f>
        <v>#N/A</v>
      </c>
      <c r="E69" s="192" t="e">
        <f>TRIM(IF(ISERROR(VLOOKUP(B69,RallyResults!B:I,$F$1,FALSE)),IF(VLOOKUP(B69,Sprinters!A:E,3,FALSE)="",$E$1,VLOOKUP(B69,Sprinters!A:E,3,FALSE)),IF(VLOOKUP(B69,RallyResults!B:I,$F$1,FALSE)="",$E$1,VLOOKUP(B69,RallyResults!B:I,$F$1,FALSE))))</f>
        <v>#N/A</v>
      </c>
      <c r="F69" s="180" t="str">
        <f t="shared" si="57"/>
        <v> </v>
      </c>
      <c r="G69" s="168" t="str">
        <f t="shared" si="58"/>
        <v> </v>
      </c>
      <c r="H69" s="193" t="e">
        <f>IF(ISERROR(VLOOKUP(B69,RallyResults!B:I,$I$1,FALSE)),IF(VLOOKUP(B69,Sprinters!A:E,4,FALSE)="",$H$1,VLOOKUP(B69,Sprinters!A:E,4,FALSE)),IF(VLOOKUP(B69,RallyResults!B:I,$I$1,FALSE)="",$H$1,VLOOKUP(B69,RallyResults!B:I,$I$1,FALSE)))</f>
        <v>#N/A</v>
      </c>
      <c r="I69" s="180" t="str">
        <f t="shared" si="59"/>
        <v> </v>
      </c>
      <c r="J69" s="168" t="str">
        <f t="shared" si="60"/>
        <v> </v>
      </c>
      <c r="K69" s="193" t="e">
        <f>IF(ISERROR(VLOOKUP(B69,RallyResults!B:I,$L$1,FALSE)),IF(VLOOKUP(B69,Sprinters!A:E,5,FALSE)="",$K$1,VLOOKUP(B69,Sprinters!A:E,5,FALSE)),IF(VLOOKUP(B69,RallyResults!B:I,$L$1,FALSE)="",$K$1,VLOOKUP(B69,RallyResults!B:I,$L$1,FALSE)))</f>
        <v>#N/A</v>
      </c>
      <c r="L69" s="180" t="str">
        <f t="shared" si="61"/>
        <v> </v>
      </c>
      <c r="M69" s="168" t="str">
        <f t="shared" si="62"/>
        <v> </v>
      </c>
      <c r="N69" s="191" t="str">
        <f t="shared" si="63"/>
        <v>No result</v>
      </c>
      <c r="O69" s="184">
        <f t="shared" si="64"/>
        <v>9999.9</v>
      </c>
      <c r="P69" s="185">
        <f t="shared" si="65"/>
        <v>9999.9</v>
      </c>
      <c r="Q69" s="185">
        <f t="shared" si="66"/>
        <v>9999.9</v>
      </c>
      <c r="R69" s="186" t="str">
        <f t="shared" si="67"/>
        <v> </v>
      </c>
      <c r="S69" s="186" t="str">
        <f t="shared" si="68"/>
        <v> </v>
      </c>
      <c r="T69" s="186" t="str">
        <f t="shared" si="69"/>
        <v> </v>
      </c>
      <c r="U69" s="202"/>
    </row>
    <row r="70" spans="1:21" s="161" customFormat="1" ht="15" customHeight="1" hidden="1">
      <c r="A70" s="173">
        <f t="shared" si="56"/>
      </c>
      <c r="B70" s="174"/>
      <c r="C70" s="169" t="e">
        <f>IF(VLOOKUP(B70,'Sprint Startlist'!B:E,4,FALSE)="",VLOOKUP(B70,'Sprint Startlist'!B:E,3,FALSE),CONCATENATE(VLOOKUP(B70,'Sprint Startlist'!B:E,3,FALSE)," / ",VLOOKUP(B70,'Sprint Startlist'!B:E,4,FALSE)))</f>
        <v>#N/A</v>
      </c>
      <c r="D70" s="195" t="e">
        <f>VLOOKUP(B70,'Sprint Startlist'!B:H,7,FALSE)</f>
        <v>#N/A</v>
      </c>
      <c r="E70" s="192" t="e">
        <f>TRIM(IF(ISERROR(VLOOKUP(B70,RallyResults!B:I,$F$1,FALSE)),IF(VLOOKUP(B70,Sprinters!A:E,3,FALSE)="",$E$1,VLOOKUP(B70,Sprinters!A:E,3,FALSE)),IF(VLOOKUP(B70,RallyResults!B:I,$F$1,FALSE)="",$E$1,VLOOKUP(B70,RallyResults!B:I,$F$1,FALSE))))</f>
        <v>#N/A</v>
      </c>
      <c r="F70" s="180" t="str">
        <f t="shared" si="57"/>
        <v> </v>
      </c>
      <c r="G70" s="168" t="str">
        <f t="shared" si="58"/>
        <v> </v>
      </c>
      <c r="H70" s="193" t="e">
        <f>IF(ISERROR(VLOOKUP(B70,RallyResults!B:I,$I$1,FALSE)),IF(VLOOKUP(B70,Sprinters!A:E,4,FALSE)="",$H$1,VLOOKUP(B70,Sprinters!A:E,4,FALSE)),IF(VLOOKUP(B70,RallyResults!B:I,$I$1,FALSE)="",$H$1,VLOOKUP(B70,RallyResults!B:I,$I$1,FALSE)))</f>
        <v>#N/A</v>
      </c>
      <c r="I70" s="180" t="str">
        <f t="shared" si="59"/>
        <v> </v>
      </c>
      <c r="J70" s="168" t="str">
        <f t="shared" si="60"/>
        <v> </v>
      </c>
      <c r="K70" s="193" t="e">
        <f>IF(ISERROR(VLOOKUP(B70,RallyResults!B:I,$L$1,FALSE)),IF(VLOOKUP(B70,Sprinters!A:E,5,FALSE)="",$K$1,VLOOKUP(B70,Sprinters!A:E,5,FALSE)),IF(VLOOKUP(B70,RallyResults!B:I,$L$1,FALSE)="",$K$1,VLOOKUP(B70,RallyResults!B:I,$L$1,FALSE)))</f>
        <v>#N/A</v>
      </c>
      <c r="L70" s="180" t="str">
        <f t="shared" si="61"/>
        <v> </v>
      </c>
      <c r="M70" s="168" t="str">
        <f t="shared" si="62"/>
        <v> </v>
      </c>
      <c r="N70" s="191" t="str">
        <f t="shared" si="63"/>
        <v>No result</v>
      </c>
      <c r="O70" s="184">
        <f t="shared" si="64"/>
        <v>9999.9</v>
      </c>
      <c r="P70" s="185">
        <f t="shared" si="65"/>
        <v>9999.9</v>
      </c>
      <c r="Q70" s="185">
        <f t="shared" si="66"/>
        <v>9999.9</v>
      </c>
      <c r="R70" s="186" t="str">
        <f t="shared" si="67"/>
        <v> </v>
      </c>
      <c r="S70" s="186" t="str">
        <f t="shared" si="68"/>
        <v> </v>
      </c>
      <c r="T70" s="186" t="str">
        <f t="shared" si="69"/>
        <v> </v>
      </c>
      <c r="U70" s="202"/>
    </row>
    <row r="71" spans="1:21" s="161" customFormat="1" ht="15" customHeight="1" hidden="1">
      <c r="A71" s="173">
        <f t="shared" si="56"/>
      </c>
      <c r="B71" s="174"/>
      <c r="C71" s="169" t="e">
        <f>IF(VLOOKUP(B71,'Sprint Startlist'!B:E,4,FALSE)="",VLOOKUP(B71,'Sprint Startlist'!B:E,3,FALSE),CONCATENATE(VLOOKUP(B71,'Sprint Startlist'!B:E,3,FALSE)," / ",VLOOKUP(B71,'Sprint Startlist'!B:E,4,FALSE)))</f>
        <v>#N/A</v>
      </c>
      <c r="D71" s="195" t="e">
        <f>VLOOKUP(B71,'Sprint Startlist'!B:H,7,FALSE)</f>
        <v>#N/A</v>
      </c>
      <c r="E71" s="192" t="e">
        <f>TRIM(IF(ISERROR(VLOOKUP(B71,RallyResults!B:I,$F$1,FALSE)),IF(VLOOKUP(B71,Sprinters!A:E,3,FALSE)="",$E$1,VLOOKUP(B71,Sprinters!A:E,3,FALSE)),IF(VLOOKUP(B71,RallyResults!B:I,$F$1,FALSE)="",$E$1,VLOOKUP(B71,RallyResults!B:I,$F$1,FALSE))))</f>
        <v>#N/A</v>
      </c>
      <c r="F71" s="180" t="str">
        <f t="shared" si="57"/>
        <v> </v>
      </c>
      <c r="G71" s="168" t="str">
        <f t="shared" si="58"/>
        <v> </v>
      </c>
      <c r="H71" s="193" t="e">
        <f>IF(ISERROR(VLOOKUP(B71,RallyResults!B:I,$I$1,FALSE)),IF(VLOOKUP(B71,Sprinters!A:E,4,FALSE)="",$H$1,VLOOKUP(B71,Sprinters!A:E,4,FALSE)),IF(VLOOKUP(B71,RallyResults!B:I,$I$1,FALSE)="",$H$1,VLOOKUP(B71,RallyResults!B:I,$I$1,FALSE)))</f>
        <v>#N/A</v>
      </c>
      <c r="I71" s="180" t="str">
        <f t="shared" si="59"/>
        <v> </v>
      </c>
      <c r="J71" s="168" t="str">
        <f t="shared" si="60"/>
        <v> </v>
      </c>
      <c r="K71" s="193" t="e">
        <f>IF(ISERROR(VLOOKUP(B71,RallyResults!B:I,$L$1,FALSE)),IF(VLOOKUP(B71,Sprinters!A:E,5,FALSE)="",$K$1,VLOOKUP(B71,Sprinters!A:E,5,FALSE)),IF(VLOOKUP(B71,RallyResults!B:I,$L$1,FALSE)="",$K$1,VLOOKUP(B71,RallyResults!B:I,$L$1,FALSE)))</f>
        <v>#N/A</v>
      </c>
      <c r="L71" s="180" t="str">
        <f t="shared" si="61"/>
        <v> </v>
      </c>
      <c r="M71" s="168" t="str">
        <f t="shared" si="62"/>
        <v> </v>
      </c>
      <c r="N71" s="191" t="str">
        <f t="shared" si="63"/>
        <v>No result</v>
      </c>
      <c r="O71" s="184">
        <f t="shared" si="64"/>
        <v>9999.9</v>
      </c>
      <c r="P71" s="185">
        <f t="shared" si="65"/>
        <v>9999.9</v>
      </c>
      <c r="Q71" s="185">
        <f t="shared" si="66"/>
        <v>9999.9</v>
      </c>
      <c r="R71" s="186" t="str">
        <f t="shared" si="67"/>
        <v> </v>
      </c>
      <c r="S71" s="186" t="str">
        <f t="shared" si="68"/>
        <v> </v>
      </c>
      <c r="T71" s="186" t="str">
        <f t="shared" si="69"/>
        <v> </v>
      </c>
      <c r="U71" s="202"/>
    </row>
    <row r="72" spans="1:21" s="161" customFormat="1" ht="15" customHeight="1" hidden="1">
      <c r="A72" s="173">
        <f t="shared" si="56"/>
      </c>
      <c r="B72" s="174"/>
      <c r="C72" s="169" t="e">
        <f>IF(VLOOKUP(B72,'Sprint Startlist'!B:E,4,FALSE)="",VLOOKUP(B72,'Sprint Startlist'!B:E,3,FALSE),CONCATENATE(VLOOKUP(B72,'Sprint Startlist'!B:E,3,FALSE)," / ",VLOOKUP(B72,'Sprint Startlist'!B:E,4,FALSE)))</f>
        <v>#N/A</v>
      </c>
      <c r="D72" s="195" t="e">
        <f>VLOOKUP(B72,'Sprint Startlist'!B:H,7,FALSE)</f>
        <v>#N/A</v>
      </c>
      <c r="E72" s="192" t="e">
        <f>TRIM(IF(ISERROR(VLOOKUP(B72,RallyResults!B:I,$F$1,FALSE)),IF(VLOOKUP(B72,Sprinters!A:E,3,FALSE)="",$E$1,VLOOKUP(B72,Sprinters!A:E,3,FALSE)),IF(VLOOKUP(B72,RallyResults!B:I,$F$1,FALSE)="",$E$1,VLOOKUP(B72,RallyResults!B:I,$F$1,FALSE))))</f>
        <v>#N/A</v>
      </c>
      <c r="F72" s="180" t="str">
        <f t="shared" si="57"/>
        <v> </v>
      </c>
      <c r="G72" s="168" t="str">
        <f t="shared" si="58"/>
        <v> </v>
      </c>
      <c r="H72" s="193" t="e">
        <f>IF(ISERROR(VLOOKUP(B72,RallyResults!B:I,$I$1,FALSE)),IF(VLOOKUP(B72,Sprinters!A:E,4,FALSE)="",$H$1,VLOOKUP(B72,Sprinters!A:E,4,FALSE)),IF(VLOOKUP(B72,RallyResults!B:I,$I$1,FALSE)="",$H$1,VLOOKUP(B72,RallyResults!B:I,$I$1,FALSE)))</f>
        <v>#N/A</v>
      </c>
      <c r="I72" s="180" t="str">
        <f t="shared" si="59"/>
        <v> </v>
      </c>
      <c r="J72" s="168" t="str">
        <f t="shared" si="60"/>
        <v> </v>
      </c>
      <c r="K72" s="193" t="e">
        <f>IF(ISERROR(VLOOKUP(B72,RallyResults!B:I,$L$1,FALSE)),IF(VLOOKUP(B72,Sprinters!A:E,5,FALSE)="",$K$1,VLOOKUP(B72,Sprinters!A:E,5,FALSE)),IF(VLOOKUP(B72,RallyResults!B:I,$L$1,FALSE)="",$K$1,VLOOKUP(B72,RallyResults!B:I,$L$1,FALSE)))</f>
        <v>#N/A</v>
      </c>
      <c r="L72" s="180" t="str">
        <f t="shared" si="61"/>
        <v> </v>
      </c>
      <c r="M72" s="168" t="str">
        <f t="shared" si="62"/>
        <v> </v>
      </c>
      <c r="N72" s="191" t="str">
        <f t="shared" si="63"/>
        <v>No result</v>
      </c>
      <c r="O72" s="184">
        <f t="shared" si="64"/>
        <v>9999.9</v>
      </c>
      <c r="P72" s="185">
        <f t="shared" si="65"/>
        <v>9999.9</v>
      </c>
      <c r="Q72" s="185">
        <f t="shared" si="66"/>
        <v>9999.9</v>
      </c>
      <c r="R72" s="186" t="str">
        <f t="shared" si="67"/>
        <v> </v>
      </c>
      <c r="S72" s="186" t="str">
        <f t="shared" si="68"/>
        <v> </v>
      </c>
      <c r="T72" s="186" t="str">
        <f t="shared" si="69"/>
        <v> </v>
      </c>
      <c r="U72" s="202"/>
    </row>
    <row r="73" spans="1:21" s="161" customFormat="1" ht="15" customHeight="1" hidden="1">
      <c r="A73" s="173">
        <f t="shared" si="56"/>
      </c>
      <c r="B73" s="174"/>
      <c r="C73" s="169" t="e">
        <f>IF(VLOOKUP(B73,'Sprint Startlist'!B:E,4,FALSE)="",VLOOKUP(B73,'Sprint Startlist'!B:E,3,FALSE),CONCATENATE(VLOOKUP(B73,'Sprint Startlist'!B:E,3,FALSE)," / ",VLOOKUP(B73,'Sprint Startlist'!B:E,4,FALSE)))</f>
        <v>#N/A</v>
      </c>
      <c r="D73" s="195" t="e">
        <f>VLOOKUP(B73,'Sprint Startlist'!B:H,7,FALSE)</f>
        <v>#N/A</v>
      </c>
      <c r="E73" s="192" t="e">
        <f>TRIM(IF(ISERROR(VLOOKUP(B73,RallyResults!B:I,$F$1,FALSE)),IF(VLOOKUP(B73,Sprinters!A:E,3,FALSE)="",$E$1,VLOOKUP(B73,Sprinters!A:E,3,FALSE)),IF(VLOOKUP(B73,RallyResults!B:I,$F$1,FALSE)="",$E$1,VLOOKUP(B73,RallyResults!B:I,$F$1,FALSE))))</f>
        <v>#N/A</v>
      </c>
      <c r="F73" s="180" t="str">
        <f t="shared" si="57"/>
        <v> </v>
      </c>
      <c r="G73" s="168" t="str">
        <f t="shared" si="58"/>
        <v> </v>
      </c>
      <c r="H73" s="193" t="e">
        <f>IF(ISERROR(VLOOKUP(B73,RallyResults!B:I,$I$1,FALSE)),IF(VLOOKUP(B73,Sprinters!A:E,4,FALSE)="",$H$1,VLOOKUP(B73,Sprinters!A:E,4,FALSE)),IF(VLOOKUP(B73,RallyResults!B:I,$I$1,FALSE)="",$H$1,VLOOKUP(B73,RallyResults!B:I,$I$1,FALSE)))</f>
        <v>#N/A</v>
      </c>
      <c r="I73" s="180" t="str">
        <f t="shared" si="59"/>
        <v> </v>
      </c>
      <c r="J73" s="168" t="str">
        <f t="shared" si="60"/>
        <v> </v>
      </c>
      <c r="K73" s="193" t="e">
        <f>IF(ISERROR(VLOOKUP(B73,RallyResults!B:I,$L$1,FALSE)),IF(VLOOKUP(B73,Sprinters!A:E,5,FALSE)="",$K$1,VLOOKUP(B73,Sprinters!A:E,5,FALSE)),IF(VLOOKUP(B73,RallyResults!B:I,$L$1,FALSE)="",$K$1,VLOOKUP(B73,RallyResults!B:I,$L$1,FALSE)))</f>
        <v>#N/A</v>
      </c>
      <c r="L73" s="180" t="str">
        <f t="shared" si="61"/>
        <v> </v>
      </c>
      <c r="M73" s="168" t="str">
        <f t="shared" si="62"/>
        <v> </v>
      </c>
      <c r="N73" s="191" t="str">
        <f t="shared" si="63"/>
        <v>No result</v>
      </c>
      <c r="O73" s="184">
        <f t="shared" si="64"/>
        <v>9999.9</v>
      </c>
      <c r="P73" s="185">
        <f t="shared" si="65"/>
        <v>9999.9</v>
      </c>
      <c r="Q73" s="185">
        <f t="shared" si="66"/>
        <v>9999.9</v>
      </c>
      <c r="R73" s="186" t="str">
        <f t="shared" si="67"/>
        <v> </v>
      </c>
      <c r="S73" s="186" t="str">
        <f t="shared" si="68"/>
        <v> </v>
      </c>
      <c r="T73" s="186" t="str">
        <f t="shared" si="69"/>
        <v> </v>
      </c>
      <c r="U73" s="202"/>
    </row>
    <row r="74" spans="1:21" s="161" customFormat="1" ht="15" customHeight="1" hidden="1">
      <c r="A74" s="173">
        <f t="shared" si="56"/>
      </c>
      <c r="B74" s="174"/>
      <c r="C74" s="169" t="e">
        <f>IF(VLOOKUP(B74,'Sprint Startlist'!B:E,4,FALSE)="",VLOOKUP(B74,'Sprint Startlist'!B:E,3,FALSE),CONCATENATE(VLOOKUP(B74,'Sprint Startlist'!B:E,3,FALSE)," / ",VLOOKUP(B74,'Sprint Startlist'!B:E,4,FALSE)))</f>
        <v>#N/A</v>
      </c>
      <c r="D74" s="195" t="e">
        <f>VLOOKUP(B74,'Sprint Startlist'!B:H,7,FALSE)</f>
        <v>#N/A</v>
      </c>
      <c r="E74" s="192" t="e">
        <f>TRIM(IF(ISERROR(VLOOKUP(B74,RallyResults!B:I,$F$1,FALSE)),IF(VLOOKUP(B74,Sprinters!A:E,3,FALSE)="",$E$1,VLOOKUP(B74,Sprinters!A:E,3,FALSE)),IF(VLOOKUP(B74,RallyResults!B:I,$F$1,FALSE)="",$E$1,VLOOKUP(B74,RallyResults!B:I,$F$1,FALSE))))</f>
        <v>#N/A</v>
      </c>
      <c r="F74" s="180" t="str">
        <f t="shared" si="57"/>
        <v> </v>
      </c>
      <c r="G74" s="168" t="str">
        <f t="shared" si="58"/>
        <v> </v>
      </c>
      <c r="H74" s="193" t="e">
        <f>IF(ISERROR(VLOOKUP(B74,RallyResults!B:I,$I$1,FALSE)),IF(VLOOKUP(B74,Sprinters!A:E,4,FALSE)="",$H$1,VLOOKUP(B74,Sprinters!A:E,4,FALSE)),IF(VLOOKUP(B74,RallyResults!B:I,$I$1,FALSE)="",$H$1,VLOOKUP(B74,RallyResults!B:I,$I$1,FALSE)))</f>
        <v>#N/A</v>
      </c>
      <c r="I74" s="180" t="str">
        <f t="shared" si="59"/>
        <v> </v>
      </c>
      <c r="J74" s="168" t="str">
        <f t="shared" si="60"/>
        <v> </v>
      </c>
      <c r="K74" s="193" t="e">
        <f>IF(ISERROR(VLOOKUP(B74,RallyResults!B:I,$L$1,FALSE)),IF(VLOOKUP(B74,Sprinters!A:E,5,FALSE)="",$K$1,VLOOKUP(B74,Sprinters!A:E,5,FALSE)),IF(VLOOKUP(B74,RallyResults!B:I,$L$1,FALSE)="",$K$1,VLOOKUP(B74,RallyResults!B:I,$L$1,FALSE)))</f>
        <v>#N/A</v>
      </c>
      <c r="L74" s="180" t="str">
        <f t="shared" si="61"/>
        <v> </v>
      </c>
      <c r="M74" s="168" t="str">
        <f t="shared" si="62"/>
        <v> </v>
      </c>
      <c r="N74" s="191" t="str">
        <f t="shared" si="63"/>
        <v>No result</v>
      </c>
      <c r="O74" s="184">
        <f t="shared" si="64"/>
        <v>9999.9</v>
      </c>
      <c r="P74" s="185">
        <f t="shared" si="65"/>
        <v>9999.9</v>
      </c>
      <c r="Q74" s="185">
        <f t="shared" si="66"/>
        <v>9999.9</v>
      </c>
      <c r="R74" s="186" t="str">
        <f t="shared" si="67"/>
        <v> </v>
      </c>
      <c r="S74" s="186" t="str">
        <f t="shared" si="68"/>
        <v> </v>
      </c>
      <c r="T74" s="186" t="str">
        <f t="shared" si="69"/>
        <v> </v>
      </c>
      <c r="U74" s="202"/>
    </row>
    <row r="75" spans="1:21" s="161" customFormat="1" ht="14.25" customHeight="1">
      <c r="A75" s="199"/>
      <c r="B75" s="196"/>
      <c r="C75" s="197"/>
      <c r="D75" s="197"/>
      <c r="E75" s="198"/>
      <c r="F75" s="200"/>
      <c r="G75" s="198"/>
      <c r="H75" s="198"/>
      <c r="I75" s="198"/>
      <c r="J75" s="198"/>
      <c r="K75" s="198"/>
      <c r="L75" s="198"/>
      <c r="M75" s="198"/>
      <c r="N75" s="201"/>
      <c r="O75" s="204"/>
      <c r="P75" s="205"/>
      <c r="Q75" s="205"/>
      <c r="R75" s="205"/>
      <c r="S75" s="205"/>
      <c r="T75" s="205"/>
      <c r="U75" s="202"/>
    </row>
    <row r="76" spans="1:21" ht="14.25" customHeight="1" hidden="1">
      <c r="A76" s="171"/>
      <c r="B76" s="211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18.75" customHeight="1" hidden="1">
      <c r="A77" s="95" t="s">
        <v>153</v>
      </c>
      <c r="B77" s="209"/>
      <c r="C77" s="95" t="s">
        <v>278</v>
      </c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s="161" customFormat="1" ht="18" customHeight="1" hidden="1">
      <c r="A78" s="164" t="s">
        <v>11</v>
      </c>
      <c r="B78" s="210" t="s">
        <v>12</v>
      </c>
      <c r="C78" s="177" t="s">
        <v>13</v>
      </c>
      <c r="D78" s="178" t="s">
        <v>9</v>
      </c>
      <c r="E78" s="163" t="s">
        <v>149</v>
      </c>
      <c r="F78" s="179" t="s">
        <v>161</v>
      </c>
      <c r="G78" s="164" t="s">
        <v>148</v>
      </c>
      <c r="H78" s="163" t="s">
        <v>150</v>
      </c>
      <c r="I78" s="181" t="s">
        <v>162</v>
      </c>
      <c r="J78" s="166" t="s">
        <v>148</v>
      </c>
      <c r="K78" s="167" t="s">
        <v>151</v>
      </c>
      <c r="L78" s="182" t="s">
        <v>163</v>
      </c>
      <c r="M78" s="166" t="s">
        <v>148</v>
      </c>
      <c r="N78" s="166" t="s">
        <v>152</v>
      </c>
      <c r="O78" s="183" t="s">
        <v>155</v>
      </c>
      <c r="P78" s="183" t="s">
        <v>156</v>
      </c>
      <c r="Q78" s="183" t="s">
        <v>157</v>
      </c>
      <c r="R78" s="183" t="s">
        <v>159</v>
      </c>
      <c r="S78" s="183" t="s">
        <v>158</v>
      </c>
      <c r="T78" s="183" t="s">
        <v>160</v>
      </c>
      <c r="U78" s="202"/>
    </row>
    <row r="79" spans="1:21" s="161" customFormat="1" ht="15" customHeight="1" hidden="1">
      <c r="A79" s="173">
        <f aca="true" t="shared" si="70" ref="A79:A98">IF(N79=$N$1,"",IF(LEFT(A78,1)="P",1,A78+1))</f>
      </c>
      <c r="B79" s="175">
        <v>30</v>
      </c>
      <c r="C79" s="176" t="e">
        <f>IF(VLOOKUP(B79,'Sprint Startlist'!B:E,4,FALSE)="",VLOOKUP(B79,'Sprint Startlist'!B:E,3,FALSE),CONCATENATE(VLOOKUP(B79,'Sprint Startlist'!B:E,3,FALSE)," / ",VLOOKUP(B79,'Sprint Startlist'!B:E,4,FALSE)))</f>
        <v>#N/A</v>
      </c>
      <c r="D79" s="194" t="e">
        <f>VLOOKUP(B79,'Sprint Startlist'!B:H,7,FALSE)</f>
        <v>#N/A</v>
      </c>
      <c r="E79" s="192" t="e">
        <f>TRIM(IF(ISERROR(VLOOKUP(B79,RallyResults!B:I,$F$1,FALSE)),IF(VLOOKUP(B79,Sprinters!A:E,3,FALSE)="",$E$1,VLOOKUP(B79,Sprinters!A:E,3,FALSE)),IF(VLOOKUP(B79,RallyResults!B:I,$F$1,FALSE)="",$E$1,VLOOKUP(B79,RallyResults!B:I,$F$1,FALSE))))</f>
        <v>#N/A</v>
      </c>
      <c r="F79" s="180" t="str">
        <f aca="true" t="shared" si="71" ref="F79:F98">IF(ISERROR(FIND(".",E79)),$E$1,LEFT(E79,FIND(".",E79,1)-1)*60+RIGHT(E79,LEN(E79)-FIND(".",E79,1)))</f>
        <v> </v>
      </c>
      <c r="G79" s="168" t="str">
        <f>IF(F79=$E$1,$E$1,RANK(F79,F$79:F$98,1))</f>
        <v> </v>
      </c>
      <c r="H79" s="193" t="e">
        <f>IF(ISERROR(VLOOKUP(B79,RallyResults!B:I,$I$1,FALSE)),IF(VLOOKUP(B79,Sprinters!A:E,4,FALSE)="",$H$1,VLOOKUP(B79,Sprinters!A:E,4,FALSE)),IF(VLOOKUP(B79,RallyResults!B:I,$I$1,FALSE)="",$H$1,VLOOKUP(B79,RallyResults!B:I,$I$1,FALSE)))</f>
        <v>#N/A</v>
      </c>
      <c r="I79" s="180" t="str">
        <f aca="true" t="shared" si="72" ref="I79:I98">IF(ISERROR(FIND(".",H79)),$H$1,LEFT(H79,FIND(".",H79,1)-1)*60+RIGHT(H79,LEN(H79)-FIND(".",H79,1)))</f>
        <v> </v>
      </c>
      <c r="J79" s="168" t="str">
        <f aca="true" t="shared" si="73" ref="J79:J98">IF(I79=$H$1,$H$1,RANK(I79,I$79:I$98,1))</f>
        <v> </v>
      </c>
      <c r="K79" s="193" t="e">
        <f>IF(ISERROR(VLOOKUP(B79,RallyResults!B:I,$L$1,FALSE)),IF(VLOOKUP(B79,Sprinters!A:E,5,FALSE)="",$K$1,VLOOKUP(B79,Sprinters!A:E,5,FALSE)),IF(VLOOKUP(B79,RallyResults!B:I,$L$1,FALSE)="",$K$1,VLOOKUP(B79,RallyResults!B:I,$L$1,FALSE)))</f>
        <v>#N/A</v>
      </c>
      <c r="L79" s="180" t="str">
        <f aca="true" t="shared" si="74" ref="L79:L98">IF(ISERROR(FIND(".",K79)),$K$1,LEFT(K79,FIND(".",K79,1)-1)*60+RIGHT(K79,LEN(K79)-FIND(".",K79,1)))</f>
        <v> </v>
      </c>
      <c r="M79" s="168" t="str">
        <f aca="true" t="shared" si="75" ref="M79:M98">IF(L79=$K$1,$K$1,RANK(L79,L$79:L$98,1))</f>
        <v> </v>
      </c>
      <c r="N79" s="191" t="str">
        <f aca="true" t="shared" si="76" ref="N79:N98">IF(COUNT(G79,J79,M79)=3,G79+J79+M79-MAX(G79,J79,M79),IF(COUNT(G79,J79,M79)=2,IF(G79=$E$1,0,G79)+IF(J79=$H$1,0,J79)+IF(M79=$K$1,0,M79),$N$1))</f>
        <v>No result</v>
      </c>
      <c r="O79" s="184">
        <f aca="true" t="shared" si="77" ref="O79:O98">IF(ISERROR(SMALL(R79:T79,1)),9999.9,SMALL(R79:T79,1))</f>
        <v>9999.9</v>
      </c>
      <c r="P79" s="185">
        <f aca="true" t="shared" si="78" ref="P79:P98">IF(ISERROR(SMALL(R79:T79,2)),9999.9,SMALL(R79:T79,2))</f>
        <v>9999.9</v>
      </c>
      <c r="Q79" s="185">
        <f aca="true" t="shared" si="79" ref="Q79:Q98">IF(ISERROR(SMALL(R79:T79,3)),9999.9,SMALL(R79:T79,3))</f>
        <v>9999.9</v>
      </c>
      <c r="R79" s="186" t="str">
        <f aca="true" t="shared" si="80" ref="R79:R98">F79</f>
        <v> </v>
      </c>
      <c r="S79" s="186" t="str">
        <f aca="true" t="shared" si="81" ref="S79:S98">I79</f>
        <v> </v>
      </c>
      <c r="T79" s="186" t="str">
        <f aca="true" t="shared" si="82" ref="T79:T98">L79</f>
        <v> </v>
      </c>
      <c r="U79" s="202"/>
    </row>
    <row r="80" spans="1:21" s="161" customFormat="1" ht="15" customHeight="1" hidden="1">
      <c r="A80" s="173">
        <f t="shared" si="70"/>
      </c>
      <c r="B80" s="175"/>
      <c r="C80" s="169" t="e">
        <f>IF(VLOOKUP(B80,'Sprint Startlist'!B:E,4,FALSE)="",VLOOKUP(B80,'Sprint Startlist'!B:E,3,FALSE),CONCATENATE(VLOOKUP(B80,'Sprint Startlist'!B:E,3,FALSE)," / ",VLOOKUP(B80,'Sprint Startlist'!B:E,4,FALSE)))</f>
        <v>#N/A</v>
      </c>
      <c r="D80" s="195" t="e">
        <f>VLOOKUP(B80,'Sprint Startlist'!B:H,7,FALSE)</f>
        <v>#N/A</v>
      </c>
      <c r="E80" s="192" t="e">
        <f>TRIM(IF(ISERROR(VLOOKUP(B80,RallyResults!B:I,$F$1,FALSE)),IF(VLOOKUP(B80,Sprinters!A:E,3,FALSE)="",$E$1,VLOOKUP(B80,Sprinters!A:E,3,FALSE)),IF(VLOOKUP(B80,RallyResults!B:I,$F$1,FALSE)="",$E$1,VLOOKUP(B80,RallyResults!B:I,$F$1,FALSE))))</f>
        <v>#N/A</v>
      </c>
      <c r="F80" s="180" t="str">
        <f t="shared" si="71"/>
        <v> </v>
      </c>
      <c r="G80" s="168" t="str">
        <f aca="true" t="shared" si="83" ref="G80:G98">IF(F80=$E$1,$E$1,RANK(F80,F$79:F$98,1))</f>
        <v> </v>
      </c>
      <c r="H80" s="193" t="e">
        <f>IF(ISERROR(VLOOKUP(B80,RallyResults!B:I,$I$1,FALSE)),IF(VLOOKUP(B80,Sprinters!A:E,4,FALSE)="",$H$1,VLOOKUP(B80,Sprinters!A:E,4,FALSE)),IF(VLOOKUP(B80,RallyResults!B:I,$I$1,FALSE)="",$H$1,VLOOKUP(B80,RallyResults!B:I,$I$1,FALSE)))</f>
        <v>#N/A</v>
      </c>
      <c r="I80" s="180" t="str">
        <f t="shared" si="72"/>
        <v> </v>
      </c>
      <c r="J80" s="168" t="str">
        <f t="shared" si="73"/>
        <v> </v>
      </c>
      <c r="K80" s="193" t="e">
        <f>IF(ISERROR(VLOOKUP(B80,RallyResults!B:I,$L$1,FALSE)),IF(VLOOKUP(B80,Sprinters!A:E,5,FALSE)="",$K$1,VLOOKUP(B80,Sprinters!A:E,5,FALSE)),IF(VLOOKUP(B80,RallyResults!B:I,$L$1,FALSE)="",$K$1,VLOOKUP(B80,RallyResults!B:I,$L$1,FALSE)))</f>
        <v>#N/A</v>
      </c>
      <c r="L80" s="180" t="str">
        <f t="shared" si="74"/>
        <v> </v>
      </c>
      <c r="M80" s="168" t="str">
        <f t="shared" si="75"/>
        <v> </v>
      </c>
      <c r="N80" s="191" t="str">
        <f t="shared" si="76"/>
        <v>No result</v>
      </c>
      <c r="O80" s="184">
        <f t="shared" si="77"/>
        <v>9999.9</v>
      </c>
      <c r="P80" s="185">
        <f t="shared" si="78"/>
        <v>9999.9</v>
      </c>
      <c r="Q80" s="185">
        <f t="shared" si="79"/>
        <v>9999.9</v>
      </c>
      <c r="R80" s="186" t="str">
        <f t="shared" si="80"/>
        <v> </v>
      </c>
      <c r="S80" s="186" t="str">
        <f t="shared" si="81"/>
        <v> </v>
      </c>
      <c r="T80" s="186" t="str">
        <f t="shared" si="82"/>
        <v> </v>
      </c>
      <c r="U80" s="202"/>
    </row>
    <row r="81" spans="1:21" s="161" customFormat="1" ht="15" customHeight="1" hidden="1">
      <c r="A81" s="173">
        <f t="shared" si="70"/>
      </c>
      <c r="B81" s="175"/>
      <c r="C81" s="169" t="e">
        <f>IF(VLOOKUP(B81,'Sprint Startlist'!B:E,4,FALSE)="",VLOOKUP(B81,'Sprint Startlist'!B:E,3,FALSE),CONCATENATE(VLOOKUP(B81,'Sprint Startlist'!B:E,3,FALSE)," / ",VLOOKUP(B81,'Sprint Startlist'!B:E,4,FALSE)))</f>
        <v>#N/A</v>
      </c>
      <c r="D81" s="195" t="e">
        <f>VLOOKUP(B81,'Sprint Startlist'!B:H,7,FALSE)</f>
        <v>#N/A</v>
      </c>
      <c r="E81" s="192" t="e">
        <f>TRIM(IF(ISERROR(VLOOKUP(B81,RallyResults!B:I,$F$1,FALSE)),IF(VLOOKUP(B81,Sprinters!A:E,3,FALSE)="",$E$1,VLOOKUP(B81,Sprinters!A:E,3,FALSE)),IF(VLOOKUP(B81,RallyResults!B:I,$F$1,FALSE)="",$E$1,VLOOKUP(B81,RallyResults!B:I,$F$1,FALSE))))</f>
        <v>#N/A</v>
      </c>
      <c r="F81" s="180" t="str">
        <f t="shared" si="71"/>
        <v> </v>
      </c>
      <c r="G81" s="168" t="str">
        <f t="shared" si="83"/>
        <v> </v>
      </c>
      <c r="H81" s="193" t="e">
        <f>IF(ISERROR(VLOOKUP(B81,RallyResults!B:I,$I$1,FALSE)),IF(VLOOKUP(B81,Sprinters!A:E,4,FALSE)="",$H$1,VLOOKUP(B81,Sprinters!A:E,4,FALSE)),IF(VLOOKUP(B81,RallyResults!B:I,$I$1,FALSE)="",$H$1,VLOOKUP(B81,RallyResults!B:I,$I$1,FALSE)))</f>
        <v>#N/A</v>
      </c>
      <c r="I81" s="180" t="str">
        <f t="shared" si="72"/>
        <v> </v>
      </c>
      <c r="J81" s="168" t="str">
        <f t="shared" si="73"/>
        <v> </v>
      </c>
      <c r="K81" s="193" t="e">
        <f>IF(ISERROR(VLOOKUP(B81,RallyResults!B:I,$L$1,FALSE)),IF(VLOOKUP(B81,Sprinters!A:E,5,FALSE)="",$K$1,VLOOKUP(B81,Sprinters!A:E,5,FALSE)),IF(VLOOKUP(B81,RallyResults!B:I,$L$1,FALSE)="",$K$1,VLOOKUP(B81,RallyResults!B:I,$L$1,FALSE)))</f>
        <v>#N/A</v>
      </c>
      <c r="L81" s="180" t="str">
        <f t="shared" si="74"/>
        <v> </v>
      </c>
      <c r="M81" s="168" t="str">
        <f t="shared" si="75"/>
        <v> </v>
      </c>
      <c r="N81" s="191" t="str">
        <f t="shared" si="76"/>
        <v>No result</v>
      </c>
      <c r="O81" s="184">
        <f t="shared" si="77"/>
        <v>9999.9</v>
      </c>
      <c r="P81" s="185">
        <f t="shared" si="78"/>
        <v>9999.9</v>
      </c>
      <c r="Q81" s="185">
        <f t="shared" si="79"/>
        <v>9999.9</v>
      </c>
      <c r="R81" s="186" t="str">
        <f t="shared" si="80"/>
        <v> </v>
      </c>
      <c r="S81" s="186" t="str">
        <f t="shared" si="81"/>
        <v> </v>
      </c>
      <c r="T81" s="186" t="str">
        <f t="shared" si="82"/>
        <v> </v>
      </c>
      <c r="U81" s="202"/>
    </row>
    <row r="82" spans="1:21" s="161" customFormat="1" ht="15" customHeight="1" hidden="1">
      <c r="A82" s="173">
        <f t="shared" si="70"/>
      </c>
      <c r="B82" s="175"/>
      <c r="C82" s="169" t="e">
        <f>IF(VLOOKUP(B82,'Sprint Startlist'!B:E,4,FALSE)="",VLOOKUP(B82,'Sprint Startlist'!B:E,3,FALSE),CONCATENATE(VLOOKUP(B82,'Sprint Startlist'!B:E,3,FALSE)," / ",VLOOKUP(B82,'Sprint Startlist'!B:E,4,FALSE)))</f>
        <v>#N/A</v>
      </c>
      <c r="D82" s="195" t="e">
        <f>VLOOKUP(B82,'Sprint Startlist'!B:H,7,FALSE)</f>
        <v>#N/A</v>
      </c>
      <c r="E82" s="192" t="e">
        <f>TRIM(IF(ISERROR(VLOOKUP(B82,RallyResults!B:I,$F$1,FALSE)),IF(VLOOKUP(B82,Sprinters!A:E,3,FALSE)="",$E$1,VLOOKUP(B82,Sprinters!A:E,3,FALSE)),IF(VLOOKUP(B82,RallyResults!B:I,$F$1,FALSE)="",$E$1,VLOOKUP(B82,RallyResults!B:I,$F$1,FALSE))))</f>
        <v>#N/A</v>
      </c>
      <c r="F82" s="180" t="str">
        <f t="shared" si="71"/>
        <v> </v>
      </c>
      <c r="G82" s="168" t="str">
        <f t="shared" si="83"/>
        <v> </v>
      </c>
      <c r="H82" s="193" t="e">
        <f>IF(ISERROR(VLOOKUP(B82,RallyResults!B:I,$I$1,FALSE)),IF(VLOOKUP(B82,Sprinters!A:E,4,FALSE)="",$H$1,VLOOKUP(B82,Sprinters!A:E,4,FALSE)),IF(VLOOKUP(B82,RallyResults!B:I,$I$1,FALSE)="",$H$1,VLOOKUP(B82,RallyResults!B:I,$I$1,FALSE)))</f>
        <v>#N/A</v>
      </c>
      <c r="I82" s="180" t="str">
        <f t="shared" si="72"/>
        <v> </v>
      </c>
      <c r="J82" s="168" t="str">
        <f t="shared" si="73"/>
        <v> </v>
      </c>
      <c r="K82" s="193" t="e">
        <f>IF(ISERROR(VLOOKUP(B82,RallyResults!B:I,$L$1,FALSE)),IF(VLOOKUP(B82,Sprinters!A:E,5,FALSE)="",$K$1,VLOOKUP(B82,Sprinters!A:E,5,FALSE)),IF(VLOOKUP(B82,RallyResults!B:I,$L$1,FALSE)="",$K$1,VLOOKUP(B82,RallyResults!B:I,$L$1,FALSE)))</f>
        <v>#N/A</v>
      </c>
      <c r="L82" s="180" t="str">
        <f t="shared" si="74"/>
        <v> </v>
      </c>
      <c r="M82" s="168" t="str">
        <f t="shared" si="75"/>
        <v> </v>
      </c>
      <c r="N82" s="191" t="str">
        <f t="shared" si="76"/>
        <v>No result</v>
      </c>
      <c r="O82" s="184">
        <f t="shared" si="77"/>
        <v>9999.9</v>
      </c>
      <c r="P82" s="185">
        <f t="shared" si="78"/>
        <v>9999.9</v>
      </c>
      <c r="Q82" s="185">
        <f t="shared" si="79"/>
        <v>9999.9</v>
      </c>
      <c r="R82" s="186" t="str">
        <f t="shared" si="80"/>
        <v> </v>
      </c>
      <c r="S82" s="186" t="str">
        <f t="shared" si="81"/>
        <v> </v>
      </c>
      <c r="T82" s="186" t="str">
        <f t="shared" si="82"/>
        <v> </v>
      </c>
      <c r="U82" s="202"/>
    </row>
    <row r="83" spans="1:21" s="161" customFormat="1" ht="15" customHeight="1" hidden="1">
      <c r="A83" s="173">
        <f t="shared" si="70"/>
      </c>
      <c r="B83" s="175"/>
      <c r="C83" s="169" t="e">
        <f>IF(VLOOKUP(B83,'Sprint Startlist'!B:E,4,FALSE)="",VLOOKUP(B83,'Sprint Startlist'!B:E,3,FALSE),CONCATENATE(VLOOKUP(B83,'Sprint Startlist'!B:E,3,FALSE)," / ",VLOOKUP(B83,'Sprint Startlist'!B:E,4,FALSE)))</f>
        <v>#N/A</v>
      </c>
      <c r="D83" s="195" t="e">
        <f>VLOOKUP(B83,'Sprint Startlist'!B:H,7,FALSE)</f>
        <v>#N/A</v>
      </c>
      <c r="E83" s="192" t="e">
        <f>TRIM(IF(ISERROR(VLOOKUP(B83,RallyResults!B:I,$F$1,FALSE)),IF(VLOOKUP(B83,Sprinters!A:E,3,FALSE)="",$E$1,VLOOKUP(B83,Sprinters!A:E,3,FALSE)),IF(VLOOKUP(B83,RallyResults!B:I,$F$1,FALSE)="",$E$1,VLOOKUP(B83,RallyResults!B:I,$F$1,FALSE))))</f>
        <v>#N/A</v>
      </c>
      <c r="F83" s="180" t="str">
        <f t="shared" si="71"/>
        <v> </v>
      </c>
      <c r="G83" s="168" t="str">
        <f t="shared" si="83"/>
        <v> </v>
      </c>
      <c r="H83" s="193" t="e">
        <f>IF(ISERROR(VLOOKUP(B83,RallyResults!B:I,$I$1,FALSE)),IF(VLOOKUP(B83,Sprinters!A:E,4,FALSE)="",$H$1,VLOOKUP(B83,Sprinters!A:E,4,FALSE)),IF(VLOOKUP(B83,RallyResults!B:I,$I$1,FALSE)="",$H$1,VLOOKUP(B83,RallyResults!B:I,$I$1,FALSE)))</f>
        <v>#N/A</v>
      </c>
      <c r="I83" s="180" t="str">
        <f t="shared" si="72"/>
        <v> </v>
      </c>
      <c r="J83" s="168" t="str">
        <f t="shared" si="73"/>
        <v> </v>
      </c>
      <c r="K83" s="193" t="e">
        <f>IF(ISERROR(VLOOKUP(B83,RallyResults!B:I,$L$1,FALSE)),IF(VLOOKUP(B83,Sprinters!A:E,5,FALSE)="",$K$1,VLOOKUP(B83,Sprinters!A:E,5,FALSE)),IF(VLOOKUP(B83,RallyResults!B:I,$L$1,FALSE)="",$K$1,VLOOKUP(B83,RallyResults!B:I,$L$1,FALSE)))</f>
        <v>#N/A</v>
      </c>
      <c r="L83" s="180" t="str">
        <f t="shared" si="74"/>
        <v> </v>
      </c>
      <c r="M83" s="168" t="str">
        <f t="shared" si="75"/>
        <v> </v>
      </c>
      <c r="N83" s="191" t="str">
        <f t="shared" si="76"/>
        <v>No result</v>
      </c>
      <c r="O83" s="184">
        <f t="shared" si="77"/>
        <v>9999.9</v>
      </c>
      <c r="P83" s="185">
        <f t="shared" si="78"/>
        <v>9999.9</v>
      </c>
      <c r="Q83" s="185">
        <f t="shared" si="79"/>
        <v>9999.9</v>
      </c>
      <c r="R83" s="186" t="str">
        <f t="shared" si="80"/>
        <v> </v>
      </c>
      <c r="S83" s="186" t="str">
        <f t="shared" si="81"/>
        <v> </v>
      </c>
      <c r="T83" s="186" t="str">
        <f t="shared" si="82"/>
        <v> </v>
      </c>
      <c r="U83" s="202"/>
    </row>
    <row r="84" spans="1:21" s="161" customFormat="1" ht="15" customHeight="1" hidden="1">
      <c r="A84" s="173">
        <f t="shared" si="70"/>
      </c>
      <c r="B84" s="175"/>
      <c r="C84" s="169" t="e">
        <f>IF(VLOOKUP(B84,'Sprint Startlist'!B:E,4,FALSE)="",VLOOKUP(B84,'Sprint Startlist'!B:E,3,FALSE),CONCATENATE(VLOOKUP(B84,'Sprint Startlist'!B:E,3,FALSE)," / ",VLOOKUP(B84,'Sprint Startlist'!B:E,4,FALSE)))</f>
        <v>#N/A</v>
      </c>
      <c r="D84" s="195" t="e">
        <f>VLOOKUP(B84,'Sprint Startlist'!B:H,7,FALSE)</f>
        <v>#N/A</v>
      </c>
      <c r="E84" s="192" t="e">
        <f>TRIM(IF(ISERROR(VLOOKUP(B84,RallyResults!B:I,$F$1,FALSE)),IF(VLOOKUP(B84,Sprinters!A:E,3,FALSE)="",$E$1,VLOOKUP(B84,Sprinters!A:E,3,FALSE)),IF(VLOOKUP(B84,RallyResults!B:I,$F$1,FALSE)="",$E$1,VLOOKUP(B84,RallyResults!B:I,$F$1,FALSE))))</f>
        <v>#N/A</v>
      </c>
      <c r="F84" s="180" t="str">
        <f t="shared" si="71"/>
        <v> </v>
      </c>
      <c r="G84" s="168" t="str">
        <f t="shared" si="83"/>
        <v> </v>
      </c>
      <c r="H84" s="193" t="e">
        <f>IF(ISERROR(VLOOKUP(B84,RallyResults!B:I,$I$1,FALSE)),IF(VLOOKUP(B84,Sprinters!A:E,4,FALSE)="",$H$1,VLOOKUP(B84,Sprinters!A:E,4,FALSE)),IF(VLOOKUP(B84,RallyResults!B:I,$I$1,FALSE)="",$H$1,VLOOKUP(B84,RallyResults!B:I,$I$1,FALSE)))</f>
        <v>#N/A</v>
      </c>
      <c r="I84" s="180" t="str">
        <f t="shared" si="72"/>
        <v> </v>
      </c>
      <c r="J84" s="168" t="str">
        <f t="shared" si="73"/>
        <v> </v>
      </c>
      <c r="K84" s="193" t="e">
        <f>IF(ISERROR(VLOOKUP(B84,RallyResults!B:I,$L$1,FALSE)),IF(VLOOKUP(B84,Sprinters!A:E,5,FALSE)="",$K$1,VLOOKUP(B84,Sprinters!A:E,5,FALSE)),IF(VLOOKUP(B84,RallyResults!B:I,$L$1,FALSE)="",$K$1,VLOOKUP(B84,RallyResults!B:I,$L$1,FALSE)))</f>
        <v>#N/A</v>
      </c>
      <c r="L84" s="180" t="str">
        <f t="shared" si="74"/>
        <v> </v>
      </c>
      <c r="M84" s="168" t="str">
        <f t="shared" si="75"/>
        <v> </v>
      </c>
      <c r="N84" s="191" t="str">
        <f t="shared" si="76"/>
        <v>No result</v>
      </c>
      <c r="O84" s="184">
        <f t="shared" si="77"/>
        <v>9999.9</v>
      </c>
      <c r="P84" s="185">
        <f t="shared" si="78"/>
        <v>9999.9</v>
      </c>
      <c r="Q84" s="185">
        <f t="shared" si="79"/>
        <v>9999.9</v>
      </c>
      <c r="R84" s="186" t="str">
        <f t="shared" si="80"/>
        <v> </v>
      </c>
      <c r="S84" s="186" t="str">
        <f t="shared" si="81"/>
        <v> </v>
      </c>
      <c r="T84" s="186" t="str">
        <f t="shared" si="82"/>
        <v> </v>
      </c>
      <c r="U84" s="202"/>
    </row>
    <row r="85" spans="1:21" s="161" customFormat="1" ht="15" customHeight="1" hidden="1">
      <c r="A85" s="173">
        <f t="shared" si="70"/>
      </c>
      <c r="B85" s="175"/>
      <c r="C85" s="169" t="e">
        <f>IF(VLOOKUP(B85,'Sprint Startlist'!B:E,4,FALSE)="",VLOOKUP(B85,'Sprint Startlist'!B:E,3,FALSE),CONCATENATE(VLOOKUP(B85,'Sprint Startlist'!B:E,3,FALSE)," / ",VLOOKUP(B85,'Sprint Startlist'!B:E,4,FALSE)))</f>
        <v>#N/A</v>
      </c>
      <c r="D85" s="195" t="e">
        <f>VLOOKUP(B85,'Sprint Startlist'!B:H,7,FALSE)</f>
        <v>#N/A</v>
      </c>
      <c r="E85" s="192" t="e">
        <f>TRIM(IF(ISERROR(VLOOKUP(B85,RallyResults!B:I,$F$1,FALSE)),IF(VLOOKUP(B85,Sprinters!A:E,3,FALSE)="",$E$1,VLOOKUP(B85,Sprinters!A:E,3,FALSE)),IF(VLOOKUP(B85,RallyResults!B:I,$F$1,FALSE)="",$E$1,VLOOKUP(B85,RallyResults!B:I,$F$1,FALSE))))</f>
        <v>#N/A</v>
      </c>
      <c r="F85" s="180" t="str">
        <f t="shared" si="71"/>
        <v> </v>
      </c>
      <c r="G85" s="168" t="str">
        <f t="shared" si="83"/>
        <v> </v>
      </c>
      <c r="H85" s="193" t="e">
        <f>IF(ISERROR(VLOOKUP(B85,RallyResults!B:I,$I$1,FALSE)),IF(VLOOKUP(B85,Sprinters!A:E,4,FALSE)="",$H$1,VLOOKUP(B85,Sprinters!A:E,4,FALSE)),IF(VLOOKUP(B85,RallyResults!B:I,$I$1,FALSE)="",$H$1,VLOOKUP(B85,RallyResults!B:I,$I$1,FALSE)))</f>
        <v>#N/A</v>
      </c>
      <c r="I85" s="180" t="str">
        <f t="shared" si="72"/>
        <v> </v>
      </c>
      <c r="J85" s="168" t="str">
        <f t="shared" si="73"/>
        <v> </v>
      </c>
      <c r="K85" s="193" t="e">
        <f>IF(ISERROR(VLOOKUP(B85,RallyResults!B:I,$L$1,FALSE)),IF(VLOOKUP(B85,Sprinters!A:E,5,FALSE)="",$K$1,VLOOKUP(B85,Sprinters!A:E,5,FALSE)),IF(VLOOKUP(B85,RallyResults!B:I,$L$1,FALSE)="",$K$1,VLOOKUP(B85,RallyResults!B:I,$L$1,FALSE)))</f>
        <v>#N/A</v>
      </c>
      <c r="L85" s="180" t="str">
        <f t="shared" si="74"/>
        <v> </v>
      </c>
      <c r="M85" s="168" t="str">
        <f t="shared" si="75"/>
        <v> </v>
      </c>
      <c r="N85" s="191" t="str">
        <f t="shared" si="76"/>
        <v>No result</v>
      </c>
      <c r="O85" s="184">
        <f t="shared" si="77"/>
        <v>9999.9</v>
      </c>
      <c r="P85" s="185">
        <f t="shared" si="78"/>
        <v>9999.9</v>
      </c>
      <c r="Q85" s="185">
        <f t="shared" si="79"/>
        <v>9999.9</v>
      </c>
      <c r="R85" s="186" t="str">
        <f t="shared" si="80"/>
        <v> </v>
      </c>
      <c r="S85" s="186" t="str">
        <f t="shared" si="81"/>
        <v> </v>
      </c>
      <c r="T85" s="186" t="str">
        <f t="shared" si="82"/>
        <v> </v>
      </c>
      <c r="U85" s="202"/>
    </row>
    <row r="86" spans="1:21" s="161" customFormat="1" ht="15" customHeight="1" hidden="1">
      <c r="A86" s="173">
        <f t="shared" si="70"/>
      </c>
      <c r="B86" s="175"/>
      <c r="C86" s="169" t="e">
        <f>IF(VLOOKUP(B86,'Sprint Startlist'!B:E,4,FALSE)="",VLOOKUP(B86,'Sprint Startlist'!B:E,3,FALSE),CONCATENATE(VLOOKUP(B86,'Sprint Startlist'!B:E,3,FALSE)," / ",VLOOKUP(B86,'Sprint Startlist'!B:E,4,FALSE)))</f>
        <v>#N/A</v>
      </c>
      <c r="D86" s="195" t="e">
        <f>VLOOKUP(B86,'Sprint Startlist'!B:H,7,FALSE)</f>
        <v>#N/A</v>
      </c>
      <c r="E86" s="192" t="e">
        <f>TRIM(IF(ISERROR(VLOOKUP(B86,RallyResults!B:I,$F$1,FALSE)),IF(VLOOKUP(B86,Sprinters!A:E,3,FALSE)="",$E$1,VLOOKUP(B86,Sprinters!A:E,3,FALSE)),IF(VLOOKUP(B86,RallyResults!B:I,$F$1,FALSE)="",$E$1,VLOOKUP(B86,RallyResults!B:I,$F$1,FALSE))))</f>
        <v>#N/A</v>
      </c>
      <c r="F86" s="180" t="str">
        <f t="shared" si="71"/>
        <v> </v>
      </c>
      <c r="G86" s="168" t="str">
        <f t="shared" si="83"/>
        <v> </v>
      </c>
      <c r="H86" s="193" t="e">
        <f>IF(ISERROR(VLOOKUP(B86,RallyResults!B:I,$I$1,FALSE)),IF(VLOOKUP(B86,Sprinters!A:E,4,FALSE)="",$H$1,VLOOKUP(B86,Sprinters!A:E,4,FALSE)),IF(VLOOKUP(B86,RallyResults!B:I,$I$1,FALSE)="",$H$1,VLOOKUP(B86,RallyResults!B:I,$I$1,FALSE)))</f>
        <v>#N/A</v>
      </c>
      <c r="I86" s="180" t="str">
        <f t="shared" si="72"/>
        <v> </v>
      </c>
      <c r="J86" s="168" t="str">
        <f t="shared" si="73"/>
        <v> </v>
      </c>
      <c r="K86" s="193" t="e">
        <f>IF(ISERROR(VLOOKUP(B86,RallyResults!B:I,$L$1,FALSE)),IF(VLOOKUP(B86,Sprinters!A:E,5,FALSE)="",$K$1,VLOOKUP(B86,Sprinters!A:E,5,FALSE)),IF(VLOOKUP(B86,RallyResults!B:I,$L$1,FALSE)="",$K$1,VLOOKUP(B86,RallyResults!B:I,$L$1,FALSE)))</f>
        <v>#N/A</v>
      </c>
      <c r="L86" s="180" t="str">
        <f t="shared" si="74"/>
        <v> </v>
      </c>
      <c r="M86" s="168" t="str">
        <f t="shared" si="75"/>
        <v> </v>
      </c>
      <c r="N86" s="191" t="str">
        <f t="shared" si="76"/>
        <v>No result</v>
      </c>
      <c r="O86" s="184">
        <f t="shared" si="77"/>
        <v>9999.9</v>
      </c>
      <c r="P86" s="185">
        <f t="shared" si="78"/>
        <v>9999.9</v>
      </c>
      <c r="Q86" s="185">
        <f t="shared" si="79"/>
        <v>9999.9</v>
      </c>
      <c r="R86" s="186" t="str">
        <f t="shared" si="80"/>
        <v> </v>
      </c>
      <c r="S86" s="186" t="str">
        <f t="shared" si="81"/>
        <v> </v>
      </c>
      <c r="T86" s="186" t="str">
        <f t="shared" si="82"/>
        <v> </v>
      </c>
      <c r="U86" s="202"/>
    </row>
    <row r="87" spans="1:21" s="161" customFormat="1" ht="15" customHeight="1" hidden="1">
      <c r="A87" s="173">
        <f t="shared" si="70"/>
      </c>
      <c r="B87" s="175"/>
      <c r="C87" s="169" t="e">
        <f>IF(VLOOKUP(B87,'Sprint Startlist'!B:E,4,FALSE)="",VLOOKUP(B87,'Sprint Startlist'!B:E,3,FALSE),CONCATENATE(VLOOKUP(B87,'Sprint Startlist'!B:E,3,FALSE)," / ",VLOOKUP(B87,'Sprint Startlist'!B:E,4,FALSE)))</f>
        <v>#N/A</v>
      </c>
      <c r="D87" s="195" t="e">
        <f>VLOOKUP(B87,'Sprint Startlist'!B:H,7,FALSE)</f>
        <v>#N/A</v>
      </c>
      <c r="E87" s="192" t="e">
        <f>TRIM(IF(ISERROR(VLOOKUP(B87,RallyResults!B:I,$F$1,FALSE)),IF(VLOOKUP(B87,Sprinters!A:E,3,FALSE)="",$E$1,VLOOKUP(B87,Sprinters!A:E,3,FALSE)),IF(VLOOKUP(B87,RallyResults!B:I,$F$1,FALSE)="",$E$1,VLOOKUP(B87,RallyResults!B:I,$F$1,FALSE))))</f>
        <v>#N/A</v>
      </c>
      <c r="F87" s="180" t="str">
        <f t="shared" si="71"/>
        <v> </v>
      </c>
      <c r="G87" s="168" t="str">
        <f t="shared" si="83"/>
        <v> </v>
      </c>
      <c r="H87" s="193" t="e">
        <f>IF(ISERROR(VLOOKUP(B87,RallyResults!B:I,$I$1,FALSE)),IF(VLOOKUP(B87,Sprinters!A:E,4,FALSE)="",$H$1,VLOOKUP(B87,Sprinters!A:E,4,FALSE)),IF(VLOOKUP(B87,RallyResults!B:I,$I$1,FALSE)="",$H$1,VLOOKUP(B87,RallyResults!B:I,$I$1,FALSE)))</f>
        <v>#N/A</v>
      </c>
      <c r="I87" s="180" t="str">
        <f t="shared" si="72"/>
        <v> </v>
      </c>
      <c r="J87" s="168" t="str">
        <f t="shared" si="73"/>
        <v> </v>
      </c>
      <c r="K87" s="193" t="e">
        <f>IF(ISERROR(VLOOKUP(B87,RallyResults!B:I,$L$1,FALSE)),IF(VLOOKUP(B87,Sprinters!A:E,5,FALSE)="",$K$1,VLOOKUP(B87,Sprinters!A:E,5,FALSE)),IF(VLOOKUP(B87,RallyResults!B:I,$L$1,FALSE)="",$K$1,VLOOKUP(B87,RallyResults!B:I,$L$1,FALSE)))</f>
        <v>#N/A</v>
      </c>
      <c r="L87" s="180" t="str">
        <f t="shared" si="74"/>
        <v> </v>
      </c>
      <c r="M87" s="168" t="str">
        <f t="shared" si="75"/>
        <v> </v>
      </c>
      <c r="N87" s="191" t="str">
        <f t="shared" si="76"/>
        <v>No result</v>
      </c>
      <c r="O87" s="184">
        <f t="shared" si="77"/>
        <v>9999.9</v>
      </c>
      <c r="P87" s="185">
        <f t="shared" si="78"/>
        <v>9999.9</v>
      </c>
      <c r="Q87" s="185">
        <f t="shared" si="79"/>
        <v>9999.9</v>
      </c>
      <c r="R87" s="186" t="str">
        <f t="shared" si="80"/>
        <v> </v>
      </c>
      <c r="S87" s="186" t="str">
        <f t="shared" si="81"/>
        <v> </v>
      </c>
      <c r="T87" s="186" t="str">
        <f t="shared" si="82"/>
        <v> </v>
      </c>
      <c r="U87" s="202"/>
    </row>
    <row r="88" spans="1:21" s="161" customFormat="1" ht="15" customHeight="1" hidden="1">
      <c r="A88" s="173">
        <f t="shared" si="70"/>
      </c>
      <c r="B88" s="175"/>
      <c r="C88" s="169" t="e">
        <f>IF(VLOOKUP(B88,'Sprint Startlist'!B:E,4,FALSE)="",VLOOKUP(B88,'Sprint Startlist'!B:E,3,FALSE),CONCATENATE(VLOOKUP(B88,'Sprint Startlist'!B:E,3,FALSE)," / ",VLOOKUP(B88,'Sprint Startlist'!B:E,4,FALSE)))</f>
        <v>#N/A</v>
      </c>
      <c r="D88" s="195" t="e">
        <f>VLOOKUP(B88,'Sprint Startlist'!B:H,7,FALSE)</f>
        <v>#N/A</v>
      </c>
      <c r="E88" s="192" t="e">
        <f>TRIM(IF(ISERROR(VLOOKUP(B88,RallyResults!B:I,$F$1,FALSE)),IF(VLOOKUP(B88,Sprinters!A:E,3,FALSE)="",$E$1,VLOOKUP(B88,Sprinters!A:E,3,FALSE)),IF(VLOOKUP(B88,RallyResults!B:I,$F$1,FALSE)="",$E$1,VLOOKUP(B88,RallyResults!B:I,$F$1,FALSE))))</f>
        <v>#N/A</v>
      </c>
      <c r="F88" s="180" t="str">
        <f t="shared" si="71"/>
        <v> </v>
      </c>
      <c r="G88" s="168" t="str">
        <f t="shared" si="83"/>
        <v> </v>
      </c>
      <c r="H88" s="193" t="e">
        <f>IF(ISERROR(VLOOKUP(B88,RallyResults!B:I,$I$1,FALSE)),IF(VLOOKUP(B88,Sprinters!A:E,4,FALSE)="",$H$1,VLOOKUP(B88,Sprinters!A:E,4,FALSE)),IF(VLOOKUP(B88,RallyResults!B:I,$I$1,FALSE)="",$H$1,VLOOKUP(B88,RallyResults!B:I,$I$1,FALSE)))</f>
        <v>#N/A</v>
      </c>
      <c r="I88" s="180" t="str">
        <f t="shared" si="72"/>
        <v> </v>
      </c>
      <c r="J88" s="168" t="str">
        <f t="shared" si="73"/>
        <v> </v>
      </c>
      <c r="K88" s="193" t="e">
        <f>IF(ISERROR(VLOOKUP(B88,RallyResults!B:I,$L$1,FALSE)),IF(VLOOKUP(B88,Sprinters!A:E,5,FALSE)="",$K$1,VLOOKUP(B88,Sprinters!A:E,5,FALSE)),IF(VLOOKUP(B88,RallyResults!B:I,$L$1,FALSE)="",$K$1,VLOOKUP(B88,RallyResults!B:I,$L$1,FALSE)))</f>
        <v>#N/A</v>
      </c>
      <c r="L88" s="180" t="str">
        <f t="shared" si="74"/>
        <v> </v>
      </c>
      <c r="M88" s="168" t="str">
        <f t="shared" si="75"/>
        <v> </v>
      </c>
      <c r="N88" s="191" t="str">
        <f t="shared" si="76"/>
        <v>No result</v>
      </c>
      <c r="O88" s="184">
        <f t="shared" si="77"/>
        <v>9999.9</v>
      </c>
      <c r="P88" s="185">
        <f t="shared" si="78"/>
        <v>9999.9</v>
      </c>
      <c r="Q88" s="185">
        <f t="shared" si="79"/>
        <v>9999.9</v>
      </c>
      <c r="R88" s="186" t="str">
        <f t="shared" si="80"/>
        <v> </v>
      </c>
      <c r="S88" s="186" t="str">
        <f t="shared" si="81"/>
        <v> </v>
      </c>
      <c r="T88" s="186" t="str">
        <f t="shared" si="82"/>
        <v> </v>
      </c>
      <c r="U88" s="202"/>
    </row>
    <row r="89" spans="1:21" s="161" customFormat="1" ht="15" customHeight="1" hidden="1">
      <c r="A89" s="173">
        <f t="shared" si="70"/>
      </c>
      <c r="B89" s="175"/>
      <c r="C89" s="169" t="e">
        <f>IF(VLOOKUP(B89,'Sprint Startlist'!B:E,4,FALSE)="",VLOOKUP(B89,'Sprint Startlist'!B:E,3,FALSE),CONCATENATE(VLOOKUP(B89,'Sprint Startlist'!B:E,3,FALSE)," / ",VLOOKUP(B89,'Sprint Startlist'!B:E,4,FALSE)))</f>
        <v>#N/A</v>
      </c>
      <c r="D89" s="195" t="e">
        <f>VLOOKUP(B89,'Sprint Startlist'!B:H,7,FALSE)</f>
        <v>#N/A</v>
      </c>
      <c r="E89" s="192" t="e">
        <f>TRIM(IF(ISERROR(VLOOKUP(B89,RallyResults!B:I,$F$1,FALSE)),IF(VLOOKUP(B89,Sprinters!A:E,3,FALSE)="",$E$1,VLOOKUP(B89,Sprinters!A:E,3,FALSE)),IF(VLOOKUP(B89,RallyResults!B:I,$F$1,FALSE)="",$E$1,VLOOKUP(B89,RallyResults!B:I,$F$1,FALSE))))</f>
        <v>#N/A</v>
      </c>
      <c r="F89" s="180" t="str">
        <f t="shared" si="71"/>
        <v> </v>
      </c>
      <c r="G89" s="168" t="str">
        <f t="shared" si="83"/>
        <v> </v>
      </c>
      <c r="H89" s="193" t="e">
        <f>IF(ISERROR(VLOOKUP(B89,RallyResults!B:I,$I$1,FALSE)),IF(VLOOKUP(B89,Sprinters!A:E,4,FALSE)="",$H$1,VLOOKUP(B89,Sprinters!A:E,4,FALSE)),IF(VLOOKUP(B89,RallyResults!B:I,$I$1,FALSE)="",$H$1,VLOOKUP(B89,RallyResults!B:I,$I$1,FALSE)))</f>
        <v>#N/A</v>
      </c>
      <c r="I89" s="180" t="str">
        <f t="shared" si="72"/>
        <v> </v>
      </c>
      <c r="J89" s="168" t="str">
        <f t="shared" si="73"/>
        <v> </v>
      </c>
      <c r="K89" s="193" t="e">
        <f>IF(ISERROR(VLOOKUP(B89,RallyResults!B:I,$L$1,FALSE)),IF(VLOOKUP(B89,Sprinters!A:E,5,FALSE)="",$K$1,VLOOKUP(B89,Sprinters!A:E,5,FALSE)),IF(VLOOKUP(B89,RallyResults!B:I,$L$1,FALSE)="",$K$1,VLOOKUP(B89,RallyResults!B:I,$L$1,FALSE)))</f>
        <v>#N/A</v>
      </c>
      <c r="L89" s="180" t="str">
        <f t="shared" si="74"/>
        <v> </v>
      </c>
      <c r="M89" s="168" t="str">
        <f t="shared" si="75"/>
        <v> </v>
      </c>
      <c r="N89" s="191" t="str">
        <f t="shared" si="76"/>
        <v>No result</v>
      </c>
      <c r="O89" s="184">
        <f t="shared" si="77"/>
        <v>9999.9</v>
      </c>
      <c r="P89" s="185">
        <f t="shared" si="78"/>
        <v>9999.9</v>
      </c>
      <c r="Q89" s="185">
        <f t="shared" si="79"/>
        <v>9999.9</v>
      </c>
      <c r="R89" s="186" t="str">
        <f t="shared" si="80"/>
        <v> </v>
      </c>
      <c r="S89" s="186" t="str">
        <f t="shared" si="81"/>
        <v> </v>
      </c>
      <c r="T89" s="186" t="str">
        <f t="shared" si="82"/>
        <v> </v>
      </c>
      <c r="U89" s="202"/>
    </row>
    <row r="90" spans="1:21" s="161" customFormat="1" ht="15" customHeight="1" hidden="1">
      <c r="A90" s="173">
        <f t="shared" si="70"/>
      </c>
      <c r="B90" s="175"/>
      <c r="C90" s="169" t="e">
        <f>IF(VLOOKUP(B90,'Sprint Startlist'!B:E,4,FALSE)="",VLOOKUP(B90,'Sprint Startlist'!B:E,3,FALSE),CONCATENATE(VLOOKUP(B90,'Sprint Startlist'!B:E,3,FALSE)," / ",VLOOKUP(B90,'Sprint Startlist'!B:E,4,FALSE)))</f>
        <v>#N/A</v>
      </c>
      <c r="D90" s="195" t="e">
        <f>VLOOKUP(B90,'Sprint Startlist'!B:H,7,FALSE)</f>
        <v>#N/A</v>
      </c>
      <c r="E90" s="192" t="e">
        <f>TRIM(IF(ISERROR(VLOOKUP(B90,RallyResults!B:I,$F$1,FALSE)),IF(VLOOKUP(B90,Sprinters!A:E,3,FALSE)="",$E$1,VLOOKUP(B90,Sprinters!A:E,3,FALSE)),IF(VLOOKUP(B90,RallyResults!B:I,$F$1,FALSE)="",$E$1,VLOOKUP(B90,RallyResults!B:I,$F$1,FALSE))))</f>
        <v>#N/A</v>
      </c>
      <c r="F90" s="180" t="str">
        <f t="shared" si="71"/>
        <v> </v>
      </c>
      <c r="G90" s="168" t="str">
        <f t="shared" si="83"/>
        <v> </v>
      </c>
      <c r="H90" s="193" t="e">
        <f>IF(ISERROR(VLOOKUP(B90,RallyResults!B:I,$I$1,FALSE)),IF(VLOOKUP(B90,Sprinters!A:E,4,FALSE)="",$H$1,VLOOKUP(B90,Sprinters!A:E,4,FALSE)),IF(VLOOKUP(B90,RallyResults!B:I,$I$1,FALSE)="",$H$1,VLOOKUP(B90,RallyResults!B:I,$I$1,FALSE)))</f>
        <v>#N/A</v>
      </c>
      <c r="I90" s="180" t="str">
        <f t="shared" si="72"/>
        <v> </v>
      </c>
      <c r="J90" s="168" t="str">
        <f t="shared" si="73"/>
        <v> </v>
      </c>
      <c r="K90" s="193" t="e">
        <f>IF(ISERROR(VLOOKUP(B90,RallyResults!B:I,$L$1,FALSE)),IF(VLOOKUP(B90,Sprinters!A:E,5,FALSE)="",$K$1,VLOOKUP(B90,Sprinters!A:E,5,FALSE)),IF(VLOOKUP(B90,RallyResults!B:I,$L$1,FALSE)="",$K$1,VLOOKUP(B90,RallyResults!B:I,$L$1,FALSE)))</f>
        <v>#N/A</v>
      </c>
      <c r="L90" s="180" t="str">
        <f t="shared" si="74"/>
        <v> </v>
      </c>
      <c r="M90" s="168" t="str">
        <f t="shared" si="75"/>
        <v> </v>
      </c>
      <c r="N90" s="191" t="str">
        <f t="shared" si="76"/>
        <v>No result</v>
      </c>
      <c r="O90" s="184">
        <f t="shared" si="77"/>
        <v>9999.9</v>
      </c>
      <c r="P90" s="185">
        <f t="shared" si="78"/>
        <v>9999.9</v>
      </c>
      <c r="Q90" s="185">
        <f t="shared" si="79"/>
        <v>9999.9</v>
      </c>
      <c r="R90" s="186" t="str">
        <f t="shared" si="80"/>
        <v> </v>
      </c>
      <c r="S90" s="186" t="str">
        <f t="shared" si="81"/>
        <v> </v>
      </c>
      <c r="T90" s="186" t="str">
        <f t="shared" si="82"/>
        <v> </v>
      </c>
      <c r="U90" s="202"/>
    </row>
    <row r="91" spans="1:21" s="161" customFormat="1" ht="15" customHeight="1" hidden="1">
      <c r="A91" s="173">
        <f t="shared" si="70"/>
      </c>
      <c r="B91" s="175"/>
      <c r="C91" s="169" t="e">
        <f>IF(VLOOKUP(B91,'Sprint Startlist'!B:E,4,FALSE)="",VLOOKUP(B91,'Sprint Startlist'!B:E,3,FALSE),CONCATENATE(VLOOKUP(B91,'Sprint Startlist'!B:E,3,FALSE)," / ",VLOOKUP(B91,'Sprint Startlist'!B:E,4,FALSE)))</f>
        <v>#N/A</v>
      </c>
      <c r="D91" s="195" t="e">
        <f>VLOOKUP(B91,'Sprint Startlist'!B:H,7,FALSE)</f>
        <v>#N/A</v>
      </c>
      <c r="E91" s="192" t="e">
        <f>TRIM(IF(ISERROR(VLOOKUP(B91,RallyResults!B:I,$F$1,FALSE)),IF(VLOOKUP(B91,Sprinters!A:E,3,FALSE)="",$E$1,VLOOKUP(B91,Sprinters!A:E,3,FALSE)),IF(VLOOKUP(B91,RallyResults!B:I,$F$1,FALSE)="",$E$1,VLOOKUP(B91,RallyResults!B:I,$F$1,FALSE))))</f>
        <v>#N/A</v>
      </c>
      <c r="F91" s="180" t="str">
        <f t="shared" si="71"/>
        <v> </v>
      </c>
      <c r="G91" s="168" t="str">
        <f t="shared" si="83"/>
        <v> </v>
      </c>
      <c r="H91" s="193" t="e">
        <f>IF(ISERROR(VLOOKUP(B91,RallyResults!B:I,$I$1,FALSE)),IF(VLOOKUP(B91,Sprinters!A:E,4,FALSE)="",$H$1,VLOOKUP(B91,Sprinters!A:E,4,FALSE)),IF(VLOOKUP(B91,RallyResults!B:I,$I$1,FALSE)="",$H$1,VLOOKUP(B91,RallyResults!B:I,$I$1,FALSE)))</f>
        <v>#N/A</v>
      </c>
      <c r="I91" s="180" t="str">
        <f t="shared" si="72"/>
        <v> </v>
      </c>
      <c r="J91" s="168" t="str">
        <f t="shared" si="73"/>
        <v> </v>
      </c>
      <c r="K91" s="193" t="e">
        <f>IF(ISERROR(VLOOKUP(B91,RallyResults!B:I,$L$1,FALSE)),IF(VLOOKUP(B91,Sprinters!A:E,5,FALSE)="",$K$1,VLOOKUP(B91,Sprinters!A:E,5,FALSE)),IF(VLOOKUP(B91,RallyResults!B:I,$L$1,FALSE)="",$K$1,VLOOKUP(B91,RallyResults!B:I,$L$1,FALSE)))</f>
        <v>#N/A</v>
      </c>
      <c r="L91" s="180" t="str">
        <f t="shared" si="74"/>
        <v> </v>
      </c>
      <c r="M91" s="168" t="str">
        <f t="shared" si="75"/>
        <v> </v>
      </c>
      <c r="N91" s="191" t="str">
        <f t="shared" si="76"/>
        <v>No result</v>
      </c>
      <c r="O91" s="184">
        <f t="shared" si="77"/>
        <v>9999.9</v>
      </c>
      <c r="P91" s="185">
        <f t="shared" si="78"/>
        <v>9999.9</v>
      </c>
      <c r="Q91" s="185">
        <f t="shared" si="79"/>
        <v>9999.9</v>
      </c>
      <c r="R91" s="186" t="str">
        <f t="shared" si="80"/>
        <v> </v>
      </c>
      <c r="S91" s="186" t="str">
        <f t="shared" si="81"/>
        <v> </v>
      </c>
      <c r="T91" s="186" t="str">
        <f t="shared" si="82"/>
        <v> </v>
      </c>
      <c r="U91" s="202"/>
    </row>
    <row r="92" spans="1:21" s="161" customFormat="1" ht="15" customHeight="1" hidden="1">
      <c r="A92" s="173">
        <f t="shared" si="70"/>
      </c>
      <c r="B92" s="175"/>
      <c r="C92" s="169" t="e">
        <f>IF(VLOOKUP(B92,'Sprint Startlist'!B:E,4,FALSE)="",VLOOKUP(B92,'Sprint Startlist'!B:E,3,FALSE),CONCATENATE(VLOOKUP(B92,'Sprint Startlist'!B:E,3,FALSE)," / ",VLOOKUP(B92,'Sprint Startlist'!B:E,4,FALSE)))</f>
        <v>#N/A</v>
      </c>
      <c r="D92" s="195" t="e">
        <f>VLOOKUP(B92,'Sprint Startlist'!B:H,7,FALSE)</f>
        <v>#N/A</v>
      </c>
      <c r="E92" s="192" t="e">
        <f>TRIM(IF(ISERROR(VLOOKUP(B92,RallyResults!B:I,$F$1,FALSE)),IF(VLOOKUP(B92,Sprinters!A:E,3,FALSE)="",$E$1,VLOOKUP(B92,Sprinters!A:E,3,FALSE)),IF(VLOOKUP(B92,RallyResults!B:I,$F$1,FALSE)="",$E$1,VLOOKUP(B92,RallyResults!B:I,$F$1,FALSE))))</f>
        <v>#N/A</v>
      </c>
      <c r="F92" s="180" t="str">
        <f t="shared" si="71"/>
        <v> </v>
      </c>
      <c r="G92" s="168" t="str">
        <f t="shared" si="83"/>
        <v> </v>
      </c>
      <c r="H92" s="193" t="e">
        <f>IF(ISERROR(VLOOKUP(B92,RallyResults!B:I,$I$1,FALSE)),IF(VLOOKUP(B92,Sprinters!A:E,4,FALSE)="",$H$1,VLOOKUP(B92,Sprinters!A:E,4,FALSE)),IF(VLOOKUP(B92,RallyResults!B:I,$I$1,FALSE)="",$H$1,VLOOKUP(B92,RallyResults!B:I,$I$1,FALSE)))</f>
        <v>#N/A</v>
      </c>
      <c r="I92" s="180" t="str">
        <f t="shared" si="72"/>
        <v> </v>
      </c>
      <c r="J92" s="168" t="str">
        <f t="shared" si="73"/>
        <v> </v>
      </c>
      <c r="K92" s="193" t="e">
        <f>IF(ISERROR(VLOOKUP(B92,RallyResults!B:I,$L$1,FALSE)),IF(VLOOKUP(B92,Sprinters!A:E,5,FALSE)="",$K$1,VLOOKUP(B92,Sprinters!A:E,5,FALSE)),IF(VLOOKUP(B92,RallyResults!B:I,$L$1,FALSE)="",$K$1,VLOOKUP(B92,RallyResults!B:I,$L$1,FALSE)))</f>
        <v>#N/A</v>
      </c>
      <c r="L92" s="180" t="str">
        <f t="shared" si="74"/>
        <v> </v>
      </c>
      <c r="M92" s="168" t="str">
        <f t="shared" si="75"/>
        <v> </v>
      </c>
      <c r="N92" s="191" t="str">
        <f t="shared" si="76"/>
        <v>No result</v>
      </c>
      <c r="O92" s="184">
        <f t="shared" si="77"/>
        <v>9999.9</v>
      </c>
      <c r="P92" s="185">
        <f t="shared" si="78"/>
        <v>9999.9</v>
      </c>
      <c r="Q92" s="185">
        <f t="shared" si="79"/>
        <v>9999.9</v>
      </c>
      <c r="R92" s="186" t="str">
        <f t="shared" si="80"/>
        <v> </v>
      </c>
      <c r="S92" s="186" t="str">
        <f t="shared" si="81"/>
        <v> </v>
      </c>
      <c r="T92" s="186" t="str">
        <f t="shared" si="82"/>
        <v> </v>
      </c>
      <c r="U92" s="202"/>
    </row>
    <row r="93" spans="1:21" s="161" customFormat="1" ht="15" customHeight="1" hidden="1">
      <c r="A93" s="173">
        <f t="shared" si="70"/>
      </c>
      <c r="B93" s="175"/>
      <c r="C93" s="169" t="e">
        <f>IF(VLOOKUP(B93,'Sprint Startlist'!B:E,4,FALSE)="",VLOOKUP(B93,'Sprint Startlist'!B:E,3,FALSE),CONCATENATE(VLOOKUP(B93,'Sprint Startlist'!B:E,3,FALSE)," / ",VLOOKUP(B93,'Sprint Startlist'!B:E,4,FALSE)))</f>
        <v>#N/A</v>
      </c>
      <c r="D93" s="195" t="e">
        <f>VLOOKUP(B93,'Sprint Startlist'!B:H,7,FALSE)</f>
        <v>#N/A</v>
      </c>
      <c r="E93" s="192" t="e">
        <f>TRIM(IF(ISERROR(VLOOKUP(B93,RallyResults!B:I,$F$1,FALSE)),IF(VLOOKUP(B93,Sprinters!A:E,3,FALSE)="",$E$1,VLOOKUP(B93,Sprinters!A:E,3,FALSE)),IF(VLOOKUP(B93,RallyResults!B:I,$F$1,FALSE)="",$E$1,VLOOKUP(B93,RallyResults!B:I,$F$1,FALSE))))</f>
        <v>#N/A</v>
      </c>
      <c r="F93" s="180" t="str">
        <f t="shared" si="71"/>
        <v> </v>
      </c>
      <c r="G93" s="168" t="str">
        <f t="shared" si="83"/>
        <v> </v>
      </c>
      <c r="H93" s="193" t="e">
        <f>IF(ISERROR(VLOOKUP(B93,RallyResults!B:I,$I$1,FALSE)),IF(VLOOKUP(B93,Sprinters!A:E,4,FALSE)="",$H$1,VLOOKUP(B93,Sprinters!A:E,4,FALSE)),IF(VLOOKUP(B93,RallyResults!B:I,$I$1,FALSE)="",$H$1,VLOOKUP(B93,RallyResults!B:I,$I$1,FALSE)))</f>
        <v>#N/A</v>
      </c>
      <c r="I93" s="180" t="str">
        <f t="shared" si="72"/>
        <v> </v>
      </c>
      <c r="J93" s="168" t="str">
        <f t="shared" si="73"/>
        <v> </v>
      </c>
      <c r="K93" s="193" t="e">
        <f>IF(ISERROR(VLOOKUP(B93,RallyResults!B:I,$L$1,FALSE)),IF(VLOOKUP(B93,Sprinters!A:E,5,FALSE)="",$K$1,VLOOKUP(B93,Sprinters!A:E,5,FALSE)),IF(VLOOKUP(B93,RallyResults!B:I,$L$1,FALSE)="",$K$1,VLOOKUP(B93,RallyResults!B:I,$L$1,FALSE)))</f>
        <v>#N/A</v>
      </c>
      <c r="L93" s="180" t="str">
        <f t="shared" si="74"/>
        <v> </v>
      </c>
      <c r="M93" s="168" t="str">
        <f t="shared" si="75"/>
        <v> </v>
      </c>
      <c r="N93" s="191" t="str">
        <f t="shared" si="76"/>
        <v>No result</v>
      </c>
      <c r="O93" s="184">
        <f t="shared" si="77"/>
        <v>9999.9</v>
      </c>
      <c r="P93" s="185">
        <f t="shared" si="78"/>
        <v>9999.9</v>
      </c>
      <c r="Q93" s="185">
        <f t="shared" si="79"/>
        <v>9999.9</v>
      </c>
      <c r="R93" s="186" t="str">
        <f t="shared" si="80"/>
        <v> </v>
      </c>
      <c r="S93" s="186" t="str">
        <f t="shared" si="81"/>
        <v> </v>
      </c>
      <c r="T93" s="186" t="str">
        <f t="shared" si="82"/>
        <v> </v>
      </c>
      <c r="U93" s="202"/>
    </row>
    <row r="94" spans="1:21" s="161" customFormat="1" ht="15" customHeight="1" hidden="1">
      <c r="A94" s="173">
        <f t="shared" si="70"/>
      </c>
      <c r="B94" s="175"/>
      <c r="C94" s="169" t="e">
        <f>IF(VLOOKUP(B94,'Sprint Startlist'!B:E,4,FALSE)="",VLOOKUP(B94,'Sprint Startlist'!B:E,3,FALSE),CONCATENATE(VLOOKUP(B94,'Sprint Startlist'!B:E,3,FALSE)," / ",VLOOKUP(B94,'Sprint Startlist'!B:E,4,FALSE)))</f>
        <v>#N/A</v>
      </c>
      <c r="D94" s="195" t="e">
        <f>VLOOKUP(B94,'Sprint Startlist'!B:H,7,FALSE)</f>
        <v>#N/A</v>
      </c>
      <c r="E94" s="192" t="e">
        <f>TRIM(IF(ISERROR(VLOOKUP(B94,RallyResults!B:I,$F$1,FALSE)),IF(VLOOKUP(B94,Sprinters!A:E,3,FALSE)="",$E$1,VLOOKUP(B94,Sprinters!A:E,3,FALSE)),IF(VLOOKUP(B94,RallyResults!B:I,$F$1,FALSE)="",$E$1,VLOOKUP(B94,RallyResults!B:I,$F$1,FALSE))))</f>
        <v>#N/A</v>
      </c>
      <c r="F94" s="180" t="str">
        <f t="shared" si="71"/>
        <v> </v>
      </c>
      <c r="G94" s="168" t="str">
        <f t="shared" si="83"/>
        <v> </v>
      </c>
      <c r="H94" s="193" t="e">
        <f>IF(ISERROR(VLOOKUP(B94,RallyResults!B:I,$I$1,FALSE)),IF(VLOOKUP(B94,Sprinters!A:E,4,FALSE)="",$H$1,VLOOKUP(B94,Sprinters!A:E,4,FALSE)),IF(VLOOKUP(B94,RallyResults!B:I,$I$1,FALSE)="",$H$1,VLOOKUP(B94,RallyResults!B:I,$I$1,FALSE)))</f>
        <v>#N/A</v>
      </c>
      <c r="I94" s="180" t="str">
        <f t="shared" si="72"/>
        <v> </v>
      </c>
      <c r="J94" s="168" t="str">
        <f t="shared" si="73"/>
        <v> </v>
      </c>
      <c r="K94" s="193" t="e">
        <f>IF(ISERROR(VLOOKUP(B94,RallyResults!B:I,$L$1,FALSE)),IF(VLOOKUP(B94,Sprinters!A:E,5,FALSE)="",$K$1,VLOOKUP(B94,Sprinters!A:E,5,FALSE)),IF(VLOOKUP(B94,RallyResults!B:I,$L$1,FALSE)="",$K$1,VLOOKUP(B94,RallyResults!B:I,$L$1,FALSE)))</f>
        <v>#N/A</v>
      </c>
      <c r="L94" s="180" t="str">
        <f t="shared" si="74"/>
        <v> </v>
      </c>
      <c r="M94" s="168" t="str">
        <f t="shared" si="75"/>
        <v> </v>
      </c>
      <c r="N94" s="191" t="str">
        <f t="shared" si="76"/>
        <v>No result</v>
      </c>
      <c r="O94" s="184">
        <f t="shared" si="77"/>
        <v>9999.9</v>
      </c>
      <c r="P94" s="185">
        <f t="shared" si="78"/>
        <v>9999.9</v>
      </c>
      <c r="Q94" s="185">
        <f t="shared" si="79"/>
        <v>9999.9</v>
      </c>
      <c r="R94" s="186" t="str">
        <f t="shared" si="80"/>
        <v> </v>
      </c>
      <c r="S94" s="186" t="str">
        <f t="shared" si="81"/>
        <v> </v>
      </c>
      <c r="T94" s="186" t="str">
        <f t="shared" si="82"/>
        <v> </v>
      </c>
      <c r="U94" s="202"/>
    </row>
    <row r="95" spans="1:21" s="161" customFormat="1" ht="15" customHeight="1" hidden="1">
      <c r="A95" s="173">
        <f t="shared" si="70"/>
      </c>
      <c r="B95" s="175"/>
      <c r="C95" s="169" t="e">
        <f>IF(VLOOKUP(B95,'Sprint Startlist'!B:E,4,FALSE)="",VLOOKUP(B95,'Sprint Startlist'!B:E,3,FALSE),CONCATENATE(VLOOKUP(B95,'Sprint Startlist'!B:E,3,FALSE)," / ",VLOOKUP(B95,'Sprint Startlist'!B:E,4,FALSE)))</f>
        <v>#N/A</v>
      </c>
      <c r="D95" s="195" t="e">
        <f>VLOOKUP(B95,'Sprint Startlist'!B:H,7,FALSE)</f>
        <v>#N/A</v>
      </c>
      <c r="E95" s="192" t="e">
        <f>TRIM(IF(ISERROR(VLOOKUP(B95,RallyResults!B:I,$F$1,FALSE)),IF(VLOOKUP(B95,Sprinters!A:E,3,FALSE)="",$E$1,VLOOKUP(B95,Sprinters!A:E,3,FALSE)),IF(VLOOKUP(B95,RallyResults!B:I,$F$1,FALSE)="",$E$1,VLOOKUP(B95,RallyResults!B:I,$F$1,FALSE))))</f>
        <v>#N/A</v>
      </c>
      <c r="F95" s="180" t="str">
        <f t="shared" si="71"/>
        <v> </v>
      </c>
      <c r="G95" s="168" t="str">
        <f t="shared" si="83"/>
        <v> </v>
      </c>
      <c r="H95" s="193" t="e">
        <f>IF(ISERROR(VLOOKUP(B95,RallyResults!B:I,$I$1,FALSE)),IF(VLOOKUP(B95,Sprinters!A:E,4,FALSE)="",$H$1,VLOOKUP(B95,Sprinters!A:E,4,FALSE)),IF(VLOOKUP(B95,RallyResults!B:I,$I$1,FALSE)="",$H$1,VLOOKUP(B95,RallyResults!B:I,$I$1,FALSE)))</f>
        <v>#N/A</v>
      </c>
      <c r="I95" s="180" t="str">
        <f t="shared" si="72"/>
        <v> </v>
      </c>
      <c r="J95" s="168" t="str">
        <f t="shared" si="73"/>
        <v> </v>
      </c>
      <c r="K95" s="193" t="e">
        <f>IF(ISERROR(VLOOKUP(B95,RallyResults!B:I,$L$1,FALSE)),IF(VLOOKUP(B95,Sprinters!A:E,5,FALSE)="",$K$1,VLOOKUP(B95,Sprinters!A:E,5,FALSE)),IF(VLOOKUP(B95,RallyResults!B:I,$L$1,FALSE)="",$K$1,VLOOKUP(B95,RallyResults!B:I,$L$1,FALSE)))</f>
        <v>#N/A</v>
      </c>
      <c r="L95" s="180" t="str">
        <f t="shared" si="74"/>
        <v> </v>
      </c>
      <c r="M95" s="168" t="str">
        <f t="shared" si="75"/>
        <v> </v>
      </c>
      <c r="N95" s="191" t="str">
        <f t="shared" si="76"/>
        <v>No result</v>
      </c>
      <c r="O95" s="184">
        <f t="shared" si="77"/>
        <v>9999.9</v>
      </c>
      <c r="P95" s="185">
        <f t="shared" si="78"/>
        <v>9999.9</v>
      </c>
      <c r="Q95" s="185">
        <f t="shared" si="79"/>
        <v>9999.9</v>
      </c>
      <c r="R95" s="186" t="str">
        <f t="shared" si="80"/>
        <v> </v>
      </c>
      <c r="S95" s="186" t="str">
        <f t="shared" si="81"/>
        <v> </v>
      </c>
      <c r="T95" s="186" t="str">
        <f t="shared" si="82"/>
        <v> </v>
      </c>
      <c r="U95" s="202"/>
    </row>
    <row r="96" spans="1:21" s="161" customFormat="1" ht="15" customHeight="1" hidden="1">
      <c r="A96" s="173">
        <f t="shared" si="70"/>
      </c>
      <c r="B96" s="175"/>
      <c r="C96" s="169" t="e">
        <f>IF(VLOOKUP(B96,'Sprint Startlist'!B:E,4,FALSE)="",VLOOKUP(B96,'Sprint Startlist'!B:E,3,FALSE),CONCATENATE(VLOOKUP(B96,'Sprint Startlist'!B:E,3,FALSE)," / ",VLOOKUP(B96,'Sprint Startlist'!B:E,4,FALSE)))</f>
        <v>#N/A</v>
      </c>
      <c r="D96" s="195" t="e">
        <f>VLOOKUP(B96,'Sprint Startlist'!B:H,7,FALSE)</f>
        <v>#N/A</v>
      </c>
      <c r="E96" s="192" t="e">
        <f>TRIM(IF(ISERROR(VLOOKUP(B96,RallyResults!B:I,$F$1,FALSE)),IF(VLOOKUP(B96,Sprinters!A:E,3,FALSE)="",$E$1,VLOOKUP(B96,Sprinters!A:E,3,FALSE)),IF(VLOOKUP(B96,RallyResults!B:I,$F$1,FALSE)="",$E$1,VLOOKUP(B96,RallyResults!B:I,$F$1,FALSE))))</f>
        <v>#N/A</v>
      </c>
      <c r="F96" s="180" t="str">
        <f t="shared" si="71"/>
        <v> </v>
      </c>
      <c r="G96" s="168" t="str">
        <f t="shared" si="83"/>
        <v> </v>
      </c>
      <c r="H96" s="193" t="e">
        <f>IF(ISERROR(VLOOKUP(B96,RallyResults!B:I,$I$1,FALSE)),IF(VLOOKUP(B96,Sprinters!A:E,4,FALSE)="",$H$1,VLOOKUP(B96,Sprinters!A:E,4,FALSE)),IF(VLOOKUP(B96,RallyResults!B:I,$I$1,FALSE)="",$H$1,VLOOKUP(B96,RallyResults!B:I,$I$1,FALSE)))</f>
        <v>#N/A</v>
      </c>
      <c r="I96" s="180" t="str">
        <f t="shared" si="72"/>
        <v> </v>
      </c>
      <c r="J96" s="168" t="str">
        <f t="shared" si="73"/>
        <v> </v>
      </c>
      <c r="K96" s="193" t="e">
        <f>IF(ISERROR(VLOOKUP(B96,RallyResults!B:I,$L$1,FALSE)),IF(VLOOKUP(B96,Sprinters!A:E,5,FALSE)="",$K$1,VLOOKUP(B96,Sprinters!A:E,5,FALSE)),IF(VLOOKUP(B96,RallyResults!B:I,$L$1,FALSE)="",$K$1,VLOOKUP(B96,RallyResults!B:I,$L$1,FALSE)))</f>
        <v>#N/A</v>
      </c>
      <c r="L96" s="180" t="str">
        <f t="shared" si="74"/>
        <v> </v>
      </c>
      <c r="M96" s="168" t="str">
        <f t="shared" si="75"/>
        <v> </v>
      </c>
      <c r="N96" s="191" t="str">
        <f t="shared" si="76"/>
        <v>No result</v>
      </c>
      <c r="O96" s="184">
        <f t="shared" si="77"/>
        <v>9999.9</v>
      </c>
      <c r="P96" s="185">
        <f t="shared" si="78"/>
        <v>9999.9</v>
      </c>
      <c r="Q96" s="185">
        <f t="shared" si="79"/>
        <v>9999.9</v>
      </c>
      <c r="R96" s="186" t="str">
        <f t="shared" si="80"/>
        <v> </v>
      </c>
      <c r="S96" s="186" t="str">
        <f t="shared" si="81"/>
        <v> </v>
      </c>
      <c r="T96" s="186" t="str">
        <f t="shared" si="82"/>
        <v> </v>
      </c>
      <c r="U96" s="202"/>
    </row>
    <row r="97" spans="1:21" s="161" customFormat="1" ht="15" customHeight="1" hidden="1">
      <c r="A97" s="173">
        <f t="shared" si="70"/>
      </c>
      <c r="B97" s="175"/>
      <c r="C97" s="169" t="e">
        <f>IF(VLOOKUP(B97,'Sprint Startlist'!B:E,4,FALSE)="",VLOOKUP(B97,'Sprint Startlist'!B:E,3,FALSE),CONCATENATE(VLOOKUP(B97,'Sprint Startlist'!B:E,3,FALSE)," / ",VLOOKUP(B97,'Sprint Startlist'!B:E,4,FALSE)))</f>
        <v>#N/A</v>
      </c>
      <c r="D97" s="195" t="e">
        <f>VLOOKUP(B97,'Sprint Startlist'!B:H,7,FALSE)</f>
        <v>#N/A</v>
      </c>
      <c r="E97" s="192" t="e">
        <f>TRIM(IF(ISERROR(VLOOKUP(B97,RallyResults!B:I,$F$1,FALSE)),IF(VLOOKUP(B97,Sprinters!A:E,3,FALSE)="",$E$1,VLOOKUP(B97,Sprinters!A:E,3,FALSE)),IF(VLOOKUP(B97,RallyResults!B:I,$F$1,FALSE)="",$E$1,VLOOKUP(B97,RallyResults!B:I,$F$1,FALSE))))</f>
        <v>#N/A</v>
      </c>
      <c r="F97" s="180" t="str">
        <f t="shared" si="71"/>
        <v> </v>
      </c>
      <c r="G97" s="168" t="str">
        <f t="shared" si="83"/>
        <v> </v>
      </c>
      <c r="H97" s="193" t="e">
        <f>IF(ISERROR(VLOOKUP(B97,RallyResults!B:I,$I$1,FALSE)),IF(VLOOKUP(B97,Sprinters!A:E,4,FALSE)="",$H$1,VLOOKUP(B97,Sprinters!A:E,4,FALSE)),IF(VLOOKUP(B97,RallyResults!B:I,$I$1,FALSE)="",$H$1,VLOOKUP(B97,RallyResults!B:I,$I$1,FALSE)))</f>
        <v>#N/A</v>
      </c>
      <c r="I97" s="180" t="str">
        <f t="shared" si="72"/>
        <v> </v>
      </c>
      <c r="J97" s="168" t="str">
        <f t="shared" si="73"/>
        <v> </v>
      </c>
      <c r="K97" s="193" t="e">
        <f>IF(ISERROR(VLOOKUP(B97,RallyResults!B:I,$L$1,FALSE)),IF(VLOOKUP(B97,Sprinters!A:E,5,FALSE)="",$K$1,VLOOKUP(B97,Sprinters!A:E,5,FALSE)),IF(VLOOKUP(B97,RallyResults!B:I,$L$1,FALSE)="",$K$1,VLOOKUP(B97,RallyResults!B:I,$L$1,FALSE)))</f>
        <v>#N/A</v>
      </c>
      <c r="L97" s="180" t="str">
        <f t="shared" si="74"/>
        <v> </v>
      </c>
      <c r="M97" s="168" t="str">
        <f t="shared" si="75"/>
        <v> </v>
      </c>
      <c r="N97" s="191" t="str">
        <f t="shared" si="76"/>
        <v>No result</v>
      </c>
      <c r="O97" s="184">
        <f t="shared" si="77"/>
        <v>9999.9</v>
      </c>
      <c r="P97" s="185">
        <f t="shared" si="78"/>
        <v>9999.9</v>
      </c>
      <c r="Q97" s="185">
        <f t="shared" si="79"/>
        <v>9999.9</v>
      </c>
      <c r="R97" s="186" t="str">
        <f t="shared" si="80"/>
        <v> </v>
      </c>
      <c r="S97" s="186" t="str">
        <f t="shared" si="81"/>
        <v> </v>
      </c>
      <c r="T97" s="186" t="str">
        <f t="shared" si="82"/>
        <v> </v>
      </c>
      <c r="U97" s="202"/>
    </row>
    <row r="98" spans="1:21" s="161" customFormat="1" ht="15" customHeight="1" hidden="1">
      <c r="A98" s="173">
        <f t="shared" si="70"/>
      </c>
      <c r="B98" s="175"/>
      <c r="C98" s="169" t="e">
        <f>IF(VLOOKUP(B98,'Sprint Startlist'!B:E,4,FALSE)="",VLOOKUP(B98,'Sprint Startlist'!B:E,3,FALSE),CONCATENATE(VLOOKUP(B98,'Sprint Startlist'!B:E,3,FALSE)," / ",VLOOKUP(B98,'Sprint Startlist'!B:E,4,FALSE)))</f>
        <v>#N/A</v>
      </c>
      <c r="D98" s="195" t="e">
        <f>VLOOKUP(B98,'Sprint Startlist'!B:H,7,FALSE)</f>
        <v>#N/A</v>
      </c>
      <c r="E98" s="192" t="e">
        <f>TRIM(IF(ISERROR(VLOOKUP(B98,RallyResults!B:I,$F$1,FALSE)),IF(VLOOKUP(B98,Sprinters!A:E,3,FALSE)="",$E$1,VLOOKUP(B98,Sprinters!A:E,3,FALSE)),IF(VLOOKUP(B98,RallyResults!B:I,$F$1,FALSE)="",$E$1,VLOOKUP(B98,RallyResults!B:I,$F$1,FALSE))))</f>
        <v>#N/A</v>
      </c>
      <c r="F98" s="180" t="str">
        <f t="shared" si="71"/>
        <v> </v>
      </c>
      <c r="G98" s="168" t="str">
        <f t="shared" si="83"/>
        <v> </v>
      </c>
      <c r="H98" s="193" t="e">
        <f>IF(ISERROR(VLOOKUP(B98,RallyResults!B:I,$I$1,FALSE)),IF(VLOOKUP(B98,Sprinters!A:E,4,FALSE)="",$H$1,VLOOKUP(B98,Sprinters!A:E,4,FALSE)),IF(VLOOKUP(B98,RallyResults!B:I,$I$1,FALSE)="",$H$1,VLOOKUP(B98,RallyResults!B:I,$I$1,FALSE)))</f>
        <v>#N/A</v>
      </c>
      <c r="I98" s="180" t="str">
        <f t="shared" si="72"/>
        <v> </v>
      </c>
      <c r="J98" s="168" t="str">
        <f t="shared" si="73"/>
        <v> </v>
      </c>
      <c r="K98" s="193" t="e">
        <f>IF(ISERROR(VLOOKUP(B98,RallyResults!B:I,$L$1,FALSE)),IF(VLOOKUP(B98,Sprinters!A:E,5,FALSE)="",$K$1,VLOOKUP(B98,Sprinters!A:E,5,FALSE)),IF(VLOOKUP(B98,RallyResults!B:I,$L$1,FALSE)="",$K$1,VLOOKUP(B98,RallyResults!B:I,$L$1,FALSE)))</f>
        <v>#N/A</v>
      </c>
      <c r="L98" s="180" t="str">
        <f t="shared" si="74"/>
        <v> </v>
      </c>
      <c r="M98" s="168" t="str">
        <f t="shared" si="75"/>
        <v> </v>
      </c>
      <c r="N98" s="191" t="str">
        <f t="shared" si="76"/>
        <v>No result</v>
      </c>
      <c r="O98" s="184">
        <f t="shared" si="77"/>
        <v>9999.9</v>
      </c>
      <c r="P98" s="185">
        <f t="shared" si="78"/>
        <v>9999.9</v>
      </c>
      <c r="Q98" s="185">
        <f t="shared" si="79"/>
        <v>9999.9</v>
      </c>
      <c r="R98" s="186" t="str">
        <f t="shared" si="80"/>
        <v> </v>
      </c>
      <c r="S98" s="186" t="str">
        <f t="shared" si="81"/>
        <v> </v>
      </c>
      <c r="T98" s="186" t="str">
        <f t="shared" si="82"/>
        <v> </v>
      </c>
      <c r="U98" s="202"/>
    </row>
    <row r="99" spans="1:21" s="161" customFormat="1" ht="14.25" customHeight="1" hidden="1">
      <c r="A99" s="199"/>
      <c r="B99" s="196"/>
      <c r="C99" s="197"/>
      <c r="D99" s="197"/>
      <c r="E99" s="198"/>
      <c r="F99" s="200"/>
      <c r="G99" s="198"/>
      <c r="H99" s="198"/>
      <c r="I99" s="198"/>
      <c r="J99" s="198"/>
      <c r="K99" s="198"/>
      <c r="L99" s="198"/>
      <c r="M99" s="198"/>
      <c r="N99" s="201"/>
      <c r="O99" s="204"/>
      <c r="P99" s="205"/>
      <c r="Q99" s="205"/>
      <c r="R99" s="205"/>
      <c r="S99" s="205"/>
      <c r="T99" s="205"/>
      <c r="U99" s="202"/>
    </row>
    <row r="100" spans="1:21" ht="14.25" customHeight="1">
      <c r="A100" s="171"/>
      <c r="B100" s="211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8.75" customHeight="1">
      <c r="A101" s="95" t="s">
        <v>153</v>
      </c>
      <c r="B101" s="209"/>
      <c r="C101" s="95" t="s">
        <v>279</v>
      </c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s="161" customFormat="1" ht="18" customHeight="1">
      <c r="A102" s="164" t="s">
        <v>11</v>
      </c>
      <c r="B102" s="210" t="s">
        <v>12</v>
      </c>
      <c r="C102" s="177" t="s">
        <v>13</v>
      </c>
      <c r="D102" s="178" t="s">
        <v>9</v>
      </c>
      <c r="E102" s="163" t="s">
        <v>149</v>
      </c>
      <c r="F102" s="179" t="s">
        <v>161</v>
      </c>
      <c r="G102" s="164" t="s">
        <v>148</v>
      </c>
      <c r="H102" s="163" t="s">
        <v>150</v>
      </c>
      <c r="I102" s="181" t="s">
        <v>162</v>
      </c>
      <c r="J102" s="166" t="s">
        <v>148</v>
      </c>
      <c r="K102" s="167" t="s">
        <v>151</v>
      </c>
      <c r="L102" s="182" t="s">
        <v>163</v>
      </c>
      <c r="M102" s="166" t="s">
        <v>148</v>
      </c>
      <c r="N102" s="166" t="s">
        <v>152</v>
      </c>
      <c r="O102" s="183" t="s">
        <v>155</v>
      </c>
      <c r="P102" s="183" t="s">
        <v>156</v>
      </c>
      <c r="Q102" s="183" t="s">
        <v>157</v>
      </c>
      <c r="R102" s="183" t="s">
        <v>159</v>
      </c>
      <c r="S102" s="183" t="s">
        <v>158</v>
      </c>
      <c r="T102" s="183" t="s">
        <v>160</v>
      </c>
      <c r="U102" s="202"/>
    </row>
    <row r="103" spans="1:21" s="161" customFormat="1" ht="15" customHeight="1">
      <c r="A103" s="173">
        <f>IF(N103=$N$1,"",IF(LEFT(A102,1)="P",1,A102+1))</f>
        <v>1</v>
      </c>
      <c r="B103" s="174">
        <v>5</v>
      </c>
      <c r="C103" s="169" t="str">
        <f>IF(VLOOKUP(B103,'Sprint Startlist'!B:E,4,FALSE)="",VLOOKUP(B103,'Sprint Startlist'!B:E,3,FALSE),CONCATENATE(VLOOKUP(B103,'Sprint Startlist'!B:E,3,FALSE)," / ",VLOOKUP(B103,'Sprint Startlist'!B:E,4,FALSE)))</f>
        <v>Sander Siniorg / Cristen Laos</v>
      </c>
      <c r="D103" s="195" t="str">
        <f>VLOOKUP(B103,'Sprint Startlist'!B:H,7,FALSE)</f>
        <v>Honda Civic Type-R</v>
      </c>
      <c r="E103" s="192" t="str">
        <f>TRIM(IF(ISERROR(VLOOKUP(B103,RallyResults!B:I,$F$1,FALSE)),IF(VLOOKUP(B103,Sprinters!A:E,3,FALSE)="",$E$1,VLOOKUP(B103,Sprinters!A:E,3,FALSE)),IF(VLOOKUP(B103,RallyResults!B:I,$F$1,FALSE)="",$E$1,VLOOKUP(B103,RallyResults!B:I,$F$1,FALSE))))</f>
        <v>4.36,8</v>
      </c>
      <c r="F103" s="180">
        <f>IF(ISERROR(FIND(".",E103)),$E$1,LEFT(E103,FIND(".",E103,1)-1)*60+RIGHT(E103,LEN(E103)-FIND(".",E103,1)))</f>
        <v>276.8</v>
      </c>
      <c r="G103" s="168">
        <f>IF(F103=$E$1,$E$1,RANK(F103,F$103:F$122,1))</f>
        <v>1</v>
      </c>
      <c r="H103" s="193" t="str">
        <f>IF(ISERROR(VLOOKUP(B103,RallyResults!B:I,$I$1,FALSE)),IF(VLOOKUP(B103,Sprinters!A:E,4,FALSE)="",$H$1,VLOOKUP(B103,Sprinters!A:E,4,FALSE)),IF(VLOOKUP(B103,RallyResults!B:I,$I$1,FALSE)="",$H$1,VLOOKUP(B103,RallyResults!B:I,$I$1,FALSE)))</f>
        <v> 4.42,4</v>
      </c>
      <c r="I103" s="180">
        <f>IF(ISERROR(FIND(".",H103)),$H$1,LEFT(H103,FIND(".",H103,1)-1)*60+RIGHT(H103,LEN(H103)-FIND(".",H103,1)))</f>
        <v>282.4</v>
      </c>
      <c r="J103" s="168">
        <f>IF(I103=$H$1,$H$1,RANK(I103,I$103:I$122,1))</f>
        <v>1</v>
      </c>
      <c r="K103" s="193" t="str">
        <f>IF(ISERROR(VLOOKUP(B103,RallyResults!B:I,$L$1,FALSE)),IF(VLOOKUP(B103,Sprinters!A:E,5,FALSE)="",$K$1,VLOOKUP(B103,Sprinters!A:E,5,FALSE)),IF(VLOOKUP(B103,RallyResults!B:I,$L$1,FALSE)="",$K$1,VLOOKUP(B103,RallyResults!B:I,$L$1,FALSE)))</f>
        <v> 4.54,8</v>
      </c>
      <c r="L103" s="180">
        <f>IF(ISERROR(FIND(".",K103)),$K$1,LEFT(K103,FIND(".",K103,1)-1)*60+RIGHT(K103,LEN(K103)-FIND(".",K103,1)))</f>
        <v>294.8</v>
      </c>
      <c r="M103" s="168">
        <f>IF(L103=$K$1,$K$1,RANK(L103,L$103:L$122,1))</f>
        <v>1</v>
      </c>
      <c r="N103" s="191">
        <f>IF(COUNT(G103,J103,M103)=3,G103+J103+M103-MAX(G103,J103,M103),IF(COUNT(G103,J103,M103)=2,IF(G103=$E$1,0,G103)+IF(J103=$H$1,0,J103)+IF(M103=$K$1,0,M103),$N$1))</f>
        <v>2</v>
      </c>
      <c r="O103" s="184">
        <f>IF(ISERROR(SMALL(R103:T103,1)),9999.9,SMALL(R103:T103,1))</f>
        <v>276.8</v>
      </c>
      <c r="P103" s="185">
        <f>IF(ISERROR(SMALL(R103:T103,2)),9999.9,SMALL(R103:T103,2))</f>
        <v>282.4</v>
      </c>
      <c r="Q103" s="185">
        <f>IF(ISERROR(SMALL(R103:T103,3)),9999.9,SMALL(R103:T103,3))</f>
        <v>294.8</v>
      </c>
      <c r="R103" s="186">
        <f>F103</f>
        <v>276.8</v>
      </c>
      <c r="S103" s="186">
        <f>I103</f>
        <v>282.4</v>
      </c>
      <c r="T103" s="186">
        <f>L103</f>
        <v>294.8</v>
      </c>
      <c r="U103" s="202"/>
    </row>
    <row r="104" spans="1:21" s="161" customFormat="1" ht="15" customHeight="1">
      <c r="A104" s="173">
        <f>IF(N104=$N$1,"",IF(LEFT(A103,1)="P",1,A103+1))</f>
      </c>
      <c r="B104" s="174">
        <v>23</v>
      </c>
      <c r="C104" s="169" t="str">
        <f>IF(VLOOKUP(B104,'Sprint Startlist'!B:E,4,FALSE)="",VLOOKUP(B104,'Sprint Startlist'!B:E,3,FALSE),CONCATENATE(VLOOKUP(B104,'Sprint Startlist'!B:E,3,FALSE)," / ",VLOOKUP(B104,'Sprint Startlist'!B:E,4,FALSE)))</f>
        <v>Karl Kruuda / Martin Järveoja</v>
      </c>
      <c r="D104" s="195" t="str">
        <f>VLOOKUP(B104,'Sprint Startlist'!B:H,7,FALSE)</f>
        <v>Ford Fiesta</v>
      </c>
      <c r="E104" s="192" t="str">
        <f>TRIM(IF(ISERROR(VLOOKUP(B104,RallyResults!B:I,$F$1,FALSE)),IF(VLOOKUP(B104,Sprinters!A:E,3,FALSE)="",$E$1,VLOOKUP(B104,Sprinters!A:E,3,FALSE)),IF(VLOOKUP(B104,RallyResults!B:I,$F$1,FALSE)="",$E$1,VLOOKUP(B104,RallyResults!B:I,$F$1,FALSE))))</f>
        <v>4.38,5</v>
      </c>
      <c r="F104" s="180">
        <f>IF(ISERROR(FIND(".",E104)),$E$1,LEFT(E104,FIND(".",E104,1)-1)*60+RIGHT(E104,LEN(E104)-FIND(".",E104,1)))</f>
        <v>278.5</v>
      </c>
      <c r="G104" s="168">
        <f>IF(F104=$E$1,$E$1,RANK(F104,F$103:F$122,1))</f>
        <v>2</v>
      </c>
      <c r="H104" s="193" t="str">
        <f>IF(ISERROR(VLOOKUP(B104,RallyResults!B:I,$I$1,FALSE)),IF(VLOOKUP(B104,Sprinters!A:E,4,FALSE)="",$H$1,VLOOKUP(B104,Sprinters!A:E,4,FALSE)),IF(VLOOKUP(B104,RallyResults!B:I,$I$1,FALSE)="",$H$1,VLOOKUP(B104,RallyResults!B:I,$I$1,FALSE)))</f>
        <v> </v>
      </c>
      <c r="I104" s="180" t="str">
        <f>IF(ISERROR(FIND(".",H104)),$H$1,LEFT(H104,FIND(".",H104,1)-1)*60+RIGHT(H104,LEN(H104)-FIND(".",H104,1)))</f>
        <v> </v>
      </c>
      <c r="J104" s="168" t="str">
        <f>IF(I104=$H$1,$H$1,RANK(I104,I$103:I$122,1))</f>
        <v> </v>
      </c>
      <c r="K104" s="193" t="str">
        <f>IF(ISERROR(VLOOKUP(B104,RallyResults!B:I,$L$1,FALSE)),IF(VLOOKUP(B104,Sprinters!A:E,5,FALSE)="",$K$1,VLOOKUP(B104,Sprinters!A:E,5,FALSE)),IF(VLOOKUP(B104,RallyResults!B:I,$L$1,FALSE)="",$K$1,VLOOKUP(B104,RallyResults!B:I,$L$1,FALSE)))</f>
        <v> </v>
      </c>
      <c r="L104" s="180" t="str">
        <f>IF(ISERROR(FIND(".",K104)),$K$1,LEFT(K104,FIND(".",K104,1)-1)*60+RIGHT(K104,LEN(K104)-FIND(".",K104,1)))</f>
        <v> </v>
      </c>
      <c r="M104" s="168" t="str">
        <f>IF(L104=$K$1,$K$1,RANK(L104,L$103:L$122,1))</f>
        <v> </v>
      </c>
      <c r="N104" s="191" t="str">
        <f>IF(COUNT(G104,J104,M104)=3,G104+J104+M104-MAX(G104,J104,M104),IF(COUNT(G104,J104,M104)=2,IF(G104=$E$1,0,G104)+IF(J104=$H$1,0,J104)+IF(M104=$K$1,0,M104),$N$1))</f>
        <v>No result</v>
      </c>
      <c r="O104" s="184">
        <f>IF(ISERROR(SMALL(R104:T104,1)),9999.9,SMALL(R104:T104,1))</f>
        <v>278.5</v>
      </c>
      <c r="P104" s="185">
        <f>IF(ISERROR(SMALL(R104:T104,2)),9999.9,SMALL(R104:T104,2))</f>
        <v>9999.9</v>
      </c>
      <c r="Q104" s="185">
        <f>IF(ISERROR(SMALL(R104:T104,3)),9999.9,SMALL(R104:T104,3))</f>
        <v>9999.9</v>
      </c>
      <c r="R104" s="186">
        <f>F104</f>
        <v>278.5</v>
      </c>
      <c r="S104" s="186" t="str">
        <f>I104</f>
        <v> </v>
      </c>
      <c r="T104" s="186" t="str">
        <f>L104</f>
        <v> </v>
      </c>
      <c r="U104" s="202"/>
    </row>
    <row r="105" spans="1:21" s="161" customFormat="1" ht="15" customHeight="1">
      <c r="A105" s="173">
        <f>IF(N105=$N$1,"",IF(LEFT(A104,1)="P",1,A104+1))</f>
      </c>
      <c r="B105" s="174">
        <v>29</v>
      </c>
      <c r="C105" s="169" t="str">
        <f>IF(VLOOKUP(B105,'Sprint Startlist'!B:E,4,FALSE)="",VLOOKUP(B105,'Sprint Startlist'!B:E,3,FALSE),CONCATENATE(VLOOKUP(B105,'Sprint Startlist'!B:E,3,FALSE)," / ",VLOOKUP(B105,'Sprint Startlist'!B:E,4,FALSE)))</f>
        <v>Valters Liepins / Janis Teteris</v>
      </c>
      <c r="D105" s="195" t="str">
        <f>VLOOKUP(B105,'Sprint Startlist'!B:H,7,FALSE)</f>
        <v>Renault Clio</v>
      </c>
      <c r="E105" s="192" t="str">
        <f>TRIM(IF(ISERROR(VLOOKUP(B105,RallyResults!B:I,$F$1,FALSE)),IF(VLOOKUP(B105,Sprinters!A:E,3,FALSE)="",$E$1,VLOOKUP(B105,Sprinters!A:E,3,FALSE)),IF(VLOOKUP(B105,RallyResults!B:I,$F$1,FALSE)="",$E$1,VLOOKUP(B105,RallyResults!B:I,$F$1,FALSE))))</f>
        <v>6.13,0</v>
      </c>
      <c r="F105" s="180">
        <f>IF(ISERROR(FIND(".",E105)),$E$1,LEFT(E105,FIND(".",E105,1)-1)*60+RIGHT(E105,LEN(E105)-FIND(".",E105,1)))</f>
        <v>373</v>
      </c>
      <c r="G105" s="168">
        <f>IF(F105=$E$1,$E$1,RANK(F105,F$103:F$122,1))</f>
        <v>3</v>
      </c>
      <c r="H105" s="193" t="str">
        <f>IF(ISERROR(VLOOKUP(B105,RallyResults!B:I,$I$1,FALSE)),IF(VLOOKUP(B105,Sprinters!A:E,4,FALSE)="",$H$1,VLOOKUP(B105,Sprinters!A:E,4,FALSE)),IF(VLOOKUP(B105,RallyResults!B:I,$I$1,FALSE)="",$H$1,VLOOKUP(B105,RallyResults!B:I,$I$1,FALSE)))</f>
        <v> </v>
      </c>
      <c r="I105" s="180" t="str">
        <f>IF(ISERROR(FIND(".",H105)),$H$1,LEFT(H105,FIND(".",H105,1)-1)*60+RIGHT(H105,LEN(H105)-FIND(".",H105,1)))</f>
        <v> </v>
      </c>
      <c r="J105" s="168" t="str">
        <f>IF(I105=$H$1,$H$1,RANK(I105,I$103:I$122,1))</f>
        <v> </v>
      </c>
      <c r="K105" s="193" t="str">
        <f>IF(ISERROR(VLOOKUP(B105,RallyResults!B:I,$L$1,FALSE)),IF(VLOOKUP(B105,Sprinters!A:E,5,FALSE)="",$K$1,VLOOKUP(B105,Sprinters!A:E,5,FALSE)),IF(VLOOKUP(B105,RallyResults!B:I,$L$1,FALSE)="",$K$1,VLOOKUP(B105,RallyResults!B:I,$L$1,FALSE)))</f>
        <v> </v>
      </c>
      <c r="L105" s="180" t="str">
        <f>IF(ISERROR(FIND(".",K105)),$K$1,LEFT(K105,FIND(".",K105,1)-1)*60+RIGHT(K105,LEN(K105)-FIND(".",K105,1)))</f>
        <v> </v>
      </c>
      <c r="M105" s="168" t="str">
        <f>IF(L105=$K$1,$K$1,RANK(L105,L$103:L$122,1))</f>
        <v> </v>
      </c>
      <c r="N105" s="191" t="str">
        <f>IF(COUNT(G105,J105,M105)=3,G105+J105+M105-MAX(G105,J105,M105),IF(COUNT(G105,J105,M105)=2,IF(G105=$E$1,0,G105)+IF(J105=$H$1,0,J105)+IF(M105=$K$1,0,M105),$N$1))</f>
        <v>No result</v>
      </c>
      <c r="O105" s="184">
        <f>IF(ISERROR(SMALL(R105:T105,1)),9999.9,SMALL(R105:T105,1))</f>
        <v>373</v>
      </c>
      <c r="P105" s="185">
        <f>IF(ISERROR(SMALL(R105:T105,2)),9999.9,SMALL(R105:T105,2))</f>
        <v>9999.9</v>
      </c>
      <c r="Q105" s="185">
        <f>IF(ISERROR(SMALL(R105:T105,3)),9999.9,SMALL(R105:T105,3))</f>
        <v>9999.9</v>
      </c>
      <c r="R105" s="186">
        <f>F105</f>
        <v>373</v>
      </c>
      <c r="S105" s="186" t="str">
        <f>I105</f>
        <v> </v>
      </c>
      <c r="T105" s="186" t="str">
        <f>L105</f>
        <v> </v>
      </c>
      <c r="U105" s="202"/>
    </row>
    <row r="106" spans="1:21" s="161" customFormat="1" ht="15" customHeight="1">
      <c r="A106" s="173">
        <f>IF(N106=$N$1,"",IF(LEFT(A105,1)="P",1,A105+1))</f>
      </c>
      <c r="B106" s="174">
        <v>41</v>
      </c>
      <c r="C106" s="169" t="str">
        <f>IF(VLOOKUP(B106,'Sprint Startlist'!B:E,4,FALSE)="",VLOOKUP(B106,'Sprint Startlist'!B:E,3,FALSE),CONCATENATE(VLOOKUP(B106,'Sprint Startlist'!B:E,3,FALSE)," / ",VLOOKUP(B106,'Sprint Startlist'!B:E,4,FALSE)))</f>
        <v>Girts Vitins / Janis Teteris</v>
      </c>
      <c r="D106" s="195" t="str">
        <f>VLOOKUP(B106,'Sprint Startlist'!B:H,7,FALSE)</f>
        <v>Renault Clio</v>
      </c>
      <c r="E106" s="192" t="str">
        <f>TRIM(IF(ISERROR(VLOOKUP(B106,RallyResults!B:I,$F$1,FALSE)),IF(VLOOKUP(B106,Sprinters!A:E,3,FALSE)="",$E$1,VLOOKUP(B106,Sprinters!A:E,3,FALSE)),IF(VLOOKUP(B106,RallyResults!B:I,$F$1,FALSE)="",$E$1,VLOOKUP(B106,RallyResults!B:I,$F$1,FALSE))))</f>
        <v>8.02,9</v>
      </c>
      <c r="F106" s="180">
        <f>IF(ISERROR(FIND(".",E106)),$E$1,LEFT(E106,FIND(".",E106,1)-1)*60+RIGHT(E106,LEN(E106)-FIND(".",E106,1)))</f>
        <v>482.9</v>
      </c>
      <c r="G106" s="168">
        <f>IF(F106=$E$1,$E$1,RANK(F106,F$103:F$122,1))</f>
        <v>4</v>
      </c>
      <c r="H106" s="193" t="str">
        <f>IF(ISERROR(VLOOKUP(B106,RallyResults!B:I,$I$1,FALSE)),IF(VLOOKUP(B106,Sprinters!A:E,4,FALSE)="",$H$1,VLOOKUP(B106,Sprinters!A:E,4,FALSE)),IF(VLOOKUP(B106,RallyResults!B:I,$I$1,FALSE)="",$H$1,VLOOKUP(B106,RallyResults!B:I,$I$1,FALSE)))</f>
        <v> </v>
      </c>
      <c r="I106" s="180" t="str">
        <f>IF(ISERROR(FIND(".",H106)),$H$1,LEFT(H106,FIND(".",H106,1)-1)*60+RIGHT(H106,LEN(H106)-FIND(".",H106,1)))</f>
        <v> </v>
      </c>
      <c r="J106" s="168" t="str">
        <f>IF(I106=$H$1,$H$1,RANK(I106,I$103:I$122,1))</f>
        <v> </v>
      </c>
      <c r="K106" s="193" t="str">
        <f>IF(ISERROR(VLOOKUP(B106,RallyResults!B:I,$L$1,FALSE)),IF(VLOOKUP(B106,Sprinters!A:E,5,FALSE)="",$K$1,VLOOKUP(B106,Sprinters!A:E,5,FALSE)),IF(VLOOKUP(B106,RallyResults!B:I,$L$1,FALSE)="",$K$1,VLOOKUP(B106,RallyResults!B:I,$L$1,FALSE)))</f>
        <v> </v>
      </c>
      <c r="L106" s="180" t="str">
        <f>IF(ISERROR(FIND(".",K106)),$K$1,LEFT(K106,FIND(".",K106,1)-1)*60+RIGHT(K106,LEN(K106)-FIND(".",K106,1)))</f>
        <v> </v>
      </c>
      <c r="M106" s="168" t="str">
        <f>IF(L106=$K$1,$K$1,RANK(L106,L$103:L$122,1))</f>
        <v> </v>
      </c>
      <c r="N106" s="191" t="str">
        <f>IF(COUNT(G106,J106,M106)=3,G106+J106+M106-MAX(G106,J106,M106),IF(COUNT(G106,J106,M106)=2,IF(G106=$E$1,0,G106)+IF(J106=$H$1,0,J106)+IF(M106=$K$1,0,M106),$N$1))</f>
        <v>No result</v>
      </c>
      <c r="O106" s="184">
        <f>IF(ISERROR(SMALL(R106:T106,1)),9999.9,SMALL(R106:T106,1))</f>
        <v>482.9</v>
      </c>
      <c r="P106" s="185">
        <f>IF(ISERROR(SMALL(R106:T106,2)),9999.9,SMALL(R106:T106,2))</f>
        <v>9999.9</v>
      </c>
      <c r="Q106" s="185">
        <f>IF(ISERROR(SMALL(R106:T106,3)),9999.9,SMALL(R106:T106,3))</f>
        <v>9999.9</v>
      </c>
      <c r="R106" s="186">
        <f>F106</f>
        <v>482.9</v>
      </c>
      <c r="S106" s="186" t="str">
        <f>I106</f>
        <v> </v>
      </c>
      <c r="T106" s="186" t="str">
        <f>L106</f>
        <v> </v>
      </c>
      <c r="U106" s="202"/>
    </row>
    <row r="107" spans="1:21" s="161" customFormat="1" ht="15" customHeight="1">
      <c r="A107" s="173">
        <f>IF(N107=$N$1,"",IF(LEFT(A106,1)="P",1,A106+1))</f>
      </c>
      <c r="B107" s="174">
        <v>2</v>
      </c>
      <c r="C107" s="169" t="str">
        <f>IF(VLOOKUP(B107,'Sprint Startlist'!B:E,4,FALSE)="",VLOOKUP(B107,'Sprint Startlist'!B:E,3,FALSE),CONCATENATE(VLOOKUP(B107,'Sprint Startlist'!B:E,3,FALSE)," / ",VLOOKUP(B107,'Sprint Startlist'!B:E,4,FALSE)))</f>
        <v>Allan Popov / Gabriel Müürsepp</v>
      </c>
      <c r="D107" s="195" t="str">
        <f>VLOOKUP(B107,'Sprint Startlist'!B:H,7,FALSE)</f>
        <v>Honda Civic Type-R</v>
      </c>
      <c r="E107" s="192">
        <f>TRIM(IF(ISERROR(VLOOKUP(B107,RallyResults!B:I,$F$1,FALSE)),IF(VLOOKUP(B107,Sprinters!A:E,3,FALSE)="",$E$1,VLOOKUP(B107,Sprinters!A:E,3,FALSE)),IF(VLOOKUP(B107,RallyResults!B:I,$F$1,FALSE)="",$E$1,VLOOKUP(B107,RallyResults!B:I,$F$1,FALSE))))</f>
      </c>
      <c r="F107" s="180" t="str">
        <f>IF(ISERROR(FIND(".",E107)),$E$1,LEFT(E107,FIND(".",E107,1)-1)*60+RIGHT(E107,LEN(E107)-FIND(".",E107,1)))</f>
        <v> </v>
      </c>
      <c r="G107" s="168" t="str">
        <f>IF(F107=$E$1,$E$1,RANK(F107,F$103:F$122,1))</f>
        <v> </v>
      </c>
      <c r="H107" s="193" t="str">
        <f>IF(ISERROR(VLOOKUP(B107,RallyResults!B:I,$I$1,FALSE)),IF(VLOOKUP(B107,Sprinters!A:E,4,FALSE)="",$H$1,VLOOKUP(B107,Sprinters!A:E,4,FALSE)),IF(VLOOKUP(B107,RallyResults!B:I,$I$1,FALSE)="",$H$1,VLOOKUP(B107,RallyResults!B:I,$I$1,FALSE)))</f>
        <v> </v>
      </c>
      <c r="I107" s="180" t="str">
        <f>IF(ISERROR(FIND(".",H107)),$H$1,LEFT(H107,FIND(".",H107,1)-1)*60+RIGHT(H107,LEN(H107)-FIND(".",H107,1)))</f>
        <v> </v>
      </c>
      <c r="J107" s="168" t="str">
        <f>IF(I107=$H$1,$H$1,RANK(I107,I$103:I$122,1))</f>
        <v> </v>
      </c>
      <c r="K107" s="193" t="str">
        <f>IF(ISERROR(VLOOKUP(B107,RallyResults!B:I,$L$1,FALSE)),IF(VLOOKUP(B107,Sprinters!A:E,5,FALSE)="",$K$1,VLOOKUP(B107,Sprinters!A:E,5,FALSE)),IF(VLOOKUP(B107,RallyResults!B:I,$L$1,FALSE)="",$K$1,VLOOKUP(B107,RallyResults!B:I,$L$1,FALSE)))</f>
        <v> </v>
      </c>
      <c r="L107" s="180" t="str">
        <f>IF(ISERROR(FIND(".",K107)),$K$1,LEFT(K107,FIND(".",K107,1)-1)*60+RIGHT(K107,LEN(K107)-FIND(".",K107,1)))</f>
        <v> </v>
      </c>
      <c r="M107" s="168" t="str">
        <f>IF(L107=$K$1,$K$1,RANK(L107,L$103:L$122,1))</f>
        <v> </v>
      </c>
      <c r="N107" s="191" t="str">
        <f>IF(COUNT(G107,J107,M107)=3,G107+J107+M107-MAX(G107,J107,M107),IF(COUNT(G107,J107,M107)=2,IF(G107=$E$1,0,G107)+IF(J107=$H$1,0,J107)+IF(M107=$K$1,0,M107),$N$1))</f>
        <v>No result</v>
      </c>
      <c r="O107" s="184">
        <f>IF(ISERROR(SMALL(R107:T107,1)),9999.9,SMALL(R107:T107,1))</f>
        <v>9999.9</v>
      </c>
      <c r="P107" s="185">
        <f>IF(ISERROR(SMALL(R107:T107,2)),9999.9,SMALL(R107:T107,2))</f>
        <v>9999.9</v>
      </c>
      <c r="Q107" s="185">
        <f>IF(ISERROR(SMALL(R107:T107,3)),9999.9,SMALL(R107:T107,3))</f>
        <v>9999.9</v>
      </c>
      <c r="R107" s="186" t="str">
        <f>F107</f>
        <v> </v>
      </c>
      <c r="S107" s="186" t="str">
        <f>I107</f>
        <v> </v>
      </c>
      <c r="T107" s="186" t="str">
        <f>L107</f>
        <v> </v>
      </c>
      <c r="U107" s="202"/>
    </row>
    <row r="108" spans="1:21" s="161" customFormat="1" ht="15" customHeight="1" hidden="1">
      <c r="A108" s="173">
        <f aca="true" t="shared" si="84" ref="A108:A122">IF(N108=$N$1,"",IF(LEFT(A107,1)="P",1,A107+1))</f>
      </c>
      <c r="B108" s="174"/>
      <c r="C108" s="169" t="e">
        <f>IF(VLOOKUP(B108,'Sprint Startlist'!B:E,4,FALSE)="",VLOOKUP(B108,'Sprint Startlist'!B:E,3,FALSE),CONCATENATE(VLOOKUP(B108,'Sprint Startlist'!B:E,3,FALSE)," / ",VLOOKUP(B108,'Sprint Startlist'!B:E,4,FALSE)))</f>
        <v>#N/A</v>
      </c>
      <c r="D108" s="195" t="e">
        <f>VLOOKUP(B108,'Sprint Startlist'!B:H,7,FALSE)</f>
        <v>#N/A</v>
      </c>
      <c r="E108" s="192" t="e">
        <f>TRIM(IF(ISERROR(VLOOKUP(B108,RallyResults!B:I,$F$1,FALSE)),IF(VLOOKUP(B108,Sprinters!A:E,3,FALSE)="",$E$1,VLOOKUP(B108,Sprinters!A:E,3,FALSE)),IF(VLOOKUP(B108,RallyResults!B:I,$F$1,FALSE)="",$E$1,VLOOKUP(B108,RallyResults!B:I,$F$1,FALSE))))</f>
        <v>#N/A</v>
      </c>
      <c r="F108" s="180" t="str">
        <f aca="true" t="shared" si="85" ref="F108:F122">IF(ISERROR(FIND(".",E108)),$E$1,LEFT(E108,FIND(".",E108,1)-1)*60+RIGHT(E108,LEN(E108)-FIND(".",E108,1)))</f>
        <v> </v>
      </c>
      <c r="G108" s="168" t="str">
        <f aca="true" t="shared" si="86" ref="G108:G122">IF(F108=$E$1,$E$1,RANK(F108,F$103:F$122,1))</f>
        <v> </v>
      </c>
      <c r="H108" s="193" t="e">
        <f>IF(ISERROR(VLOOKUP(B108,RallyResults!B:I,$I$1,FALSE)),IF(VLOOKUP(B108,Sprinters!A:E,4,FALSE)="",$H$1,VLOOKUP(B108,Sprinters!A:E,4,FALSE)),IF(VLOOKUP(B108,RallyResults!B:I,$I$1,FALSE)="",$H$1,VLOOKUP(B108,RallyResults!B:I,$I$1,FALSE)))</f>
        <v>#N/A</v>
      </c>
      <c r="I108" s="180" t="str">
        <f aca="true" t="shared" si="87" ref="I108:I122">IF(ISERROR(FIND(".",H108)),$H$1,LEFT(H108,FIND(".",H108,1)-1)*60+RIGHT(H108,LEN(H108)-FIND(".",H108,1)))</f>
        <v> </v>
      </c>
      <c r="J108" s="168" t="str">
        <f aca="true" t="shared" si="88" ref="J108:J122">IF(I108=$H$1,$H$1,RANK(I108,I$103:I$122,1))</f>
        <v> </v>
      </c>
      <c r="K108" s="193" t="e">
        <f>IF(ISERROR(VLOOKUP(B108,RallyResults!B:I,$L$1,FALSE)),IF(VLOOKUP(B108,Sprinters!A:E,5,FALSE)="",$K$1,VLOOKUP(B108,Sprinters!A:E,5,FALSE)),IF(VLOOKUP(B108,RallyResults!B:I,$L$1,FALSE)="",$K$1,VLOOKUP(B108,RallyResults!B:I,$L$1,FALSE)))</f>
        <v>#N/A</v>
      </c>
      <c r="L108" s="180" t="str">
        <f aca="true" t="shared" si="89" ref="L108:L122">IF(ISERROR(FIND(".",K108)),$K$1,LEFT(K108,FIND(".",K108,1)-1)*60+RIGHT(K108,LEN(K108)-FIND(".",K108,1)))</f>
        <v> </v>
      </c>
      <c r="M108" s="168" t="str">
        <f aca="true" t="shared" si="90" ref="M108:M122">IF(L108=$K$1,$K$1,RANK(L108,L$103:L$122,1))</f>
        <v> </v>
      </c>
      <c r="N108" s="191" t="str">
        <f aca="true" t="shared" si="91" ref="N108:N122">IF(COUNT(G108,J108,M108)=3,G108+J108+M108-MAX(G108,J108,M108),IF(COUNT(G108,J108,M108)=2,IF(G108=$E$1,0,G108)+IF(J108=$H$1,0,J108)+IF(M108=$K$1,0,M108),$N$1))</f>
        <v>No result</v>
      </c>
      <c r="O108" s="184">
        <f aca="true" t="shared" si="92" ref="O108:O122">IF(ISERROR(SMALL(R108:T108,1)),9999.9,SMALL(R108:T108,1))</f>
        <v>9999.9</v>
      </c>
      <c r="P108" s="185">
        <f aca="true" t="shared" si="93" ref="P108:P122">IF(ISERROR(SMALL(R108:T108,2)),9999.9,SMALL(R108:T108,2))</f>
        <v>9999.9</v>
      </c>
      <c r="Q108" s="185">
        <f aca="true" t="shared" si="94" ref="Q108:Q122">IF(ISERROR(SMALL(R108:T108,3)),9999.9,SMALL(R108:T108,3))</f>
        <v>9999.9</v>
      </c>
      <c r="R108" s="186" t="str">
        <f aca="true" t="shared" si="95" ref="R108:R122">F108</f>
        <v> </v>
      </c>
      <c r="S108" s="186" t="str">
        <f aca="true" t="shared" si="96" ref="S108:S122">I108</f>
        <v> </v>
      </c>
      <c r="T108" s="186" t="str">
        <f aca="true" t="shared" si="97" ref="T108:T122">L108</f>
        <v> </v>
      </c>
      <c r="U108" s="202"/>
    </row>
    <row r="109" spans="1:21" s="161" customFormat="1" ht="15" customHeight="1" hidden="1">
      <c r="A109" s="173">
        <f t="shared" si="84"/>
      </c>
      <c r="B109" s="174"/>
      <c r="C109" s="169" t="e">
        <f>IF(VLOOKUP(B109,'Sprint Startlist'!B:E,4,FALSE)="",VLOOKUP(B109,'Sprint Startlist'!B:E,3,FALSE),CONCATENATE(VLOOKUP(B109,'Sprint Startlist'!B:E,3,FALSE)," / ",VLOOKUP(B109,'Sprint Startlist'!B:E,4,FALSE)))</f>
        <v>#N/A</v>
      </c>
      <c r="D109" s="195" t="e">
        <f>VLOOKUP(B109,'Sprint Startlist'!B:H,7,FALSE)</f>
        <v>#N/A</v>
      </c>
      <c r="E109" s="192" t="e">
        <f>TRIM(IF(ISERROR(VLOOKUP(B109,RallyResults!B:I,$F$1,FALSE)),IF(VLOOKUP(B109,Sprinters!A:E,3,FALSE)="",$E$1,VLOOKUP(B109,Sprinters!A:E,3,FALSE)),IF(VLOOKUP(B109,RallyResults!B:I,$F$1,FALSE)="",$E$1,VLOOKUP(B109,RallyResults!B:I,$F$1,FALSE))))</f>
        <v>#N/A</v>
      </c>
      <c r="F109" s="180" t="str">
        <f t="shared" si="85"/>
        <v> </v>
      </c>
      <c r="G109" s="168" t="str">
        <f t="shared" si="86"/>
        <v> </v>
      </c>
      <c r="H109" s="193" t="e">
        <f>IF(ISERROR(VLOOKUP(B109,RallyResults!B:I,$I$1,FALSE)),IF(VLOOKUP(B109,Sprinters!A:E,4,FALSE)="",$H$1,VLOOKUP(B109,Sprinters!A:E,4,FALSE)),IF(VLOOKUP(B109,RallyResults!B:I,$I$1,FALSE)="",$H$1,VLOOKUP(B109,RallyResults!B:I,$I$1,FALSE)))</f>
        <v>#N/A</v>
      </c>
      <c r="I109" s="180" t="str">
        <f t="shared" si="87"/>
        <v> </v>
      </c>
      <c r="J109" s="168" t="str">
        <f t="shared" si="88"/>
        <v> </v>
      </c>
      <c r="K109" s="193" t="e">
        <f>IF(ISERROR(VLOOKUP(B109,RallyResults!B:I,$L$1,FALSE)),IF(VLOOKUP(B109,Sprinters!A:E,5,FALSE)="",$K$1,VLOOKUP(B109,Sprinters!A:E,5,FALSE)),IF(VLOOKUP(B109,RallyResults!B:I,$L$1,FALSE)="",$K$1,VLOOKUP(B109,RallyResults!B:I,$L$1,FALSE)))</f>
        <v>#N/A</v>
      </c>
      <c r="L109" s="180" t="str">
        <f t="shared" si="89"/>
        <v> </v>
      </c>
      <c r="M109" s="168" t="str">
        <f t="shared" si="90"/>
        <v> </v>
      </c>
      <c r="N109" s="191" t="str">
        <f t="shared" si="91"/>
        <v>No result</v>
      </c>
      <c r="O109" s="184">
        <f t="shared" si="92"/>
        <v>9999.9</v>
      </c>
      <c r="P109" s="185">
        <f t="shared" si="93"/>
        <v>9999.9</v>
      </c>
      <c r="Q109" s="185">
        <f t="shared" si="94"/>
        <v>9999.9</v>
      </c>
      <c r="R109" s="186" t="str">
        <f t="shared" si="95"/>
        <v> </v>
      </c>
      <c r="S109" s="186" t="str">
        <f t="shared" si="96"/>
        <v> </v>
      </c>
      <c r="T109" s="186" t="str">
        <f t="shared" si="97"/>
        <v> </v>
      </c>
      <c r="U109" s="202"/>
    </row>
    <row r="110" spans="1:21" s="161" customFormat="1" ht="15" customHeight="1" hidden="1">
      <c r="A110" s="173">
        <f t="shared" si="84"/>
      </c>
      <c r="B110" s="174"/>
      <c r="C110" s="169" t="e">
        <f>IF(VLOOKUP(B110,'Sprint Startlist'!B:E,4,FALSE)="",VLOOKUP(B110,'Sprint Startlist'!B:E,3,FALSE),CONCATENATE(VLOOKUP(B110,'Sprint Startlist'!B:E,3,FALSE)," / ",VLOOKUP(B110,'Sprint Startlist'!B:E,4,FALSE)))</f>
        <v>#N/A</v>
      </c>
      <c r="D110" s="195" t="e">
        <f>VLOOKUP(B110,'Sprint Startlist'!B:H,7,FALSE)</f>
        <v>#N/A</v>
      </c>
      <c r="E110" s="192" t="e">
        <f>TRIM(IF(ISERROR(VLOOKUP(B110,RallyResults!B:I,$F$1,FALSE)),IF(VLOOKUP(B110,Sprinters!A:E,3,FALSE)="",$E$1,VLOOKUP(B110,Sprinters!A:E,3,FALSE)),IF(VLOOKUP(B110,RallyResults!B:I,$F$1,FALSE)="",$E$1,VLOOKUP(B110,RallyResults!B:I,$F$1,FALSE))))</f>
        <v>#N/A</v>
      </c>
      <c r="F110" s="180" t="str">
        <f t="shared" si="85"/>
        <v> </v>
      </c>
      <c r="G110" s="168" t="str">
        <f t="shared" si="86"/>
        <v> </v>
      </c>
      <c r="H110" s="193" t="e">
        <f>IF(ISERROR(VLOOKUP(B110,RallyResults!B:I,$I$1,FALSE)),IF(VLOOKUP(B110,Sprinters!A:E,4,FALSE)="",$H$1,VLOOKUP(B110,Sprinters!A:E,4,FALSE)),IF(VLOOKUP(B110,RallyResults!B:I,$I$1,FALSE)="",$H$1,VLOOKUP(B110,RallyResults!B:I,$I$1,FALSE)))</f>
        <v>#N/A</v>
      </c>
      <c r="I110" s="180" t="str">
        <f t="shared" si="87"/>
        <v> </v>
      </c>
      <c r="J110" s="168" t="str">
        <f t="shared" si="88"/>
        <v> </v>
      </c>
      <c r="K110" s="193" t="e">
        <f>IF(ISERROR(VLOOKUP(B110,RallyResults!B:I,$L$1,FALSE)),IF(VLOOKUP(B110,Sprinters!A:E,5,FALSE)="",$K$1,VLOOKUP(B110,Sprinters!A:E,5,FALSE)),IF(VLOOKUP(B110,RallyResults!B:I,$L$1,FALSE)="",$K$1,VLOOKUP(B110,RallyResults!B:I,$L$1,FALSE)))</f>
        <v>#N/A</v>
      </c>
      <c r="L110" s="180" t="str">
        <f t="shared" si="89"/>
        <v> </v>
      </c>
      <c r="M110" s="168" t="str">
        <f t="shared" si="90"/>
        <v> </v>
      </c>
      <c r="N110" s="191" t="str">
        <f t="shared" si="91"/>
        <v>No result</v>
      </c>
      <c r="O110" s="184">
        <f t="shared" si="92"/>
        <v>9999.9</v>
      </c>
      <c r="P110" s="185">
        <f t="shared" si="93"/>
        <v>9999.9</v>
      </c>
      <c r="Q110" s="185">
        <f t="shared" si="94"/>
        <v>9999.9</v>
      </c>
      <c r="R110" s="186" t="str">
        <f t="shared" si="95"/>
        <v> </v>
      </c>
      <c r="S110" s="186" t="str">
        <f t="shared" si="96"/>
        <v> </v>
      </c>
      <c r="T110" s="186" t="str">
        <f t="shared" si="97"/>
        <v> </v>
      </c>
      <c r="U110" s="202"/>
    </row>
    <row r="111" spans="1:21" s="161" customFormat="1" ht="15" customHeight="1" hidden="1">
      <c r="A111" s="173">
        <f t="shared" si="84"/>
      </c>
      <c r="B111" s="174"/>
      <c r="C111" s="169" t="e">
        <f>IF(VLOOKUP(B111,'Sprint Startlist'!B:E,4,FALSE)="",VLOOKUP(B111,'Sprint Startlist'!B:E,3,FALSE),CONCATENATE(VLOOKUP(B111,'Sprint Startlist'!B:E,3,FALSE)," / ",VLOOKUP(B111,'Sprint Startlist'!B:E,4,FALSE)))</f>
        <v>#N/A</v>
      </c>
      <c r="D111" s="195" t="e">
        <f>VLOOKUP(B111,'Sprint Startlist'!B:H,7,FALSE)</f>
        <v>#N/A</v>
      </c>
      <c r="E111" s="192" t="e">
        <f>TRIM(IF(ISERROR(VLOOKUP(B111,RallyResults!B:I,$F$1,FALSE)),IF(VLOOKUP(B111,Sprinters!A:E,3,FALSE)="",$E$1,VLOOKUP(B111,Sprinters!A:E,3,FALSE)),IF(VLOOKUP(B111,RallyResults!B:I,$F$1,FALSE)="",$E$1,VLOOKUP(B111,RallyResults!B:I,$F$1,FALSE))))</f>
        <v>#N/A</v>
      </c>
      <c r="F111" s="180" t="str">
        <f t="shared" si="85"/>
        <v> </v>
      </c>
      <c r="G111" s="168" t="str">
        <f t="shared" si="86"/>
        <v> </v>
      </c>
      <c r="H111" s="193" t="e">
        <f>IF(ISERROR(VLOOKUP(B111,RallyResults!B:I,$I$1,FALSE)),IF(VLOOKUP(B111,Sprinters!A:E,4,FALSE)="",$H$1,VLOOKUP(B111,Sprinters!A:E,4,FALSE)),IF(VLOOKUP(B111,RallyResults!B:I,$I$1,FALSE)="",$H$1,VLOOKUP(B111,RallyResults!B:I,$I$1,FALSE)))</f>
        <v>#N/A</v>
      </c>
      <c r="I111" s="180" t="str">
        <f t="shared" si="87"/>
        <v> </v>
      </c>
      <c r="J111" s="168" t="str">
        <f t="shared" si="88"/>
        <v> </v>
      </c>
      <c r="K111" s="193" t="e">
        <f>IF(ISERROR(VLOOKUP(B111,RallyResults!B:I,$L$1,FALSE)),IF(VLOOKUP(B111,Sprinters!A:E,5,FALSE)="",$K$1,VLOOKUP(B111,Sprinters!A:E,5,FALSE)),IF(VLOOKUP(B111,RallyResults!B:I,$L$1,FALSE)="",$K$1,VLOOKUP(B111,RallyResults!B:I,$L$1,FALSE)))</f>
        <v>#N/A</v>
      </c>
      <c r="L111" s="180" t="str">
        <f t="shared" si="89"/>
        <v> </v>
      </c>
      <c r="M111" s="168" t="str">
        <f t="shared" si="90"/>
        <v> </v>
      </c>
      <c r="N111" s="191" t="str">
        <f t="shared" si="91"/>
        <v>No result</v>
      </c>
      <c r="O111" s="184">
        <f t="shared" si="92"/>
        <v>9999.9</v>
      </c>
      <c r="P111" s="185">
        <f t="shared" si="93"/>
        <v>9999.9</v>
      </c>
      <c r="Q111" s="185">
        <f t="shared" si="94"/>
        <v>9999.9</v>
      </c>
      <c r="R111" s="186" t="str">
        <f t="shared" si="95"/>
        <v> </v>
      </c>
      <c r="S111" s="186" t="str">
        <f t="shared" si="96"/>
        <v> </v>
      </c>
      <c r="T111" s="186" t="str">
        <f t="shared" si="97"/>
        <v> </v>
      </c>
      <c r="U111" s="202"/>
    </row>
    <row r="112" spans="1:21" s="161" customFormat="1" ht="15" customHeight="1" hidden="1">
      <c r="A112" s="173">
        <f t="shared" si="84"/>
      </c>
      <c r="B112" s="174"/>
      <c r="C112" s="169" t="e">
        <f>IF(VLOOKUP(B112,'Sprint Startlist'!B:E,4,FALSE)="",VLOOKUP(B112,'Sprint Startlist'!B:E,3,FALSE),CONCATENATE(VLOOKUP(B112,'Sprint Startlist'!B:E,3,FALSE)," / ",VLOOKUP(B112,'Sprint Startlist'!B:E,4,FALSE)))</f>
        <v>#N/A</v>
      </c>
      <c r="D112" s="195" t="e">
        <f>VLOOKUP(B112,'Sprint Startlist'!B:H,7,FALSE)</f>
        <v>#N/A</v>
      </c>
      <c r="E112" s="192" t="e">
        <f>TRIM(IF(ISERROR(VLOOKUP(B112,RallyResults!B:I,$F$1,FALSE)),IF(VLOOKUP(B112,Sprinters!A:E,3,FALSE)="",$E$1,VLOOKUP(B112,Sprinters!A:E,3,FALSE)),IF(VLOOKUP(B112,RallyResults!B:I,$F$1,FALSE)="",$E$1,VLOOKUP(B112,RallyResults!B:I,$F$1,FALSE))))</f>
        <v>#N/A</v>
      </c>
      <c r="F112" s="180" t="str">
        <f t="shared" si="85"/>
        <v> </v>
      </c>
      <c r="G112" s="168" t="str">
        <f t="shared" si="86"/>
        <v> </v>
      </c>
      <c r="H112" s="193" t="e">
        <f>IF(ISERROR(VLOOKUP(B112,RallyResults!B:I,$I$1,FALSE)),IF(VLOOKUP(B112,Sprinters!A:E,4,FALSE)="",$H$1,VLOOKUP(B112,Sprinters!A:E,4,FALSE)),IF(VLOOKUP(B112,RallyResults!B:I,$I$1,FALSE)="",$H$1,VLOOKUP(B112,RallyResults!B:I,$I$1,FALSE)))</f>
        <v>#N/A</v>
      </c>
      <c r="I112" s="180" t="str">
        <f t="shared" si="87"/>
        <v> </v>
      </c>
      <c r="J112" s="168" t="str">
        <f t="shared" si="88"/>
        <v> </v>
      </c>
      <c r="K112" s="193" t="e">
        <f>IF(ISERROR(VLOOKUP(B112,RallyResults!B:I,$L$1,FALSE)),IF(VLOOKUP(B112,Sprinters!A:E,5,FALSE)="",$K$1,VLOOKUP(B112,Sprinters!A:E,5,FALSE)),IF(VLOOKUP(B112,RallyResults!B:I,$L$1,FALSE)="",$K$1,VLOOKUP(B112,RallyResults!B:I,$L$1,FALSE)))</f>
        <v>#N/A</v>
      </c>
      <c r="L112" s="180" t="str">
        <f t="shared" si="89"/>
        <v> </v>
      </c>
      <c r="M112" s="168" t="str">
        <f t="shared" si="90"/>
        <v> </v>
      </c>
      <c r="N112" s="191" t="str">
        <f t="shared" si="91"/>
        <v>No result</v>
      </c>
      <c r="O112" s="184">
        <f t="shared" si="92"/>
        <v>9999.9</v>
      </c>
      <c r="P112" s="185">
        <f t="shared" si="93"/>
        <v>9999.9</v>
      </c>
      <c r="Q112" s="185">
        <f t="shared" si="94"/>
        <v>9999.9</v>
      </c>
      <c r="R112" s="186" t="str">
        <f t="shared" si="95"/>
        <v> </v>
      </c>
      <c r="S112" s="186" t="str">
        <f t="shared" si="96"/>
        <v> </v>
      </c>
      <c r="T112" s="186" t="str">
        <f t="shared" si="97"/>
        <v> </v>
      </c>
      <c r="U112" s="202"/>
    </row>
    <row r="113" spans="1:21" s="161" customFormat="1" ht="15" customHeight="1" hidden="1">
      <c r="A113" s="173">
        <f t="shared" si="84"/>
      </c>
      <c r="B113" s="174"/>
      <c r="C113" s="169" t="e">
        <f>IF(VLOOKUP(B113,'Sprint Startlist'!B:E,4,FALSE)="",VLOOKUP(B113,'Sprint Startlist'!B:E,3,FALSE),CONCATENATE(VLOOKUP(B113,'Sprint Startlist'!B:E,3,FALSE)," / ",VLOOKUP(B113,'Sprint Startlist'!B:E,4,FALSE)))</f>
        <v>#N/A</v>
      </c>
      <c r="D113" s="195" t="e">
        <f>VLOOKUP(B113,'Sprint Startlist'!B:H,7,FALSE)</f>
        <v>#N/A</v>
      </c>
      <c r="E113" s="192" t="e">
        <f>TRIM(IF(ISERROR(VLOOKUP(B113,RallyResults!B:I,$F$1,FALSE)),IF(VLOOKUP(B113,Sprinters!A:E,3,FALSE)="",$E$1,VLOOKUP(B113,Sprinters!A:E,3,FALSE)),IF(VLOOKUP(B113,RallyResults!B:I,$F$1,FALSE)="",$E$1,VLOOKUP(B113,RallyResults!B:I,$F$1,FALSE))))</f>
        <v>#N/A</v>
      </c>
      <c r="F113" s="180" t="str">
        <f t="shared" si="85"/>
        <v> </v>
      </c>
      <c r="G113" s="168" t="str">
        <f t="shared" si="86"/>
        <v> </v>
      </c>
      <c r="H113" s="193" t="e">
        <f>IF(ISERROR(VLOOKUP(B113,RallyResults!B:I,$I$1,FALSE)),IF(VLOOKUP(B113,Sprinters!A:E,4,FALSE)="",$H$1,VLOOKUP(B113,Sprinters!A:E,4,FALSE)),IF(VLOOKUP(B113,RallyResults!B:I,$I$1,FALSE)="",$H$1,VLOOKUP(B113,RallyResults!B:I,$I$1,FALSE)))</f>
        <v>#N/A</v>
      </c>
      <c r="I113" s="180" t="str">
        <f t="shared" si="87"/>
        <v> </v>
      </c>
      <c r="J113" s="168" t="str">
        <f t="shared" si="88"/>
        <v> </v>
      </c>
      <c r="K113" s="193" t="e">
        <f>IF(ISERROR(VLOOKUP(B113,RallyResults!B:I,$L$1,FALSE)),IF(VLOOKUP(B113,Sprinters!A:E,5,FALSE)="",$K$1,VLOOKUP(B113,Sprinters!A:E,5,FALSE)),IF(VLOOKUP(B113,RallyResults!B:I,$L$1,FALSE)="",$K$1,VLOOKUP(B113,RallyResults!B:I,$L$1,FALSE)))</f>
        <v>#N/A</v>
      </c>
      <c r="L113" s="180" t="str">
        <f t="shared" si="89"/>
        <v> </v>
      </c>
      <c r="M113" s="168" t="str">
        <f t="shared" si="90"/>
        <v> </v>
      </c>
      <c r="N113" s="191" t="str">
        <f t="shared" si="91"/>
        <v>No result</v>
      </c>
      <c r="O113" s="184">
        <f t="shared" si="92"/>
        <v>9999.9</v>
      </c>
      <c r="P113" s="185">
        <f t="shared" si="93"/>
        <v>9999.9</v>
      </c>
      <c r="Q113" s="185">
        <f t="shared" si="94"/>
        <v>9999.9</v>
      </c>
      <c r="R113" s="186" t="str">
        <f t="shared" si="95"/>
        <v> </v>
      </c>
      <c r="S113" s="186" t="str">
        <f t="shared" si="96"/>
        <v> </v>
      </c>
      <c r="T113" s="186" t="str">
        <f t="shared" si="97"/>
        <v> </v>
      </c>
      <c r="U113" s="202"/>
    </row>
    <row r="114" spans="1:21" s="161" customFormat="1" ht="15" customHeight="1" hidden="1">
      <c r="A114" s="173">
        <f t="shared" si="84"/>
      </c>
      <c r="B114" s="174"/>
      <c r="C114" s="169" t="e">
        <f>IF(VLOOKUP(B114,'Sprint Startlist'!B:E,4,FALSE)="",VLOOKUP(B114,'Sprint Startlist'!B:E,3,FALSE),CONCATENATE(VLOOKUP(B114,'Sprint Startlist'!B:E,3,FALSE)," / ",VLOOKUP(B114,'Sprint Startlist'!B:E,4,FALSE)))</f>
        <v>#N/A</v>
      </c>
      <c r="D114" s="195" t="e">
        <f>VLOOKUP(B114,'Sprint Startlist'!B:H,7,FALSE)</f>
        <v>#N/A</v>
      </c>
      <c r="E114" s="192" t="e">
        <f>TRIM(IF(ISERROR(VLOOKUP(B114,RallyResults!B:I,$F$1,FALSE)),IF(VLOOKUP(B114,Sprinters!A:E,3,FALSE)="",$E$1,VLOOKUP(B114,Sprinters!A:E,3,FALSE)),IF(VLOOKUP(B114,RallyResults!B:I,$F$1,FALSE)="",$E$1,VLOOKUP(B114,RallyResults!B:I,$F$1,FALSE))))</f>
        <v>#N/A</v>
      </c>
      <c r="F114" s="180" t="str">
        <f t="shared" si="85"/>
        <v> </v>
      </c>
      <c r="G114" s="168" t="str">
        <f t="shared" si="86"/>
        <v> </v>
      </c>
      <c r="H114" s="193" t="e">
        <f>IF(ISERROR(VLOOKUP(B114,RallyResults!B:I,$I$1,FALSE)),IF(VLOOKUP(B114,Sprinters!A:E,4,FALSE)="",$H$1,VLOOKUP(B114,Sprinters!A:E,4,FALSE)),IF(VLOOKUP(B114,RallyResults!B:I,$I$1,FALSE)="",$H$1,VLOOKUP(B114,RallyResults!B:I,$I$1,FALSE)))</f>
        <v>#N/A</v>
      </c>
      <c r="I114" s="180" t="str">
        <f t="shared" si="87"/>
        <v> </v>
      </c>
      <c r="J114" s="168" t="str">
        <f t="shared" si="88"/>
        <v> </v>
      </c>
      <c r="K114" s="193" t="e">
        <f>IF(ISERROR(VLOOKUP(B114,RallyResults!B:I,$L$1,FALSE)),IF(VLOOKUP(B114,Sprinters!A:E,5,FALSE)="",$K$1,VLOOKUP(B114,Sprinters!A:E,5,FALSE)),IF(VLOOKUP(B114,RallyResults!B:I,$L$1,FALSE)="",$K$1,VLOOKUP(B114,RallyResults!B:I,$L$1,FALSE)))</f>
        <v>#N/A</v>
      </c>
      <c r="L114" s="180" t="str">
        <f t="shared" si="89"/>
        <v> </v>
      </c>
      <c r="M114" s="168" t="str">
        <f t="shared" si="90"/>
        <v> </v>
      </c>
      <c r="N114" s="191" t="str">
        <f t="shared" si="91"/>
        <v>No result</v>
      </c>
      <c r="O114" s="184">
        <f t="shared" si="92"/>
        <v>9999.9</v>
      </c>
      <c r="P114" s="185">
        <f t="shared" si="93"/>
        <v>9999.9</v>
      </c>
      <c r="Q114" s="185">
        <f t="shared" si="94"/>
        <v>9999.9</v>
      </c>
      <c r="R114" s="186" t="str">
        <f t="shared" si="95"/>
        <v> </v>
      </c>
      <c r="S114" s="186" t="str">
        <f t="shared" si="96"/>
        <v> </v>
      </c>
      <c r="T114" s="186" t="str">
        <f t="shared" si="97"/>
        <v> </v>
      </c>
      <c r="U114" s="202"/>
    </row>
    <row r="115" spans="1:21" s="161" customFormat="1" ht="15" customHeight="1" hidden="1">
      <c r="A115" s="173">
        <f t="shared" si="84"/>
      </c>
      <c r="B115" s="174"/>
      <c r="C115" s="169" t="e">
        <f>IF(VLOOKUP(B115,'Sprint Startlist'!B:E,4,FALSE)="",VLOOKUP(B115,'Sprint Startlist'!B:E,3,FALSE),CONCATENATE(VLOOKUP(B115,'Sprint Startlist'!B:E,3,FALSE)," / ",VLOOKUP(B115,'Sprint Startlist'!B:E,4,FALSE)))</f>
        <v>#N/A</v>
      </c>
      <c r="D115" s="195" t="e">
        <f>VLOOKUP(B115,'Sprint Startlist'!B:H,7,FALSE)</f>
        <v>#N/A</v>
      </c>
      <c r="E115" s="192" t="e">
        <f>TRIM(IF(ISERROR(VLOOKUP(B115,RallyResults!B:I,$F$1,FALSE)),IF(VLOOKUP(B115,Sprinters!A:E,3,FALSE)="",$E$1,VLOOKUP(B115,Sprinters!A:E,3,FALSE)),IF(VLOOKUP(B115,RallyResults!B:I,$F$1,FALSE)="",$E$1,VLOOKUP(B115,RallyResults!B:I,$F$1,FALSE))))</f>
        <v>#N/A</v>
      </c>
      <c r="F115" s="180" t="str">
        <f t="shared" si="85"/>
        <v> </v>
      </c>
      <c r="G115" s="168" t="str">
        <f t="shared" si="86"/>
        <v> </v>
      </c>
      <c r="H115" s="193" t="e">
        <f>IF(ISERROR(VLOOKUP(B115,RallyResults!B:I,$I$1,FALSE)),IF(VLOOKUP(B115,Sprinters!A:E,4,FALSE)="",$H$1,VLOOKUP(B115,Sprinters!A:E,4,FALSE)),IF(VLOOKUP(B115,RallyResults!B:I,$I$1,FALSE)="",$H$1,VLOOKUP(B115,RallyResults!B:I,$I$1,FALSE)))</f>
        <v>#N/A</v>
      </c>
      <c r="I115" s="180" t="str">
        <f t="shared" si="87"/>
        <v> </v>
      </c>
      <c r="J115" s="168" t="str">
        <f t="shared" si="88"/>
        <v> </v>
      </c>
      <c r="K115" s="193" t="e">
        <f>IF(ISERROR(VLOOKUP(B115,RallyResults!B:I,$L$1,FALSE)),IF(VLOOKUP(B115,Sprinters!A:E,5,FALSE)="",$K$1,VLOOKUP(B115,Sprinters!A:E,5,FALSE)),IF(VLOOKUP(B115,RallyResults!B:I,$L$1,FALSE)="",$K$1,VLOOKUP(B115,RallyResults!B:I,$L$1,FALSE)))</f>
        <v>#N/A</v>
      </c>
      <c r="L115" s="180" t="str">
        <f t="shared" si="89"/>
        <v> </v>
      </c>
      <c r="M115" s="168" t="str">
        <f t="shared" si="90"/>
        <v> </v>
      </c>
      <c r="N115" s="191" t="str">
        <f t="shared" si="91"/>
        <v>No result</v>
      </c>
      <c r="O115" s="184">
        <f t="shared" si="92"/>
        <v>9999.9</v>
      </c>
      <c r="P115" s="185">
        <f t="shared" si="93"/>
        <v>9999.9</v>
      </c>
      <c r="Q115" s="185">
        <f t="shared" si="94"/>
        <v>9999.9</v>
      </c>
      <c r="R115" s="186" t="str">
        <f t="shared" si="95"/>
        <v> </v>
      </c>
      <c r="S115" s="186" t="str">
        <f t="shared" si="96"/>
        <v> </v>
      </c>
      <c r="T115" s="186" t="str">
        <f t="shared" si="97"/>
        <v> </v>
      </c>
      <c r="U115" s="202"/>
    </row>
    <row r="116" spans="1:21" s="161" customFormat="1" ht="15" customHeight="1" hidden="1">
      <c r="A116" s="173">
        <f t="shared" si="84"/>
      </c>
      <c r="B116" s="174"/>
      <c r="C116" s="169" t="e">
        <f>IF(VLOOKUP(B116,'Sprint Startlist'!B:E,4,FALSE)="",VLOOKUP(B116,'Sprint Startlist'!B:E,3,FALSE),CONCATENATE(VLOOKUP(B116,'Sprint Startlist'!B:E,3,FALSE)," / ",VLOOKUP(B116,'Sprint Startlist'!B:E,4,FALSE)))</f>
        <v>#N/A</v>
      </c>
      <c r="D116" s="195" t="e">
        <f>VLOOKUP(B116,'Sprint Startlist'!B:H,7,FALSE)</f>
        <v>#N/A</v>
      </c>
      <c r="E116" s="192" t="e">
        <f>TRIM(IF(ISERROR(VLOOKUP(B116,RallyResults!B:I,$F$1,FALSE)),IF(VLOOKUP(B116,Sprinters!A:E,3,FALSE)="",$E$1,VLOOKUP(B116,Sprinters!A:E,3,FALSE)),IF(VLOOKUP(B116,RallyResults!B:I,$F$1,FALSE)="",$E$1,VLOOKUP(B116,RallyResults!B:I,$F$1,FALSE))))</f>
        <v>#N/A</v>
      </c>
      <c r="F116" s="180" t="str">
        <f t="shared" si="85"/>
        <v> </v>
      </c>
      <c r="G116" s="168" t="str">
        <f t="shared" si="86"/>
        <v> </v>
      </c>
      <c r="H116" s="193" t="e">
        <f>IF(ISERROR(VLOOKUP(B116,RallyResults!B:I,$I$1,FALSE)),IF(VLOOKUP(B116,Sprinters!A:E,4,FALSE)="",$H$1,VLOOKUP(B116,Sprinters!A:E,4,FALSE)),IF(VLOOKUP(B116,RallyResults!B:I,$I$1,FALSE)="",$H$1,VLOOKUP(B116,RallyResults!B:I,$I$1,FALSE)))</f>
        <v>#N/A</v>
      </c>
      <c r="I116" s="180" t="str">
        <f t="shared" si="87"/>
        <v> </v>
      </c>
      <c r="J116" s="168" t="str">
        <f t="shared" si="88"/>
        <v> </v>
      </c>
      <c r="K116" s="193" t="e">
        <f>IF(ISERROR(VLOOKUP(B116,RallyResults!B:I,$L$1,FALSE)),IF(VLOOKUP(B116,Sprinters!A:E,5,FALSE)="",$K$1,VLOOKUP(B116,Sprinters!A:E,5,FALSE)),IF(VLOOKUP(B116,RallyResults!B:I,$L$1,FALSE)="",$K$1,VLOOKUP(B116,RallyResults!B:I,$L$1,FALSE)))</f>
        <v>#N/A</v>
      </c>
      <c r="L116" s="180" t="str">
        <f t="shared" si="89"/>
        <v> </v>
      </c>
      <c r="M116" s="168" t="str">
        <f t="shared" si="90"/>
        <v> </v>
      </c>
      <c r="N116" s="191" t="str">
        <f t="shared" si="91"/>
        <v>No result</v>
      </c>
      <c r="O116" s="184">
        <f t="shared" si="92"/>
        <v>9999.9</v>
      </c>
      <c r="P116" s="185">
        <f t="shared" si="93"/>
        <v>9999.9</v>
      </c>
      <c r="Q116" s="185">
        <f t="shared" si="94"/>
        <v>9999.9</v>
      </c>
      <c r="R116" s="186" t="str">
        <f t="shared" si="95"/>
        <v> </v>
      </c>
      <c r="S116" s="186" t="str">
        <f t="shared" si="96"/>
        <v> </v>
      </c>
      <c r="T116" s="186" t="str">
        <f t="shared" si="97"/>
        <v> </v>
      </c>
      <c r="U116" s="202"/>
    </row>
    <row r="117" spans="1:21" s="161" customFormat="1" ht="15" customHeight="1" hidden="1">
      <c r="A117" s="173">
        <f t="shared" si="84"/>
      </c>
      <c r="B117" s="174"/>
      <c r="C117" s="169" t="e">
        <f>IF(VLOOKUP(B117,'Sprint Startlist'!B:E,4,FALSE)="",VLOOKUP(B117,'Sprint Startlist'!B:E,3,FALSE),CONCATENATE(VLOOKUP(B117,'Sprint Startlist'!B:E,3,FALSE)," / ",VLOOKUP(B117,'Sprint Startlist'!B:E,4,FALSE)))</f>
        <v>#N/A</v>
      </c>
      <c r="D117" s="195" t="e">
        <f>VLOOKUP(B117,'Sprint Startlist'!B:H,7,FALSE)</f>
        <v>#N/A</v>
      </c>
      <c r="E117" s="192" t="e">
        <f>TRIM(IF(ISERROR(VLOOKUP(B117,RallyResults!B:I,$F$1,FALSE)),IF(VLOOKUP(B117,Sprinters!A:E,3,FALSE)="",$E$1,VLOOKUP(B117,Sprinters!A:E,3,FALSE)),IF(VLOOKUP(B117,RallyResults!B:I,$F$1,FALSE)="",$E$1,VLOOKUP(B117,RallyResults!B:I,$F$1,FALSE))))</f>
        <v>#N/A</v>
      </c>
      <c r="F117" s="180" t="str">
        <f t="shared" si="85"/>
        <v> </v>
      </c>
      <c r="G117" s="168" t="str">
        <f t="shared" si="86"/>
        <v> </v>
      </c>
      <c r="H117" s="193" t="e">
        <f>IF(ISERROR(VLOOKUP(B117,RallyResults!B:I,$I$1,FALSE)),IF(VLOOKUP(B117,Sprinters!A:E,4,FALSE)="",$H$1,VLOOKUP(B117,Sprinters!A:E,4,FALSE)),IF(VLOOKUP(B117,RallyResults!B:I,$I$1,FALSE)="",$H$1,VLOOKUP(B117,RallyResults!B:I,$I$1,FALSE)))</f>
        <v>#N/A</v>
      </c>
      <c r="I117" s="180" t="str">
        <f t="shared" si="87"/>
        <v> </v>
      </c>
      <c r="J117" s="168" t="str">
        <f t="shared" si="88"/>
        <v> </v>
      </c>
      <c r="K117" s="193" t="e">
        <f>IF(ISERROR(VLOOKUP(B117,RallyResults!B:I,$L$1,FALSE)),IF(VLOOKUP(B117,Sprinters!A:E,5,FALSE)="",$K$1,VLOOKUP(B117,Sprinters!A:E,5,FALSE)),IF(VLOOKUP(B117,RallyResults!B:I,$L$1,FALSE)="",$K$1,VLOOKUP(B117,RallyResults!B:I,$L$1,FALSE)))</f>
        <v>#N/A</v>
      </c>
      <c r="L117" s="180" t="str">
        <f t="shared" si="89"/>
        <v> </v>
      </c>
      <c r="M117" s="168" t="str">
        <f t="shared" si="90"/>
        <v> </v>
      </c>
      <c r="N117" s="191" t="str">
        <f t="shared" si="91"/>
        <v>No result</v>
      </c>
      <c r="O117" s="184">
        <f t="shared" si="92"/>
        <v>9999.9</v>
      </c>
      <c r="P117" s="185">
        <f t="shared" si="93"/>
        <v>9999.9</v>
      </c>
      <c r="Q117" s="185">
        <f t="shared" si="94"/>
        <v>9999.9</v>
      </c>
      <c r="R117" s="186" t="str">
        <f t="shared" si="95"/>
        <v> </v>
      </c>
      <c r="S117" s="186" t="str">
        <f t="shared" si="96"/>
        <v> </v>
      </c>
      <c r="T117" s="186" t="str">
        <f t="shared" si="97"/>
        <v> </v>
      </c>
      <c r="U117" s="202"/>
    </row>
    <row r="118" spans="1:21" s="161" customFormat="1" ht="15" customHeight="1" hidden="1">
      <c r="A118" s="173">
        <f t="shared" si="84"/>
      </c>
      <c r="B118" s="174"/>
      <c r="C118" s="169" t="e">
        <f>IF(VLOOKUP(B118,'Sprint Startlist'!B:E,4,FALSE)="",VLOOKUP(B118,'Sprint Startlist'!B:E,3,FALSE),CONCATENATE(VLOOKUP(B118,'Sprint Startlist'!B:E,3,FALSE)," / ",VLOOKUP(B118,'Sprint Startlist'!B:E,4,FALSE)))</f>
        <v>#N/A</v>
      </c>
      <c r="D118" s="195" t="e">
        <f>VLOOKUP(B118,'Sprint Startlist'!B:H,7,FALSE)</f>
        <v>#N/A</v>
      </c>
      <c r="E118" s="192" t="e">
        <f>TRIM(IF(ISERROR(VLOOKUP(B118,RallyResults!B:I,$F$1,FALSE)),IF(VLOOKUP(B118,Sprinters!A:E,3,FALSE)="",$E$1,VLOOKUP(B118,Sprinters!A:E,3,FALSE)),IF(VLOOKUP(B118,RallyResults!B:I,$F$1,FALSE)="",$E$1,VLOOKUP(B118,RallyResults!B:I,$F$1,FALSE))))</f>
        <v>#N/A</v>
      </c>
      <c r="F118" s="180" t="str">
        <f t="shared" si="85"/>
        <v> </v>
      </c>
      <c r="G118" s="168" t="str">
        <f t="shared" si="86"/>
        <v> </v>
      </c>
      <c r="H118" s="193" t="e">
        <f>IF(ISERROR(VLOOKUP(B118,RallyResults!B:I,$I$1,FALSE)),IF(VLOOKUP(B118,Sprinters!A:E,4,FALSE)="",$H$1,VLOOKUP(B118,Sprinters!A:E,4,FALSE)),IF(VLOOKUP(B118,RallyResults!B:I,$I$1,FALSE)="",$H$1,VLOOKUP(B118,RallyResults!B:I,$I$1,FALSE)))</f>
        <v>#N/A</v>
      </c>
      <c r="I118" s="180" t="str">
        <f t="shared" si="87"/>
        <v> </v>
      </c>
      <c r="J118" s="168" t="str">
        <f t="shared" si="88"/>
        <v> </v>
      </c>
      <c r="K118" s="193" t="e">
        <f>IF(ISERROR(VLOOKUP(B118,RallyResults!B:I,$L$1,FALSE)),IF(VLOOKUP(B118,Sprinters!A:E,5,FALSE)="",$K$1,VLOOKUP(B118,Sprinters!A:E,5,FALSE)),IF(VLOOKUP(B118,RallyResults!B:I,$L$1,FALSE)="",$K$1,VLOOKUP(B118,RallyResults!B:I,$L$1,FALSE)))</f>
        <v>#N/A</v>
      </c>
      <c r="L118" s="180" t="str">
        <f t="shared" si="89"/>
        <v> </v>
      </c>
      <c r="M118" s="168" t="str">
        <f t="shared" si="90"/>
        <v> </v>
      </c>
      <c r="N118" s="191" t="str">
        <f t="shared" si="91"/>
        <v>No result</v>
      </c>
      <c r="O118" s="184">
        <f t="shared" si="92"/>
        <v>9999.9</v>
      </c>
      <c r="P118" s="185">
        <f t="shared" si="93"/>
        <v>9999.9</v>
      </c>
      <c r="Q118" s="185">
        <f t="shared" si="94"/>
        <v>9999.9</v>
      </c>
      <c r="R118" s="186" t="str">
        <f t="shared" si="95"/>
        <v> </v>
      </c>
      <c r="S118" s="186" t="str">
        <f t="shared" si="96"/>
        <v> </v>
      </c>
      <c r="T118" s="186" t="str">
        <f t="shared" si="97"/>
        <v> </v>
      </c>
      <c r="U118" s="202"/>
    </row>
    <row r="119" spans="1:21" s="161" customFormat="1" ht="15" customHeight="1" hidden="1">
      <c r="A119" s="173">
        <f t="shared" si="84"/>
      </c>
      <c r="B119" s="174"/>
      <c r="C119" s="169" t="e">
        <f>IF(VLOOKUP(B119,'Sprint Startlist'!B:E,4,FALSE)="",VLOOKUP(B119,'Sprint Startlist'!B:E,3,FALSE),CONCATENATE(VLOOKUP(B119,'Sprint Startlist'!B:E,3,FALSE)," / ",VLOOKUP(B119,'Sprint Startlist'!B:E,4,FALSE)))</f>
        <v>#N/A</v>
      </c>
      <c r="D119" s="195" t="e">
        <f>VLOOKUP(B119,'Sprint Startlist'!B:H,7,FALSE)</f>
        <v>#N/A</v>
      </c>
      <c r="E119" s="192" t="e">
        <f>TRIM(IF(ISERROR(VLOOKUP(B119,RallyResults!B:I,$F$1,FALSE)),IF(VLOOKUP(B119,Sprinters!A:E,3,FALSE)="",$E$1,VLOOKUP(B119,Sprinters!A:E,3,FALSE)),IF(VLOOKUP(B119,RallyResults!B:I,$F$1,FALSE)="",$E$1,VLOOKUP(B119,RallyResults!B:I,$F$1,FALSE))))</f>
        <v>#N/A</v>
      </c>
      <c r="F119" s="180" t="str">
        <f t="shared" si="85"/>
        <v> </v>
      </c>
      <c r="G119" s="168" t="str">
        <f t="shared" si="86"/>
        <v> </v>
      </c>
      <c r="H119" s="193" t="e">
        <f>IF(ISERROR(VLOOKUP(B119,RallyResults!B:I,$I$1,FALSE)),IF(VLOOKUP(B119,Sprinters!A:E,4,FALSE)="",$H$1,VLOOKUP(B119,Sprinters!A:E,4,FALSE)),IF(VLOOKUP(B119,RallyResults!B:I,$I$1,FALSE)="",$H$1,VLOOKUP(B119,RallyResults!B:I,$I$1,FALSE)))</f>
        <v>#N/A</v>
      </c>
      <c r="I119" s="180" t="str">
        <f t="shared" si="87"/>
        <v> </v>
      </c>
      <c r="J119" s="168" t="str">
        <f t="shared" si="88"/>
        <v> </v>
      </c>
      <c r="K119" s="193" t="e">
        <f>IF(ISERROR(VLOOKUP(B119,RallyResults!B:I,$L$1,FALSE)),IF(VLOOKUP(B119,Sprinters!A:E,5,FALSE)="",$K$1,VLOOKUP(B119,Sprinters!A:E,5,FALSE)),IF(VLOOKUP(B119,RallyResults!B:I,$L$1,FALSE)="",$K$1,VLOOKUP(B119,RallyResults!B:I,$L$1,FALSE)))</f>
        <v>#N/A</v>
      </c>
      <c r="L119" s="180" t="str">
        <f t="shared" si="89"/>
        <v> </v>
      </c>
      <c r="M119" s="168" t="str">
        <f t="shared" si="90"/>
        <v> </v>
      </c>
      <c r="N119" s="191" t="str">
        <f t="shared" si="91"/>
        <v>No result</v>
      </c>
      <c r="O119" s="184">
        <f t="shared" si="92"/>
        <v>9999.9</v>
      </c>
      <c r="P119" s="185">
        <f t="shared" si="93"/>
        <v>9999.9</v>
      </c>
      <c r="Q119" s="185">
        <f t="shared" si="94"/>
        <v>9999.9</v>
      </c>
      <c r="R119" s="186" t="str">
        <f t="shared" si="95"/>
        <v> </v>
      </c>
      <c r="S119" s="186" t="str">
        <f t="shared" si="96"/>
        <v> </v>
      </c>
      <c r="T119" s="186" t="str">
        <f t="shared" si="97"/>
        <v> </v>
      </c>
      <c r="U119" s="202"/>
    </row>
    <row r="120" spans="1:21" s="161" customFormat="1" ht="15" customHeight="1" hidden="1">
      <c r="A120" s="173">
        <f t="shared" si="84"/>
      </c>
      <c r="B120" s="174"/>
      <c r="C120" s="169" t="e">
        <f>IF(VLOOKUP(B120,'Sprint Startlist'!B:E,4,FALSE)="",VLOOKUP(B120,'Sprint Startlist'!B:E,3,FALSE),CONCATENATE(VLOOKUP(B120,'Sprint Startlist'!B:E,3,FALSE)," / ",VLOOKUP(B120,'Sprint Startlist'!B:E,4,FALSE)))</f>
        <v>#N/A</v>
      </c>
      <c r="D120" s="195" t="e">
        <f>VLOOKUP(B120,'Sprint Startlist'!B:H,7,FALSE)</f>
        <v>#N/A</v>
      </c>
      <c r="E120" s="192" t="e">
        <f>TRIM(IF(ISERROR(VLOOKUP(B120,RallyResults!B:I,$F$1,FALSE)),IF(VLOOKUP(B120,Sprinters!A:E,3,FALSE)="",$E$1,VLOOKUP(B120,Sprinters!A:E,3,FALSE)),IF(VLOOKUP(B120,RallyResults!B:I,$F$1,FALSE)="",$E$1,VLOOKUP(B120,RallyResults!B:I,$F$1,FALSE))))</f>
        <v>#N/A</v>
      </c>
      <c r="F120" s="180" t="str">
        <f t="shared" si="85"/>
        <v> </v>
      </c>
      <c r="G120" s="168" t="str">
        <f t="shared" si="86"/>
        <v> </v>
      </c>
      <c r="H120" s="193" t="e">
        <f>IF(ISERROR(VLOOKUP(B120,RallyResults!B:I,$I$1,FALSE)),IF(VLOOKUP(B120,Sprinters!A:E,4,FALSE)="",$H$1,VLOOKUP(B120,Sprinters!A:E,4,FALSE)),IF(VLOOKUP(B120,RallyResults!B:I,$I$1,FALSE)="",$H$1,VLOOKUP(B120,RallyResults!B:I,$I$1,FALSE)))</f>
        <v>#N/A</v>
      </c>
      <c r="I120" s="180" t="str">
        <f t="shared" si="87"/>
        <v> </v>
      </c>
      <c r="J120" s="168" t="str">
        <f t="shared" si="88"/>
        <v> </v>
      </c>
      <c r="K120" s="193" t="e">
        <f>IF(ISERROR(VLOOKUP(B120,RallyResults!B:I,$L$1,FALSE)),IF(VLOOKUP(B120,Sprinters!A:E,5,FALSE)="",$K$1,VLOOKUP(B120,Sprinters!A:E,5,FALSE)),IF(VLOOKUP(B120,RallyResults!B:I,$L$1,FALSE)="",$K$1,VLOOKUP(B120,RallyResults!B:I,$L$1,FALSE)))</f>
        <v>#N/A</v>
      </c>
      <c r="L120" s="180" t="str">
        <f t="shared" si="89"/>
        <v> </v>
      </c>
      <c r="M120" s="168" t="str">
        <f t="shared" si="90"/>
        <v> </v>
      </c>
      <c r="N120" s="191" t="str">
        <f t="shared" si="91"/>
        <v>No result</v>
      </c>
      <c r="O120" s="184">
        <f t="shared" si="92"/>
        <v>9999.9</v>
      </c>
      <c r="P120" s="185">
        <f t="shared" si="93"/>
        <v>9999.9</v>
      </c>
      <c r="Q120" s="185">
        <f t="shared" si="94"/>
        <v>9999.9</v>
      </c>
      <c r="R120" s="186" t="str">
        <f t="shared" si="95"/>
        <v> </v>
      </c>
      <c r="S120" s="186" t="str">
        <f t="shared" si="96"/>
        <v> </v>
      </c>
      <c r="T120" s="186" t="str">
        <f t="shared" si="97"/>
        <v> </v>
      </c>
      <c r="U120" s="202"/>
    </row>
    <row r="121" spans="1:21" s="161" customFormat="1" ht="15" customHeight="1" hidden="1">
      <c r="A121" s="173">
        <f t="shared" si="84"/>
      </c>
      <c r="B121" s="174"/>
      <c r="C121" s="169" t="e">
        <f>IF(VLOOKUP(B121,'Sprint Startlist'!B:E,4,FALSE)="",VLOOKUP(B121,'Sprint Startlist'!B:E,3,FALSE),CONCATENATE(VLOOKUP(B121,'Sprint Startlist'!B:E,3,FALSE)," / ",VLOOKUP(B121,'Sprint Startlist'!B:E,4,FALSE)))</f>
        <v>#N/A</v>
      </c>
      <c r="D121" s="195" t="e">
        <f>VLOOKUP(B121,'Sprint Startlist'!B:H,7,FALSE)</f>
        <v>#N/A</v>
      </c>
      <c r="E121" s="192" t="e">
        <f>TRIM(IF(ISERROR(VLOOKUP(B121,RallyResults!B:I,$F$1,FALSE)),IF(VLOOKUP(B121,Sprinters!A:E,3,FALSE)="",$E$1,VLOOKUP(B121,Sprinters!A:E,3,FALSE)),IF(VLOOKUP(B121,RallyResults!B:I,$F$1,FALSE)="",$E$1,VLOOKUP(B121,RallyResults!B:I,$F$1,FALSE))))</f>
        <v>#N/A</v>
      </c>
      <c r="F121" s="180" t="str">
        <f t="shared" si="85"/>
        <v> </v>
      </c>
      <c r="G121" s="168" t="str">
        <f t="shared" si="86"/>
        <v> </v>
      </c>
      <c r="H121" s="193" t="e">
        <f>IF(ISERROR(VLOOKUP(B121,RallyResults!B:I,$I$1,FALSE)),IF(VLOOKUP(B121,Sprinters!A:E,4,FALSE)="",$H$1,VLOOKUP(B121,Sprinters!A:E,4,FALSE)),IF(VLOOKUP(B121,RallyResults!B:I,$I$1,FALSE)="",$H$1,VLOOKUP(B121,RallyResults!B:I,$I$1,FALSE)))</f>
        <v>#N/A</v>
      </c>
      <c r="I121" s="180" t="str">
        <f t="shared" si="87"/>
        <v> </v>
      </c>
      <c r="J121" s="168" t="str">
        <f t="shared" si="88"/>
        <v> </v>
      </c>
      <c r="K121" s="193" t="e">
        <f>IF(ISERROR(VLOOKUP(B121,RallyResults!B:I,$L$1,FALSE)),IF(VLOOKUP(B121,Sprinters!A:E,5,FALSE)="",$K$1,VLOOKUP(B121,Sprinters!A:E,5,FALSE)),IF(VLOOKUP(B121,RallyResults!B:I,$L$1,FALSE)="",$K$1,VLOOKUP(B121,RallyResults!B:I,$L$1,FALSE)))</f>
        <v>#N/A</v>
      </c>
      <c r="L121" s="180" t="str">
        <f t="shared" si="89"/>
        <v> </v>
      </c>
      <c r="M121" s="168" t="str">
        <f t="shared" si="90"/>
        <v> </v>
      </c>
      <c r="N121" s="191" t="str">
        <f t="shared" si="91"/>
        <v>No result</v>
      </c>
      <c r="O121" s="184">
        <f t="shared" si="92"/>
        <v>9999.9</v>
      </c>
      <c r="P121" s="185">
        <f t="shared" si="93"/>
        <v>9999.9</v>
      </c>
      <c r="Q121" s="185">
        <f t="shared" si="94"/>
        <v>9999.9</v>
      </c>
      <c r="R121" s="186" t="str">
        <f t="shared" si="95"/>
        <v> </v>
      </c>
      <c r="S121" s="186" t="str">
        <f t="shared" si="96"/>
        <v> </v>
      </c>
      <c r="T121" s="186" t="str">
        <f t="shared" si="97"/>
        <v> </v>
      </c>
      <c r="U121" s="202"/>
    </row>
    <row r="122" spans="1:21" s="161" customFormat="1" ht="15" customHeight="1" hidden="1">
      <c r="A122" s="173">
        <f t="shared" si="84"/>
      </c>
      <c r="B122" s="174"/>
      <c r="C122" s="169" t="e">
        <f>IF(VLOOKUP(B122,'Sprint Startlist'!B:E,4,FALSE)="",VLOOKUP(B122,'Sprint Startlist'!B:E,3,FALSE),CONCATENATE(VLOOKUP(B122,'Sprint Startlist'!B:E,3,FALSE)," / ",VLOOKUP(B122,'Sprint Startlist'!B:E,4,FALSE)))</f>
        <v>#N/A</v>
      </c>
      <c r="D122" s="195" t="e">
        <f>VLOOKUP(B122,'Sprint Startlist'!B:H,7,FALSE)</f>
        <v>#N/A</v>
      </c>
      <c r="E122" s="192" t="e">
        <f>TRIM(IF(ISERROR(VLOOKUP(B122,RallyResults!B:I,$F$1,FALSE)),IF(VLOOKUP(B122,Sprinters!A:E,3,FALSE)="",$E$1,VLOOKUP(B122,Sprinters!A:E,3,FALSE)),IF(VLOOKUP(B122,RallyResults!B:I,$F$1,FALSE)="",$E$1,VLOOKUP(B122,RallyResults!B:I,$F$1,FALSE))))</f>
        <v>#N/A</v>
      </c>
      <c r="F122" s="180" t="str">
        <f t="shared" si="85"/>
        <v> </v>
      </c>
      <c r="G122" s="168" t="str">
        <f t="shared" si="86"/>
        <v> </v>
      </c>
      <c r="H122" s="193" t="e">
        <f>IF(ISERROR(VLOOKUP(B122,RallyResults!B:I,$I$1,FALSE)),IF(VLOOKUP(B122,Sprinters!A:E,4,FALSE)="",$H$1,VLOOKUP(B122,Sprinters!A:E,4,FALSE)),IF(VLOOKUP(B122,RallyResults!B:I,$I$1,FALSE)="",$H$1,VLOOKUP(B122,RallyResults!B:I,$I$1,FALSE)))</f>
        <v>#N/A</v>
      </c>
      <c r="I122" s="180" t="str">
        <f t="shared" si="87"/>
        <v> </v>
      </c>
      <c r="J122" s="168" t="str">
        <f t="shared" si="88"/>
        <v> </v>
      </c>
      <c r="K122" s="193" t="e">
        <f>IF(ISERROR(VLOOKUP(B122,RallyResults!B:I,$L$1,FALSE)),IF(VLOOKUP(B122,Sprinters!A:E,5,FALSE)="",$K$1,VLOOKUP(B122,Sprinters!A:E,5,FALSE)),IF(VLOOKUP(B122,RallyResults!B:I,$L$1,FALSE)="",$K$1,VLOOKUP(B122,RallyResults!B:I,$L$1,FALSE)))</f>
        <v>#N/A</v>
      </c>
      <c r="L122" s="180" t="str">
        <f t="shared" si="89"/>
        <v> </v>
      </c>
      <c r="M122" s="168" t="str">
        <f t="shared" si="90"/>
        <v> </v>
      </c>
      <c r="N122" s="191" t="str">
        <f t="shared" si="91"/>
        <v>No result</v>
      </c>
      <c r="O122" s="184">
        <f t="shared" si="92"/>
        <v>9999.9</v>
      </c>
      <c r="P122" s="185">
        <f t="shared" si="93"/>
        <v>9999.9</v>
      </c>
      <c r="Q122" s="185">
        <f t="shared" si="94"/>
        <v>9999.9</v>
      </c>
      <c r="R122" s="186" t="str">
        <f t="shared" si="95"/>
        <v> </v>
      </c>
      <c r="S122" s="186" t="str">
        <f t="shared" si="96"/>
        <v> </v>
      </c>
      <c r="T122" s="186" t="str">
        <f t="shared" si="97"/>
        <v> </v>
      </c>
      <c r="U122" s="202"/>
    </row>
    <row r="123" spans="1:21" s="161" customFormat="1" ht="14.25" customHeight="1">
      <c r="A123" s="199"/>
      <c r="B123" s="196"/>
      <c r="C123" s="197"/>
      <c r="D123" s="197"/>
      <c r="E123" s="198"/>
      <c r="F123" s="200"/>
      <c r="G123" s="198"/>
      <c r="H123" s="198"/>
      <c r="I123" s="198"/>
      <c r="J123" s="198"/>
      <c r="K123" s="198"/>
      <c r="L123" s="198"/>
      <c r="M123" s="198"/>
      <c r="N123" s="201"/>
      <c r="O123" s="204"/>
      <c r="P123" s="205"/>
      <c r="Q123" s="205"/>
      <c r="R123" s="205"/>
      <c r="S123" s="205"/>
      <c r="T123" s="205"/>
      <c r="U123" s="202"/>
    </row>
    <row r="124" spans="1:21" ht="14.25" customHeight="1">
      <c r="A124" s="171"/>
      <c r="B124" s="211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8.75" customHeight="1">
      <c r="A125" s="95" t="s">
        <v>153</v>
      </c>
      <c r="B125" s="209"/>
      <c r="C125" s="95" t="s">
        <v>166</v>
      </c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s="161" customFormat="1" ht="18" customHeight="1">
      <c r="A126" s="164" t="s">
        <v>11</v>
      </c>
      <c r="B126" s="210" t="s">
        <v>12</v>
      </c>
      <c r="C126" s="177" t="s">
        <v>13</v>
      </c>
      <c r="D126" s="178" t="s">
        <v>9</v>
      </c>
      <c r="E126" s="163" t="s">
        <v>149</v>
      </c>
      <c r="F126" s="179" t="s">
        <v>161</v>
      </c>
      <c r="G126" s="164" t="s">
        <v>148</v>
      </c>
      <c r="H126" s="163" t="s">
        <v>150</v>
      </c>
      <c r="I126" s="181" t="s">
        <v>162</v>
      </c>
      <c r="J126" s="166" t="s">
        <v>148</v>
      </c>
      <c r="K126" s="167" t="s">
        <v>151</v>
      </c>
      <c r="L126" s="182" t="s">
        <v>163</v>
      </c>
      <c r="M126" s="166" t="s">
        <v>148</v>
      </c>
      <c r="N126" s="166" t="s">
        <v>152</v>
      </c>
      <c r="O126" s="183" t="s">
        <v>155</v>
      </c>
      <c r="P126" s="183" t="s">
        <v>156</v>
      </c>
      <c r="Q126" s="183" t="s">
        <v>157</v>
      </c>
      <c r="R126" s="183" t="s">
        <v>159</v>
      </c>
      <c r="S126" s="183" t="s">
        <v>158</v>
      </c>
      <c r="T126" s="183" t="s">
        <v>160</v>
      </c>
      <c r="U126" s="202"/>
    </row>
    <row r="127" spans="1:21" s="161" customFormat="1" ht="15" customHeight="1">
      <c r="A127" s="173">
        <f aca="true" t="shared" si="98" ref="A127:A146">IF(N127=$N$1,"",IF(LEFT(A126,1)="P",1,A126+1))</f>
        <v>1</v>
      </c>
      <c r="B127" s="175">
        <v>28</v>
      </c>
      <c r="C127" s="176" t="str">
        <f>IF(VLOOKUP(B127,'Sprint Startlist'!B:E,4,FALSE)="",VLOOKUP(B127,'Sprint Startlist'!B:E,3,FALSE),CONCATENATE(VLOOKUP(B127,'Sprint Startlist'!B:E,3,FALSE)," / ",VLOOKUP(B127,'Sprint Startlist'!B:E,4,FALSE)))</f>
        <v>Olev Helü / Aivo Alasoo</v>
      </c>
      <c r="D127" s="194" t="str">
        <f>VLOOKUP(B127,'Sprint Startlist'!B:H,7,FALSE)</f>
        <v>Gaz 51</v>
      </c>
      <c r="E127" s="192" t="str">
        <f>TRIM(IF(ISERROR(VLOOKUP(B127,RallyResults!B:I,$F$1,FALSE)),IF(VLOOKUP(B127,Sprinters!A:E,3,FALSE)="",$E$1,VLOOKUP(B127,Sprinters!A:E,3,FALSE)),IF(VLOOKUP(B127,RallyResults!B:I,$F$1,FALSE)="",$E$1,VLOOKUP(B127,RallyResults!B:I,$F$1,FALSE))))</f>
        <v>8.10,9</v>
      </c>
      <c r="F127" s="180">
        <f aca="true" t="shared" si="99" ref="F127:F146">IF(ISERROR(FIND(".",E127)),$E$1,LEFT(E127,FIND(".",E127,1)-1)*60+RIGHT(E127,LEN(E127)-FIND(".",E127,1)))</f>
        <v>490.9</v>
      </c>
      <c r="G127" s="168">
        <f aca="true" t="shared" si="100" ref="G127:G146">IF(F127=$E$1,$E$1,RANK(F127,F$127:F$146,1))</f>
        <v>1</v>
      </c>
      <c r="H127" s="193" t="str">
        <f>IF(ISERROR(VLOOKUP(B127,RallyResults!B:I,$I$1,FALSE)),IF(VLOOKUP(B127,Sprinters!A:E,4,FALSE)="",$H$1,VLOOKUP(B127,Sprinters!A:E,4,FALSE)),IF(VLOOKUP(B127,RallyResults!B:I,$I$1,FALSE)="",$H$1,VLOOKUP(B127,RallyResults!B:I,$I$1,FALSE)))</f>
        <v> 7.58,6</v>
      </c>
      <c r="I127" s="180">
        <f aca="true" t="shared" si="101" ref="I127:I146">IF(ISERROR(FIND(".",H127)),$H$1,LEFT(H127,FIND(".",H127,1)-1)*60+RIGHT(H127,LEN(H127)-FIND(".",H127,1)))</f>
        <v>478.6</v>
      </c>
      <c r="J127" s="168">
        <f aca="true" t="shared" si="102" ref="J127:J146">IF(I127=$H$1,$H$1,RANK(I127,I$127:I$146,1))</f>
        <v>1</v>
      </c>
      <c r="K127" s="193" t="str">
        <f>IF(ISERROR(VLOOKUP(B127,RallyResults!B:I,$L$1,FALSE)),IF(VLOOKUP(B127,Sprinters!A:E,5,FALSE)="",$K$1,VLOOKUP(B127,Sprinters!A:E,5,FALSE)),IF(VLOOKUP(B127,RallyResults!B:I,$L$1,FALSE)="",$K$1,VLOOKUP(B127,RallyResults!B:I,$L$1,FALSE)))</f>
        <v> 8.52,2</v>
      </c>
      <c r="L127" s="180">
        <f aca="true" t="shared" si="103" ref="L127:L146">IF(ISERROR(FIND(".",K127)),$K$1,LEFT(K127,FIND(".",K127,1)-1)*60+RIGHT(K127,LEN(K127)-FIND(".",K127,1)))</f>
        <v>532.2</v>
      </c>
      <c r="M127" s="168">
        <f aca="true" t="shared" si="104" ref="M127:M146">IF(L127=$K$1,$K$1,RANK(L127,L$127:L$146,1))</f>
        <v>1</v>
      </c>
      <c r="N127" s="191">
        <f aca="true" t="shared" si="105" ref="N127:N146">IF(COUNT(G127,J127,M127)=3,G127+J127+M127-MAX(G127,J127,M127),IF(COUNT(G127,J127,M127)=2,IF(G127=$E$1,0,G127)+IF(J127=$H$1,0,J127)+IF(M127=$K$1,0,M127),$N$1))</f>
        <v>2</v>
      </c>
      <c r="O127" s="184">
        <f aca="true" t="shared" si="106" ref="O127:O146">IF(ISERROR(SMALL(R127:T127,1)),9999.9,SMALL(R127:T127,1))</f>
        <v>478.6</v>
      </c>
      <c r="P127" s="185">
        <f aca="true" t="shared" si="107" ref="P127:P146">IF(ISERROR(SMALL(R127:T127,2)),9999.9,SMALL(R127:T127,2))</f>
        <v>490.9</v>
      </c>
      <c r="Q127" s="185">
        <f aca="true" t="shared" si="108" ref="Q127:Q146">IF(ISERROR(SMALL(R127:T127,3)),9999.9,SMALL(R127:T127,3))</f>
        <v>532.2</v>
      </c>
      <c r="R127" s="186">
        <f aca="true" t="shared" si="109" ref="R127:R146">F127</f>
        <v>490.9</v>
      </c>
      <c r="S127" s="186">
        <f aca="true" t="shared" si="110" ref="S127:S146">I127</f>
        <v>478.6</v>
      </c>
      <c r="T127" s="186">
        <f aca="true" t="shared" si="111" ref="T127:T146">L127</f>
        <v>532.2</v>
      </c>
      <c r="U127" s="202"/>
    </row>
    <row r="128" spans="1:21" s="161" customFormat="1" ht="15" customHeight="1" hidden="1">
      <c r="A128" s="173">
        <f t="shared" si="98"/>
      </c>
      <c r="B128" s="174"/>
      <c r="C128" s="169" t="e">
        <f>IF(VLOOKUP(B128,'Sprint Startlist'!B:E,4,FALSE)="",VLOOKUP(B128,'Sprint Startlist'!B:E,3,FALSE),CONCATENATE(VLOOKUP(B128,'Sprint Startlist'!B:E,3,FALSE)," / ",VLOOKUP(B128,'Sprint Startlist'!B:E,4,FALSE)))</f>
        <v>#N/A</v>
      </c>
      <c r="D128" s="195" t="e">
        <f>VLOOKUP(B128,'Sprint Startlist'!B:H,7,FALSE)</f>
        <v>#N/A</v>
      </c>
      <c r="E128" s="192" t="e">
        <f>TRIM(IF(ISERROR(VLOOKUP(B128,RallyResults!B:I,$F$1,FALSE)),IF(VLOOKUP(B128,Sprinters!A:E,3,FALSE)="",$E$1,VLOOKUP(B128,Sprinters!A:E,3,FALSE)),IF(VLOOKUP(B128,RallyResults!B:I,$F$1,FALSE)="",$E$1,VLOOKUP(B128,RallyResults!B:I,$F$1,FALSE))))</f>
        <v>#N/A</v>
      </c>
      <c r="F128" s="180" t="str">
        <f t="shared" si="99"/>
        <v> </v>
      </c>
      <c r="G128" s="168" t="str">
        <f t="shared" si="100"/>
        <v> </v>
      </c>
      <c r="H128" s="193" t="e">
        <f>IF(ISERROR(VLOOKUP(B128,RallyResults!B:I,$I$1,FALSE)),IF(VLOOKUP(B128,Sprinters!A:E,4,FALSE)="",$H$1,VLOOKUP(B128,Sprinters!A:E,4,FALSE)),IF(VLOOKUP(B128,RallyResults!B:I,$I$1,FALSE)="",$H$1,VLOOKUP(B128,RallyResults!B:I,$I$1,FALSE)))</f>
        <v>#N/A</v>
      </c>
      <c r="I128" s="180" t="str">
        <f t="shared" si="101"/>
        <v> </v>
      </c>
      <c r="J128" s="168" t="str">
        <f t="shared" si="102"/>
        <v> </v>
      </c>
      <c r="K128" s="193" t="e">
        <f>IF(ISERROR(VLOOKUP(B128,RallyResults!B:I,$L$1,FALSE)),IF(VLOOKUP(B128,Sprinters!A:E,5,FALSE)="",$K$1,VLOOKUP(B128,Sprinters!A:E,5,FALSE)),IF(VLOOKUP(B128,RallyResults!B:I,$L$1,FALSE)="",$K$1,VLOOKUP(B128,RallyResults!B:I,$L$1,FALSE)))</f>
        <v>#N/A</v>
      </c>
      <c r="L128" s="180" t="str">
        <f t="shared" si="103"/>
        <v> </v>
      </c>
      <c r="M128" s="168" t="str">
        <f t="shared" si="104"/>
        <v> </v>
      </c>
      <c r="N128" s="191" t="str">
        <f t="shared" si="105"/>
        <v>No result</v>
      </c>
      <c r="O128" s="184">
        <f t="shared" si="106"/>
        <v>9999.9</v>
      </c>
      <c r="P128" s="185">
        <f t="shared" si="107"/>
        <v>9999.9</v>
      </c>
      <c r="Q128" s="185">
        <f t="shared" si="108"/>
        <v>9999.9</v>
      </c>
      <c r="R128" s="186" t="str">
        <f t="shared" si="109"/>
        <v> </v>
      </c>
      <c r="S128" s="186" t="str">
        <f t="shared" si="110"/>
        <v> </v>
      </c>
      <c r="T128" s="186" t="str">
        <f t="shared" si="111"/>
        <v> </v>
      </c>
      <c r="U128" s="202"/>
    </row>
    <row r="129" spans="1:21" s="161" customFormat="1" ht="15" customHeight="1" hidden="1">
      <c r="A129" s="173">
        <f t="shared" si="98"/>
      </c>
      <c r="B129" s="174"/>
      <c r="C129" s="169" t="e">
        <f>IF(VLOOKUP(B129,'Sprint Startlist'!B:E,4,FALSE)="",VLOOKUP(B129,'Sprint Startlist'!B:E,3,FALSE),CONCATENATE(VLOOKUP(B129,'Sprint Startlist'!B:E,3,FALSE)," / ",VLOOKUP(B129,'Sprint Startlist'!B:E,4,FALSE)))</f>
        <v>#N/A</v>
      </c>
      <c r="D129" s="195" t="e">
        <f>VLOOKUP(B129,'Sprint Startlist'!B:H,7,FALSE)</f>
        <v>#N/A</v>
      </c>
      <c r="E129" s="192" t="e">
        <f>TRIM(IF(ISERROR(VLOOKUP(B129,RallyResults!B:I,$F$1,FALSE)),IF(VLOOKUP(B129,Sprinters!A:E,3,FALSE)="",$E$1,VLOOKUP(B129,Sprinters!A:E,3,FALSE)),IF(VLOOKUP(B129,RallyResults!B:I,$F$1,FALSE)="",$E$1,VLOOKUP(B129,RallyResults!B:I,$F$1,FALSE))))</f>
        <v>#N/A</v>
      </c>
      <c r="F129" s="180" t="str">
        <f t="shared" si="99"/>
        <v> </v>
      </c>
      <c r="G129" s="168" t="str">
        <f t="shared" si="100"/>
        <v> </v>
      </c>
      <c r="H129" s="193" t="e">
        <f>IF(ISERROR(VLOOKUP(B129,RallyResults!B:I,$I$1,FALSE)),IF(VLOOKUP(B129,Sprinters!A:E,4,FALSE)="",$H$1,VLOOKUP(B129,Sprinters!A:E,4,FALSE)),IF(VLOOKUP(B129,RallyResults!B:I,$I$1,FALSE)="",$H$1,VLOOKUP(B129,RallyResults!B:I,$I$1,FALSE)))</f>
        <v>#N/A</v>
      </c>
      <c r="I129" s="180" t="str">
        <f t="shared" si="101"/>
        <v> </v>
      </c>
      <c r="J129" s="168" t="str">
        <f t="shared" si="102"/>
        <v> </v>
      </c>
      <c r="K129" s="193" t="e">
        <f>IF(ISERROR(VLOOKUP(B129,RallyResults!B:I,$L$1,FALSE)),IF(VLOOKUP(B129,Sprinters!A:E,5,FALSE)="",$K$1,VLOOKUP(B129,Sprinters!A:E,5,FALSE)),IF(VLOOKUP(B129,RallyResults!B:I,$L$1,FALSE)="",$K$1,VLOOKUP(B129,RallyResults!B:I,$L$1,FALSE)))</f>
        <v>#N/A</v>
      </c>
      <c r="L129" s="180" t="str">
        <f t="shared" si="103"/>
        <v> </v>
      </c>
      <c r="M129" s="168" t="str">
        <f t="shared" si="104"/>
        <v> </v>
      </c>
      <c r="N129" s="191" t="str">
        <f t="shared" si="105"/>
        <v>No result</v>
      </c>
      <c r="O129" s="184">
        <f t="shared" si="106"/>
        <v>9999.9</v>
      </c>
      <c r="P129" s="185">
        <f t="shared" si="107"/>
        <v>9999.9</v>
      </c>
      <c r="Q129" s="185">
        <f t="shared" si="108"/>
        <v>9999.9</v>
      </c>
      <c r="R129" s="186" t="str">
        <f t="shared" si="109"/>
        <v> </v>
      </c>
      <c r="S129" s="186" t="str">
        <f t="shared" si="110"/>
        <v> </v>
      </c>
      <c r="T129" s="186" t="str">
        <f t="shared" si="111"/>
        <v> </v>
      </c>
      <c r="U129" s="202"/>
    </row>
    <row r="130" spans="1:21" s="161" customFormat="1" ht="15" customHeight="1" hidden="1">
      <c r="A130" s="173">
        <f t="shared" si="98"/>
      </c>
      <c r="B130" s="174"/>
      <c r="C130" s="169" t="e">
        <f>IF(VLOOKUP(B130,'Sprint Startlist'!B:E,4,FALSE)="",VLOOKUP(B130,'Sprint Startlist'!B:E,3,FALSE),CONCATENATE(VLOOKUP(B130,'Sprint Startlist'!B:E,3,FALSE)," / ",VLOOKUP(B130,'Sprint Startlist'!B:E,4,FALSE)))</f>
        <v>#N/A</v>
      </c>
      <c r="D130" s="195" t="e">
        <f>VLOOKUP(B130,'Sprint Startlist'!B:H,7,FALSE)</f>
        <v>#N/A</v>
      </c>
      <c r="E130" s="192" t="e">
        <f>TRIM(IF(ISERROR(VLOOKUP(B130,RallyResults!B:I,$F$1,FALSE)),IF(VLOOKUP(B130,Sprinters!A:E,3,FALSE)="",$E$1,VLOOKUP(B130,Sprinters!A:E,3,FALSE)),IF(VLOOKUP(B130,RallyResults!B:I,$F$1,FALSE)="",$E$1,VLOOKUP(B130,RallyResults!B:I,$F$1,FALSE))))</f>
        <v>#N/A</v>
      </c>
      <c r="F130" s="180" t="str">
        <f t="shared" si="99"/>
        <v> </v>
      </c>
      <c r="G130" s="168" t="str">
        <f t="shared" si="100"/>
        <v> </v>
      </c>
      <c r="H130" s="193" t="e">
        <f>IF(ISERROR(VLOOKUP(B130,RallyResults!B:I,$I$1,FALSE)),IF(VLOOKUP(B130,Sprinters!A:E,4,FALSE)="",$H$1,VLOOKUP(B130,Sprinters!A:E,4,FALSE)),IF(VLOOKUP(B130,RallyResults!B:I,$I$1,FALSE)="",$H$1,VLOOKUP(B130,RallyResults!B:I,$I$1,FALSE)))</f>
        <v>#N/A</v>
      </c>
      <c r="I130" s="180" t="str">
        <f t="shared" si="101"/>
        <v> </v>
      </c>
      <c r="J130" s="168" t="str">
        <f t="shared" si="102"/>
        <v> </v>
      </c>
      <c r="K130" s="193" t="e">
        <f>IF(ISERROR(VLOOKUP(B130,RallyResults!B:I,$L$1,FALSE)),IF(VLOOKUP(B130,Sprinters!A:E,5,FALSE)="",$K$1,VLOOKUP(B130,Sprinters!A:E,5,FALSE)),IF(VLOOKUP(B130,RallyResults!B:I,$L$1,FALSE)="",$K$1,VLOOKUP(B130,RallyResults!B:I,$L$1,FALSE)))</f>
        <v>#N/A</v>
      </c>
      <c r="L130" s="180" t="str">
        <f t="shared" si="103"/>
        <v> </v>
      </c>
      <c r="M130" s="168" t="str">
        <f t="shared" si="104"/>
        <v> </v>
      </c>
      <c r="N130" s="191" t="str">
        <f t="shared" si="105"/>
        <v>No result</v>
      </c>
      <c r="O130" s="184">
        <f t="shared" si="106"/>
        <v>9999.9</v>
      </c>
      <c r="P130" s="185">
        <f t="shared" si="107"/>
        <v>9999.9</v>
      </c>
      <c r="Q130" s="185">
        <f t="shared" si="108"/>
        <v>9999.9</v>
      </c>
      <c r="R130" s="186" t="str">
        <f t="shared" si="109"/>
        <v> </v>
      </c>
      <c r="S130" s="186" t="str">
        <f t="shared" si="110"/>
        <v> </v>
      </c>
      <c r="T130" s="186" t="str">
        <f t="shared" si="111"/>
        <v> </v>
      </c>
      <c r="U130" s="202"/>
    </row>
    <row r="131" spans="1:21" s="161" customFormat="1" ht="15" customHeight="1" hidden="1">
      <c r="A131" s="173">
        <f t="shared" si="98"/>
      </c>
      <c r="B131" s="174"/>
      <c r="C131" s="169" t="e">
        <f>IF(VLOOKUP(B131,'Sprint Startlist'!B:E,4,FALSE)="",VLOOKUP(B131,'Sprint Startlist'!B:E,3,FALSE),CONCATENATE(VLOOKUP(B131,'Sprint Startlist'!B:E,3,FALSE)," / ",VLOOKUP(B131,'Sprint Startlist'!B:E,4,FALSE)))</f>
        <v>#N/A</v>
      </c>
      <c r="D131" s="195" t="e">
        <f>VLOOKUP(B131,'Sprint Startlist'!B:H,7,FALSE)</f>
        <v>#N/A</v>
      </c>
      <c r="E131" s="192" t="e">
        <f>TRIM(IF(ISERROR(VLOOKUP(B131,RallyResults!B:I,$F$1,FALSE)),IF(VLOOKUP(B131,Sprinters!A:E,3,FALSE)="",$E$1,VLOOKUP(B131,Sprinters!A:E,3,FALSE)),IF(VLOOKUP(B131,RallyResults!B:I,$F$1,FALSE)="",$E$1,VLOOKUP(B131,RallyResults!B:I,$F$1,FALSE))))</f>
        <v>#N/A</v>
      </c>
      <c r="F131" s="180" t="str">
        <f t="shared" si="99"/>
        <v> </v>
      </c>
      <c r="G131" s="168" t="str">
        <f t="shared" si="100"/>
        <v> </v>
      </c>
      <c r="H131" s="193" t="e">
        <f>IF(ISERROR(VLOOKUP(B131,RallyResults!B:I,$I$1,FALSE)),IF(VLOOKUP(B131,Sprinters!A:E,4,FALSE)="",$H$1,VLOOKUP(B131,Sprinters!A:E,4,FALSE)),IF(VLOOKUP(B131,RallyResults!B:I,$I$1,FALSE)="",$H$1,VLOOKUP(B131,RallyResults!B:I,$I$1,FALSE)))</f>
        <v>#N/A</v>
      </c>
      <c r="I131" s="180" t="str">
        <f t="shared" si="101"/>
        <v> </v>
      </c>
      <c r="J131" s="168" t="str">
        <f t="shared" si="102"/>
        <v> </v>
      </c>
      <c r="K131" s="193" t="e">
        <f>IF(ISERROR(VLOOKUP(B131,RallyResults!B:I,$L$1,FALSE)),IF(VLOOKUP(B131,Sprinters!A:E,5,FALSE)="",$K$1,VLOOKUP(B131,Sprinters!A:E,5,FALSE)),IF(VLOOKUP(B131,RallyResults!B:I,$L$1,FALSE)="",$K$1,VLOOKUP(B131,RallyResults!B:I,$L$1,FALSE)))</f>
        <v>#N/A</v>
      </c>
      <c r="L131" s="180" t="str">
        <f t="shared" si="103"/>
        <v> </v>
      </c>
      <c r="M131" s="168" t="str">
        <f t="shared" si="104"/>
        <v> </v>
      </c>
      <c r="N131" s="191" t="str">
        <f t="shared" si="105"/>
        <v>No result</v>
      </c>
      <c r="O131" s="184">
        <f t="shared" si="106"/>
        <v>9999.9</v>
      </c>
      <c r="P131" s="185">
        <f t="shared" si="107"/>
        <v>9999.9</v>
      </c>
      <c r="Q131" s="185">
        <f t="shared" si="108"/>
        <v>9999.9</v>
      </c>
      <c r="R131" s="186" t="str">
        <f t="shared" si="109"/>
        <v> </v>
      </c>
      <c r="S131" s="186" t="str">
        <f t="shared" si="110"/>
        <v> </v>
      </c>
      <c r="T131" s="186" t="str">
        <f t="shared" si="111"/>
        <v> </v>
      </c>
      <c r="U131" s="202"/>
    </row>
    <row r="132" spans="1:21" s="161" customFormat="1" ht="15" customHeight="1" hidden="1">
      <c r="A132" s="173">
        <f t="shared" si="98"/>
      </c>
      <c r="B132" s="174"/>
      <c r="C132" s="169" t="e">
        <f>IF(VLOOKUP(B132,'Sprint Startlist'!B:E,4,FALSE)="",VLOOKUP(B132,'Sprint Startlist'!B:E,3,FALSE),CONCATENATE(VLOOKUP(B132,'Sprint Startlist'!B:E,3,FALSE)," / ",VLOOKUP(B132,'Sprint Startlist'!B:E,4,FALSE)))</f>
        <v>#N/A</v>
      </c>
      <c r="D132" s="195" t="e">
        <f>VLOOKUP(B132,'Sprint Startlist'!B:H,7,FALSE)</f>
        <v>#N/A</v>
      </c>
      <c r="E132" s="192" t="e">
        <f>TRIM(IF(ISERROR(VLOOKUP(B132,RallyResults!B:I,$F$1,FALSE)),IF(VLOOKUP(B132,Sprinters!A:E,3,FALSE)="",$E$1,VLOOKUP(B132,Sprinters!A:E,3,FALSE)),IF(VLOOKUP(B132,RallyResults!B:I,$F$1,FALSE)="",$E$1,VLOOKUP(B132,RallyResults!B:I,$F$1,FALSE))))</f>
        <v>#N/A</v>
      </c>
      <c r="F132" s="180" t="str">
        <f t="shared" si="99"/>
        <v> </v>
      </c>
      <c r="G132" s="168" t="str">
        <f t="shared" si="100"/>
        <v> </v>
      </c>
      <c r="H132" s="193" t="e">
        <f>IF(ISERROR(VLOOKUP(B132,RallyResults!B:I,$I$1,FALSE)),IF(VLOOKUP(B132,Sprinters!A:E,4,FALSE)="",$H$1,VLOOKUP(B132,Sprinters!A:E,4,FALSE)),IF(VLOOKUP(B132,RallyResults!B:I,$I$1,FALSE)="",$H$1,VLOOKUP(B132,RallyResults!B:I,$I$1,FALSE)))</f>
        <v>#N/A</v>
      </c>
      <c r="I132" s="180" t="str">
        <f t="shared" si="101"/>
        <v> </v>
      </c>
      <c r="J132" s="168" t="str">
        <f t="shared" si="102"/>
        <v> </v>
      </c>
      <c r="K132" s="193" t="e">
        <f>IF(ISERROR(VLOOKUP(B132,RallyResults!B:I,$L$1,FALSE)),IF(VLOOKUP(B132,Sprinters!A:E,5,FALSE)="",$K$1,VLOOKUP(B132,Sprinters!A:E,5,FALSE)),IF(VLOOKUP(B132,RallyResults!B:I,$L$1,FALSE)="",$K$1,VLOOKUP(B132,RallyResults!B:I,$L$1,FALSE)))</f>
        <v>#N/A</v>
      </c>
      <c r="L132" s="180" t="str">
        <f t="shared" si="103"/>
        <v> </v>
      </c>
      <c r="M132" s="168" t="str">
        <f t="shared" si="104"/>
        <v> </v>
      </c>
      <c r="N132" s="191" t="str">
        <f t="shared" si="105"/>
        <v>No result</v>
      </c>
      <c r="O132" s="184">
        <f t="shared" si="106"/>
        <v>9999.9</v>
      </c>
      <c r="P132" s="185">
        <f t="shared" si="107"/>
        <v>9999.9</v>
      </c>
      <c r="Q132" s="185">
        <f t="shared" si="108"/>
        <v>9999.9</v>
      </c>
      <c r="R132" s="186" t="str">
        <f t="shared" si="109"/>
        <v> </v>
      </c>
      <c r="S132" s="186" t="str">
        <f t="shared" si="110"/>
        <v> </v>
      </c>
      <c r="T132" s="186" t="str">
        <f t="shared" si="111"/>
        <v> </v>
      </c>
      <c r="U132" s="202"/>
    </row>
    <row r="133" spans="1:21" s="161" customFormat="1" ht="15" customHeight="1" hidden="1">
      <c r="A133" s="173">
        <f t="shared" si="98"/>
      </c>
      <c r="B133" s="174"/>
      <c r="C133" s="169" t="e">
        <f>IF(VLOOKUP(B133,'Sprint Startlist'!B:E,4,FALSE)="",VLOOKUP(B133,'Sprint Startlist'!B:E,3,FALSE),CONCATENATE(VLOOKUP(B133,'Sprint Startlist'!B:E,3,FALSE)," / ",VLOOKUP(B133,'Sprint Startlist'!B:E,4,FALSE)))</f>
        <v>#N/A</v>
      </c>
      <c r="D133" s="195" t="e">
        <f>VLOOKUP(B133,'Sprint Startlist'!B:H,7,FALSE)</f>
        <v>#N/A</v>
      </c>
      <c r="E133" s="192" t="e">
        <f>TRIM(IF(ISERROR(VLOOKUP(B133,RallyResults!B:I,$F$1,FALSE)),IF(VLOOKUP(B133,Sprinters!A:E,3,FALSE)="",$E$1,VLOOKUP(B133,Sprinters!A:E,3,FALSE)),IF(VLOOKUP(B133,RallyResults!B:I,$F$1,FALSE)="",$E$1,VLOOKUP(B133,RallyResults!B:I,$F$1,FALSE))))</f>
        <v>#N/A</v>
      </c>
      <c r="F133" s="180" t="str">
        <f t="shared" si="99"/>
        <v> </v>
      </c>
      <c r="G133" s="168" t="str">
        <f t="shared" si="100"/>
        <v> </v>
      </c>
      <c r="H133" s="193" t="e">
        <f>IF(ISERROR(VLOOKUP(B133,RallyResults!B:I,$I$1,FALSE)),IF(VLOOKUP(B133,Sprinters!A:E,4,FALSE)="",$H$1,VLOOKUP(B133,Sprinters!A:E,4,FALSE)),IF(VLOOKUP(B133,RallyResults!B:I,$I$1,FALSE)="",$H$1,VLOOKUP(B133,RallyResults!B:I,$I$1,FALSE)))</f>
        <v>#N/A</v>
      </c>
      <c r="I133" s="180" t="str">
        <f t="shared" si="101"/>
        <v> </v>
      </c>
      <c r="J133" s="168" t="str">
        <f t="shared" si="102"/>
        <v> </v>
      </c>
      <c r="K133" s="193" t="e">
        <f>IF(ISERROR(VLOOKUP(B133,RallyResults!B:I,$L$1,FALSE)),IF(VLOOKUP(B133,Sprinters!A:E,5,FALSE)="",$K$1,VLOOKUP(B133,Sprinters!A:E,5,FALSE)),IF(VLOOKUP(B133,RallyResults!B:I,$L$1,FALSE)="",$K$1,VLOOKUP(B133,RallyResults!B:I,$L$1,FALSE)))</f>
        <v>#N/A</v>
      </c>
      <c r="L133" s="180" t="str">
        <f t="shared" si="103"/>
        <v> </v>
      </c>
      <c r="M133" s="168" t="str">
        <f t="shared" si="104"/>
        <v> </v>
      </c>
      <c r="N133" s="191" t="str">
        <f t="shared" si="105"/>
        <v>No result</v>
      </c>
      <c r="O133" s="184">
        <f t="shared" si="106"/>
        <v>9999.9</v>
      </c>
      <c r="P133" s="185">
        <f t="shared" si="107"/>
        <v>9999.9</v>
      </c>
      <c r="Q133" s="185">
        <f t="shared" si="108"/>
        <v>9999.9</v>
      </c>
      <c r="R133" s="186" t="str">
        <f t="shared" si="109"/>
        <v> </v>
      </c>
      <c r="S133" s="186" t="str">
        <f t="shared" si="110"/>
        <v> </v>
      </c>
      <c r="T133" s="186" t="str">
        <f t="shared" si="111"/>
        <v> </v>
      </c>
      <c r="U133" s="202"/>
    </row>
    <row r="134" spans="1:21" s="161" customFormat="1" ht="15" customHeight="1" hidden="1">
      <c r="A134" s="173">
        <f t="shared" si="98"/>
      </c>
      <c r="B134" s="174"/>
      <c r="C134" s="169" t="e">
        <f>IF(VLOOKUP(B134,'Sprint Startlist'!B:E,4,FALSE)="",VLOOKUP(B134,'Sprint Startlist'!B:E,3,FALSE),CONCATENATE(VLOOKUP(B134,'Sprint Startlist'!B:E,3,FALSE)," / ",VLOOKUP(B134,'Sprint Startlist'!B:E,4,FALSE)))</f>
        <v>#N/A</v>
      </c>
      <c r="D134" s="195" t="e">
        <f>VLOOKUP(B134,'Sprint Startlist'!B:H,7,FALSE)</f>
        <v>#N/A</v>
      </c>
      <c r="E134" s="192" t="e">
        <f>TRIM(IF(ISERROR(VLOOKUP(B134,RallyResults!B:I,$F$1,FALSE)),IF(VLOOKUP(B134,Sprinters!A:E,3,FALSE)="",$E$1,VLOOKUP(B134,Sprinters!A:E,3,FALSE)),IF(VLOOKUP(B134,RallyResults!B:I,$F$1,FALSE)="",$E$1,VLOOKUP(B134,RallyResults!B:I,$F$1,FALSE))))</f>
        <v>#N/A</v>
      </c>
      <c r="F134" s="180" t="str">
        <f t="shared" si="99"/>
        <v> </v>
      </c>
      <c r="G134" s="168" t="str">
        <f t="shared" si="100"/>
        <v> </v>
      </c>
      <c r="H134" s="193" t="e">
        <f>IF(ISERROR(VLOOKUP(B134,RallyResults!B:I,$I$1,FALSE)),IF(VLOOKUP(B134,Sprinters!A:E,4,FALSE)="",$H$1,VLOOKUP(B134,Sprinters!A:E,4,FALSE)),IF(VLOOKUP(B134,RallyResults!B:I,$I$1,FALSE)="",$H$1,VLOOKUP(B134,RallyResults!B:I,$I$1,FALSE)))</f>
        <v>#N/A</v>
      </c>
      <c r="I134" s="180" t="str">
        <f t="shared" si="101"/>
        <v> </v>
      </c>
      <c r="J134" s="168" t="str">
        <f t="shared" si="102"/>
        <v> </v>
      </c>
      <c r="K134" s="193" t="e">
        <f>IF(ISERROR(VLOOKUP(B134,RallyResults!B:I,$L$1,FALSE)),IF(VLOOKUP(B134,Sprinters!A:E,5,FALSE)="",$K$1,VLOOKUP(B134,Sprinters!A:E,5,FALSE)),IF(VLOOKUP(B134,RallyResults!B:I,$L$1,FALSE)="",$K$1,VLOOKUP(B134,RallyResults!B:I,$L$1,FALSE)))</f>
        <v>#N/A</v>
      </c>
      <c r="L134" s="180" t="str">
        <f t="shared" si="103"/>
        <v> </v>
      </c>
      <c r="M134" s="168" t="str">
        <f t="shared" si="104"/>
        <v> </v>
      </c>
      <c r="N134" s="191" t="str">
        <f t="shared" si="105"/>
        <v>No result</v>
      </c>
      <c r="O134" s="184">
        <f t="shared" si="106"/>
        <v>9999.9</v>
      </c>
      <c r="P134" s="185">
        <f t="shared" si="107"/>
        <v>9999.9</v>
      </c>
      <c r="Q134" s="185">
        <f t="shared" si="108"/>
        <v>9999.9</v>
      </c>
      <c r="R134" s="186" t="str">
        <f t="shared" si="109"/>
        <v> </v>
      </c>
      <c r="S134" s="186" t="str">
        <f t="shared" si="110"/>
        <v> </v>
      </c>
      <c r="T134" s="186" t="str">
        <f t="shared" si="111"/>
        <v> </v>
      </c>
      <c r="U134" s="202"/>
    </row>
    <row r="135" spans="1:21" s="161" customFormat="1" ht="15" customHeight="1" hidden="1">
      <c r="A135" s="173">
        <f t="shared" si="98"/>
      </c>
      <c r="B135" s="174"/>
      <c r="C135" s="169" t="e">
        <f>IF(VLOOKUP(B135,'Sprint Startlist'!B:E,4,FALSE)="",VLOOKUP(B135,'Sprint Startlist'!B:E,3,FALSE),CONCATENATE(VLOOKUP(B135,'Sprint Startlist'!B:E,3,FALSE)," / ",VLOOKUP(B135,'Sprint Startlist'!B:E,4,FALSE)))</f>
        <v>#N/A</v>
      </c>
      <c r="D135" s="195" t="e">
        <f>VLOOKUP(B135,'Sprint Startlist'!B:H,7,FALSE)</f>
        <v>#N/A</v>
      </c>
      <c r="E135" s="192" t="e">
        <f>TRIM(IF(ISERROR(VLOOKUP(B135,RallyResults!B:I,$F$1,FALSE)),IF(VLOOKUP(B135,Sprinters!A:E,3,FALSE)="",$E$1,VLOOKUP(B135,Sprinters!A:E,3,FALSE)),IF(VLOOKUP(B135,RallyResults!B:I,$F$1,FALSE)="",$E$1,VLOOKUP(B135,RallyResults!B:I,$F$1,FALSE))))</f>
        <v>#N/A</v>
      </c>
      <c r="F135" s="180" t="str">
        <f t="shared" si="99"/>
        <v> </v>
      </c>
      <c r="G135" s="168" t="str">
        <f t="shared" si="100"/>
        <v> </v>
      </c>
      <c r="H135" s="193" t="e">
        <f>IF(ISERROR(VLOOKUP(B135,RallyResults!B:I,$I$1,FALSE)),IF(VLOOKUP(B135,Sprinters!A:E,4,FALSE)="",$H$1,VLOOKUP(B135,Sprinters!A:E,4,FALSE)),IF(VLOOKUP(B135,RallyResults!B:I,$I$1,FALSE)="",$H$1,VLOOKUP(B135,RallyResults!B:I,$I$1,FALSE)))</f>
        <v>#N/A</v>
      </c>
      <c r="I135" s="180" t="str">
        <f t="shared" si="101"/>
        <v> </v>
      </c>
      <c r="J135" s="168" t="str">
        <f t="shared" si="102"/>
        <v> </v>
      </c>
      <c r="K135" s="193" t="e">
        <f>IF(ISERROR(VLOOKUP(B135,RallyResults!B:I,$L$1,FALSE)),IF(VLOOKUP(B135,Sprinters!A:E,5,FALSE)="",$K$1,VLOOKUP(B135,Sprinters!A:E,5,FALSE)),IF(VLOOKUP(B135,RallyResults!B:I,$L$1,FALSE)="",$K$1,VLOOKUP(B135,RallyResults!B:I,$L$1,FALSE)))</f>
        <v>#N/A</v>
      </c>
      <c r="L135" s="180" t="str">
        <f t="shared" si="103"/>
        <v> </v>
      </c>
      <c r="M135" s="168" t="str">
        <f t="shared" si="104"/>
        <v> </v>
      </c>
      <c r="N135" s="191" t="str">
        <f t="shared" si="105"/>
        <v>No result</v>
      </c>
      <c r="O135" s="184">
        <f t="shared" si="106"/>
        <v>9999.9</v>
      </c>
      <c r="P135" s="185">
        <f t="shared" si="107"/>
        <v>9999.9</v>
      </c>
      <c r="Q135" s="185">
        <f t="shared" si="108"/>
        <v>9999.9</v>
      </c>
      <c r="R135" s="186" t="str">
        <f t="shared" si="109"/>
        <v> </v>
      </c>
      <c r="S135" s="186" t="str">
        <f t="shared" si="110"/>
        <v> </v>
      </c>
      <c r="T135" s="186" t="str">
        <f t="shared" si="111"/>
        <v> </v>
      </c>
      <c r="U135" s="202"/>
    </row>
    <row r="136" spans="1:21" s="161" customFormat="1" ht="15" customHeight="1" hidden="1">
      <c r="A136" s="173">
        <f t="shared" si="98"/>
      </c>
      <c r="B136" s="174"/>
      <c r="C136" s="169" t="e">
        <f>IF(VLOOKUP(B136,'Sprint Startlist'!B:E,4,FALSE)="",VLOOKUP(B136,'Sprint Startlist'!B:E,3,FALSE),CONCATENATE(VLOOKUP(B136,'Sprint Startlist'!B:E,3,FALSE)," / ",VLOOKUP(B136,'Sprint Startlist'!B:E,4,FALSE)))</f>
        <v>#N/A</v>
      </c>
      <c r="D136" s="195" t="e">
        <f>VLOOKUP(B136,'Sprint Startlist'!B:H,7,FALSE)</f>
        <v>#N/A</v>
      </c>
      <c r="E136" s="192" t="e">
        <f>TRIM(IF(ISERROR(VLOOKUP(B136,RallyResults!B:I,$F$1,FALSE)),IF(VLOOKUP(B136,Sprinters!A:E,3,FALSE)="",$E$1,VLOOKUP(B136,Sprinters!A:E,3,FALSE)),IF(VLOOKUP(B136,RallyResults!B:I,$F$1,FALSE)="",$E$1,VLOOKUP(B136,RallyResults!B:I,$F$1,FALSE))))</f>
        <v>#N/A</v>
      </c>
      <c r="F136" s="180" t="str">
        <f t="shared" si="99"/>
        <v> </v>
      </c>
      <c r="G136" s="168" t="str">
        <f t="shared" si="100"/>
        <v> </v>
      </c>
      <c r="H136" s="193" t="e">
        <f>IF(ISERROR(VLOOKUP(B136,RallyResults!B:I,$I$1,FALSE)),IF(VLOOKUP(B136,Sprinters!A:E,4,FALSE)="",$H$1,VLOOKUP(B136,Sprinters!A:E,4,FALSE)),IF(VLOOKUP(B136,RallyResults!B:I,$I$1,FALSE)="",$H$1,VLOOKUP(B136,RallyResults!B:I,$I$1,FALSE)))</f>
        <v>#N/A</v>
      </c>
      <c r="I136" s="180" t="str">
        <f t="shared" si="101"/>
        <v> </v>
      </c>
      <c r="J136" s="168" t="str">
        <f t="shared" si="102"/>
        <v> </v>
      </c>
      <c r="K136" s="193" t="e">
        <f>IF(ISERROR(VLOOKUP(B136,RallyResults!B:I,$L$1,FALSE)),IF(VLOOKUP(B136,Sprinters!A:E,5,FALSE)="",$K$1,VLOOKUP(B136,Sprinters!A:E,5,FALSE)),IF(VLOOKUP(B136,RallyResults!B:I,$L$1,FALSE)="",$K$1,VLOOKUP(B136,RallyResults!B:I,$L$1,FALSE)))</f>
        <v>#N/A</v>
      </c>
      <c r="L136" s="180" t="str">
        <f t="shared" si="103"/>
        <v> </v>
      </c>
      <c r="M136" s="168" t="str">
        <f t="shared" si="104"/>
        <v> </v>
      </c>
      <c r="N136" s="191" t="str">
        <f t="shared" si="105"/>
        <v>No result</v>
      </c>
      <c r="O136" s="184">
        <f t="shared" si="106"/>
        <v>9999.9</v>
      </c>
      <c r="P136" s="185">
        <f t="shared" si="107"/>
        <v>9999.9</v>
      </c>
      <c r="Q136" s="185">
        <f t="shared" si="108"/>
        <v>9999.9</v>
      </c>
      <c r="R136" s="186" t="str">
        <f t="shared" si="109"/>
        <v> </v>
      </c>
      <c r="S136" s="186" t="str">
        <f t="shared" si="110"/>
        <v> </v>
      </c>
      <c r="T136" s="186" t="str">
        <f t="shared" si="111"/>
        <v> </v>
      </c>
      <c r="U136" s="202"/>
    </row>
    <row r="137" spans="1:21" s="161" customFormat="1" ht="15" customHeight="1" hidden="1">
      <c r="A137" s="173">
        <f t="shared" si="98"/>
      </c>
      <c r="B137" s="174"/>
      <c r="C137" s="169" t="e">
        <f>IF(VLOOKUP(B137,'Sprint Startlist'!B:E,4,FALSE)="",VLOOKUP(B137,'Sprint Startlist'!B:E,3,FALSE),CONCATENATE(VLOOKUP(B137,'Sprint Startlist'!B:E,3,FALSE)," / ",VLOOKUP(B137,'Sprint Startlist'!B:E,4,FALSE)))</f>
        <v>#N/A</v>
      </c>
      <c r="D137" s="195" t="e">
        <f>VLOOKUP(B137,'Sprint Startlist'!B:H,7,FALSE)</f>
        <v>#N/A</v>
      </c>
      <c r="E137" s="192" t="e">
        <f>TRIM(IF(ISERROR(VLOOKUP(B137,RallyResults!B:I,$F$1,FALSE)),IF(VLOOKUP(B137,Sprinters!A:E,3,FALSE)="",$E$1,VLOOKUP(B137,Sprinters!A:E,3,FALSE)),IF(VLOOKUP(B137,RallyResults!B:I,$F$1,FALSE)="",$E$1,VLOOKUP(B137,RallyResults!B:I,$F$1,FALSE))))</f>
        <v>#N/A</v>
      </c>
      <c r="F137" s="180" t="str">
        <f t="shared" si="99"/>
        <v> </v>
      </c>
      <c r="G137" s="168" t="str">
        <f t="shared" si="100"/>
        <v> </v>
      </c>
      <c r="H137" s="193" t="e">
        <f>IF(ISERROR(VLOOKUP(B137,RallyResults!B:I,$I$1,FALSE)),IF(VLOOKUP(B137,Sprinters!A:E,4,FALSE)="",$H$1,VLOOKUP(B137,Sprinters!A:E,4,FALSE)),IF(VLOOKUP(B137,RallyResults!B:I,$I$1,FALSE)="",$H$1,VLOOKUP(B137,RallyResults!B:I,$I$1,FALSE)))</f>
        <v>#N/A</v>
      </c>
      <c r="I137" s="180" t="str">
        <f t="shared" si="101"/>
        <v> </v>
      </c>
      <c r="J137" s="168" t="str">
        <f t="shared" si="102"/>
        <v> </v>
      </c>
      <c r="K137" s="193" t="e">
        <f>IF(ISERROR(VLOOKUP(B137,RallyResults!B:I,$L$1,FALSE)),IF(VLOOKUP(B137,Sprinters!A:E,5,FALSE)="",$K$1,VLOOKUP(B137,Sprinters!A:E,5,FALSE)),IF(VLOOKUP(B137,RallyResults!B:I,$L$1,FALSE)="",$K$1,VLOOKUP(B137,RallyResults!B:I,$L$1,FALSE)))</f>
        <v>#N/A</v>
      </c>
      <c r="L137" s="180" t="str">
        <f t="shared" si="103"/>
        <v> </v>
      </c>
      <c r="M137" s="168" t="str">
        <f t="shared" si="104"/>
        <v> </v>
      </c>
      <c r="N137" s="191" t="str">
        <f t="shared" si="105"/>
        <v>No result</v>
      </c>
      <c r="O137" s="184">
        <f t="shared" si="106"/>
        <v>9999.9</v>
      </c>
      <c r="P137" s="185">
        <f t="shared" si="107"/>
        <v>9999.9</v>
      </c>
      <c r="Q137" s="185">
        <f t="shared" si="108"/>
        <v>9999.9</v>
      </c>
      <c r="R137" s="186" t="str">
        <f t="shared" si="109"/>
        <v> </v>
      </c>
      <c r="S137" s="186" t="str">
        <f t="shared" si="110"/>
        <v> </v>
      </c>
      <c r="T137" s="186" t="str">
        <f t="shared" si="111"/>
        <v> </v>
      </c>
      <c r="U137" s="202"/>
    </row>
    <row r="138" spans="1:21" s="161" customFormat="1" ht="15" customHeight="1" hidden="1">
      <c r="A138" s="173">
        <f t="shared" si="98"/>
      </c>
      <c r="B138" s="174"/>
      <c r="C138" s="169" t="e">
        <f>IF(VLOOKUP(B138,'Sprint Startlist'!B:E,4,FALSE)="",VLOOKUP(B138,'Sprint Startlist'!B:E,3,FALSE),CONCATENATE(VLOOKUP(B138,'Sprint Startlist'!B:E,3,FALSE)," / ",VLOOKUP(B138,'Sprint Startlist'!B:E,4,FALSE)))</f>
        <v>#N/A</v>
      </c>
      <c r="D138" s="195" t="e">
        <f>VLOOKUP(B138,'Sprint Startlist'!B:H,7,FALSE)</f>
        <v>#N/A</v>
      </c>
      <c r="E138" s="192" t="e">
        <f>TRIM(IF(ISERROR(VLOOKUP(B138,RallyResults!B:I,$F$1,FALSE)),IF(VLOOKUP(B138,Sprinters!A:E,3,FALSE)="",$E$1,VLOOKUP(B138,Sprinters!A:E,3,FALSE)),IF(VLOOKUP(B138,RallyResults!B:I,$F$1,FALSE)="",$E$1,VLOOKUP(B138,RallyResults!B:I,$F$1,FALSE))))</f>
        <v>#N/A</v>
      </c>
      <c r="F138" s="180" t="str">
        <f t="shared" si="99"/>
        <v> </v>
      </c>
      <c r="G138" s="168" t="str">
        <f t="shared" si="100"/>
        <v> </v>
      </c>
      <c r="H138" s="193" t="e">
        <f>IF(ISERROR(VLOOKUP(B138,RallyResults!B:I,$I$1,FALSE)),IF(VLOOKUP(B138,Sprinters!A:E,4,FALSE)="",$H$1,VLOOKUP(B138,Sprinters!A:E,4,FALSE)),IF(VLOOKUP(B138,RallyResults!B:I,$I$1,FALSE)="",$H$1,VLOOKUP(B138,RallyResults!B:I,$I$1,FALSE)))</f>
        <v>#N/A</v>
      </c>
      <c r="I138" s="180" t="str">
        <f t="shared" si="101"/>
        <v> </v>
      </c>
      <c r="J138" s="168" t="str">
        <f t="shared" si="102"/>
        <v> </v>
      </c>
      <c r="K138" s="193" t="e">
        <f>IF(ISERROR(VLOOKUP(B138,RallyResults!B:I,$L$1,FALSE)),IF(VLOOKUP(B138,Sprinters!A:E,5,FALSE)="",$K$1,VLOOKUP(B138,Sprinters!A:E,5,FALSE)),IF(VLOOKUP(B138,RallyResults!B:I,$L$1,FALSE)="",$K$1,VLOOKUP(B138,RallyResults!B:I,$L$1,FALSE)))</f>
        <v>#N/A</v>
      </c>
      <c r="L138" s="180" t="str">
        <f t="shared" si="103"/>
        <v> </v>
      </c>
      <c r="M138" s="168" t="str">
        <f t="shared" si="104"/>
        <v> </v>
      </c>
      <c r="N138" s="191" t="str">
        <f t="shared" si="105"/>
        <v>No result</v>
      </c>
      <c r="O138" s="184">
        <f t="shared" si="106"/>
        <v>9999.9</v>
      </c>
      <c r="P138" s="185">
        <f t="shared" si="107"/>
        <v>9999.9</v>
      </c>
      <c r="Q138" s="185">
        <f t="shared" si="108"/>
        <v>9999.9</v>
      </c>
      <c r="R138" s="186" t="str">
        <f t="shared" si="109"/>
        <v> </v>
      </c>
      <c r="S138" s="186" t="str">
        <f t="shared" si="110"/>
        <v> </v>
      </c>
      <c r="T138" s="186" t="str">
        <f t="shared" si="111"/>
        <v> </v>
      </c>
      <c r="U138" s="202"/>
    </row>
    <row r="139" spans="1:21" s="161" customFormat="1" ht="15" customHeight="1" hidden="1">
      <c r="A139" s="173">
        <f t="shared" si="98"/>
      </c>
      <c r="B139" s="174"/>
      <c r="C139" s="169" t="e">
        <f>IF(VLOOKUP(B139,'Sprint Startlist'!B:E,4,FALSE)="",VLOOKUP(B139,'Sprint Startlist'!B:E,3,FALSE),CONCATENATE(VLOOKUP(B139,'Sprint Startlist'!B:E,3,FALSE)," / ",VLOOKUP(B139,'Sprint Startlist'!B:E,4,FALSE)))</f>
        <v>#N/A</v>
      </c>
      <c r="D139" s="195" t="e">
        <f>VLOOKUP(B139,'Sprint Startlist'!B:H,7,FALSE)</f>
        <v>#N/A</v>
      </c>
      <c r="E139" s="192" t="e">
        <f>TRIM(IF(ISERROR(VLOOKUP(B139,RallyResults!B:I,$F$1,FALSE)),IF(VLOOKUP(B139,Sprinters!A:E,3,FALSE)="",$E$1,VLOOKUP(B139,Sprinters!A:E,3,FALSE)),IF(VLOOKUP(B139,RallyResults!B:I,$F$1,FALSE)="",$E$1,VLOOKUP(B139,RallyResults!B:I,$F$1,FALSE))))</f>
        <v>#N/A</v>
      </c>
      <c r="F139" s="180" t="str">
        <f t="shared" si="99"/>
        <v> </v>
      </c>
      <c r="G139" s="168" t="str">
        <f t="shared" si="100"/>
        <v> </v>
      </c>
      <c r="H139" s="193" t="e">
        <f>IF(ISERROR(VLOOKUP(B139,RallyResults!B:I,$I$1,FALSE)),IF(VLOOKUP(B139,Sprinters!A:E,4,FALSE)="",$H$1,VLOOKUP(B139,Sprinters!A:E,4,FALSE)),IF(VLOOKUP(B139,RallyResults!B:I,$I$1,FALSE)="",$H$1,VLOOKUP(B139,RallyResults!B:I,$I$1,FALSE)))</f>
        <v>#N/A</v>
      </c>
      <c r="I139" s="180" t="str">
        <f t="shared" si="101"/>
        <v> </v>
      </c>
      <c r="J139" s="168" t="str">
        <f t="shared" si="102"/>
        <v> </v>
      </c>
      <c r="K139" s="193" t="e">
        <f>IF(ISERROR(VLOOKUP(B139,RallyResults!B:I,$L$1,FALSE)),IF(VLOOKUP(B139,Sprinters!A:E,5,FALSE)="",$K$1,VLOOKUP(B139,Sprinters!A:E,5,FALSE)),IF(VLOOKUP(B139,RallyResults!B:I,$L$1,FALSE)="",$K$1,VLOOKUP(B139,RallyResults!B:I,$L$1,FALSE)))</f>
        <v>#N/A</v>
      </c>
      <c r="L139" s="180" t="str">
        <f t="shared" si="103"/>
        <v> </v>
      </c>
      <c r="M139" s="168" t="str">
        <f t="shared" si="104"/>
        <v> </v>
      </c>
      <c r="N139" s="191" t="str">
        <f t="shared" si="105"/>
        <v>No result</v>
      </c>
      <c r="O139" s="184">
        <f t="shared" si="106"/>
        <v>9999.9</v>
      </c>
      <c r="P139" s="185">
        <f t="shared" si="107"/>
        <v>9999.9</v>
      </c>
      <c r="Q139" s="185">
        <f t="shared" si="108"/>
        <v>9999.9</v>
      </c>
      <c r="R139" s="186" t="str">
        <f t="shared" si="109"/>
        <v> </v>
      </c>
      <c r="S139" s="186" t="str">
        <f t="shared" si="110"/>
        <v> </v>
      </c>
      <c r="T139" s="186" t="str">
        <f t="shared" si="111"/>
        <v> </v>
      </c>
      <c r="U139" s="202"/>
    </row>
    <row r="140" spans="1:21" s="161" customFormat="1" ht="15" customHeight="1" hidden="1">
      <c r="A140" s="173">
        <f t="shared" si="98"/>
      </c>
      <c r="B140" s="174"/>
      <c r="C140" s="169" t="e">
        <f>IF(VLOOKUP(B140,'Sprint Startlist'!B:E,4,FALSE)="",VLOOKUP(B140,'Sprint Startlist'!B:E,3,FALSE),CONCATENATE(VLOOKUP(B140,'Sprint Startlist'!B:E,3,FALSE)," / ",VLOOKUP(B140,'Sprint Startlist'!B:E,4,FALSE)))</f>
        <v>#N/A</v>
      </c>
      <c r="D140" s="195" t="e">
        <f>VLOOKUP(B140,'Sprint Startlist'!B:H,7,FALSE)</f>
        <v>#N/A</v>
      </c>
      <c r="E140" s="192" t="e">
        <f>TRIM(IF(ISERROR(VLOOKUP(B140,RallyResults!B:I,$F$1,FALSE)),IF(VLOOKUP(B140,Sprinters!A:E,3,FALSE)="",$E$1,VLOOKUP(B140,Sprinters!A:E,3,FALSE)),IF(VLOOKUP(B140,RallyResults!B:I,$F$1,FALSE)="",$E$1,VLOOKUP(B140,RallyResults!B:I,$F$1,FALSE))))</f>
        <v>#N/A</v>
      </c>
      <c r="F140" s="180" t="str">
        <f t="shared" si="99"/>
        <v> </v>
      </c>
      <c r="G140" s="168" t="str">
        <f t="shared" si="100"/>
        <v> </v>
      </c>
      <c r="H140" s="193" t="e">
        <f>IF(ISERROR(VLOOKUP(B140,RallyResults!B:I,$I$1,FALSE)),IF(VLOOKUP(B140,Sprinters!A:E,4,FALSE)="",$H$1,VLOOKUP(B140,Sprinters!A:E,4,FALSE)),IF(VLOOKUP(B140,RallyResults!B:I,$I$1,FALSE)="",$H$1,VLOOKUP(B140,RallyResults!B:I,$I$1,FALSE)))</f>
        <v>#N/A</v>
      </c>
      <c r="I140" s="180" t="str">
        <f t="shared" si="101"/>
        <v> </v>
      </c>
      <c r="J140" s="168" t="str">
        <f t="shared" si="102"/>
        <v> </v>
      </c>
      <c r="K140" s="193" t="e">
        <f>IF(ISERROR(VLOOKUP(B140,RallyResults!B:I,$L$1,FALSE)),IF(VLOOKUP(B140,Sprinters!A:E,5,FALSE)="",$K$1,VLOOKUP(B140,Sprinters!A:E,5,FALSE)),IF(VLOOKUP(B140,RallyResults!B:I,$L$1,FALSE)="",$K$1,VLOOKUP(B140,RallyResults!B:I,$L$1,FALSE)))</f>
        <v>#N/A</v>
      </c>
      <c r="L140" s="180" t="str">
        <f t="shared" si="103"/>
        <v> </v>
      </c>
      <c r="M140" s="168" t="str">
        <f t="shared" si="104"/>
        <v> </v>
      </c>
      <c r="N140" s="191" t="str">
        <f t="shared" si="105"/>
        <v>No result</v>
      </c>
      <c r="O140" s="184">
        <f t="shared" si="106"/>
        <v>9999.9</v>
      </c>
      <c r="P140" s="185">
        <f t="shared" si="107"/>
        <v>9999.9</v>
      </c>
      <c r="Q140" s="185">
        <f t="shared" si="108"/>
        <v>9999.9</v>
      </c>
      <c r="R140" s="186" t="str">
        <f t="shared" si="109"/>
        <v> </v>
      </c>
      <c r="S140" s="186" t="str">
        <f t="shared" si="110"/>
        <v> </v>
      </c>
      <c r="T140" s="186" t="str">
        <f t="shared" si="111"/>
        <v> </v>
      </c>
      <c r="U140" s="202"/>
    </row>
    <row r="141" spans="1:21" s="161" customFormat="1" ht="15" customHeight="1" hidden="1">
      <c r="A141" s="173">
        <f t="shared" si="98"/>
      </c>
      <c r="B141" s="174"/>
      <c r="C141" s="169" t="e">
        <f>IF(VLOOKUP(B141,'Sprint Startlist'!B:E,4,FALSE)="",VLOOKUP(B141,'Sprint Startlist'!B:E,3,FALSE),CONCATENATE(VLOOKUP(B141,'Sprint Startlist'!B:E,3,FALSE)," / ",VLOOKUP(B141,'Sprint Startlist'!B:E,4,FALSE)))</f>
        <v>#N/A</v>
      </c>
      <c r="D141" s="195" t="e">
        <f>VLOOKUP(B141,'Sprint Startlist'!B:H,7,FALSE)</f>
        <v>#N/A</v>
      </c>
      <c r="E141" s="192" t="e">
        <f>TRIM(IF(ISERROR(VLOOKUP(B141,RallyResults!B:I,$F$1,FALSE)),IF(VLOOKUP(B141,Sprinters!A:E,3,FALSE)="",$E$1,VLOOKUP(B141,Sprinters!A:E,3,FALSE)),IF(VLOOKUP(B141,RallyResults!B:I,$F$1,FALSE)="",$E$1,VLOOKUP(B141,RallyResults!B:I,$F$1,FALSE))))</f>
        <v>#N/A</v>
      </c>
      <c r="F141" s="180" t="str">
        <f t="shared" si="99"/>
        <v> </v>
      </c>
      <c r="G141" s="168" t="str">
        <f t="shared" si="100"/>
        <v> </v>
      </c>
      <c r="H141" s="193" t="e">
        <f>IF(ISERROR(VLOOKUP(B141,RallyResults!B:I,$I$1,FALSE)),IF(VLOOKUP(B141,Sprinters!A:E,4,FALSE)="",$H$1,VLOOKUP(B141,Sprinters!A:E,4,FALSE)),IF(VLOOKUP(B141,RallyResults!B:I,$I$1,FALSE)="",$H$1,VLOOKUP(B141,RallyResults!B:I,$I$1,FALSE)))</f>
        <v>#N/A</v>
      </c>
      <c r="I141" s="180" t="str">
        <f t="shared" si="101"/>
        <v> </v>
      </c>
      <c r="J141" s="168" t="str">
        <f t="shared" si="102"/>
        <v> </v>
      </c>
      <c r="K141" s="193" t="e">
        <f>IF(ISERROR(VLOOKUP(B141,RallyResults!B:I,$L$1,FALSE)),IF(VLOOKUP(B141,Sprinters!A:E,5,FALSE)="",$K$1,VLOOKUP(B141,Sprinters!A:E,5,FALSE)),IF(VLOOKUP(B141,RallyResults!B:I,$L$1,FALSE)="",$K$1,VLOOKUP(B141,RallyResults!B:I,$L$1,FALSE)))</f>
        <v>#N/A</v>
      </c>
      <c r="L141" s="180" t="str">
        <f t="shared" si="103"/>
        <v> </v>
      </c>
      <c r="M141" s="168" t="str">
        <f t="shared" si="104"/>
        <v> </v>
      </c>
      <c r="N141" s="191" t="str">
        <f t="shared" si="105"/>
        <v>No result</v>
      </c>
      <c r="O141" s="184">
        <f t="shared" si="106"/>
        <v>9999.9</v>
      </c>
      <c r="P141" s="185">
        <f t="shared" si="107"/>
        <v>9999.9</v>
      </c>
      <c r="Q141" s="185">
        <f t="shared" si="108"/>
        <v>9999.9</v>
      </c>
      <c r="R141" s="186" t="str">
        <f t="shared" si="109"/>
        <v> </v>
      </c>
      <c r="S141" s="186" t="str">
        <f t="shared" si="110"/>
        <v> </v>
      </c>
      <c r="T141" s="186" t="str">
        <f t="shared" si="111"/>
        <v> </v>
      </c>
      <c r="U141" s="202"/>
    </row>
    <row r="142" spans="1:21" s="161" customFormat="1" ht="15" customHeight="1" hidden="1">
      <c r="A142" s="173">
        <f t="shared" si="98"/>
      </c>
      <c r="B142" s="174"/>
      <c r="C142" s="169" t="e">
        <f>IF(VLOOKUP(B142,'Sprint Startlist'!B:E,4,FALSE)="",VLOOKUP(B142,'Sprint Startlist'!B:E,3,FALSE),CONCATENATE(VLOOKUP(B142,'Sprint Startlist'!B:E,3,FALSE)," / ",VLOOKUP(B142,'Sprint Startlist'!B:E,4,FALSE)))</f>
        <v>#N/A</v>
      </c>
      <c r="D142" s="195" t="e">
        <f>VLOOKUP(B142,'Sprint Startlist'!B:H,7,FALSE)</f>
        <v>#N/A</v>
      </c>
      <c r="E142" s="192" t="e">
        <f>TRIM(IF(ISERROR(VLOOKUP(B142,RallyResults!B:I,$F$1,FALSE)),IF(VLOOKUP(B142,Sprinters!A:E,3,FALSE)="",$E$1,VLOOKUP(B142,Sprinters!A:E,3,FALSE)),IF(VLOOKUP(B142,RallyResults!B:I,$F$1,FALSE)="",$E$1,VLOOKUP(B142,RallyResults!B:I,$F$1,FALSE))))</f>
        <v>#N/A</v>
      </c>
      <c r="F142" s="180" t="str">
        <f t="shared" si="99"/>
        <v> </v>
      </c>
      <c r="G142" s="168" t="str">
        <f t="shared" si="100"/>
        <v> </v>
      </c>
      <c r="H142" s="193" t="e">
        <f>IF(ISERROR(VLOOKUP(B142,RallyResults!B:I,$I$1,FALSE)),IF(VLOOKUP(B142,Sprinters!A:E,4,FALSE)="",$H$1,VLOOKUP(B142,Sprinters!A:E,4,FALSE)),IF(VLOOKUP(B142,RallyResults!B:I,$I$1,FALSE)="",$H$1,VLOOKUP(B142,RallyResults!B:I,$I$1,FALSE)))</f>
        <v>#N/A</v>
      </c>
      <c r="I142" s="180" t="str">
        <f t="shared" si="101"/>
        <v> </v>
      </c>
      <c r="J142" s="168" t="str">
        <f t="shared" si="102"/>
        <v> </v>
      </c>
      <c r="K142" s="193" t="e">
        <f>IF(ISERROR(VLOOKUP(B142,RallyResults!B:I,$L$1,FALSE)),IF(VLOOKUP(B142,Sprinters!A:E,5,FALSE)="",$K$1,VLOOKUP(B142,Sprinters!A:E,5,FALSE)),IF(VLOOKUP(B142,RallyResults!B:I,$L$1,FALSE)="",$K$1,VLOOKUP(B142,RallyResults!B:I,$L$1,FALSE)))</f>
        <v>#N/A</v>
      </c>
      <c r="L142" s="180" t="str">
        <f t="shared" si="103"/>
        <v> </v>
      </c>
      <c r="M142" s="168" t="str">
        <f t="shared" si="104"/>
        <v> </v>
      </c>
      <c r="N142" s="191" t="str">
        <f t="shared" si="105"/>
        <v>No result</v>
      </c>
      <c r="O142" s="184">
        <f t="shared" si="106"/>
        <v>9999.9</v>
      </c>
      <c r="P142" s="185">
        <f t="shared" si="107"/>
        <v>9999.9</v>
      </c>
      <c r="Q142" s="185">
        <f t="shared" si="108"/>
        <v>9999.9</v>
      </c>
      <c r="R142" s="186" t="str">
        <f t="shared" si="109"/>
        <v> </v>
      </c>
      <c r="S142" s="186" t="str">
        <f t="shared" si="110"/>
        <v> </v>
      </c>
      <c r="T142" s="186" t="str">
        <f t="shared" si="111"/>
        <v> </v>
      </c>
      <c r="U142" s="202"/>
    </row>
    <row r="143" spans="1:21" s="161" customFormat="1" ht="15" customHeight="1" hidden="1">
      <c r="A143" s="173">
        <f t="shared" si="98"/>
      </c>
      <c r="B143" s="174"/>
      <c r="C143" s="169" t="e">
        <f>IF(VLOOKUP(B143,'Sprint Startlist'!B:E,4,FALSE)="",VLOOKUP(B143,'Sprint Startlist'!B:E,3,FALSE),CONCATENATE(VLOOKUP(B143,'Sprint Startlist'!B:E,3,FALSE)," / ",VLOOKUP(B143,'Sprint Startlist'!B:E,4,FALSE)))</f>
        <v>#N/A</v>
      </c>
      <c r="D143" s="195" t="e">
        <f>VLOOKUP(B143,'Sprint Startlist'!B:H,7,FALSE)</f>
        <v>#N/A</v>
      </c>
      <c r="E143" s="192" t="e">
        <f>TRIM(IF(ISERROR(VLOOKUP(B143,RallyResults!B:I,$F$1,FALSE)),IF(VLOOKUP(B143,Sprinters!A:E,3,FALSE)="",$E$1,VLOOKUP(B143,Sprinters!A:E,3,FALSE)),IF(VLOOKUP(B143,RallyResults!B:I,$F$1,FALSE)="",$E$1,VLOOKUP(B143,RallyResults!B:I,$F$1,FALSE))))</f>
        <v>#N/A</v>
      </c>
      <c r="F143" s="180" t="str">
        <f t="shared" si="99"/>
        <v> </v>
      </c>
      <c r="G143" s="168" t="str">
        <f t="shared" si="100"/>
        <v> </v>
      </c>
      <c r="H143" s="193" t="e">
        <f>IF(ISERROR(VLOOKUP(B143,RallyResults!B:I,$I$1,FALSE)),IF(VLOOKUP(B143,Sprinters!A:E,4,FALSE)="",$H$1,VLOOKUP(B143,Sprinters!A:E,4,FALSE)),IF(VLOOKUP(B143,RallyResults!B:I,$I$1,FALSE)="",$H$1,VLOOKUP(B143,RallyResults!B:I,$I$1,FALSE)))</f>
        <v>#N/A</v>
      </c>
      <c r="I143" s="180" t="str">
        <f t="shared" si="101"/>
        <v> </v>
      </c>
      <c r="J143" s="168" t="str">
        <f t="shared" si="102"/>
        <v> </v>
      </c>
      <c r="K143" s="193" t="e">
        <f>IF(ISERROR(VLOOKUP(B143,RallyResults!B:I,$L$1,FALSE)),IF(VLOOKUP(B143,Sprinters!A:E,5,FALSE)="",$K$1,VLOOKUP(B143,Sprinters!A:E,5,FALSE)),IF(VLOOKUP(B143,RallyResults!B:I,$L$1,FALSE)="",$K$1,VLOOKUP(B143,RallyResults!B:I,$L$1,FALSE)))</f>
        <v>#N/A</v>
      </c>
      <c r="L143" s="180" t="str">
        <f t="shared" si="103"/>
        <v> </v>
      </c>
      <c r="M143" s="168" t="str">
        <f t="shared" si="104"/>
        <v> </v>
      </c>
      <c r="N143" s="191" t="str">
        <f t="shared" si="105"/>
        <v>No result</v>
      </c>
      <c r="O143" s="184">
        <f t="shared" si="106"/>
        <v>9999.9</v>
      </c>
      <c r="P143" s="185">
        <f t="shared" si="107"/>
        <v>9999.9</v>
      </c>
      <c r="Q143" s="185">
        <f t="shared" si="108"/>
        <v>9999.9</v>
      </c>
      <c r="R143" s="186" t="str">
        <f t="shared" si="109"/>
        <v> </v>
      </c>
      <c r="S143" s="186" t="str">
        <f t="shared" si="110"/>
        <v> </v>
      </c>
      <c r="T143" s="186" t="str">
        <f t="shared" si="111"/>
        <v> </v>
      </c>
      <c r="U143" s="202"/>
    </row>
    <row r="144" spans="1:21" s="161" customFormat="1" ht="15" customHeight="1" hidden="1">
      <c r="A144" s="173">
        <f t="shared" si="98"/>
      </c>
      <c r="B144" s="174"/>
      <c r="C144" s="169" t="e">
        <f>IF(VLOOKUP(B144,'Sprint Startlist'!B:E,4,FALSE)="",VLOOKUP(B144,'Sprint Startlist'!B:E,3,FALSE),CONCATENATE(VLOOKUP(B144,'Sprint Startlist'!B:E,3,FALSE)," / ",VLOOKUP(B144,'Sprint Startlist'!B:E,4,FALSE)))</f>
        <v>#N/A</v>
      </c>
      <c r="D144" s="195" t="e">
        <f>VLOOKUP(B144,'Sprint Startlist'!B:H,7,FALSE)</f>
        <v>#N/A</v>
      </c>
      <c r="E144" s="192" t="e">
        <f>TRIM(IF(ISERROR(VLOOKUP(B144,RallyResults!B:I,$F$1,FALSE)),IF(VLOOKUP(B144,Sprinters!A:E,3,FALSE)="",$E$1,VLOOKUP(B144,Sprinters!A:E,3,FALSE)),IF(VLOOKUP(B144,RallyResults!B:I,$F$1,FALSE)="",$E$1,VLOOKUP(B144,RallyResults!B:I,$F$1,FALSE))))</f>
        <v>#N/A</v>
      </c>
      <c r="F144" s="180" t="str">
        <f t="shared" si="99"/>
        <v> </v>
      </c>
      <c r="G144" s="168" t="str">
        <f t="shared" si="100"/>
        <v> </v>
      </c>
      <c r="H144" s="193" t="e">
        <f>IF(ISERROR(VLOOKUP(B144,RallyResults!B:I,$I$1,FALSE)),IF(VLOOKUP(B144,Sprinters!A:E,4,FALSE)="",$H$1,VLOOKUP(B144,Sprinters!A:E,4,FALSE)),IF(VLOOKUP(B144,RallyResults!B:I,$I$1,FALSE)="",$H$1,VLOOKUP(B144,RallyResults!B:I,$I$1,FALSE)))</f>
        <v>#N/A</v>
      </c>
      <c r="I144" s="180" t="str">
        <f t="shared" si="101"/>
        <v> </v>
      </c>
      <c r="J144" s="168" t="str">
        <f t="shared" si="102"/>
        <v> </v>
      </c>
      <c r="K144" s="193" t="e">
        <f>IF(ISERROR(VLOOKUP(B144,RallyResults!B:I,$L$1,FALSE)),IF(VLOOKUP(B144,Sprinters!A:E,5,FALSE)="",$K$1,VLOOKUP(B144,Sprinters!A:E,5,FALSE)),IF(VLOOKUP(B144,RallyResults!B:I,$L$1,FALSE)="",$K$1,VLOOKUP(B144,RallyResults!B:I,$L$1,FALSE)))</f>
        <v>#N/A</v>
      </c>
      <c r="L144" s="180" t="str">
        <f t="shared" si="103"/>
        <v> </v>
      </c>
      <c r="M144" s="168" t="str">
        <f t="shared" si="104"/>
        <v> </v>
      </c>
      <c r="N144" s="191" t="str">
        <f t="shared" si="105"/>
        <v>No result</v>
      </c>
      <c r="O144" s="184">
        <f t="shared" si="106"/>
        <v>9999.9</v>
      </c>
      <c r="P144" s="185">
        <f t="shared" si="107"/>
        <v>9999.9</v>
      </c>
      <c r="Q144" s="185">
        <f t="shared" si="108"/>
        <v>9999.9</v>
      </c>
      <c r="R144" s="186" t="str">
        <f t="shared" si="109"/>
        <v> </v>
      </c>
      <c r="S144" s="186" t="str">
        <f t="shared" si="110"/>
        <v> </v>
      </c>
      <c r="T144" s="186" t="str">
        <f t="shared" si="111"/>
        <v> </v>
      </c>
      <c r="U144" s="202"/>
    </row>
    <row r="145" spans="1:21" s="161" customFormat="1" ht="15" customHeight="1" hidden="1">
      <c r="A145" s="173">
        <f t="shared" si="98"/>
      </c>
      <c r="B145" s="174"/>
      <c r="C145" s="169" t="e">
        <f>IF(VLOOKUP(B145,'Sprint Startlist'!B:E,4,FALSE)="",VLOOKUP(B145,'Sprint Startlist'!B:E,3,FALSE),CONCATENATE(VLOOKUP(B145,'Sprint Startlist'!B:E,3,FALSE)," / ",VLOOKUP(B145,'Sprint Startlist'!B:E,4,FALSE)))</f>
        <v>#N/A</v>
      </c>
      <c r="D145" s="195" t="e">
        <f>VLOOKUP(B145,'Sprint Startlist'!B:H,7,FALSE)</f>
        <v>#N/A</v>
      </c>
      <c r="E145" s="192" t="e">
        <f>TRIM(IF(ISERROR(VLOOKUP(B145,RallyResults!B:I,$F$1,FALSE)),IF(VLOOKUP(B145,Sprinters!A:E,3,FALSE)="",$E$1,VLOOKUP(B145,Sprinters!A:E,3,FALSE)),IF(VLOOKUP(B145,RallyResults!B:I,$F$1,FALSE)="",$E$1,VLOOKUP(B145,RallyResults!B:I,$F$1,FALSE))))</f>
        <v>#N/A</v>
      </c>
      <c r="F145" s="180" t="str">
        <f t="shared" si="99"/>
        <v> </v>
      </c>
      <c r="G145" s="168" t="str">
        <f t="shared" si="100"/>
        <v> </v>
      </c>
      <c r="H145" s="193" t="e">
        <f>IF(ISERROR(VLOOKUP(B145,RallyResults!B:I,$I$1,FALSE)),IF(VLOOKUP(B145,Sprinters!A:E,4,FALSE)="",$H$1,VLOOKUP(B145,Sprinters!A:E,4,FALSE)),IF(VLOOKUP(B145,RallyResults!B:I,$I$1,FALSE)="",$H$1,VLOOKUP(B145,RallyResults!B:I,$I$1,FALSE)))</f>
        <v>#N/A</v>
      </c>
      <c r="I145" s="180" t="str">
        <f t="shared" si="101"/>
        <v> </v>
      </c>
      <c r="J145" s="168" t="str">
        <f t="shared" si="102"/>
        <v> </v>
      </c>
      <c r="K145" s="193" t="e">
        <f>IF(ISERROR(VLOOKUP(B145,RallyResults!B:I,$L$1,FALSE)),IF(VLOOKUP(B145,Sprinters!A:E,5,FALSE)="",$K$1,VLOOKUP(B145,Sprinters!A:E,5,FALSE)),IF(VLOOKUP(B145,RallyResults!B:I,$L$1,FALSE)="",$K$1,VLOOKUP(B145,RallyResults!B:I,$L$1,FALSE)))</f>
        <v>#N/A</v>
      </c>
      <c r="L145" s="180" t="str">
        <f t="shared" si="103"/>
        <v> </v>
      </c>
      <c r="M145" s="168" t="str">
        <f t="shared" si="104"/>
        <v> </v>
      </c>
      <c r="N145" s="191" t="str">
        <f t="shared" si="105"/>
        <v>No result</v>
      </c>
      <c r="O145" s="184">
        <f t="shared" si="106"/>
        <v>9999.9</v>
      </c>
      <c r="P145" s="185">
        <f t="shared" si="107"/>
        <v>9999.9</v>
      </c>
      <c r="Q145" s="185">
        <f t="shared" si="108"/>
        <v>9999.9</v>
      </c>
      <c r="R145" s="186" t="str">
        <f t="shared" si="109"/>
        <v> </v>
      </c>
      <c r="S145" s="186" t="str">
        <f t="shared" si="110"/>
        <v> </v>
      </c>
      <c r="T145" s="186" t="str">
        <f t="shared" si="111"/>
        <v> </v>
      </c>
      <c r="U145" s="202"/>
    </row>
    <row r="146" spans="1:21" s="161" customFormat="1" ht="15" customHeight="1" hidden="1">
      <c r="A146" s="173">
        <f t="shared" si="98"/>
      </c>
      <c r="B146" s="174"/>
      <c r="C146" s="169" t="e">
        <f>IF(VLOOKUP(B146,'Sprint Startlist'!B:E,4,FALSE)="",VLOOKUP(B146,'Sprint Startlist'!B:E,3,FALSE),CONCATENATE(VLOOKUP(B146,'Sprint Startlist'!B:E,3,FALSE)," / ",VLOOKUP(B146,'Sprint Startlist'!B:E,4,FALSE)))</f>
        <v>#N/A</v>
      </c>
      <c r="D146" s="195" t="e">
        <f>VLOOKUP(B146,'Sprint Startlist'!B:H,7,FALSE)</f>
        <v>#N/A</v>
      </c>
      <c r="E146" s="192" t="e">
        <f>TRIM(IF(ISERROR(VLOOKUP(B146,RallyResults!B:I,$F$1,FALSE)),IF(VLOOKUP(B146,Sprinters!A:E,3,FALSE)="",$E$1,VLOOKUP(B146,Sprinters!A:E,3,FALSE)),IF(VLOOKUP(B146,RallyResults!B:I,$F$1,FALSE)="",$E$1,VLOOKUP(B146,RallyResults!B:I,$F$1,FALSE))))</f>
        <v>#N/A</v>
      </c>
      <c r="F146" s="180" t="str">
        <f t="shared" si="99"/>
        <v> </v>
      </c>
      <c r="G146" s="168" t="str">
        <f t="shared" si="100"/>
        <v> </v>
      </c>
      <c r="H146" s="193" t="e">
        <f>IF(ISERROR(VLOOKUP(B146,RallyResults!B:I,$I$1,FALSE)),IF(VLOOKUP(B146,Sprinters!A:E,4,FALSE)="",$H$1,VLOOKUP(B146,Sprinters!A:E,4,FALSE)),IF(VLOOKUP(B146,RallyResults!B:I,$I$1,FALSE)="",$H$1,VLOOKUP(B146,RallyResults!B:I,$I$1,FALSE)))</f>
        <v>#N/A</v>
      </c>
      <c r="I146" s="180" t="str">
        <f t="shared" si="101"/>
        <v> </v>
      </c>
      <c r="J146" s="168" t="str">
        <f t="shared" si="102"/>
        <v> </v>
      </c>
      <c r="K146" s="193" t="e">
        <f>IF(ISERROR(VLOOKUP(B146,RallyResults!B:I,$L$1,FALSE)),IF(VLOOKUP(B146,Sprinters!A:E,5,FALSE)="",$K$1,VLOOKUP(B146,Sprinters!A:E,5,FALSE)),IF(VLOOKUP(B146,RallyResults!B:I,$L$1,FALSE)="",$K$1,VLOOKUP(B146,RallyResults!B:I,$L$1,FALSE)))</f>
        <v>#N/A</v>
      </c>
      <c r="L146" s="180" t="str">
        <f t="shared" si="103"/>
        <v> </v>
      </c>
      <c r="M146" s="168" t="str">
        <f t="shared" si="104"/>
        <v> </v>
      </c>
      <c r="N146" s="191" t="str">
        <f t="shared" si="105"/>
        <v>No result</v>
      </c>
      <c r="O146" s="184">
        <f t="shared" si="106"/>
        <v>9999.9</v>
      </c>
      <c r="P146" s="185">
        <f t="shared" si="107"/>
        <v>9999.9</v>
      </c>
      <c r="Q146" s="185">
        <f t="shared" si="108"/>
        <v>9999.9</v>
      </c>
      <c r="R146" s="186" t="str">
        <f t="shared" si="109"/>
        <v> </v>
      </c>
      <c r="S146" s="186" t="str">
        <f t="shared" si="110"/>
        <v> </v>
      </c>
      <c r="T146" s="186" t="str">
        <f t="shared" si="111"/>
        <v> </v>
      </c>
      <c r="U146" s="202"/>
    </row>
    <row r="147" spans="1:21" s="161" customFormat="1" ht="14.25" customHeight="1" hidden="1">
      <c r="A147" s="199"/>
      <c r="B147" s="196"/>
      <c r="C147" s="197"/>
      <c r="D147" s="197"/>
      <c r="E147" s="198"/>
      <c r="F147" s="200"/>
      <c r="G147" s="198"/>
      <c r="H147" s="198"/>
      <c r="I147" s="198"/>
      <c r="J147" s="198"/>
      <c r="K147" s="198"/>
      <c r="L147" s="198"/>
      <c r="M147" s="198"/>
      <c r="N147" s="201"/>
      <c r="O147" s="204"/>
      <c r="P147" s="205"/>
      <c r="Q147" s="205"/>
      <c r="R147" s="205"/>
      <c r="S147" s="205"/>
      <c r="T147" s="205"/>
      <c r="U147" s="202"/>
    </row>
    <row r="148" spans="1:21" ht="14.25" customHeight="1" hidden="1">
      <c r="A148" s="171"/>
      <c r="B148" s="211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8.75" customHeight="1" hidden="1">
      <c r="A149" s="95" t="s">
        <v>153</v>
      </c>
      <c r="B149" s="209"/>
      <c r="C149" s="95" t="s">
        <v>167</v>
      </c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s="161" customFormat="1" ht="18" customHeight="1" hidden="1">
      <c r="A150" s="164" t="s">
        <v>11</v>
      </c>
      <c r="B150" s="210" t="s">
        <v>12</v>
      </c>
      <c r="C150" s="177" t="s">
        <v>13</v>
      </c>
      <c r="D150" s="178" t="s">
        <v>9</v>
      </c>
      <c r="E150" s="163" t="s">
        <v>149</v>
      </c>
      <c r="F150" s="179" t="s">
        <v>161</v>
      </c>
      <c r="G150" s="164" t="s">
        <v>148</v>
      </c>
      <c r="H150" s="163" t="s">
        <v>150</v>
      </c>
      <c r="I150" s="181" t="s">
        <v>162</v>
      </c>
      <c r="J150" s="166" t="s">
        <v>148</v>
      </c>
      <c r="K150" s="167" t="s">
        <v>151</v>
      </c>
      <c r="L150" s="182" t="s">
        <v>163</v>
      </c>
      <c r="M150" s="166" t="s">
        <v>148</v>
      </c>
      <c r="N150" s="166" t="s">
        <v>152</v>
      </c>
      <c r="O150" s="183" t="s">
        <v>155</v>
      </c>
      <c r="P150" s="183" t="s">
        <v>156</v>
      </c>
      <c r="Q150" s="183" t="s">
        <v>157</v>
      </c>
      <c r="R150" s="183" t="s">
        <v>159</v>
      </c>
      <c r="S150" s="183" t="s">
        <v>158</v>
      </c>
      <c r="T150" s="183" t="s">
        <v>160</v>
      </c>
      <c r="U150" s="202"/>
    </row>
    <row r="151" spans="1:21" s="161" customFormat="1" ht="15" customHeight="1" hidden="1">
      <c r="A151" s="173">
        <f aca="true" t="shared" si="112" ref="A151:A170">IF(N151=$N$1,"",IF(LEFT(A150,1)="P",1,A150+1))</f>
      </c>
      <c r="B151" s="175"/>
      <c r="C151" s="176" t="e">
        <f>IF(VLOOKUP(B151,'Sprint Startlist'!B:E,4,FALSE)="",VLOOKUP(B151,'Sprint Startlist'!B:E,3,FALSE),CONCATENATE(VLOOKUP(B151,'Sprint Startlist'!B:E,3,FALSE)," / ",VLOOKUP(B151,'Sprint Startlist'!B:E,4,FALSE)))</f>
        <v>#N/A</v>
      </c>
      <c r="D151" s="194" t="e">
        <f>VLOOKUP(B151,'Sprint Startlist'!B:H,7,FALSE)</f>
        <v>#N/A</v>
      </c>
      <c r="E151" s="192" t="e">
        <f>TRIM(IF(ISERROR(VLOOKUP(B151,RallyResults!B:I,$F$1,FALSE)),IF(VLOOKUP(B151,Sprinters!A:E,3,FALSE)="",$E$1,VLOOKUP(B151,Sprinters!A:E,3,FALSE)),IF(VLOOKUP(B151,RallyResults!B:I,$F$1,FALSE)="",$E$1,VLOOKUP(B151,RallyResults!B:I,$F$1,FALSE))))</f>
        <v>#N/A</v>
      </c>
      <c r="F151" s="180" t="str">
        <f aca="true" t="shared" si="113" ref="F151:F170">IF(ISERROR(FIND(".",E151)),$E$1,LEFT(E151,FIND(".",E151,1)-1)*60+RIGHT(E151,LEN(E151)-FIND(".",E151,1)))</f>
        <v> </v>
      </c>
      <c r="G151" s="168" t="str">
        <f aca="true" t="shared" si="114" ref="G151:G170">IF(F151=$E$1,$E$1,RANK(F151,F$151:F$170,1))</f>
        <v> </v>
      </c>
      <c r="H151" s="193" t="e">
        <f>IF(ISERROR(VLOOKUP(B151,RallyResults!B:I,$I$1,FALSE)),IF(VLOOKUP(B151,Sprinters!A:E,4,FALSE)="",$H$1,VLOOKUP(B151,Sprinters!A:E,4,FALSE)),IF(VLOOKUP(B151,RallyResults!B:I,$I$1,FALSE)="",$H$1,VLOOKUP(B151,RallyResults!B:I,$I$1,FALSE)))</f>
        <v>#N/A</v>
      </c>
      <c r="I151" s="180" t="str">
        <f aca="true" t="shared" si="115" ref="I151:I170">IF(ISERROR(FIND(".",H151)),$H$1,LEFT(H151,FIND(".",H151,1)-1)*60+RIGHT(H151,LEN(H151)-FIND(".",H151,1)))</f>
        <v> </v>
      </c>
      <c r="J151" s="168" t="str">
        <f aca="true" t="shared" si="116" ref="J151:J170">IF(I151=$H$1,$H$1,RANK(I151,I$151:I$170,1))</f>
        <v> </v>
      </c>
      <c r="K151" s="193" t="e">
        <f>IF(ISERROR(VLOOKUP(B151,RallyResults!B:I,$L$1,FALSE)),IF(VLOOKUP(B151,Sprinters!A:E,5,FALSE)="",$K$1,VLOOKUP(B151,Sprinters!A:E,5,FALSE)),IF(VLOOKUP(B151,RallyResults!B:I,$L$1,FALSE)="",$K$1,VLOOKUP(B151,RallyResults!B:I,$L$1,FALSE)))</f>
        <v>#N/A</v>
      </c>
      <c r="L151" s="180" t="str">
        <f aca="true" t="shared" si="117" ref="L151:L170">IF(ISERROR(FIND(".",K151)),$K$1,LEFT(K151,FIND(".",K151,1)-1)*60+RIGHT(K151,LEN(K151)-FIND(".",K151,1)))</f>
        <v> </v>
      </c>
      <c r="M151" s="168" t="str">
        <f aca="true" t="shared" si="118" ref="M151:M170">IF(L151=$K$1,$K$1,RANK(L151,L$151:L$170,1))</f>
        <v> </v>
      </c>
      <c r="N151" s="191" t="str">
        <f aca="true" t="shared" si="119" ref="N151:N170">IF(COUNT(G151,J151,M151)=3,G151+J151+M151-MAX(G151,J151,M151),IF(COUNT(G151,J151,M151)=2,IF(G151=$E$1,0,G151)+IF(J151=$H$1,0,J151)+IF(M151=$K$1,0,M151),$N$1))</f>
        <v>No result</v>
      </c>
      <c r="O151" s="184">
        <f aca="true" t="shared" si="120" ref="O151:O170">IF(ISERROR(SMALL(R151:T151,1)),9999.9,SMALL(R151:T151,1))</f>
        <v>9999.9</v>
      </c>
      <c r="P151" s="185">
        <f aca="true" t="shared" si="121" ref="P151:P170">IF(ISERROR(SMALL(R151:T151,2)),9999.9,SMALL(R151:T151,2))</f>
        <v>9999.9</v>
      </c>
      <c r="Q151" s="185">
        <f aca="true" t="shared" si="122" ref="Q151:Q170">IF(ISERROR(SMALL(R151:T151,3)),9999.9,SMALL(R151:T151,3))</f>
        <v>9999.9</v>
      </c>
      <c r="R151" s="186" t="str">
        <f aca="true" t="shared" si="123" ref="R151:R170">F151</f>
        <v> </v>
      </c>
      <c r="S151" s="186" t="str">
        <f aca="true" t="shared" si="124" ref="S151:S170">I151</f>
        <v> </v>
      </c>
      <c r="T151" s="186" t="str">
        <f aca="true" t="shared" si="125" ref="T151:T170">L151</f>
        <v> </v>
      </c>
      <c r="U151" s="202"/>
    </row>
    <row r="152" spans="1:21" s="161" customFormat="1" ht="15" customHeight="1" hidden="1">
      <c r="A152" s="173">
        <f t="shared" si="112"/>
      </c>
      <c r="B152" s="174"/>
      <c r="C152" s="169" t="e">
        <f>IF(VLOOKUP(B152,'Sprint Startlist'!B:E,4,FALSE)="",VLOOKUP(B152,'Sprint Startlist'!B:E,3,FALSE),CONCATENATE(VLOOKUP(B152,'Sprint Startlist'!B:E,3,FALSE)," / ",VLOOKUP(B152,'Sprint Startlist'!B:E,4,FALSE)))</f>
        <v>#N/A</v>
      </c>
      <c r="D152" s="195" t="e">
        <f>VLOOKUP(B152,'Sprint Startlist'!B:H,7,FALSE)</f>
        <v>#N/A</v>
      </c>
      <c r="E152" s="192" t="e">
        <f>TRIM(IF(ISERROR(VLOOKUP(B152,RallyResults!B:I,$F$1,FALSE)),IF(VLOOKUP(B152,Sprinters!A:E,3,FALSE)="",$E$1,VLOOKUP(B152,Sprinters!A:E,3,FALSE)),IF(VLOOKUP(B152,RallyResults!B:I,$F$1,FALSE)="",$E$1,VLOOKUP(B152,RallyResults!B:I,$F$1,FALSE))))</f>
        <v>#N/A</v>
      </c>
      <c r="F152" s="180" t="str">
        <f t="shared" si="113"/>
        <v> </v>
      </c>
      <c r="G152" s="168" t="str">
        <f t="shared" si="114"/>
        <v> </v>
      </c>
      <c r="H152" s="193" t="e">
        <f>IF(ISERROR(VLOOKUP(B152,RallyResults!B:I,$I$1,FALSE)),IF(VLOOKUP(B152,Sprinters!A:E,4,FALSE)="",$H$1,VLOOKUP(B152,Sprinters!A:E,4,FALSE)),IF(VLOOKUP(B152,RallyResults!B:I,$I$1,FALSE)="",$H$1,VLOOKUP(B152,RallyResults!B:I,$I$1,FALSE)))</f>
        <v>#N/A</v>
      </c>
      <c r="I152" s="180" t="str">
        <f t="shared" si="115"/>
        <v> </v>
      </c>
      <c r="J152" s="168" t="str">
        <f t="shared" si="116"/>
        <v> </v>
      </c>
      <c r="K152" s="193" t="e">
        <f>IF(ISERROR(VLOOKUP(B152,RallyResults!B:I,$L$1,FALSE)),IF(VLOOKUP(B152,Sprinters!A:E,5,FALSE)="",$K$1,VLOOKUP(B152,Sprinters!A:E,5,FALSE)),IF(VLOOKUP(B152,RallyResults!B:I,$L$1,FALSE)="",$K$1,VLOOKUP(B152,RallyResults!B:I,$L$1,FALSE)))</f>
        <v>#N/A</v>
      </c>
      <c r="L152" s="180" t="str">
        <f t="shared" si="117"/>
        <v> </v>
      </c>
      <c r="M152" s="168" t="str">
        <f t="shared" si="118"/>
        <v> </v>
      </c>
      <c r="N152" s="191" t="str">
        <f t="shared" si="119"/>
        <v>No result</v>
      </c>
      <c r="O152" s="184">
        <f t="shared" si="120"/>
        <v>9999.9</v>
      </c>
      <c r="P152" s="185">
        <f t="shared" si="121"/>
        <v>9999.9</v>
      </c>
      <c r="Q152" s="185">
        <f t="shared" si="122"/>
        <v>9999.9</v>
      </c>
      <c r="R152" s="186" t="str">
        <f t="shared" si="123"/>
        <v> </v>
      </c>
      <c r="S152" s="186" t="str">
        <f t="shared" si="124"/>
        <v> </v>
      </c>
      <c r="T152" s="186" t="str">
        <f t="shared" si="125"/>
        <v> </v>
      </c>
      <c r="U152" s="202"/>
    </row>
    <row r="153" spans="1:21" s="161" customFormat="1" ht="15" customHeight="1" hidden="1">
      <c r="A153" s="173">
        <f t="shared" si="112"/>
      </c>
      <c r="B153" s="174"/>
      <c r="C153" s="169" t="e">
        <f>IF(VLOOKUP(B153,'Sprint Startlist'!B:E,4,FALSE)="",VLOOKUP(B153,'Sprint Startlist'!B:E,3,FALSE),CONCATENATE(VLOOKUP(B153,'Sprint Startlist'!B:E,3,FALSE)," / ",VLOOKUP(B153,'Sprint Startlist'!B:E,4,FALSE)))</f>
        <v>#N/A</v>
      </c>
      <c r="D153" s="195" t="e">
        <f>VLOOKUP(B153,'Sprint Startlist'!B:H,7,FALSE)</f>
        <v>#N/A</v>
      </c>
      <c r="E153" s="192" t="e">
        <f>TRIM(IF(ISERROR(VLOOKUP(B153,RallyResults!B:I,$F$1,FALSE)),IF(VLOOKUP(B153,Sprinters!A:E,3,FALSE)="",$E$1,VLOOKUP(B153,Sprinters!A:E,3,FALSE)),IF(VLOOKUP(B153,RallyResults!B:I,$F$1,FALSE)="",$E$1,VLOOKUP(B153,RallyResults!B:I,$F$1,FALSE))))</f>
        <v>#N/A</v>
      </c>
      <c r="F153" s="180" t="str">
        <f t="shared" si="113"/>
        <v> </v>
      </c>
      <c r="G153" s="168" t="str">
        <f t="shared" si="114"/>
        <v> </v>
      </c>
      <c r="H153" s="193" t="e">
        <f>IF(ISERROR(VLOOKUP(B153,RallyResults!B:I,$I$1,FALSE)),IF(VLOOKUP(B153,Sprinters!A:E,4,FALSE)="",$H$1,VLOOKUP(B153,Sprinters!A:E,4,FALSE)),IF(VLOOKUP(B153,RallyResults!B:I,$I$1,FALSE)="",$H$1,VLOOKUP(B153,RallyResults!B:I,$I$1,FALSE)))</f>
        <v>#N/A</v>
      </c>
      <c r="I153" s="180" t="str">
        <f t="shared" si="115"/>
        <v> </v>
      </c>
      <c r="J153" s="168" t="str">
        <f t="shared" si="116"/>
        <v> </v>
      </c>
      <c r="K153" s="193" t="e">
        <f>IF(ISERROR(VLOOKUP(B153,RallyResults!B:I,$L$1,FALSE)),IF(VLOOKUP(B153,Sprinters!A:E,5,FALSE)="",$K$1,VLOOKUP(B153,Sprinters!A:E,5,FALSE)),IF(VLOOKUP(B153,RallyResults!B:I,$L$1,FALSE)="",$K$1,VLOOKUP(B153,RallyResults!B:I,$L$1,FALSE)))</f>
        <v>#N/A</v>
      </c>
      <c r="L153" s="180" t="str">
        <f t="shared" si="117"/>
        <v> </v>
      </c>
      <c r="M153" s="168" t="str">
        <f t="shared" si="118"/>
        <v> </v>
      </c>
      <c r="N153" s="191" t="str">
        <f t="shared" si="119"/>
        <v>No result</v>
      </c>
      <c r="O153" s="184">
        <f t="shared" si="120"/>
        <v>9999.9</v>
      </c>
      <c r="P153" s="185">
        <f t="shared" si="121"/>
        <v>9999.9</v>
      </c>
      <c r="Q153" s="185">
        <f t="shared" si="122"/>
        <v>9999.9</v>
      </c>
      <c r="R153" s="186" t="str">
        <f t="shared" si="123"/>
        <v> </v>
      </c>
      <c r="S153" s="186" t="str">
        <f t="shared" si="124"/>
        <v> </v>
      </c>
      <c r="T153" s="186" t="str">
        <f t="shared" si="125"/>
        <v> </v>
      </c>
      <c r="U153" s="202"/>
    </row>
    <row r="154" spans="1:21" s="161" customFormat="1" ht="15" customHeight="1" hidden="1">
      <c r="A154" s="173">
        <f t="shared" si="112"/>
      </c>
      <c r="B154" s="174"/>
      <c r="C154" s="169" t="e">
        <f>IF(VLOOKUP(B154,'Sprint Startlist'!B:E,4,FALSE)="",VLOOKUP(B154,'Sprint Startlist'!B:E,3,FALSE),CONCATENATE(VLOOKUP(B154,'Sprint Startlist'!B:E,3,FALSE)," / ",VLOOKUP(B154,'Sprint Startlist'!B:E,4,FALSE)))</f>
        <v>#N/A</v>
      </c>
      <c r="D154" s="195" t="e">
        <f>VLOOKUP(B154,'Sprint Startlist'!B:H,7,FALSE)</f>
        <v>#N/A</v>
      </c>
      <c r="E154" s="192" t="e">
        <f>TRIM(IF(ISERROR(VLOOKUP(B154,RallyResults!B:I,$F$1,FALSE)),IF(VLOOKUP(B154,Sprinters!A:E,3,FALSE)="",$E$1,VLOOKUP(B154,Sprinters!A:E,3,FALSE)),IF(VLOOKUP(B154,RallyResults!B:I,$F$1,FALSE)="",$E$1,VLOOKUP(B154,RallyResults!B:I,$F$1,FALSE))))</f>
        <v>#N/A</v>
      </c>
      <c r="F154" s="180" t="str">
        <f t="shared" si="113"/>
        <v> </v>
      </c>
      <c r="G154" s="168" t="str">
        <f t="shared" si="114"/>
        <v> </v>
      </c>
      <c r="H154" s="193" t="e">
        <f>IF(ISERROR(VLOOKUP(B154,RallyResults!B:I,$I$1,FALSE)),IF(VLOOKUP(B154,Sprinters!A:E,4,FALSE)="",$H$1,VLOOKUP(B154,Sprinters!A:E,4,FALSE)),IF(VLOOKUP(B154,RallyResults!B:I,$I$1,FALSE)="",$H$1,VLOOKUP(B154,RallyResults!B:I,$I$1,FALSE)))</f>
        <v>#N/A</v>
      </c>
      <c r="I154" s="180" t="str">
        <f t="shared" si="115"/>
        <v> </v>
      </c>
      <c r="J154" s="168" t="str">
        <f t="shared" si="116"/>
        <v> </v>
      </c>
      <c r="K154" s="193" t="e">
        <f>IF(ISERROR(VLOOKUP(B154,RallyResults!B:I,$L$1,FALSE)),IF(VLOOKUP(B154,Sprinters!A:E,5,FALSE)="",$K$1,VLOOKUP(B154,Sprinters!A:E,5,FALSE)),IF(VLOOKUP(B154,RallyResults!B:I,$L$1,FALSE)="",$K$1,VLOOKUP(B154,RallyResults!B:I,$L$1,FALSE)))</f>
        <v>#N/A</v>
      </c>
      <c r="L154" s="180" t="str">
        <f t="shared" si="117"/>
        <v> </v>
      </c>
      <c r="M154" s="168" t="str">
        <f t="shared" si="118"/>
        <v> </v>
      </c>
      <c r="N154" s="191" t="str">
        <f t="shared" si="119"/>
        <v>No result</v>
      </c>
      <c r="O154" s="184">
        <f t="shared" si="120"/>
        <v>9999.9</v>
      </c>
      <c r="P154" s="185">
        <f t="shared" si="121"/>
        <v>9999.9</v>
      </c>
      <c r="Q154" s="185">
        <f t="shared" si="122"/>
        <v>9999.9</v>
      </c>
      <c r="R154" s="186" t="str">
        <f t="shared" si="123"/>
        <v> </v>
      </c>
      <c r="S154" s="186" t="str">
        <f t="shared" si="124"/>
        <v> </v>
      </c>
      <c r="T154" s="186" t="str">
        <f t="shared" si="125"/>
        <v> </v>
      </c>
      <c r="U154" s="202"/>
    </row>
    <row r="155" spans="1:21" s="161" customFormat="1" ht="15" customHeight="1" hidden="1">
      <c r="A155" s="173">
        <f t="shared" si="112"/>
      </c>
      <c r="B155" s="174"/>
      <c r="C155" s="169" t="e">
        <f>IF(VLOOKUP(B155,'Sprint Startlist'!B:E,4,FALSE)="",VLOOKUP(B155,'Sprint Startlist'!B:E,3,FALSE),CONCATENATE(VLOOKUP(B155,'Sprint Startlist'!B:E,3,FALSE)," / ",VLOOKUP(B155,'Sprint Startlist'!B:E,4,FALSE)))</f>
        <v>#N/A</v>
      </c>
      <c r="D155" s="195" t="e">
        <f>VLOOKUP(B155,'Sprint Startlist'!B:H,7,FALSE)</f>
        <v>#N/A</v>
      </c>
      <c r="E155" s="192" t="e">
        <f>TRIM(IF(ISERROR(VLOOKUP(B155,RallyResults!B:I,$F$1,FALSE)),IF(VLOOKUP(B155,Sprinters!A:E,3,FALSE)="",$E$1,VLOOKUP(B155,Sprinters!A:E,3,FALSE)),IF(VLOOKUP(B155,RallyResults!B:I,$F$1,FALSE)="",$E$1,VLOOKUP(B155,RallyResults!B:I,$F$1,FALSE))))</f>
        <v>#N/A</v>
      </c>
      <c r="F155" s="180" t="str">
        <f t="shared" si="113"/>
        <v> </v>
      </c>
      <c r="G155" s="168" t="str">
        <f t="shared" si="114"/>
        <v> </v>
      </c>
      <c r="H155" s="193" t="e">
        <f>IF(ISERROR(VLOOKUP(B155,RallyResults!B:I,$I$1,FALSE)),IF(VLOOKUP(B155,Sprinters!A:E,4,FALSE)="",$H$1,VLOOKUP(B155,Sprinters!A:E,4,FALSE)),IF(VLOOKUP(B155,RallyResults!B:I,$I$1,FALSE)="",$H$1,VLOOKUP(B155,RallyResults!B:I,$I$1,FALSE)))</f>
        <v>#N/A</v>
      </c>
      <c r="I155" s="180" t="str">
        <f t="shared" si="115"/>
        <v> </v>
      </c>
      <c r="J155" s="168" t="str">
        <f t="shared" si="116"/>
        <v> </v>
      </c>
      <c r="K155" s="193" t="e">
        <f>IF(ISERROR(VLOOKUP(B155,RallyResults!B:I,$L$1,FALSE)),IF(VLOOKUP(B155,Sprinters!A:E,5,FALSE)="",$K$1,VLOOKUP(B155,Sprinters!A:E,5,FALSE)),IF(VLOOKUP(B155,RallyResults!B:I,$L$1,FALSE)="",$K$1,VLOOKUP(B155,RallyResults!B:I,$L$1,FALSE)))</f>
        <v>#N/A</v>
      </c>
      <c r="L155" s="180" t="str">
        <f t="shared" si="117"/>
        <v> </v>
      </c>
      <c r="M155" s="168" t="str">
        <f t="shared" si="118"/>
        <v> </v>
      </c>
      <c r="N155" s="191" t="str">
        <f t="shared" si="119"/>
        <v>No result</v>
      </c>
      <c r="O155" s="184">
        <f t="shared" si="120"/>
        <v>9999.9</v>
      </c>
      <c r="P155" s="185">
        <f t="shared" si="121"/>
        <v>9999.9</v>
      </c>
      <c r="Q155" s="185">
        <f t="shared" si="122"/>
        <v>9999.9</v>
      </c>
      <c r="R155" s="186" t="str">
        <f t="shared" si="123"/>
        <v> </v>
      </c>
      <c r="S155" s="186" t="str">
        <f t="shared" si="124"/>
        <v> </v>
      </c>
      <c r="T155" s="186" t="str">
        <f t="shared" si="125"/>
        <v> </v>
      </c>
      <c r="U155" s="202"/>
    </row>
    <row r="156" spans="1:21" s="161" customFormat="1" ht="15" customHeight="1" hidden="1">
      <c r="A156" s="173">
        <f t="shared" si="112"/>
      </c>
      <c r="B156" s="174"/>
      <c r="C156" s="169" t="e">
        <f>IF(VLOOKUP(B156,'Sprint Startlist'!B:E,4,FALSE)="",VLOOKUP(B156,'Sprint Startlist'!B:E,3,FALSE),CONCATENATE(VLOOKUP(B156,'Sprint Startlist'!B:E,3,FALSE)," / ",VLOOKUP(B156,'Sprint Startlist'!B:E,4,FALSE)))</f>
        <v>#N/A</v>
      </c>
      <c r="D156" s="195" t="e">
        <f>VLOOKUP(B156,'Sprint Startlist'!B:H,7,FALSE)</f>
        <v>#N/A</v>
      </c>
      <c r="E156" s="192" t="e">
        <f>TRIM(IF(ISERROR(VLOOKUP(B156,RallyResults!B:I,$F$1,FALSE)),IF(VLOOKUP(B156,Sprinters!A:E,3,FALSE)="",$E$1,VLOOKUP(B156,Sprinters!A:E,3,FALSE)),IF(VLOOKUP(B156,RallyResults!B:I,$F$1,FALSE)="",$E$1,VLOOKUP(B156,RallyResults!B:I,$F$1,FALSE))))</f>
        <v>#N/A</v>
      </c>
      <c r="F156" s="180" t="str">
        <f t="shared" si="113"/>
        <v> </v>
      </c>
      <c r="G156" s="168" t="str">
        <f t="shared" si="114"/>
        <v> </v>
      </c>
      <c r="H156" s="193" t="e">
        <f>IF(ISERROR(VLOOKUP(B156,RallyResults!B:I,$I$1,FALSE)),IF(VLOOKUP(B156,Sprinters!A:E,4,FALSE)="",$H$1,VLOOKUP(B156,Sprinters!A:E,4,FALSE)),IF(VLOOKUP(B156,RallyResults!B:I,$I$1,FALSE)="",$H$1,VLOOKUP(B156,RallyResults!B:I,$I$1,FALSE)))</f>
        <v>#N/A</v>
      </c>
      <c r="I156" s="180" t="str">
        <f t="shared" si="115"/>
        <v> </v>
      </c>
      <c r="J156" s="168" t="str">
        <f t="shared" si="116"/>
        <v> </v>
      </c>
      <c r="K156" s="193" t="e">
        <f>IF(ISERROR(VLOOKUP(B156,RallyResults!B:I,$L$1,FALSE)),IF(VLOOKUP(B156,Sprinters!A:E,5,FALSE)="",$K$1,VLOOKUP(B156,Sprinters!A:E,5,FALSE)),IF(VLOOKUP(B156,RallyResults!B:I,$L$1,FALSE)="",$K$1,VLOOKUP(B156,RallyResults!B:I,$L$1,FALSE)))</f>
        <v>#N/A</v>
      </c>
      <c r="L156" s="180" t="str">
        <f t="shared" si="117"/>
        <v> </v>
      </c>
      <c r="M156" s="168" t="str">
        <f t="shared" si="118"/>
        <v> </v>
      </c>
      <c r="N156" s="191" t="str">
        <f t="shared" si="119"/>
        <v>No result</v>
      </c>
      <c r="O156" s="184">
        <f t="shared" si="120"/>
        <v>9999.9</v>
      </c>
      <c r="P156" s="185">
        <f t="shared" si="121"/>
        <v>9999.9</v>
      </c>
      <c r="Q156" s="185">
        <f t="shared" si="122"/>
        <v>9999.9</v>
      </c>
      <c r="R156" s="186" t="str">
        <f t="shared" si="123"/>
        <v> </v>
      </c>
      <c r="S156" s="186" t="str">
        <f t="shared" si="124"/>
        <v> </v>
      </c>
      <c r="T156" s="186" t="str">
        <f t="shared" si="125"/>
        <v> </v>
      </c>
      <c r="U156" s="202"/>
    </row>
    <row r="157" spans="1:21" s="161" customFormat="1" ht="15" customHeight="1" hidden="1">
      <c r="A157" s="173">
        <f t="shared" si="112"/>
      </c>
      <c r="B157" s="174"/>
      <c r="C157" s="169" t="e">
        <f>IF(VLOOKUP(B157,'Sprint Startlist'!B:E,4,FALSE)="",VLOOKUP(B157,'Sprint Startlist'!B:E,3,FALSE),CONCATENATE(VLOOKUP(B157,'Sprint Startlist'!B:E,3,FALSE)," / ",VLOOKUP(B157,'Sprint Startlist'!B:E,4,FALSE)))</f>
        <v>#N/A</v>
      </c>
      <c r="D157" s="195" t="e">
        <f>VLOOKUP(B157,'Sprint Startlist'!B:H,7,FALSE)</f>
        <v>#N/A</v>
      </c>
      <c r="E157" s="192" t="e">
        <f>TRIM(IF(ISERROR(VLOOKUP(B157,RallyResults!B:I,$F$1,FALSE)),IF(VLOOKUP(B157,Sprinters!A:E,3,FALSE)="",$E$1,VLOOKUP(B157,Sprinters!A:E,3,FALSE)),IF(VLOOKUP(B157,RallyResults!B:I,$F$1,FALSE)="",$E$1,VLOOKUP(B157,RallyResults!B:I,$F$1,FALSE))))</f>
        <v>#N/A</v>
      </c>
      <c r="F157" s="180" t="str">
        <f t="shared" si="113"/>
        <v> </v>
      </c>
      <c r="G157" s="168" t="str">
        <f t="shared" si="114"/>
        <v> </v>
      </c>
      <c r="H157" s="193" t="e">
        <f>IF(ISERROR(VLOOKUP(B157,RallyResults!B:I,$I$1,FALSE)),IF(VLOOKUP(B157,Sprinters!A:E,4,FALSE)="",$H$1,VLOOKUP(B157,Sprinters!A:E,4,FALSE)),IF(VLOOKUP(B157,RallyResults!B:I,$I$1,FALSE)="",$H$1,VLOOKUP(B157,RallyResults!B:I,$I$1,FALSE)))</f>
        <v>#N/A</v>
      </c>
      <c r="I157" s="180" t="str">
        <f t="shared" si="115"/>
        <v> </v>
      </c>
      <c r="J157" s="168" t="str">
        <f t="shared" si="116"/>
        <v> </v>
      </c>
      <c r="K157" s="193" t="e">
        <f>IF(ISERROR(VLOOKUP(B157,RallyResults!B:I,$L$1,FALSE)),IF(VLOOKUP(B157,Sprinters!A:E,5,FALSE)="",$K$1,VLOOKUP(B157,Sprinters!A:E,5,FALSE)),IF(VLOOKUP(B157,RallyResults!B:I,$L$1,FALSE)="",$K$1,VLOOKUP(B157,RallyResults!B:I,$L$1,FALSE)))</f>
        <v>#N/A</v>
      </c>
      <c r="L157" s="180" t="str">
        <f t="shared" si="117"/>
        <v> </v>
      </c>
      <c r="M157" s="168" t="str">
        <f t="shared" si="118"/>
        <v> </v>
      </c>
      <c r="N157" s="191" t="str">
        <f t="shared" si="119"/>
        <v>No result</v>
      </c>
      <c r="O157" s="184">
        <f t="shared" si="120"/>
        <v>9999.9</v>
      </c>
      <c r="P157" s="185">
        <f t="shared" si="121"/>
        <v>9999.9</v>
      </c>
      <c r="Q157" s="185">
        <f t="shared" si="122"/>
        <v>9999.9</v>
      </c>
      <c r="R157" s="186" t="str">
        <f t="shared" si="123"/>
        <v> </v>
      </c>
      <c r="S157" s="186" t="str">
        <f t="shared" si="124"/>
        <v> </v>
      </c>
      <c r="T157" s="186" t="str">
        <f t="shared" si="125"/>
        <v> </v>
      </c>
      <c r="U157" s="202"/>
    </row>
    <row r="158" spans="1:21" s="161" customFormat="1" ht="15" customHeight="1" hidden="1">
      <c r="A158" s="173">
        <f t="shared" si="112"/>
      </c>
      <c r="B158" s="174"/>
      <c r="C158" s="169" t="e">
        <f>IF(VLOOKUP(B158,'Sprint Startlist'!B:E,4,FALSE)="",VLOOKUP(B158,'Sprint Startlist'!B:E,3,FALSE),CONCATENATE(VLOOKUP(B158,'Sprint Startlist'!B:E,3,FALSE)," / ",VLOOKUP(B158,'Sprint Startlist'!B:E,4,FALSE)))</f>
        <v>#N/A</v>
      </c>
      <c r="D158" s="195" t="e">
        <f>VLOOKUP(B158,'Sprint Startlist'!B:H,7,FALSE)</f>
        <v>#N/A</v>
      </c>
      <c r="E158" s="192" t="e">
        <f>TRIM(IF(ISERROR(VLOOKUP(B158,RallyResults!B:I,$F$1,FALSE)),IF(VLOOKUP(B158,Sprinters!A:E,3,FALSE)="",$E$1,VLOOKUP(B158,Sprinters!A:E,3,FALSE)),IF(VLOOKUP(B158,RallyResults!B:I,$F$1,FALSE)="",$E$1,VLOOKUP(B158,RallyResults!B:I,$F$1,FALSE))))</f>
        <v>#N/A</v>
      </c>
      <c r="F158" s="180" t="str">
        <f t="shared" si="113"/>
        <v> </v>
      </c>
      <c r="G158" s="168" t="str">
        <f t="shared" si="114"/>
        <v> </v>
      </c>
      <c r="H158" s="193" t="e">
        <f>IF(ISERROR(VLOOKUP(B158,RallyResults!B:I,$I$1,FALSE)),IF(VLOOKUP(B158,Sprinters!A:E,4,FALSE)="",$H$1,VLOOKUP(B158,Sprinters!A:E,4,FALSE)),IF(VLOOKUP(B158,RallyResults!B:I,$I$1,FALSE)="",$H$1,VLOOKUP(B158,RallyResults!B:I,$I$1,FALSE)))</f>
        <v>#N/A</v>
      </c>
      <c r="I158" s="180" t="str">
        <f t="shared" si="115"/>
        <v> </v>
      </c>
      <c r="J158" s="168" t="str">
        <f t="shared" si="116"/>
        <v> </v>
      </c>
      <c r="K158" s="193" t="e">
        <f>IF(ISERROR(VLOOKUP(B158,RallyResults!B:I,$L$1,FALSE)),IF(VLOOKUP(B158,Sprinters!A:E,5,FALSE)="",$K$1,VLOOKUP(B158,Sprinters!A:E,5,FALSE)),IF(VLOOKUP(B158,RallyResults!B:I,$L$1,FALSE)="",$K$1,VLOOKUP(B158,RallyResults!B:I,$L$1,FALSE)))</f>
        <v>#N/A</v>
      </c>
      <c r="L158" s="180" t="str">
        <f t="shared" si="117"/>
        <v> </v>
      </c>
      <c r="M158" s="168" t="str">
        <f t="shared" si="118"/>
        <v> </v>
      </c>
      <c r="N158" s="191" t="str">
        <f t="shared" si="119"/>
        <v>No result</v>
      </c>
      <c r="O158" s="184">
        <f t="shared" si="120"/>
        <v>9999.9</v>
      </c>
      <c r="P158" s="185">
        <f t="shared" si="121"/>
        <v>9999.9</v>
      </c>
      <c r="Q158" s="185">
        <f t="shared" si="122"/>
        <v>9999.9</v>
      </c>
      <c r="R158" s="186" t="str">
        <f t="shared" si="123"/>
        <v> </v>
      </c>
      <c r="S158" s="186" t="str">
        <f t="shared" si="124"/>
        <v> </v>
      </c>
      <c r="T158" s="186" t="str">
        <f t="shared" si="125"/>
        <v> </v>
      </c>
      <c r="U158" s="202"/>
    </row>
    <row r="159" spans="1:21" s="161" customFormat="1" ht="15" customHeight="1" hidden="1">
      <c r="A159" s="173">
        <f t="shared" si="112"/>
      </c>
      <c r="B159" s="174"/>
      <c r="C159" s="169" t="e">
        <f>IF(VLOOKUP(B159,'Sprint Startlist'!B:E,4,FALSE)="",VLOOKUP(B159,'Sprint Startlist'!B:E,3,FALSE),CONCATENATE(VLOOKUP(B159,'Sprint Startlist'!B:E,3,FALSE)," / ",VLOOKUP(B159,'Sprint Startlist'!B:E,4,FALSE)))</f>
        <v>#N/A</v>
      </c>
      <c r="D159" s="195" t="e">
        <f>VLOOKUP(B159,'Sprint Startlist'!B:H,7,FALSE)</f>
        <v>#N/A</v>
      </c>
      <c r="E159" s="192" t="e">
        <f>TRIM(IF(ISERROR(VLOOKUP(B159,RallyResults!B:I,$F$1,FALSE)),IF(VLOOKUP(B159,Sprinters!A:E,3,FALSE)="",$E$1,VLOOKUP(B159,Sprinters!A:E,3,FALSE)),IF(VLOOKUP(B159,RallyResults!B:I,$F$1,FALSE)="",$E$1,VLOOKUP(B159,RallyResults!B:I,$F$1,FALSE))))</f>
        <v>#N/A</v>
      </c>
      <c r="F159" s="180" t="str">
        <f t="shared" si="113"/>
        <v> </v>
      </c>
      <c r="G159" s="168" t="str">
        <f t="shared" si="114"/>
        <v> </v>
      </c>
      <c r="H159" s="193" t="e">
        <f>IF(ISERROR(VLOOKUP(B159,RallyResults!B:I,$I$1,FALSE)),IF(VLOOKUP(B159,Sprinters!A:E,4,FALSE)="",$H$1,VLOOKUP(B159,Sprinters!A:E,4,FALSE)),IF(VLOOKUP(B159,RallyResults!B:I,$I$1,FALSE)="",$H$1,VLOOKUP(B159,RallyResults!B:I,$I$1,FALSE)))</f>
        <v>#N/A</v>
      </c>
      <c r="I159" s="180" t="str">
        <f t="shared" si="115"/>
        <v> </v>
      </c>
      <c r="J159" s="168" t="str">
        <f t="shared" si="116"/>
        <v> </v>
      </c>
      <c r="K159" s="193" t="e">
        <f>IF(ISERROR(VLOOKUP(B159,RallyResults!B:I,$L$1,FALSE)),IF(VLOOKUP(B159,Sprinters!A:E,5,FALSE)="",$K$1,VLOOKUP(B159,Sprinters!A:E,5,FALSE)),IF(VLOOKUP(B159,RallyResults!B:I,$L$1,FALSE)="",$K$1,VLOOKUP(B159,RallyResults!B:I,$L$1,FALSE)))</f>
        <v>#N/A</v>
      </c>
      <c r="L159" s="180" t="str">
        <f t="shared" si="117"/>
        <v> </v>
      </c>
      <c r="M159" s="168" t="str">
        <f t="shared" si="118"/>
        <v> </v>
      </c>
      <c r="N159" s="191" t="str">
        <f t="shared" si="119"/>
        <v>No result</v>
      </c>
      <c r="O159" s="184">
        <f t="shared" si="120"/>
        <v>9999.9</v>
      </c>
      <c r="P159" s="185">
        <f t="shared" si="121"/>
        <v>9999.9</v>
      </c>
      <c r="Q159" s="185">
        <f t="shared" si="122"/>
        <v>9999.9</v>
      </c>
      <c r="R159" s="186" t="str">
        <f t="shared" si="123"/>
        <v> </v>
      </c>
      <c r="S159" s="186" t="str">
        <f t="shared" si="124"/>
        <v> </v>
      </c>
      <c r="T159" s="186" t="str">
        <f t="shared" si="125"/>
        <v> </v>
      </c>
      <c r="U159" s="202"/>
    </row>
    <row r="160" spans="1:21" s="161" customFormat="1" ht="15" customHeight="1" hidden="1">
      <c r="A160" s="173">
        <f t="shared" si="112"/>
      </c>
      <c r="B160" s="174"/>
      <c r="C160" s="169" t="e">
        <f>IF(VLOOKUP(B160,'Sprint Startlist'!B:E,4,FALSE)="",VLOOKUP(B160,'Sprint Startlist'!B:E,3,FALSE),CONCATENATE(VLOOKUP(B160,'Sprint Startlist'!B:E,3,FALSE)," / ",VLOOKUP(B160,'Sprint Startlist'!B:E,4,FALSE)))</f>
        <v>#N/A</v>
      </c>
      <c r="D160" s="195" t="e">
        <f>VLOOKUP(B160,'Sprint Startlist'!B:H,7,FALSE)</f>
        <v>#N/A</v>
      </c>
      <c r="E160" s="192" t="e">
        <f>TRIM(IF(ISERROR(VLOOKUP(B160,RallyResults!B:I,$F$1,FALSE)),IF(VLOOKUP(B160,Sprinters!A:E,3,FALSE)="",$E$1,VLOOKUP(B160,Sprinters!A:E,3,FALSE)),IF(VLOOKUP(B160,RallyResults!B:I,$F$1,FALSE)="",$E$1,VLOOKUP(B160,RallyResults!B:I,$F$1,FALSE))))</f>
        <v>#N/A</v>
      </c>
      <c r="F160" s="180" t="str">
        <f t="shared" si="113"/>
        <v> </v>
      </c>
      <c r="G160" s="168" t="str">
        <f t="shared" si="114"/>
        <v> </v>
      </c>
      <c r="H160" s="193" t="e">
        <f>IF(ISERROR(VLOOKUP(B160,RallyResults!B:I,$I$1,FALSE)),IF(VLOOKUP(B160,Sprinters!A:E,4,FALSE)="",$H$1,VLOOKUP(B160,Sprinters!A:E,4,FALSE)),IF(VLOOKUP(B160,RallyResults!B:I,$I$1,FALSE)="",$H$1,VLOOKUP(B160,RallyResults!B:I,$I$1,FALSE)))</f>
        <v>#N/A</v>
      </c>
      <c r="I160" s="180" t="str">
        <f t="shared" si="115"/>
        <v> </v>
      </c>
      <c r="J160" s="168" t="str">
        <f t="shared" si="116"/>
        <v> </v>
      </c>
      <c r="K160" s="193" t="e">
        <f>IF(ISERROR(VLOOKUP(B160,RallyResults!B:I,$L$1,FALSE)),IF(VLOOKUP(B160,Sprinters!A:E,5,FALSE)="",$K$1,VLOOKUP(B160,Sprinters!A:E,5,FALSE)),IF(VLOOKUP(B160,RallyResults!B:I,$L$1,FALSE)="",$K$1,VLOOKUP(B160,RallyResults!B:I,$L$1,FALSE)))</f>
        <v>#N/A</v>
      </c>
      <c r="L160" s="180" t="str">
        <f t="shared" si="117"/>
        <v> </v>
      </c>
      <c r="M160" s="168" t="str">
        <f t="shared" si="118"/>
        <v> </v>
      </c>
      <c r="N160" s="191" t="str">
        <f t="shared" si="119"/>
        <v>No result</v>
      </c>
      <c r="O160" s="184">
        <f t="shared" si="120"/>
        <v>9999.9</v>
      </c>
      <c r="P160" s="185">
        <f t="shared" si="121"/>
        <v>9999.9</v>
      </c>
      <c r="Q160" s="185">
        <f t="shared" si="122"/>
        <v>9999.9</v>
      </c>
      <c r="R160" s="186" t="str">
        <f t="shared" si="123"/>
        <v> </v>
      </c>
      <c r="S160" s="186" t="str">
        <f t="shared" si="124"/>
        <v> </v>
      </c>
      <c r="T160" s="186" t="str">
        <f t="shared" si="125"/>
        <v> </v>
      </c>
      <c r="U160" s="202"/>
    </row>
    <row r="161" spans="1:21" s="161" customFormat="1" ht="15" customHeight="1" hidden="1">
      <c r="A161" s="173">
        <f t="shared" si="112"/>
      </c>
      <c r="B161" s="174"/>
      <c r="C161" s="169" t="e">
        <f>IF(VLOOKUP(B161,'Sprint Startlist'!B:E,4,FALSE)="",VLOOKUP(B161,'Sprint Startlist'!B:E,3,FALSE),CONCATENATE(VLOOKUP(B161,'Sprint Startlist'!B:E,3,FALSE)," / ",VLOOKUP(B161,'Sprint Startlist'!B:E,4,FALSE)))</f>
        <v>#N/A</v>
      </c>
      <c r="D161" s="195" t="e">
        <f>VLOOKUP(B161,'Sprint Startlist'!B:H,7,FALSE)</f>
        <v>#N/A</v>
      </c>
      <c r="E161" s="192" t="e">
        <f>TRIM(IF(ISERROR(VLOOKUP(B161,RallyResults!B:I,$F$1,FALSE)),IF(VLOOKUP(B161,Sprinters!A:E,3,FALSE)="",$E$1,VLOOKUP(B161,Sprinters!A:E,3,FALSE)),IF(VLOOKUP(B161,RallyResults!B:I,$F$1,FALSE)="",$E$1,VLOOKUP(B161,RallyResults!B:I,$F$1,FALSE))))</f>
        <v>#N/A</v>
      </c>
      <c r="F161" s="180" t="str">
        <f t="shared" si="113"/>
        <v> </v>
      </c>
      <c r="G161" s="168" t="str">
        <f t="shared" si="114"/>
        <v> </v>
      </c>
      <c r="H161" s="193" t="e">
        <f>IF(ISERROR(VLOOKUP(B161,RallyResults!B:I,$I$1,FALSE)),IF(VLOOKUP(B161,Sprinters!A:E,4,FALSE)="",$H$1,VLOOKUP(B161,Sprinters!A:E,4,FALSE)),IF(VLOOKUP(B161,RallyResults!B:I,$I$1,FALSE)="",$H$1,VLOOKUP(B161,RallyResults!B:I,$I$1,FALSE)))</f>
        <v>#N/A</v>
      </c>
      <c r="I161" s="180" t="str">
        <f t="shared" si="115"/>
        <v> </v>
      </c>
      <c r="J161" s="168" t="str">
        <f t="shared" si="116"/>
        <v> </v>
      </c>
      <c r="K161" s="193" t="e">
        <f>IF(ISERROR(VLOOKUP(B161,RallyResults!B:I,$L$1,FALSE)),IF(VLOOKUP(B161,Sprinters!A:E,5,FALSE)="",$K$1,VLOOKUP(B161,Sprinters!A:E,5,FALSE)),IF(VLOOKUP(B161,RallyResults!B:I,$L$1,FALSE)="",$K$1,VLOOKUP(B161,RallyResults!B:I,$L$1,FALSE)))</f>
        <v>#N/A</v>
      </c>
      <c r="L161" s="180" t="str">
        <f t="shared" si="117"/>
        <v> </v>
      </c>
      <c r="M161" s="168" t="str">
        <f t="shared" si="118"/>
        <v> </v>
      </c>
      <c r="N161" s="191" t="str">
        <f t="shared" si="119"/>
        <v>No result</v>
      </c>
      <c r="O161" s="184">
        <f t="shared" si="120"/>
        <v>9999.9</v>
      </c>
      <c r="P161" s="185">
        <f t="shared" si="121"/>
        <v>9999.9</v>
      </c>
      <c r="Q161" s="185">
        <f t="shared" si="122"/>
        <v>9999.9</v>
      </c>
      <c r="R161" s="186" t="str">
        <f t="shared" si="123"/>
        <v> </v>
      </c>
      <c r="S161" s="186" t="str">
        <f t="shared" si="124"/>
        <v> </v>
      </c>
      <c r="T161" s="186" t="str">
        <f t="shared" si="125"/>
        <v> </v>
      </c>
      <c r="U161" s="202"/>
    </row>
    <row r="162" spans="1:21" s="161" customFormat="1" ht="15" customHeight="1" hidden="1">
      <c r="A162" s="173">
        <f t="shared" si="112"/>
      </c>
      <c r="B162" s="174"/>
      <c r="C162" s="169" t="e">
        <f>IF(VLOOKUP(B162,'Sprint Startlist'!B:E,4,FALSE)="",VLOOKUP(B162,'Sprint Startlist'!B:E,3,FALSE),CONCATENATE(VLOOKUP(B162,'Sprint Startlist'!B:E,3,FALSE)," / ",VLOOKUP(B162,'Sprint Startlist'!B:E,4,FALSE)))</f>
        <v>#N/A</v>
      </c>
      <c r="D162" s="195" t="e">
        <f>VLOOKUP(B162,'Sprint Startlist'!B:H,7,FALSE)</f>
        <v>#N/A</v>
      </c>
      <c r="E162" s="192" t="e">
        <f>TRIM(IF(ISERROR(VLOOKUP(B162,RallyResults!B:I,$F$1,FALSE)),IF(VLOOKUP(B162,Sprinters!A:E,3,FALSE)="",$E$1,VLOOKUP(B162,Sprinters!A:E,3,FALSE)),IF(VLOOKUP(B162,RallyResults!B:I,$F$1,FALSE)="",$E$1,VLOOKUP(B162,RallyResults!B:I,$F$1,FALSE))))</f>
        <v>#N/A</v>
      </c>
      <c r="F162" s="180" t="str">
        <f t="shared" si="113"/>
        <v> </v>
      </c>
      <c r="G162" s="168" t="str">
        <f t="shared" si="114"/>
        <v> </v>
      </c>
      <c r="H162" s="193" t="e">
        <f>IF(ISERROR(VLOOKUP(B162,RallyResults!B:I,$I$1,FALSE)),IF(VLOOKUP(B162,Sprinters!A:E,4,FALSE)="",$H$1,VLOOKUP(B162,Sprinters!A:E,4,FALSE)),IF(VLOOKUP(B162,RallyResults!B:I,$I$1,FALSE)="",$H$1,VLOOKUP(B162,RallyResults!B:I,$I$1,FALSE)))</f>
        <v>#N/A</v>
      </c>
      <c r="I162" s="180" t="str">
        <f t="shared" si="115"/>
        <v> </v>
      </c>
      <c r="J162" s="168" t="str">
        <f t="shared" si="116"/>
        <v> </v>
      </c>
      <c r="K162" s="193" t="e">
        <f>IF(ISERROR(VLOOKUP(B162,RallyResults!B:I,$L$1,FALSE)),IF(VLOOKUP(B162,Sprinters!A:E,5,FALSE)="",$K$1,VLOOKUP(B162,Sprinters!A:E,5,FALSE)),IF(VLOOKUP(B162,RallyResults!B:I,$L$1,FALSE)="",$K$1,VLOOKUP(B162,RallyResults!B:I,$L$1,FALSE)))</f>
        <v>#N/A</v>
      </c>
      <c r="L162" s="180" t="str">
        <f t="shared" si="117"/>
        <v> </v>
      </c>
      <c r="M162" s="168" t="str">
        <f t="shared" si="118"/>
        <v> </v>
      </c>
      <c r="N162" s="191" t="str">
        <f t="shared" si="119"/>
        <v>No result</v>
      </c>
      <c r="O162" s="184">
        <f t="shared" si="120"/>
        <v>9999.9</v>
      </c>
      <c r="P162" s="185">
        <f t="shared" si="121"/>
        <v>9999.9</v>
      </c>
      <c r="Q162" s="185">
        <f t="shared" si="122"/>
        <v>9999.9</v>
      </c>
      <c r="R162" s="186" t="str">
        <f t="shared" si="123"/>
        <v> </v>
      </c>
      <c r="S162" s="186" t="str">
        <f t="shared" si="124"/>
        <v> </v>
      </c>
      <c r="T162" s="186" t="str">
        <f t="shared" si="125"/>
        <v> </v>
      </c>
      <c r="U162" s="202"/>
    </row>
    <row r="163" spans="1:21" s="161" customFormat="1" ht="15" customHeight="1" hidden="1">
      <c r="A163" s="173">
        <f t="shared" si="112"/>
      </c>
      <c r="B163" s="174"/>
      <c r="C163" s="169" t="e">
        <f>IF(VLOOKUP(B163,'Sprint Startlist'!B:E,4,FALSE)="",VLOOKUP(B163,'Sprint Startlist'!B:E,3,FALSE),CONCATENATE(VLOOKUP(B163,'Sprint Startlist'!B:E,3,FALSE)," / ",VLOOKUP(B163,'Sprint Startlist'!B:E,4,FALSE)))</f>
        <v>#N/A</v>
      </c>
      <c r="D163" s="195" t="e">
        <f>VLOOKUP(B163,'Sprint Startlist'!B:H,7,FALSE)</f>
        <v>#N/A</v>
      </c>
      <c r="E163" s="192" t="e">
        <f>TRIM(IF(ISERROR(VLOOKUP(B163,RallyResults!B:I,$F$1,FALSE)),IF(VLOOKUP(B163,Sprinters!A:E,3,FALSE)="",$E$1,VLOOKUP(B163,Sprinters!A:E,3,FALSE)),IF(VLOOKUP(B163,RallyResults!B:I,$F$1,FALSE)="",$E$1,VLOOKUP(B163,RallyResults!B:I,$F$1,FALSE))))</f>
        <v>#N/A</v>
      </c>
      <c r="F163" s="180" t="str">
        <f t="shared" si="113"/>
        <v> </v>
      </c>
      <c r="G163" s="168" t="str">
        <f t="shared" si="114"/>
        <v> </v>
      </c>
      <c r="H163" s="193" t="e">
        <f>IF(ISERROR(VLOOKUP(B163,RallyResults!B:I,$I$1,FALSE)),IF(VLOOKUP(B163,Sprinters!A:E,4,FALSE)="",$H$1,VLOOKUP(B163,Sprinters!A:E,4,FALSE)),IF(VLOOKUP(B163,RallyResults!B:I,$I$1,FALSE)="",$H$1,VLOOKUP(B163,RallyResults!B:I,$I$1,FALSE)))</f>
        <v>#N/A</v>
      </c>
      <c r="I163" s="180" t="str">
        <f t="shared" si="115"/>
        <v> </v>
      </c>
      <c r="J163" s="168" t="str">
        <f t="shared" si="116"/>
        <v> </v>
      </c>
      <c r="K163" s="193" t="e">
        <f>IF(ISERROR(VLOOKUP(B163,RallyResults!B:I,$L$1,FALSE)),IF(VLOOKUP(B163,Sprinters!A:E,5,FALSE)="",$K$1,VLOOKUP(B163,Sprinters!A:E,5,FALSE)),IF(VLOOKUP(B163,RallyResults!B:I,$L$1,FALSE)="",$K$1,VLOOKUP(B163,RallyResults!B:I,$L$1,FALSE)))</f>
        <v>#N/A</v>
      </c>
      <c r="L163" s="180" t="str">
        <f t="shared" si="117"/>
        <v> </v>
      </c>
      <c r="M163" s="168" t="str">
        <f t="shared" si="118"/>
        <v> </v>
      </c>
      <c r="N163" s="191" t="str">
        <f t="shared" si="119"/>
        <v>No result</v>
      </c>
      <c r="O163" s="184">
        <f t="shared" si="120"/>
        <v>9999.9</v>
      </c>
      <c r="P163" s="185">
        <f t="shared" si="121"/>
        <v>9999.9</v>
      </c>
      <c r="Q163" s="185">
        <f t="shared" si="122"/>
        <v>9999.9</v>
      </c>
      <c r="R163" s="186" t="str">
        <f t="shared" si="123"/>
        <v> </v>
      </c>
      <c r="S163" s="186" t="str">
        <f t="shared" si="124"/>
        <v> </v>
      </c>
      <c r="T163" s="186" t="str">
        <f t="shared" si="125"/>
        <v> </v>
      </c>
      <c r="U163" s="202"/>
    </row>
    <row r="164" spans="1:21" s="161" customFormat="1" ht="15" customHeight="1" hidden="1">
      <c r="A164" s="173">
        <f t="shared" si="112"/>
      </c>
      <c r="B164" s="174"/>
      <c r="C164" s="169" t="e">
        <f>IF(VLOOKUP(B164,'Sprint Startlist'!B:E,4,FALSE)="",VLOOKUP(B164,'Sprint Startlist'!B:E,3,FALSE),CONCATENATE(VLOOKUP(B164,'Sprint Startlist'!B:E,3,FALSE)," / ",VLOOKUP(B164,'Sprint Startlist'!B:E,4,FALSE)))</f>
        <v>#N/A</v>
      </c>
      <c r="D164" s="195" t="e">
        <f>VLOOKUP(B164,'Sprint Startlist'!B:H,7,FALSE)</f>
        <v>#N/A</v>
      </c>
      <c r="E164" s="192" t="e">
        <f>TRIM(IF(ISERROR(VLOOKUP(B164,RallyResults!B:I,$F$1,FALSE)),IF(VLOOKUP(B164,Sprinters!A:E,3,FALSE)="",$E$1,VLOOKUP(B164,Sprinters!A:E,3,FALSE)),IF(VLOOKUP(B164,RallyResults!B:I,$F$1,FALSE)="",$E$1,VLOOKUP(B164,RallyResults!B:I,$F$1,FALSE))))</f>
        <v>#N/A</v>
      </c>
      <c r="F164" s="180" t="str">
        <f t="shared" si="113"/>
        <v> </v>
      </c>
      <c r="G164" s="168" t="str">
        <f t="shared" si="114"/>
        <v> </v>
      </c>
      <c r="H164" s="193" t="e">
        <f>IF(ISERROR(VLOOKUP(B164,RallyResults!B:I,$I$1,FALSE)),IF(VLOOKUP(B164,Sprinters!A:E,4,FALSE)="",$H$1,VLOOKUP(B164,Sprinters!A:E,4,FALSE)),IF(VLOOKUP(B164,RallyResults!B:I,$I$1,FALSE)="",$H$1,VLOOKUP(B164,RallyResults!B:I,$I$1,FALSE)))</f>
        <v>#N/A</v>
      </c>
      <c r="I164" s="180" t="str">
        <f t="shared" si="115"/>
        <v> </v>
      </c>
      <c r="J164" s="168" t="str">
        <f t="shared" si="116"/>
        <v> </v>
      </c>
      <c r="K164" s="193" t="e">
        <f>IF(ISERROR(VLOOKUP(B164,RallyResults!B:I,$L$1,FALSE)),IF(VLOOKUP(B164,Sprinters!A:E,5,FALSE)="",$K$1,VLOOKUP(B164,Sprinters!A:E,5,FALSE)),IF(VLOOKUP(B164,RallyResults!B:I,$L$1,FALSE)="",$K$1,VLOOKUP(B164,RallyResults!B:I,$L$1,FALSE)))</f>
        <v>#N/A</v>
      </c>
      <c r="L164" s="180" t="str">
        <f t="shared" si="117"/>
        <v> </v>
      </c>
      <c r="M164" s="168" t="str">
        <f t="shared" si="118"/>
        <v> </v>
      </c>
      <c r="N164" s="191" t="str">
        <f t="shared" si="119"/>
        <v>No result</v>
      </c>
      <c r="O164" s="184">
        <f t="shared" si="120"/>
        <v>9999.9</v>
      </c>
      <c r="P164" s="185">
        <f t="shared" si="121"/>
        <v>9999.9</v>
      </c>
      <c r="Q164" s="185">
        <f t="shared" si="122"/>
        <v>9999.9</v>
      </c>
      <c r="R164" s="186" t="str">
        <f t="shared" si="123"/>
        <v> </v>
      </c>
      <c r="S164" s="186" t="str">
        <f t="shared" si="124"/>
        <v> </v>
      </c>
      <c r="T164" s="186" t="str">
        <f t="shared" si="125"/>
        <v> </v>
      </c>
      <c r="U164" s="202"/>
    </row>
    <row r="165" spans="1:21" s="161" customFormat="1" ht="15" customHeight="1" hidden="1">
      <c r="A165" s="173">
        <f t="shared" si="112"/>
      </c>
      <c r="B165" s="174"/>
      <c r="C165" s="169" t="e">
        <f>IF(VLOOKUP(B165,'Sprint Startlist'!B:E,4,FALSE)="",VLOOKUP(B165,'Sprint Startlist'!B:E,3,FALSE),CONCATENATE(VLOOKUP(B165,'Sprint Startlist'!B:E,3,FALSE)," / ",VLOOKUP(B165,'Sprint Startlist'!B:E,4,FALSE)))</f>
        <v>#N/A</v>
      </c>
      <c r="D165" s="195" t="e">
        <f>VLOOKUP(B165,'Sprint Startlist'!B:H,7,FALSE)</f>
        <v>#N/A</v>
      </c>
      <c r="E165" s="192" t="e">
        <f>TRIM(IF(ISERROR(VLOOKUP(B165,RallyResults!B:I,$F$1,FALSE)),IF(VLOOKUP(B165,Sprinters!A:E,3,FALSE)="",$E$1,VLOOKUP(B165,Sprinters!A:E,3,FALSE)),IF(VLOOKUP(B165,RallyResults!B:I,$F$1,FALSE)="",$E$1,VLOOKUP(B165,RallyResults!B:I,$F$1,FALSE))))</f>
        <v>#N/A</v>
      </c>
      <c r="F165" s="180" t="str">
        <f t="shared" si="113"/>
        <v> </v>
      </c>
      <c r="G165" s="168" t="str">
        <f t="shared" si="114"/>
        <v> </v>
      </c>
      <c r="H165" s="193" t="e">
        <f>IF(ISERROR(VLOOKUP(B165,RallyResults!B:I,$I$1,FALSE)),IF(VLOOKUP(B165,Sprinters!A:E,4,FALSE)="",$H$1,VLOOKUP(B165,Sprinters!A:E,4,FALSE)),IF(VLOOKUP(B165,RallyResults!B:I,$I$1,FALSE)="",$H$1,VLOOKUP(B165,RallyResults!B:I,$I$1,FALSE)))</f>
        <v>#N/A</v>
      </c>
      <c r="I165" s="180" t="str">
        <f t="shared" si="115"/>
        <v> </v>
      </c>
      <c r="J165" s="168" t="str">
        <f t="shared" si="116"/>
        <v> </v>
      </c>
      <c r="K165" s="193" t="e">
        <f>IF(ISERROR(VLOOKUP(B165,RallyResults!B:I,$L$1,FALSE)),IF(VLOOKUP(B165,Sprinters!A:E,5,FALSE)="",$K$1,VLOOKUP(B165,Sprinters!A:E,5,FALSE)),IF(VLOOKUP(B165,RallyResults!B:I,$L$1,FALSE)="",$K$1,VLOOKUP(B165,RallyResults!B:I,$L$1,FALSE)))</f>
        <v>#N/A</v>
      </c>
      <c r="L165" s="180" t="str">
        <f t="shared" si="117"/>
        <v> </v>
      </c>
      <c r="M165" s="168" t="str">
        <f t="shared" si="118"/>
        <v> </v>
      </c>
      <c r="N165" s="191" t="str">
        <f t="shared" si="119"/>
        <v>No result</v>
      </c>
      <c r="O165" s="184">
        <f t="shared" si="120"/>
        <v>9999.9</v>
      </c>
      <c r="P165" s="185">
        <f t="shared" si="121"/>
        <v>9999.9</v>
      </c>
      <c r="Q165" s="185">
        <f t="shared" si="122"/>
        <v>9999.9</v>
      </c>
      <c r="R165" s="186" t="str">
        <f t="shared" si="123"/>
        <v> </v>
      </c>
      <c r="S165" s="186" t="str">
        <f t="shared" si="124"/>
        <v> </v>
      </c>
      <c r="T165" s="186" t="str">
        <f t="shared" si="125"/>
        <v> </v>
      </c>
      <c r="U165" s="202"/>
    </row>
    <row r="166" spans="1:21" s="161" customFormat="1" ht="15" customHeight="1" hidden="1">
      <c r="A166" s="173">
        <f t="shared" si="112"/>
      </c>
      <c r="B166" s="174"/>
      <c r="C166" s="169" t="e">
        <f>IF(VLOOKUP(B166,'Sprint Startlist'!B:E,4,FALSE)="",VLOOKUP(B166,'Sprint Startlist'!B:E,3,FALSE),CONCATENATE(VLOOKUP(B166,'Sprint Startlist'!B:E,3,FALSE)," / ",VLOOKUP(B166,'Sprint Startlist'!B:E,4,FALSE)))</f>
        <v>#N/A</v>
      </c>
      <c r="D166" s="195" t="e">
        <f>VLOOKUP(B166,'Sprint Startlist'!B:H,7,FALSE)</f>
        <v>#N/A</v>
      </c>
      <c r="E166" s="192" t="e">
        <f>TRIM(IF(ISERROR(VLOOKUP(B166,RallyResults!B:I,$F$1,FALSE)),IF(VLOOKUP(B166,Sprinters!A:E,3,FALSE)="",$E$1,VLOOKUP(B166,Sprinters!A:E,3,FALSE)),IF(VLOOKUP(B166,RallyResults!B:I,$F$1,FALSE)="",$E$1,VLOOKUP(B166,RallyResults!B:I,$F$1,FALSE))))</f>
        <v>#N/A</v>
      </c>
      <c r="F166" s="180" t="str">
        <f t="shared" si="113"/>
        <v> </v>
      </c>
      <c r="G166" s="168" t="str">
        <f t="shared" si="114"/>
        <v> </v>
      </c>
      <c r="H166" s="193" t="e">
        <f>IF(ISERROR(VLOOKUP(B166,RallyResults!B:I,$I$1,FALSE)),IF(VLOOKUP(B166,Sprinters!A:E,4,FALSE)="",$H$1,VLOOKUP(B166,Sprinters!A:E,4,FALSE)),IF(VLOOKUP(B166,RallyResults!B:I,$I$1,FALSE)="",$H$1,VLOOKUP(B166,RallyResults!B:I,$I$1,FALSE)))</f>
        <v>#N/A</v>
      </c>
      <c r="I166" s="180" t="str">
        <f t="shared" si="115"/>
        <v> </v>
      </c>
      <c r="J166" s="168" t="str">
        <f t="shared" si="116"/>
        <v> </v>
      </c>
      <c r="K166" s="193" t="e">
        <f>IF(ISERROR(VLOOKUP(B166,RallyResults!B:I,$L$1,FALSE)),IF(VLOOKUP(B166,Sprinters!A:E,5,FALSE)="",$K$1,VLOOKUP(B166,Sprinters!A:E,5,FALSE)),IF(VLOOKUP(B166,RallyResults!B:I,$L$1,FALSE)="",$K$1,VLOOKUP(B166,RallyResults!B:I,$L$1,FALSE)))</f>
        <v>#N/A</v>
      </c>
      <c r="L166" s="180" t="str">
        <f t="shared" si="117"/>
        <v> </v>
      </c>
      <c r="M166" s="168" t="str">
        <f t="shared" si="118"/>
        <v> </v>
      </c>
      <c r="N166" s="191" t="str">
        <f t="shared" si="119"/>
        <v>No result</v>
      </c>
      <c r="O166" s="184">
        <f t="shared" si="120"/>
        <v>9999.9</v>
      </c>
      <c r="P166" s="185">
        <f t="shared" si="121"/>
        <v>9999.9</v>
      </c>
      <c r="Q166" s="185">
        <f t="shared" si="122"/>
        <v>9999.9</v>
      </c>
      <c r="R166" s="186" t="str">
        <f t="shared" si="123"/>
        <v> </v>
      </c>
      <c r="S166" s="186" t="str">
        <f t="shared" si="124"/>
        <v> </v>
      </c>
      <c r="T166" s="186" t="str">
        <f t="shared" si="125"/>
        <v> </v>
      </c>
      <c r="U166" s="202"/>
    </row>
    <row r="167" spans="1:21" s="161" customFormat="1" ht="15" customHeight="1" hidden="1">
      <c r="A167" s="173">
        <f t="shared" si="112"/>
      </c>
      <c r="B167" s="174"/>
      <c r="C167" s="169" t="e">
        <f>IF(VLOOKUP(B167,'Sprint Startlist'!B:E,4,FALSE)="",VLOOKUP(B167,'Sprint Startlist'!B:E,3,FALSE),CONCATENATE(VLOOKUP(B167,'Sprint Startlist'!B:E,3,FALSE)," / ",VLOOKUP(B167,'Sprint Startlist'!B:E,4,FALSE)))</f>
        <v>#N/A</v>
      </c>
      <c r="D167" s="195" t="e">
        <f>VLOOKUP(B167,'Sprint Startlist'!B:H,7,FALSE)</f>
        <v>#N/A</v>
      </c>
      <c r="E167" s="192" t="e">
        <f>TRIM(IF(ISERROR(VLOOKUP(B167,RallyResults!B:I,$F$1,FALSE)),IF(VLOOKUP(B167,Sprinters!A:E,3,FALSE)="",$E$1,VLOOKUP(B167,Sprinters!A:E,3,FALSE)),IF(VLOOKUP(B167,RallyResults!B:I,$F$1,FALSE)="",$E$1,VLOOKUP(B167,RallyResults!B:I,$F$1,FALSE))))</f>
        <v>#N/A</v>
      </c>
      <c r="F167" s="180" t="str">
        <f t="shared" si="113"/>
        <v> </v>
      </c>
      <c r="G167" s="168" t="str">
        <f t="shared" si="114"/>
        <v> </v>
      </c>
      <c r="H167" s="193" t="e">
        <f>IF(ISERROR(VLOOKUP(B167,RallyResults!B:I,$I$1,FALSE)),IF(VLOOKUP(B167,Sprinters!A:E,4,FALSE)="",$H$1,VLOOKUP(B167,Sprinters!A:E,4,FALSE)),IF(VLOOKUP(B167,RallyResults!B:I,$I$1,FALSE)="",$H$1,VLOOKUP(B167,RallyResults!B:I,$I$1,FALSE)))</f>
        <v>#N/A</v>
      </c>
      <c r="I167" s="180" t="str">
        <f t="shared" si="115"/>
        <v> </v>
      </c>
      <c r="J167" s="168" t="str">
        <f t="shared" si="116"/>
        <v> </v>
      </c>
      <c r="K167" s="193" t="e">
        <f>IF(ISERROR(VLOOKUP(B167,RallyResults!B:I,$L$1,FALSE)),IF(VLOOKUP(B167,Sprinters!A:E,5,FALSE)="",$K$1,VLOOKUP(B167,Sprinters!A:E,5,FALSE)),IF(VLOOKUP(B167,RallyResults!B:I,$L$1,FALSE)="",$K$1,VLOOKUP(B167,RallyResults!B:I,$L$1,FALSE)))</f>
        <v>#N/A</v>
      </c>
      <c r="L167" s="180" t="str">
        <f t="shared" si="117"/>
        <v> </v>
      </c>
      <c r="M167" s="168" t="str">
        <f t="shared" si="118"/>
        <v> </v>
      </c>
      <c r="N167" s="191" t="str">
        <f t="shared" si="119"/>
        <v>No result</v>
      </c>
      <c r="O167" s="184">
        <f t="shared" si="120"/>
        <v>9999.9</v>
      </c>
      <c r="P167" s="185">
        <f t="shared" si="121"/>
        <v>9999.9</v>
      </c>
      <c r="Q167" s="185">
        <f t="shared" si="122"/>
        <v>9999.9</v>
      </c>
      <c r="R167" s="186" t="str">
        <f t="shared" si="123"/>
        <v> </v>
      </c>
      <c r="S167" s="186" t="str">
        <f t="shared" si="124"/>
        <v> </v>
      </c>
      <c r="T167" s="186" t="str">
        <f t="shared" si="125"/>
        <v> </v>
      </c>
      <c r="U167" s="202"/>
    </row>
    <row r="168" spans="1:21" s="161" customFormat="1" ht="15" customHeight="1" hidden="1">
      <c r="A168" s="173">
        <f t="shared" si="112"/>
      </c>
      <c r="B168" s="174"/>
      <c r="C168" s="169" t="e">
        <f>IF(VLOOKUP(B168,'Sprint Startlist'!B:E,4,FALSE)="",VLOOKUP(B168,'Sprint Startlist'!B:E,3,FALSE),CONCATENATE(VLOOKUP(B168,'Sprint Startlist'!B:E,3,FALSE)," / ",VLOOKUP(B168,'Sprint Startlist'!B:E,4,FALSE)))</f>
        <v>#N/A</v>
      </c>
      <c r="D168" s="195" t="e">
        <f>VLOOKUP(B168,'Sprint Startlist'!B:H,7,FALSE)</f>
        <v>#N/A</v>
      </c>
      <c r="E168" s="192" t="e">
        <f>TRIM(IF(ISERROR(VLOOKUP(B168,RallyResults!B:I,$F$1,FALSE)),IF(VLOOKUP(B168,Sprinters!A:E,3,FALSE)="",$E$1,VLOOKUP(B168,Sprinters!A:E,3,FALSE)),IF(VLOOKUP(B168,RallyResults!B:I,$F$1,FALSE)="",$E$1,VLOOKUP(B168,RallyResults!B:I,$F$1,FALSE))))</f>
        <v>#N/A</v>
      </c>
      <c r="F168" s="180" t="str">
        <f t="shared" si="113"/>
        <v> </v>
      </c>
      <c r="G168" s="168" t="str">
        <f t="shared" si="114"/>
        <v> </v>
      </c>
      <c r="H168" s="193" t="e">
        <f>IF(ISERROR(VLOOKUP(B168,RallyResults!B:I,$I$1,FALSE)),IF(VLOOKUP(B168,Sprinters!A:E,4,FALSE)="",$H$1,VLOOKUP(B168,Sprinters!A:E,4,FALSE)),IF(VLOOKUP(B168,RallyResults!B:I,$I$1,FALSE)="",$H$1,VLOOKUP(B168,RallyResults!B:I,$I$1,FALSE)))</f>
        <v>#N/A</v>
      </c>
      <c r="I168" s="180" t="str">
        <f t="shared" si="115"/>
        <v> </v>
      </c>
      <c r="J168" s="168" t="str">
        <f t="shared" si="116"/>
        <v> </v>
      </c>
      <c r="K168" s="193" t="e">
        <f>IF(ISERROR(VLOOKUP(B168,RallyResults!B:I,$L$1,FALSE)),IF(VLOOKUP(B168,Sprinters!A:E,5,FALSE)="",$K$1,VLOOKUP(B168,Sprinters!A:E,5,FALSE)),IF(VLOOKUP(B168,RallyResults!B:I,$L$1,FALSE)="",$K$1,VLOOKUP(B168,RallyResults!B:I,$L$1,FALSE)))</f>
        <v>#N/A</v>
      </c>
      <c r="L168" s="180" t="str">
        <f t="shared" si="117"/>
        <v> </v>
      </c>
      <c r="M168" s="168" t="str">
        <f t="shared" si="118"/>
        <v> </v>
      </c>
      <c r="N168" s="191" t="str">
        <f t="shared" si="119"/>
        <v>No result</v>
      </c>
      <c r="O168" s="184">
        <f t="shared" si="120"/>
        <v>9999.9</v>
      </c>
      <c r="P168" s="185">
        <f t="shared" si="121"/>
        <v>9999.9</v>
      </c>
      <c r="Q168" s="185">
        <f t="shared" si="122"/>
        <v>9999.9</v>
      </c>
      <c r="R168" s="186" t="str">
        <f t="shared" si="123"/>
        <v> </v>
      </c>
      <c r="S168" s="186" t="str">
        <f t="shared" si="124"/>
        <v> </v>
      </c>
      <c r="T168" s="186" t="str">
        <f t="shared" si="125"/>
        <v> </v>
      </c>
      <c r="U168" s="202"/>
    </row>
    <row r="169" spans="1:21" s="161" customFormat="1" ht="15" customHeight="1" hidden="1">
      <c r="A169" s="173">
        <f t="shared" si="112"/>
      </c>
      <c r="B169" s="174"/>
      <c r="C169" s="169" t="e">
        <f>IF(VLOOKUP(B169,'Sprint Startlist'!B:E,4,FALSE)="",VLOOKUP(B169,'Sprint Startlist'!B:E,3,FALSE),CONCATENATE(VLOOKUP(B169,'Sprint Startlist'!B:E,3,FALSE)," / ",VLOOKUP(B169,'Sprint Startlist'!B:E,4,FALSE)))</f>
        <v>#N/A</v>
      </c>
      <c r="D169" s="195" t="e">
        <f>VLOOKUP(B169,'Sprint Startlist'!B:H,7,FALSE)</f>
        <v>#N/A</v>
      </c>
      <c r="E169" s="192" t="e">
        <f>TRIM(IF(ISERROR(VLOOKUP(B169,RallyResults!B:I,$F$1,FALSE)),IF(VLOOKUP(B169,Sprinters!A:E,3,FALSE)="",$E$1,VLOOKUP(B169,Sprinters!A:E,3,FALSE)),IF(VLOOKUP(B169,RallyResults!B:I,$F$1,FALSE)="",$E$1,VLOOKUP(B169,RallyResults!B:I,$F$1,FALSE))))</f>
        <v>#N/A</v>
      </c>
      <c r="F169" s="180" t="str">
        <f t="shared" si="113"/>
        <v> </v>
      </c>
      <c r="G169" s="168" t="str">
        <f t="shared" si="114"/>
        <v> </v>
      </c>
      <c r="H169" s="193" t="e">
        <f>IF(ISERROR(VLOOKUP(B169,RallyResults!B:I,$I$1,FALSE)),IF(VLOOKUP(B169,Sprinters!A:E,4,FALSE)="",$H$1,VLOOKUP(B169,Sprinters!A:E,4,FALSE)),IF(VLOOKUP(B169,RallyResults!B:I,$I$1,FALSE)="",$H$1,VLOOKUP(B169,RallyResults!B:I,$I$1,FALSE)))</f>
        <v>#N/A</v>
      </c>
      <c r="I169" s="180" t="str">
        <f t="shared" si="115"/>
        <v> </v>
      </c>
      <c r="J169" s="168" t="str">
        <f t="shared" si="116"/>
        <v> </v>
      </c>
      <c r="K169" s="193" t="e">
        <f>IF(ISERROR(VLOOKUP(B169,RallyResults!B:I,$L$1,FALSE)),IF(VLOOKUP(B169,Sprinters!A:E,5,FALSE)="",$K$1,VLOOKUP(B169,Sprinters!A:E,5,FALSE)),IF(VLOOKUP(B169,RallyResults!B:I,$L$1,FALSE)="",$K$1,VLOOKUP(B169,RallyResults!B:I,$L$1,FALSE)))</f>
        <v>#N/A</v>
      </c>
      <c r="L169" s="180" t="str">
        <f t="shared" si="117"/>
        <v> </v>
      </c>
      <c r="M169" s="168" t="str">
        <f t="shared" si="118"/>
        <v> </v>
      </c>
      <c r="N169" s="191" t="str">
        <f t="shared" si="119"/>
        <v>No result</v>
      </c>
      <c r="O169" s="184">
        <f t="shared" si="120"/>
        <v>9999.9</v>
      </c>
      <c r="P169" s="185">
        <f t="shared" si="121"/>
        <v>9999.9</v>
      </c>
      <c r="Q169" s="185">
        <f t="shared" si="122"/>
        <v>9999.9</v>
      </c>
      <c r="R169" s="186" t="str">
        <f t="shared" si="123"/>
        <v> </v>
      </c>
      <c r="S169" s="186" t="str">
        <f t="shared" si="124"/>
        <v> </v>
      </c>
      <c r="T169" s="186" t="str">
        <f t="shared" si="125"/>
        <v> </v>
      </c>
      <c r="U169" s="202"/>
    </row>
    <row r="170" spans="1:21" s="161" customFormat="1" ht="15" customHeight="1" hidden="1">
      <c r="A170" s="173">
        <f t="shared" si="112"/>
      </c>
      <c r="B170" s="174"/>
      <c r="C170" s="169" t="e">
        <f>IF(VLOOKUP(B170,'Sprint Startlist'!B:E,4,FALSE)="",VLOOKUP(B170,'Sprint Startlist'!B:E,3,FALSE),CONCATENATE(VLOOKUP(B170,'Sprint Startlist'!B:E,3,FALSE)," / ",VLOOKUP(B170,'Sprint Startlist'!B:E,4,FALSE)))</f>
        <v>#N/A</v>
      </c>
      <c r="D170" s="195" t="e">
        <f>VLOOKUP(B170,'Sprint Startlist'!B:H,7,FALSE)</f>
        <v>#N/A</v>
      </c>
      <c r="E170" s="192" t="e">
        <f>TRIM(IF(ISERROR(VLOOKUP(B170,RallyResults!B:I,$F$1,FALSE)),IF(VLOOKUP(B170,Sprinters!A:E,3,FALSE)="",$E$1,VLOOKUP(B170,Sprinters!A:E,3,FALSE)),IF(VLOOKUP(B170,RallyResults!B:I,$F$1,FALSE)="",$E$1,VLOOKUP(B170,RallyResults!B:I,$F$1,FALSE))))</f>
        <v>#N/A</v>
      </c>
      <c r="F170" s="180" t="str">
        <f t="shared" si="113"/>
        <v> </v>
      </c>
      <c r="G170" s="168" t="str">
        <f t="shared" si="114"/>
        <v> </v>
      </c>
      <c r="H170" s="193" t="e">
        <f>IF(ISERROR(VLOOKUP(B170,RallyResults!B:I,$I$1,FALSE)),IF(VLOOKUP(B170,Sprinters!A:E,4,FALSE)="",$H$1,VLOOKUP(B170,Sprinters!A:E,4,FALSE)),IF(VLOOKUP(B170,RallyResults!B:I,$I$1,FALSE)="",$H$1,VLOOKUP(B170,RallyResults!B:I,$I$1,FALSE)))</f>
        <v>#N/A</v>
      </c>
      <c r="I170" s="180" t="str">
        <f t="shared" si="115"/>
        <v> </v>
      </c>
      <c r="J170" s="168" t="str">
        <f t="shared" si="116"/>
        <v> </v>
      </c>
      <c r="K170" s="193" t="e">
        <f>IF(ISERROR(VLOOKUP(B170,RallyResults!B:I,$L$1,FALSE)),IF(VLOOKUP(B170,Sprinters!A:E,5,FALSE)="",$K$1,VLOOKUP(B170,Sprinters!A:E,5,FALSE)),IF(VLOOKUP(B170,RallyResults!B:I,$L$1,FALSE)="",$K$1,VLOOKUP(B170,RallyResults!B:I,$L$1,FALSE)))</f>
        <v>#N/A</v>
      </c>
      <c r="L170" s="180" t="str">
        <f t="shared" si="117"/>
        <v> </v>
      </c>
      <c r="M170" s="168" t="str">
        <f t="shared" si="118"/>
        <v> </v>
      </c>
      <c r="N170" s="191" t="str">
        <f t="shared" si="119"/>
        <v>No result</v>
      </c>
      <c r="O170" s="184">
        <f t="shared" si="120"/>
        <v>9999.9</v>
      </c>
      <c r="P170" s="185">
        <f t="shared" si="121"/>
        <v>9999.9</v>
      </c>
      <c r="Q170" s="185">
        <f t="shared" si="122"/>
        <v>9999.9</v>
      </c>
      <c r="R170" s="186" t="str">
        <f t="shared" si="123"/>
        <v> </v>
      </c>
      <c r="S170" s="186" t="str">
        <f t="shared" si="124"/>
        <v> </v>
      </c>
      <c r="T170" s="186" t="str">
        <f t="shared" si="125"/>
        <v> </v>
      </c>
      <c r="U170" s="202"/>
    </row>
    <row r="171" spans="1:21" s="161" customFormat="1" ht="14.25" customHeight="1" hidden="1">
      <c r="A171" s="199"/>
      <c r="B171" s="196"/>
      <c r="C171" s="197"/>
      <c r="D171" s="197"/>
      <c r="E171" s="198"/>
      <c r="F171" s="200"/>
      <c r="G171" s="198"/>
      <c r="H171" s="198"/>
      <c r="I171" s="198"/>
      <c r="J171" s="198"/>
      <c r="K171" s="198"/>
      <c r="L171" s="198"/>
      <c r="M171" s="198"/>
      <c r="N171" s="201"/>
      <c r="O171" s="204"/>
      <c r="P171" s="205"/>
      <c r="Q171" s="205"/>
      <c r="R171" s="205"/>
      <c r="S171" s="205"/>
      <c r="T171" s="205"/>
      <c r="U171" s="202"/>
    </row>
    <row r="172" spans="1:21" ht="14.25" customHeight="1" hidden="1">
      <c r="A172" s="171"/>
      <c r="B172" s="211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92"/>
      <c r="U172" s="92"/>
    </row>
    <row r="173" spans="1:21" ht="18.75" customHeight="1" hidden="1">
      <c r="A173" s="95" t="s">
        <v>153</v>
      </c>
      <c r="B173" s="209"/>
      <c r="C173" s="95" t="s">
        <v>167</v>
      </c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92"/>
      <c r="U173" s="92"/>
    </row>
    <row r="174" spans="1:21" s="161" customFormat="1" ht="18" customHeight="1" hidden="1">
      <c r="A174" s="164" t="s">
        <v>11</v>
      </c>
      <c r="B174" s="210" t="s">
        <v>12</v>
      </c>
      <c r="C174" s="177" t="s">
        <v>13</v>
      </c>
      <c r="D174" s="178" t="s">
        <v>9</v>
      </c>
      <c r="E174" s="163" t="s">
        <v>149</v>
      </c>
      <c r="F174" s="179" t="s">
        <v>161</v>
      </c>
      <c r="G174" s="164" t="s">
        <v>148</v>
      </c>
      <c r="H174" s="163" t="s">
        <v>150</v>
      </c>
      <c r="I174" s="181" t="s">
        <v>162</v>
      </c>
      <c r="J174" s="166" t="s">
        <v>148</v>
      </c>
      <c r="K174" s="167" t="s">
        <v>151</v>
      </c>
      <c r="L174" s="182" t="s">
        <v>163</v>
      </c>
      <c r="M174" s="166" t="s">
        <v>148</v>
      </c>
      <c r="N174" s="166" t="s">
        <v>152</v>
      </c>
      <c r="O174" s="183" t="s">
        <v>155</v>
      </c>
      <c r="P174" s="183" t="s">
        <v>156</v>
      </c>
      <c r="Q174" s="183" t="s">
        <v>157</v>
      </c>
      <c r="R174" s="183" t="s">
        <v>159</v>
      </c>
      <c r="S174" s="183" t="s">
        <v>158</v>
      </c>
      <c r="T174" s="183" t="s">
        <v>160</v>
      </c>
      <c r="U174" s="202"/>
    </row>
    <row r="175" spans="1:21" s="161" customFormat="1" ht="15" customHeight="1" hidden="1">
      <c r="A175" s="173">
        <f aca="true" t="shared" si="126" ref="A175:A194">IF(N175=$N$1,"",IF(LEFT(A174,1)="P",1,A174+1))</f>
      </c>
      <c r="B175" s="175"/>
      <c r="C175" s="176" t="e">
        <f>IF(VLOOKUP(B175,'Sprint Startlist'!B:E,4,FALSE)="",VLOOKUP(B175,'Sprint Startlist'!B:E,3,FALSE),CONCATENATE(VLOOKUP(B175,'Sprint Startlist'!B:E,3,FALSE)," / ",VLOOKUP(B175,'Sprint Startlist'!B:E,4,FALSE)))</f>
        <v>#N/A</v>
      </c>
      <c r="D175" s="194" t="e">
        <f>VLOOKUP(B175,'Sprint Startlist'!B:H,7,FALSE)</f>
        <v>#N/A</v>
      </c>
      <c r="E175" s="192" t="e">
        <f>TRIM(IF(ISERROR(VLOOKUP(B175,RallyResults!B:I,$F$1,FALSE)),IF(VLOOKUP(B175,Sprinters!A:E,3,FALSE)="",$E$1,VLOOKUP(B175,Sprinters!A:E,3,FALSE)),IF(VLOOKUP(B175,RallyResults!B:I,$F$1,FALSE)="",$E$1,VLOOKUP(B175,RallyResults!B:I,$F$1,FALSE))))</f>
        <v>#N/A</v>
      </c>
      <c r="F175" s="180" t="str">
        <f aca="true" t="shared" si="127" ref="F175:F194">IF(ISERROR(FIND(".",E175)),$E$1,LEFT(E175,FIND(".",E175,1)-1)*60+RIGHT(E175,LEN(E175)-FIND(".",E175,1)))</f>
        <v> </v>
      </c>
      <c r="G175" s="168" t="str">
        <f aca="true" t="shared" si="128" ref="G175:G194">IF(F175=$E$1,$E$1,RANK(F175,F$175:F$194,1))</f>
        <v> </v>
      </c>
      <c r="H175" s="193" t="e">
        <f>IF(ISERROR(VLOOKUP(B175,RallyResults!B:I,$I$1,FALSE)),IF(VLOOKUP(B175,Sprinters!A:E,4,FALSE)="",$H$1,VLOOKUP(B175,Sprinters!A:E,4,FALSE)),IF(VLOOKUP(B175,RallyResults!B:I,$I$1,FALSE)="",$H$1,VLOOKUP(B175,RallyResults!B:I,$I$1,FALSE)))</f>
        <v>#N/A</v>
      </c>
      <c r="I175" s="180" t="str">
        <f aca="true" t="shared" si="129" ref="I175:I194">IF(ISERROR(FIND(".",H175)),$H$1,LEFT(H175,FIND(".",H175,1)-1)*60+RIGHT(H175,LEN(H175)-FIND(".",H175,1)))</f>
        <v> </v>
      </c>
      <c r="J175" s="168" t="str">
        <f aca="true" t="shared" si="130" ref="J175:J194">IF(I175=$H$1,$H$1,RANK(I175,I$175:I$194,1))</f>
        <v> </v>
      </c>
      <c r="K175" s="193" t="e">
        <f>IF(ISERROR(VLOOKUP(B175,RallyResults!B:I,$L$1,FALSE)),IF(VLOOKUP(B175,Sprinters!A:E,5,FALSE)="",$K$1,VLOOKUP(B175,Sprinters!A:E,5,FALSE)),IF(VLOOKUP(B175,RallyResults!B:I,$L$1,FALSE)="",$K$1,VLOOKUP(B175,RallyResults!B:I,$L$1,FALSE)))</f>
        <v>#N/A</v>
      </c>
      <c r="L175" s="180" t="str">
        <f aca="true" t="shared" si="131" ref="L175:L194">IF(ISERROR(FIND(".",K175)),$K$1,LEFT(K175,FIND(".",K175,1)-1)*60+RIGHT(K175,LEN(K175)-FIND(".",K175,1)))</f>
        <v> </v>
      </c>
      <c r="M175" s="168" t="str">
        <f aca="true" t="shared" si="132" ref="M175:M194">IF(L175=$K$1,$K$1,RANK(L175,L$175:L$194,1))</f>
        <v> </v>
      </c>
      <c r="N175" s="191" t="str">
        <f aca="true" t="shared" si="133" ref="N175:N194">IF(COUNT(G175,J175,M175)=3,G175+J175+M175-MAX(G175,J175,M175),IF(COUNT(G175,J175,M175)=2,IF(G175=$E$1,0,G175)+IF(J175=$H$1,0,J175)+IF(M175=$K$1,0,M175),$N$1))</f>
        <v>No result</v>
      </c>
      <c r="O175" s="184">
        <f aca="true" t="shared" si="134" ref="O175:O194">IF(ISERROR(SMALL(R175:T175,1)),9999.9,SMALL(R175:T175,1))</f>
        <v>9999.9</v>
      </c>
      <c r="P175" s="185">
        <f aca="true" t="shared" si="135" ref="P175:P194">IF(ISERROR(SMALL(R175:T175,2)),9999.9,SMALL(R175:T175,2))</f>
        <v>9999.9</v>
      </c>
      <c r="Q175" s="185">
        <f aca="true" t="shared" si="136" ref="Q175:Q194">IF(ISERROR(SMALL(R175:T175,3)),9999.9,SMALL(R175:T175,3))</f>
        <v>9999.9</v>
      </c>
      <c r="R175" s="186" t="str">
        <f aca="true" t="shared" si="137" ref="R175:R194">F175</f>
        <v> </v>
      </c>
      <c r="S175" s="186" t="str">
        <f aca="true" t="shared" si="138" ref="S175:S194">I175</f>
        <v> </v>
      </c>
      <c r="T175" s="186" t="str">
        <f aca="true" t="shared" si="139" ref="T175:T194">L175</f>
        <v> </v>
      </c>
      <c r="U175" s="202"/>
    </row>
    <row r="176" spans="1:21" s="161" customFormat="1" ht="15" customHeight="1" hidden="1">
      <c r="A176" s="173">
        <f t="shared" si="126"/>
      </c>
      <c r="B176" s="174"/>
      <c r="C176" s="169" t="e">
        <f>IF(VLOOKUP(B176,'Sprint Startlist'!B:E,4,FALSE)="",VLOOKUP(B176,'Sprint Startlist'!B:E,3,FALSE),CONCATENATE(VLOOKUP(B176,'Sprint Startlist'!B:E,3,FALSE)," / ",VLOOKUP(B176,'Sprint Startlist'!B:E,4,FALSE)))</f>
        <v>#N/A</v>
      </c>
      <c r="D176" s="195" t="e">
        <f>VLOOKUP(B176,'Sprint Startlist'!B:H,7,FALSE)</f>
        <v>#N/A</v>
      </c>
      <c r="E176" s="192" t="e">
        <f>TRIM(IF(ISERROR(VLOOKUP(B176,RallyResults!B:I,$F$1,FALSE)),IF(VLOOKUP(B176,Sprinters!A:E,3,FALSE)="",$E$1,VLOOKUP(B176,Sprinters!A:E,3,FALSE)),IF(VLOOKUP(B176,RallyResults!B:I,$F$1,FALSE)="",$E$1,VLOOKUP(B176,RallyResults!B:I,$F$1,FALSE))))</f>
        <v>#N/A</v>
      </c>
      <c r="F176" s="180" t="str">
        <f t="shared" si="127"/>
        <v> </v>
      </c>
      <c r="G176" s="168" t="str">
        <f t="shared" si="128"/>
        <v> </v>
      </c>
      <c r="H176" s="193" t="e">
        <f>IF(ISERROR(VLOOKUP(B176,RallyResults!B:I,$I$1,FALSE)),IF(VLOOKUP(B176,Sprinters!A:E,4,FALSE)="",$H$1,VLOOKUP(B176,Sprinters!A:E,4,FALSE)),IF(VLOOKUP(B176,RallyResults!B:I,$I$1,FALSE)="",$H$1,VLOOKUP(B176,RallyResults!B:I,$I$1,FALSE)))</f>
        <v>#N/A</v>
      </c>
      <c r="I176" s="180" t="str">
        <f t="shared" si="129"/>
        <v> </v>
      </c>
      <c r="J176" s="168" t="str">
        <f t="shared" si="130"/>
        <v> </v>
      </c>
      <c r="K176" s="193" t="e">
        <f>IF(ISERROR(VLOOKUP(B176,RallyResults!B:I,$L$1,FALSE)),IF(VLOOKUP(B176,Sprinters!A:E,5,FALSE)="",$K$1,VLOOKUP(B176,Sprinters!A:E,5,FALSE)),IF(VLOOKUP(B176,RallyResults!B:I,$L$1,FALSE)="",$K$1,VLOOKUP(B176,RallyResults!B:I,$L$1,FALSE)))</f>
        <v>#N/A</v>
      </c>
      <c r="L176" s="180" t="str">
        <f t="shared" si="131"/>
        <v> </v>
      </c>
      <c r="M176" s="168" t="str">
        <f t="shared" si="132"/>
        <v> </v>
      </c>
      <c r="N176" s="191" t="str">
        <f t="shared" si="133"/>
        <v>No result</v>
      </c>
      <c r="O176" s="184">
        <f t="shared" si="134"/>
        <v>9999.9</v>
      </c>
      <c r="P176" s="185">
        <f t="shared" si="135"/>
        <v>9999.9</v>
      </c>
      <c r="Q176" s="185">
        <f t="shared" si="136"/>
        <v>9999.9</v>
      </c>
      <c r="R176" s="186" t="str">
        <f t="shared" si="137"/>
        <v> </v>
      </c>
      <c r="S176" s="186" t="str">
        <f t="shared" si="138"/>
        <v> </v>
      </c>
      <c r="T176" s="186" t="str">
        <f t="shared" si="139"/>
        <v> </v>
      </c>
      <c r="U176" s="202"/>
    </row>
    <row r="177" spans="1:21" s="161" customFormat="1" ht="15" customHeight="1" hidden="1">
      <c r="A177" s="173">
        <f t="shared" si="126"/>
      </c>
      <c r="B177" s="174"/>
      <c r="C177" s="169" t="e">
        <f>IF(VLOOKUP(B177,'Sprint Startlist'!B:E,4,FALSE)="",VLOOKUP(B177,'Sprint Startlist'!B:E,3,FALSE),CONCATENATE(VLOOKUP(B177,'Sprint Startlist'!B:E,3,FALSE)," / ",VLOOKUP(B177,'Sprint Startlist'!B:E,4,FALSE)))</f>
        <v>#N/A</v>
      </c>
      <c r="D177" s="195" t="e">
        <f>VLOOKUP(B177,'Sprint Startlist'!B:H,7,FALSE)</f>
        <v>#N/A</v>
      </c>
      <c r="E177" s="192" t="e">
        <f>TRIM(IF(ISERROR(VLOOKUP(B177,RallyResults!B:I,$F$1,FALSE)),IF(VLOOKUP(B177,Sprinters!A:E,3,FALSE)="",$E$1,VLOOKUP(B177,Sprinters!A:E,3,FALSE)),IF(VLOOKUP(B177,RallyResults!B:I,$F$1,FALSE)="",$E$1,VLOOKUP(B177,RallyResults!B:I,$F$1,FALSE))))</f>
        <v>#N/A</v>
      </c>
      <c r="F177" s="180" t="str">
        <f t="shared" si="127"/>
        <v> </v>
      </c>
      <c r="G177" s="168" t="str">
        <f t="shared" si="128"/>
        <v> </v>
      </c>
      <c r="H177" s="193" t="e">
        <f>IF(ISERROR(VLOOKUP(B177,RallyResults!B:I,$I$1,FALSE)),IF(VLOOKUP(B177,Sprinters!A:E,4,FALSE)="",$H$1,VLOOKUP(B177,Sprinters!A:E,4,FALSE)),IF(VLOOKUP(B177,RallyResults!B:I,$I$1,FALSE)="",$H$1,VLOOKUP(B177,RallyResults!B:I,$I$1,FALSE)))</f>
        <v>#N/A</v>
      </c>
      <c r="I177" s="180" t="str">
        <f t="shared" si="129"/>
        <v> </v>
      </c>
      <c r="J177" s="168" t="str">
        <f t="shared" si="130"/>
        <v> </v>
      </c>
      <c r="K177" s="193" t="e">
        <f>IF(ISERROR(VLOOKUP(B177,RallyResults!B:I,$L$1,FALSE)),IF(VLOOKUP(B177,Sprinters!A:E,5,FALSE)="",$K$1,VLOOKUP(B177,Sprinters!A:E,5,FALSE)),IF(VLOOKUP(B177,RallyResults!B:I,$L$1,FALSE)="",$K$1,VLOOKUP(B177,RallyResults!B:I,$L$1,FALSE)))</f>
        <v>#N/A</v>
      </c>
      <c r="L177" s="180" t="str">
        <f t="shared" si="131"/>
        <v> </v>
      </c>
      <c r="M177" s="168" t="str">
        <f t="shared" si="132"/>
        <v> </v>
      </c>
      <c r="N177" s="191" t="str">
        <f t="shared" si="133"/>
        <v>No result</v>
      </c>
      <c r="O177" s="184">
        <f t="shared" si="134"/>
        <v>9999.9</v>
      </c>
      <c r="P177" s="185">
        <f t="shared" si="135"/>
        <v>9999.9</v>
      </c>
      <c r="Q177" s="185">
        <f t="shared" si="136"/>
        <v>9999.9</v>
      </c>
      <c r="R177" s="186" t="str">
        <f t="shared" si="137"/>
        <v> </v>
      </c>
      <c r="S177" s="186" t="str">
        <f t="shared" si="138"/>
        <v> </v>
      </c>
      <c r="T177" s="186" t="str">
        <f t="shared" si="139"/>
        <v> </v>
      </c>
      <c r="U177" s="202"/>
    </row>
    <row r="178" spans="1:21" s="161" customFormat="1" ht="15" customHeight="1" hidden="1">
      <c r="A178" s="173">
        <f t="shared" si="126"/>
      </c>
      <c r="B178" s="174"/>
      <c r="C178" s="169" t="e">
        <f>IF(VLOOKUP(B178,'Sprint Startlist'!B:E,4,FALSE)="",VLOOKUP(B178,'Sprint Startlist'!B:E,3,FALSE),CONCATENATE(VLOOKUP(B178,'Sprint Startlist'!B:E,3,FALSE)," / ",VLOOKUP(B178,'Sprint Startlist'!B:E,4,FALSE)))</f>
        <v>#N/A</v>
      </c>
      <c r="D178" s="195" t="e">
        <f>VLOOKUP(B178,'Sprint Startlist'!B:H,7,FALSE)</f>
        <v>#N/A</v>
      </c>
      <c r="E178" s="192" t="e">
        <f>TRIM(IF(ISERROR(VLOOKUP(B178,RallyResults!B:I,$F$1,FALSE)),IF(VLOOKUP(B178,Sprinters!A:E,3,FALSE)="",$E$1,VLOOKUP(B178,Sprinters!A:E,3,FALSE)),IF(VLOOKUP(B178,RallyResults!B:I,$F$1,FALSE)="",$E$1,VLOOKUP(B178,RallyResults!B:I,$F$1,FALSE))))</f>
        <v>#N/A</v>
      </c>
      <c r="F178" s="180" t="str">
        <f t="shared" si="127"/>
        <v> </v>
      </c>
      <c r="G178" s="168" t="str">
        <f t="shared" si="128"/>
        <v> </v>
      </c>
      <c r="H178" s="193" t="e">
        <f>IF(ISERROR(VLOOKUP(B178,RallyResults!B:I,$I$1,FALSE)),IF(VLOOKUP(B178,Sprinters!A:E,4,FALSE)="",$H$1,VLOOKUP(B178,Sprinters!A:E,4,FALSE)),IF(VLOOKUP(B178,RallyResults!B:I,$I$1,FALSE)="",$H$1,VLOOKUP(B178,RallyResults!B:I,$I$1,FALSE)))</f>
        <v>#N/A</v>
      </c>
      <c r="I178" s="180" t="str">
        <f t="shared" si="129"/>
        <v> </v>
      </c>
      <c r="J178" s="168" t="str">
        <f t="shared" si="130"/>
        <v> </v>
      </c>
      <c r="K178" s="193" t="e">
        <f>IF(ISERROR(VLOOKUP(B178,RallyResults!B:I,$L$1,FALSE)),IF(VLOOKUP(B178,Sprinters!A:E,5,FALSE)="",$K$1,VLOOKUP(B178,Sprinters!A:E,5,FALSE)),IF(VLOOKUP(B178,RallyResults!B:I,$L$1,FALSE)="",$K$1,VLOOKUP(B178,RallyResults!B:I,$L$1,FALSE)))</f>
        <v>#N/A</v>
      </c>
      <c r="L178" s="180" t="str">
        <f t="shared" si="131"/>
        <v> </v>
      </c>
      <c r="M178" s="168" t="str">
        <f t="shared" si="132"/>
        <v> </v>
      </c>
      <c r="N178" s="191" t="str">
        <f t="shared" si="133"/>
        <v>No result</v>
      </c>
      <c r="O178" s="184">
        <f t="shared" si="134"/>
        <v>9999.9</v>
      </c>
      <c r="P178" s="185">
        <f t="shared" si="135"/>
        <v>9999.9</v>
      </c>
      <c r="Q178" s="185">
        <f t="shared" si="136"/>
        <v>9999.9</v>
      </c>
      <c r="R178" s="186" t="str">
        <f t="shared" si="137"/>
        <v> </v>
      </c>
      <c r="S178" s="186" t="str">
        <f t="shared" si="138"/>
        <v> </v>
      </c>
      <c r="T178" s="186" t="str">
        <f t="shared" si="139"/>
        <v> </v>
      </c>
      <c r="U178" s="202"/>
    </row>
    <row r="179" spans="1:21" s="161" customFormat="1" ht="15" customHeight="1" hidden="1">
      <c r="A179" s="173">
        <f t="shared" si="126"/>
      </c>
      <c r="B179" s="174"/>
      <c r="C179" s="169" t="e">
        <f>IF(VLOOKUP(B179,'Sprint Startlist'!B:E,4,FALSE)="",VLOOKUP(B179,'Sprint Startlist'!B:E,3,FALSE),CONCATENATE(VLOOKUP(B179,'Sprint Startlist'!B:E,3,FALSE)," / ",VLOOKUP(B179,'Sprint Startlist'!B:E,4,FALSE)))</f>
        <v>#N/A</v>
      </c>
      <c r="D179" s="195" t="e">
        <f>VLOOKUP(B179,'Sprint Startlist'!B:H,7,FALSE)</f>
        <v>#N/A</v>
      </c>
      <c r="E179" s="192" t="e">
        <f>TRIM(IF(ISERROR(VLOOKUP(B179,RallyResults!B:I,$F$1,FALSE)),IF(VLOOKUP(B179,Sprinters!A:E,3,FALSE)="",$E$1,VLOOKUP(B179,Sprinters!A:E,3,FALSE)),IF(VLOOKUP(B179,RallyResults!B:I,$F$1,FALSE)="",$E$1,VLOOKUP(B179,RallyResults!B:I,$F$1,FALSE))))</f>
        <v>#N/A</v>
      </c>
      <c r="F179" s="180" t="str">
        <f t="shared" si="127"/>
        <v> </v>
      </c>
      <c r="G179" s="168" t="str">
        <f t="shared" si="128"/>
        <v> </v>
      </c>
      <c r="H179" s="193" t="e">
        <f>IF(ISERROR(VLOOKUP(B179,RallyResults!B:I,$I$1,FALSE)),IF(VLOOKUP(B179,Sprinters!A:E,4,FALSE)="",$H$1,VLOOKUP(B179,Sprinters!A:E,4,FALSE)),IF(VLOOKUP(B179,RallyResults!B:I,$I$1,FALSE)="",$H$1,VLOOKUP(B179,RallyResults!B:I,$I$1,FALSE)))</f>
        <v>#N/A</v>
      </c>
      <c r="I179" s="180" t="str">
        <f t="shared" si="129"/>
        <v> </v>
      </c>
      <c r="J179" s="168" t="str">
        <f t="shared" si="130"/>
        <v> </v>
      </c>
      <c r="K179" s="193" t="e">
        <f>IF(ISERROR(VLOOKUP(B179,RallyResults!B:I,$L$1,FALSE)),IF(VLOOKUP(B179,Sprinters!A:E,5,FALSE)="",$K$1,VLOOKUP(B179,Sprinters!A:E,5,FALSE)),IF(VLOOKUP(B179,RallyResults!B:I,$L$1,FALSE)="",$K$1,VLOOKUP(B179,RallyResults!B:I,$L$1,FALSE)))</f>
        <v>#N/A</v>
      </c>
      <c r="L179" s="180" t="str">
        <f t="shared" si="131"/>
        <v> </v>
      </c>
      <c r="M179" s="168" t="str">
        <f t="shared" si="132"/>
        <v> </v>
      </c>
      <c r="N179" s="191" t="str">
        <f t="shared" si="133"/>
        <v>No result</v>
      </c>
      <c r="O179" s="184">
        <f t="shared" si="134"/>
        <v>9999.9</v>
      </c>
      <c r="P179" s="185">
        <f t="shared" si="135"/>
        <v>9999.9</v>
      </c>
      <c r="Q179" s="185">
        <f t="shared" si="136"/>
        <v>9999.9</v>
      </c>
      <c r="R179" s="186" t="str">
        <f t="shared" si="137"/>
        <v> </v>
      </c>
      <c r="S179" s="186" t="str">
        <f t="shared" si="138"/>
        <v> </v>
      </c>
      <c r="T179" s="186" t="str">
        <f t="shared" si="139"/>
        <v> </v>
      </c>
      <c r="U179" s="202"/>
    </row>
    <row r="180" spans="1:21" s="161" customFormat="1" ht="15" customHeight="1" hidden="1">
      <c r="A180" s="173">
        <f t="shared" si="126"/>
      </c>
      <c r="B180" s="174"/>
      <c r="C180" s="169" t="e">
        <f>IF(VLOOKUP(B180,'Sprint Startlist'!B:E,4,FALSE)="",VLOOKUP(B180,'Sprint Startlist'!B:E,3,FALSE),CONCATENATE(VLOOKUP(B180,'Sprint Startlist'!B:E,3,FALSE)," / ",VLOOKUP(B180,'Sprint Startlist'!B:E,4,FALSE)))</f>
        <v>#N/A</v>
      </c>
      <c r="D180" s="195" t="e">
        <f>VLOOKUP(B180,'Sprint Startlist'!B:H,7,FALSE)</f>
        <v>#N/A</v>
      </c>
      <c r="E180" s="192" t="e">
        <f>TRIM(IF(ISERROR(VLOOKUP(B180,RallyResults!B:I,$F$1,FALSE)),IF(VLOOKUP(B180,Sprinters!A:E,3,FALSE)="",$E$1,VLOOKUP(B180,Sprinters!A:E,3,FALSE)),IF(VLOOKUP(B180,RallyResults!B:I,$F$1,FALSE)="",$E$1,VLOOKUP(B180,RallyResults!B:I,$F$1,FALSE))))</f>
        <v>#N/A</v>
      </c>
      <c r="F180" s="180" t="str">
        <f t="shared" si="127"/>
        <v> </v>
      </c>
      <c r="G180" s="168" t="str">
        <f t="shared" si="128"/>
        <v> </v>
      </c>
      <c r="H180" s="193" t="e">
        <f>IF(ISERROR(VLOOKUP(B180,RallyResults!B:I,$I$1,FALSE)),IF(VLOOKUP(B180,Sprinters!A:E,4,FALSE)="",$H$1,VLOOKUP(B180,Sprinters!A:E,4,FALSE)),IF(VLOOKUP(B180,RallyResults!B:I,$I$1,FALSE)="",$H$1,VLOOKUP(B180,RallyResults!B:I,$I$1,FALSE)))</f>
        <v>#N/A</v>
      </c>
      <c r="I180" s="180" t="str">
        <f t="shared" si="129"/>
        <v> </v>
      </c>
      <c r="J180" s="168" t="str">
        <f t="shared" si="130"/>
        <v> </v>
      </c>
      <c r="K180" s="193" t="e">
        <f>IF(ISERROR(VLOOKUP(B180,RallyResults!B:I,$L$1,FALSE)),IF(VLOOKUP(B180,Sprinters!A:E,5,FALSE)="",$K$1,VLOOKUP(B180,Sprinters!A:E,5,FALSE)),IF(VLOOKUP(B180,RallyResults!B:I,$L$1,FALSE)="",$K$1,VLOOKUP(B180,RallyResults!B:I,$L$1,FALSE)))</f>
        <v>#N/A</v>
      </c>
      <c r="L180" s="180" t="str">
        <f t="shared" si="131"/>
        <v> </v>
      </c>
      <c r="M180" s="168" t="str">
        <f t="shared" si="132"/>
        <v> </v>
      </c>
      <c r="N180" s="191" t="str">
        <f t="shared" si="133"/>
        <v>No result</v>
      </c>
      <c r="O180" s="184">
        <f t="shared" si="134"/>
        <v>9999.9</v>
      </c>
      <c r="P180" s="185">
        <f t="shared" si="135"/>
        <v>9999.9</v>
      </c>
      <c r="Q180" s="185">
        <f t="shared" si="136"/>
        <v>9999.9</v>
      </c>
      <c r="R180" s="186" t="str">
        <f t="shared" si="137"/>
        <v> </v>
      </c>
      <c r="S180" s="186" t="str">
        <f t="shared" si="138"/>
        <v> </v>
      </c>
      <c r="T180" s="186" t="str">
        <f t="shared" si="139"/>
        <v> </v>
      </c>
      <c r="U180" s="202"/>
    </row>
    <row r="181" spans="1:21" s="161" customFormat="1" ht="15" customHeight="1" hidden="1">
      <c r="A181" s="173">
        <f t="shared" si="126"/>
      </c>
      <c r="B181" s="174"/>
      <c r="C181" s="169" t="e">
        <f>IF(VLOOKUP(B181,'Sprint Startlist'!B:E,4,FALSE)="",VLOOKUP(B181,'Sprint Startlist'!B:E,3,FALSE),CONCATENATE(VLOOKUP(B181,'Sprint Startlist'!B:E,3,FALSE)," / ",VLOOKUP(B181,'Sprint Startlist'!B:E,4,FALSE)))</f>
        <v>#N/A</v>
      </c>
      <c r="D181" s="195" t="e">
        <f>VLOOKUP(B181,'Sprint Startlist'!B:H,7,FALSE)</f>
        <v>#N/A</v>
      </c>
      <c r="E181" s="192" t="e">
        <f>TRIM(IF(ISERROR(VLOOKUP(B181,RallyResults!B:I,$F$1,FALSE)),IF(VLOOKUP(B181,Sprinters!A:E,3,FALSE)="",$E$1,VLOOKUP(B181,Sprinters!A:E,3,FALSE)),IF(VLOOKUP(B181,RallyResults!B:I,$F$1,FALSE)="",$E$1,VLOOKUP(B181,RallyResults!B:I,$F$1,FALSE))))</f>
        <v>#N/A</v>
      </c>
      <c r="F181" s="180" t="str">
        <f t="shared" si="127"/>
        <v> </v>
      </c>
      <c r="G181" s="168" t="str">
        <f t="shared" si="128"/>
        <v> </v>
      </c>
      <c r="H181" s="193" t="e">
        <f>IF(ISERROR(VLOOKUP(B181,RallyResults!B:I,$I$1,FALSE)),IF(VLOOKUP(B181,Sprinters!A:E,4,FALSE)="",$H$1,VLOOKUP(B181,Sprinters!A:E,4,FALSE)),IF(VLOOKUP(B181,RallyResults!B:I,$I$1,FALSE)="",$H$1,VLOOKUP(B181,RallyResults!B:I,$I$1,FALSE)))</f>
        <v>#N/A</v>
      </c>
      <c r="I181" s="180" t="str">
        <f t="shared" si="129"/>
        <v> </v>
      </c>
      <c r="J181" s="168" t="str">
        <f t="shared" si="130"/>
        <v> </v>
      </c>
      <c r="K181" s="193" t="e">
        <f>IF(ISERROR(VLOOKUP(B181,RallyResults!B:I,$L$1,FALSE)),IF(VLOOKUP(B181,Sprinters!A:E,5,FALSE)="",$K$1,VLOOKUP(B181,Sprinters!A:E,5,FALSE)),IF(VLOOKUP(B181,RallyResults!B:I,$L$1,FALSE)="",$K$1,VLOOKUP(B181,RallyResults!B:I,$L$1,FALSE)))</f>
        <v>#N/A</v>
      </c>
      <c r="L181" s="180" t="str">
        <f t="shared" si="131"/>
        <v> </v>
      </c>
      <c r="M181" s="168" t="str">
        <f t="shared" si="132"/>
        <v> </v>
      </c>
      <c r="N181" s="191" t="str">
        <f t="shared" si="133"/>
        <v>No result</v>
      </c>
      <c r="O181" s="184">
        <f t="shared" si="134"/>
        <v>9999.9</v>
      </c>
      <c r="P181" s="185">
        <f t="shared" si="135"/>
        <v>9999.9</v>
      </c>
      <c r="Q181" s="185">
        <f t="shared" si="136"/>
        <v>9999.9</v>
      </c>
      <c r="R181" s="186" t="str">
        <f t="shared" si="137"/>
        <v> </v>
      </c>
      <c r="S181" s="186" t="str">
        <f t="shared" si="138"/>
        <v> </v>
      </c>
      <c r="T181" s="186" t="str">
        <f t="shared" si="139"/>
        <v> </v>
      </c>
      <c r="U181" s="202"/>
    </row>
    <row r="182" spans="1:21" s="161" customFormat="1" ht="15" customHeight="1" hidden="1">
      <c r="A182" s="173">
        <f t="shared" si="126"/>
      </c>
      <c r="B182" s="174"/>
      <c r="C182" s="169" t="e">
        <f>IF(VLOOKUP(B182,'Sprint Startlist'!B:E,4,FALSE)="",VLOOKUP(B182,'Sprint Startlist'!B:E,3,FALSE),CONCATENATE(VLOOKUP(B182,'Sprint Startlist'!B:E,3,FALSE)," / ",VLOOKUP(B182,'Sprint Startlist'!B:E,4,FALSE)))</f>
        <v>#N/A</v>
      </c>
      <c r="D182" s="195" t="e">
        <f>VLOOKUP(B182,'Sprint Startlist'!B:H,7,FALSE)</f>
        <v>#N/A</v>
      </c>
      <c r="E182" s="192" t="e">
        <f>TRIM(IF(ISERROR(VLOOKUP(B182,RallyResults!B:I,$F$1,FALSE)),IF(VLOOKUP(B182,Sprinters!A:E,3,FALSE)="",$E$1,VLOOKUP(B182,Sprinters!A:E,3,FALSE)),IF(VLOOKUP(B182,RallyResults!B:I,$F$1,FALSE)="",$E$1,VLOOKUP(B182,RallyResults!B:I,$F$1,FALSE))))</f>
        <v>#N/A</v>
      </c>
      <c r="F182" s="180" t="str">
        <f t="shared" si="127"/>
        <v> </v>
      </c>
      <c r="G182" s="168" t="str">
        <f t="shared" si="128"/>
        <v> </v>
      </c>
      <c r="H182" s="193" t="e">
        <f>IF(ISERROR(VLOOKUP(B182,RallyResults!B:I,$I$1,FALSE)),IF(VLOOKUP(B182,Sprinters!A:E,4,FALSE)="",$H$1,VLOOKUP(B182,Sprinters!A:E,4,FALSE)),IF(VLOOKUP(B182,RallyResults!B:I,$I$1,FALSE)="",$H$1,VLOOKUP(B182,RallyResults!B:I,$I$1,FALSE)))</f>
        <v>#N/A</v>
      </c>
      <c r="I182" s="180" t="str">
        <f t="shared" si="129"/>
        <v> </v>
      </c>
      <c r="J182" s="168" t="str">
        <f t="shared" si="130"/>
        <v> </v>
      </c>
      <c r="K182" s="193" t="e">
        <f>IF(ISERROR(VLOOKUP(B182,RallyResults!B:I,$L$1,FALSE)),IF(VLOOKUP(B182,Sprinters!A:E,5,FALSE)="",$K$1,VLOOKUP(B182,Sprinters!A:E,5,FALSE)),IF(VLOOKUP(B182,RallyResults!B:I,$L$1,FALSE)="",$K$1,VLOOKUP(B182,RallyResults!B:I,$L$1,FALSE)))</f>
        <v>#N/A</v>
      </c>
      <c r="L182" s="180" t="str">
        <f t="shared" si="131"/>
        <v> </v>
      </c>
      <c r="M182" s="168" t="str">
        <f t="shared" si="132"/>
        <v> </v>
      </c>
      <c r="N182" s="191" t="str">
        <f t="shared" si="133"/>
        <v>No result</v>
      </c>
      <c r="O182" s="184">
        <f t="shared" si="134"/>
        <v>9999.9</v>
      </c>
      <c r="P182" s="185">
        <f t="shared" si="135"/>
        <v>9999.9</v>
      </c>
      <c r="Q182" s="185">
        <f t="shared" si="136"/>
        <v>9999.9</v>
      </c>
      <c r="R182" s="186" t="str">
        <f t="shared" si="137"/>
        <v> </v>
      </c>
      <c r="S182" s="186" t="str">
        <f t="shared" si="138"/>
        <v> </v>
      </c>
      <c r="T182" s="186" t="str">
        <f t="shared" si="139"/>
        <v> </v>
      </c>
      <c r="U182" s="202"/>
    </row>
    <row r="183" spans="1:21" s="161" customFormat="1" ht="15" customHeight="1" hidden="1">
      <c r="A183" s="173">
        <f t="shared" si="126"/>
      </c>
      <c r="B183" s="174"/>
      <c r="C183" s="169" t="e">
        <f>IF(VLOOKUP(B183,'Sprint Startlist'!B:E,4,FALSE)="",VLOOKUP(B183,'Sprint Startlist'!B:E,3,FALSE),CONCATENATE(VLOOKUP(B183,'Sprint Startlist'!B:E,3,FALSE)," / ",VLOOKUP(B183,'Sprint Startlist'!B:E,4,FALSE)))</f>
        <v>#N/A</v>
      </c>
      <c r="D183" s="195" t="e">
        <f>VLOOKUP(B183,'Sprint Startlist'!B:H,7,FALSE)</f>
        <v>#N/A</v>
      </c>
      <c r="E183" s="192" t="e">
        <f>TRIM(IF(ISERROR(VLOOKUP(B183,RallyResults!B:I,$F$1,FALSE)),IF(VLOOKUP(B183,Sprinters!A:E,3,FALSE)="",$E$1,VLOOKUP(B183,Sprinters!A:E,3,FALSE)),IF(VLOOKUP(B183,RallyResults!B:I,$F$1,FALSE)="",$E$1,VLOOKUP(B183,RallyResults!B:I,$F$1,FALSE))))</f>
        <v>#N/A</v>
      </c>
      <c r="F183" s="180" t="str">
        <f t="shared" si="127"/>
        <v> </v>
      </c>
      <c r="G183" s="168" t="str">
        <f t="shared" si="128"/>
        <v> </v>
      </c>
      <c r="H183" s="193" t="e">
        <f>IF(ISERROR(VLOOKUP(B183,RallyResults!B:I,$I$1,FALSE)),IF(VLOOKUP(B183,Sprinters!A:E,4,FALSE)="",$H$1,VLOOKUP(B183,Sprinters!A:E,4,FALSE)),IF(VLOOKUP(B183,RallyResults!B:I,$I$1,FALSE)="",$H$1,VLOOKUP(B183,RallyResults!B:I,$I$1,FALSE)))</f>
        <v>#N/A</v>
      </c>
      <c r="I183" s="180" t="str">
        <f t="shared" si="129"/>
        <v> </v>
      </c>
      <c r="J183" s="168" t="str">
        <f t="shared" si="130"/>
        <v> </v>
      </c>
      <c r="K183" s="193" t="e">
        <f>IF(ISERROR(VLOOKUP(B183,RallyResults!B:I,$L$1,FALSE)),IF(VLOOKUP(B183,Sprinters!A:E,5,FALSE)="",$K$1,VLOOKUP(B183,Sprinters!A:E,5,FALSE)),IF(VLOOKUP(B183,RallyResults!B:I,$L$1,FALSE)="",$K$1,VLOOKUP(B183,RallyResults!B:I,$L$1,FALSE)))</f>
        <v>#N/A</v>
      </c>
      <c r="L183" s="180" t="str">
        <f t="shared" si="131"/>
        <v> </v>
      </c>
      <c r="M183" s="168" t="str">
        <f t="shared" si="132"/>
        <v> </v>
      </c>
      <c r="N183" s="191" t="str">
        <f t="shared" si="133"/>
        <v>No result</v>
      </c>
      <c r="O183" s="184">
        <f t="shared" si="134"/>
        <v>9999.9</v>
      </c>
      <c r="P183" s="185">
        <f t="shared" si="135"/>
        <v>9999.9</v>
      </c>
      <c r="Q183" s="185">
        <f t="shared" si="136"/>
        <v>9999.9</v>
      </c>
      <c r="R183" s="186" t="str">
        <f t="shared" si="137"/>
        <v> </v>
      </c>
      <c r="S183" s="186" t="str">
        <f t="shared" si="138"/>
        <v> </v>
      </c>
      <c r="T183" s="186" t="str">
        <f t="shared" si="139"/>
        <v> </v>
      </c>
      <c r="U183" s="202"/>
    </row>
    <row r="184" spans="1:21" s="161" customFormat="1" ht="15" customHeight="1" hidden="1">
      <c r="A184" s="173">
        <f t="shared" si="126"/>
      </c>
      <c r="B184" s="174"/>
      <c r="C184" s="169" t="e">
        <f>IF(VLOOKUP(B184,'Sprint Startlist'!B:E,4,FALSE)="",VLOOKUP(B184,'Sprint Startlist'!B:E,3,FALSE),CONCATENATE(VLOOKUP(B184,'Sprint Startlist'!B:E,3,FALSE)," / ",VLOOKUP(B184,'Sprint Startlist'!B:E,4,FALSE)))</f>
        <v>#N/A</v>
      </c>
      <c r="D184" s="195" t="e">
        <f>VLOOKUP(B184,'Sprint Startlist'!B:H,7,FALSE)</f>
        <v>#N/A</v>
      </c>
      <c r="E184" s="192" t="e">
        <f>TRIM(IF(ISERROR(VLOOKUP(B184,RallyResults!B:I,$F$1,FALSE)),IF(VLOOKUP(B184,Sprinters!A:E,3,FALSE)="",$E$1,VLOOKUP(B184,Sprinters!A:E,3,FALSE)),IF(VLOOKUP(B184,RallyResults!B:I,$F$1,FALSE)="",$E$1,VLOOKUP(B184,RallyResults!B:I,$F$1,FALSE))))</f>
        <v>#N/A</v>
      </c>
      <c r="F184" s="180" t="str">
        <f t="shared" si="127"/>
        <v> </v>
      </c>
      <c r="G184" s="168" t="str">
        <f t="shared" si="128"/>
        <v> </v>
      </c>
      <c r="H184" s="193" t="e">
        <f>IF(ISERROR(VLOOKUP(B184,RallyResults!B:I,$I$1,FALSE)),IF(VLOOKUP(B184,Sprinters!A:E,4,FALSE)="",$H$1,VLOOKUP(B184,Sprinters!A:E,4,FALSE)),IF(VLOOKUP(B184,RallyResults!B:I,$I$1,FALSE)="",$H$1,VLOOKUP(B184,RallyResults!B:I,$I$1,FALSE)))</f>
        <v>#N/A</v>
      </c>
      <c r="I184" s="180" t="str">
        <f t="shared" si="129"/>
        <v> </v>
      </c>
      <c r="J184" s="168" t="str">
        <f t="shared" si="130"/>
        <v> </v>
      </c>
      <c r="K184" s="193" t="e">
        <f>IF(ISERROR(VLOOKUP(B184,RallyResults!B:I,$L$1,FALSE)),IF(VLOOKUP(B184,Sprinters!A:E,5,FALSE)="",$K$1,VLOOKUP(B184,Sprinters!A:E,5,FALSE)),IF(VLOOKUP(B184,RallyResults!B:I,$L$1,FALSE)="",$K$1,VLOOKUP(B184,RallyResults!B:I,$L$1,FALSE)))</f>
        <v>#N/A</v>
      </c>
      <c r="L184" s="180" t="str">
        <f t="shared" si="131"/>
        <v> </v>
      </c>
      <c r="M184" s="168" t="str">
        <f t="shared" si="132"/>
        <v> </v>
      </c>
      <c r="N184" s="191" t="str">
        <f t="shared" si="133"/>
        <v>No result</v>
      </c>
      <c r="O184" s="184">
        <f t="shared" si="134"/>
        <v>9999.9</v>
      </c>
      <c r="P184" s="185">
        <f t="shared" si="135"/>
        <v>9999.9</v>
      </c>
      <c r="Q184" s="185">
        <f t="shared" si="136"/>
        <v>9999.9</v>
      </c>
      <c r="R184" s="186" t="str">
        <f t="shared" si="137"/>
        <v> </v>
      </c>
      <c r="S184" s="186" t="str">
        <f t="shared" si="138"/>
        <v> </v>
      </c>
      <c r="T184" s="186" t="str">
        <f t="shared" si="139"/>
        <v> </v>
      </c>
      <c r="U184" s="202"/>
    </row>
    <row r="185" spans="1:21" s="161" customFormat="1" ht="15" customHeight="1" hidden="1">
      <c r="A185" s="173">
        <f t="shared" si="126"/>
      </c>
      <c r="B185" s="174"/>
      <c r="C185" s="169" t="e">
        <f>IF(VLOOKUP(B185,'Sprint Startlist'!B:E,4,FALSE)="",VLOOKUP(B185,'Sprint Startlist'!B:E,3,FALSE),CONCATENATE(VLOOKUP(B185,'Sprint Startlist'!B:E,3,FALSE)," / ",VLOOKUP(B185,'Sprint Startlist'!B:E,4,FALSE)))</f>
        <v>#N/A</v>
      </c>
      <c r="D185" s="195" t="e">
        <f>VLOOKUP(B185,'Sprint Startlist'!B:H,7,FALSE)</f>
        <v>#N/A</v>
      </c>
      <c r="E185" s="192" t="e">
        <f>TRIM(IF(ISERROR(VLOOKUP(B185,RallyResults!B:I,$F$1,FALSE)),IF(VLOOKUP(B185,Sprinters!A:E,3,FALSE)="",$E$1,VLOOKUP(B185,Sprinters!A:E,3,FALSE)),IF(VLOOKUP(B185,RallyResults!B:I,$F$1,FALSE)="",$E$1,VLOOKUP(B185,RallyResults!B:I,$F$1,FALSE))))</f>
        <v>#N/A</v>
      </c>
      <c r="F185" s="180" t="str">
        <f t="shared" si="127"/>
        <v> </v>
      </c>
      <c r="G185" s="168" t="str">
        <f t="shared" si="128"/>
        <v> </v>
      </c>
      <c r="H185" s="193" t="e">
        <f>IF(ISERROR(VLOOKUP(B185,RallyResults!B:I,$I$1,FALSE)),IF(VLOOKUP(B185,Sprinters!A:E,4,FALSE)="",$H$1,VLOOKUP(B185,Sprinters!A:E,4,FALSE)),IF(VLOOKUP(B185,RallyResults!B:I,$I$1,FALSE)="",$H$1,VLOOKUP(B185,RallyResults!B:I,$I$1,FALSE)))</f>
        <v>#N/A</v>
      </c>
      <c r="I185" s="180" t="str">
        <f t="shared" si="129"/>
        <v> </v>
      </c>
      <c r="J185" s="168" t="str">
        <f t="shared" si="130"/>
        <v> </v>
      </c>
      <c r="K185" s="193" t="e">
        <f>IF(ISERROR(VLOOKUP(B185,RallyResults!B:I,$L$1,FALSE)),IF(VLOOKUP(B185,Sprinters!A:E,5,FALSE)="",$K$1,VLOOKUP(B185,Sprinters!A:E,5,FALSE)),IF(VLOOKUP(B185,RallyResults!B:I,$L$1,FALSE)="",$K$1,VLOOKUP(B185,RallyResults!B:I,$L$1,FALSE)))</f>
        <v>#N/A</v>
      </c>
      <c r="L185" s="180" t="str">
        <f t="shared" si="131"/>
        <v> </v>
      </c>
      <c r="M185" s="168" t="str">
        <f t="shared" si="132"/>
        <v> </v>
      </c>
      <c r="N185" s="191" t="str">
        <f t="shared" si="133"/>
        <v>No result</v>
      </c>
      <c r="O185" s="184">
        <f t="shared" si="134"/>
        <v>9999.9</v>
      </c>
      <c r="P185" s="185">
        <f t="shared" si="135"/>
        <v>9999.9</v>
      </c>
      <c r="Q185" s="185">
        <f t="shared" si="136"/>
        <v>9999.9</v>
      </c>
      <c r="R185" s="186" t="str">
        <f t="shared" si="137"/>
        <v> </v>
      </c>
      <c r="S185" s="186" t="str">
        <f t="shared" si="138"/>
        <v> </v>
      </c>
      <c r="T185" s="186" t="str">
        <f t="shared" si="139"/>
        <v> </v>
      </c>
      <c r="U185" s="202"/>
    </row>
    <row r="186" spans="1:21" s="161" customFormat="1" ht="15" customHeight="1" hidden="1">
      <c r="A186" s="173">
        <f t="shared" si="126"/>
      </c>
      <c r="B186" s="174"/>
      <c r="C186" s="169" t="e">
        <f>IF(VLOOKUP(B186,'Sprint Startlist'!B:E,4,FALSE)="",VLOOKUP(B186,'Sprint Startlist'!B:E,3,FALSE),CONCATENATE(VLOOKUP(B186,'Sprint Startlist'!B:E,3,FALSE)," / ",VLOOKUP(B186,'Sprint Startlist'!B:E,4,FALSE)))</f>
        <v>#N/A</v>
      </c>
      <c r="D186" s="195" t="e">
        <f>VLOOKUP(B186,'Sprint Startlist'!B:H,7,FALSE)</f>
        <v>#N/A</v>
      </c>
      <c r="E186" s="192" t="e">
        <f>TRIM(IF(ISERROR(VLOOKUP(B186,RallyResults!B:I,$F$1,FALSE)),IF(VLOOKUP(B186,Sprinters!A:E,3,FALSE)="",$E$1,VLOOKUP(B186,Sprinters!A:E,3,FALSE)),IF(VLOOKUP(B186,RallyResults!B:I,$F$1,FALSE)="",$E$1,VLOOKUP(B186,RallyResults!B:I,$F$1,FALSE))))</f>
        <v>#N/A</v>
      </c>
      <c r="F186" s="180" t="str">
        <f t="shared" si="127"/>
        <v> </v>
      </c>
      <c r="G186" s="168" t="str">
        <f t="shared" si="128"/>
        <v> </v>
      </c>
      <c r="H186" s="193" t="e">
        <f>IF(ISERROR(VLOOKUP(B186,RallyResults!B:I,$I$1,FALSE)),IF(VLOOKUP(B186,Sprinters!A:E,4,FALSE)="",$H$1,VLOOKUP(B186,Sprinters!A:E,4,FALSE)),IF(VLOOKUP(B186,RallyResults!B:I,$I$1,FALSE)="",$H$1,VLOOKUP(B186,RallyResults!B:I,$I$1,FALSE)))</f>
        <v>#N/A</v>
      </c>
      <c r="I186" s="180" t="str">
        <f t="shared" si="129"/>
        <v> </v>
      </c>
      <c r="J186" s="168" t="str">
        <f t="shared" si="130"/>
        <v> </v>
      </c>
      <c r="K186" s="193" t="e">
        <f>IF(ISERROR(VLOOKUP(B186,RallyResults!B:I,$L$1,FALSE)),IF(VLOOKUP(B186,Sprinters!A:E,5,FALSE)="",$K$1,VLOOKUP(B186,Sprinters!A:E,5,FALSE)),IF(VLOOKUP(B186,RallyResults!B:I,$L$1,FALSE)="",$K$1,VLOOKUP(B186,RallyResults!B:I,$L$1,FALSE)))</f>
        <v>#N/A</v>
      </c>
      <c r="L186" s="180" t="str">
        <f t="shared" si="131"/>
        <v> </v>
      </c>
      <c r="M186" s="168" t="str">
        <f t="shared" si="132"/>
        <v> </v>
      </c>
      <c r="N186" s="191" t="str">
        <f t="shared" si="133"/>
        <v>No result</v>
      </c>
      <c r="O186" s="184">
        <f t="shared" si="134"/>
        <v>9999.9</v>
      </c>
      <c r="P186" s="185">
        <f t="shared" si="135"/>
        <v>9999.9</v>
      </c>
      <c r="Q186" s="185">
        <f t="shared" si="136"/>
        <v>9999.9</v>
      </c>
      <c r="R186" s="186" t="str">
        <f t="shared" si="137"/>
        <v> </v>
      </c>
      <c r="S186" s="186" t="str">
        <f t="shared" si="138"/>
        <v> </v>
      </c>
      <c r="T186" s="186" t="str">
        <f t="shared" si="139"/>
        <v> </v>
      </c>
      <c r="U186" s="202"/>
    </row>
    <row r="187" spans="1:21" s="161" customFormat="1" ht="15" customHeight="1" hidden="1">
      <c r="A187" s="173">
        <f t="shared" si="126"/>
      </c>
      <c r="B187" s="174"/>
      <c r="C187" s="169" t="e">
        <f>IF(VLOOKUP(B187,'Sprint Startlist'!B:E,4,FALSE)="",VLOOKUP(B187,'Sprint Startlist'!B:E,3,FALSE),CONCATENATE(VLOOKUP(B187,'Sprint Startlist'!B:E,3,FALSE)," / ",VLOOKUP(B187,'Sprint Startlist'!B:E,4,FALSE)))</f>
        <v>#N/A</v>
      </c>
      <c r="D187" s="195" t="e">
        <f>VLOOKUP(B187,'Sprint Startlist'!B:H,7,FALSE)</f>
        <v>#N/A</v>
      </c>
      <c r="E187" s="192" t="e">
        <f>TRIM(IF(ISERROR(VLOOKUP(B187,RallyResults!B:I,$F$1,FALSE)),IF(VLOOKUP(B187,Sprinters!A:E,3,FALSE)="",$E$1,VLOOKUP(B187,Sprinters!A:E,3,FALSE)),IF(VLOOKUP(B187,RallyResults!B:I,$F$1,FALSE)="",$E$1,VLOOKUP(B187,RallyResults!B:I,$F$1,FALSE))))</f>
        <v>#N/A</v>
      </c>
      <c r="F187" s="180" t="str">
        <f t="shared" si="127"/>
        <v> </v>
      </c>
      <c r="G187" s="168" t="str">
        <f t="shared" si="128"/>
        <v> </v>
      </c>
      <c r="H187" s="193" t="e">
        <f>IF(ISERROR(VLOOKUP(B187,RallyResults!B:I,$I$1,FALSE)),IF(VLOOKUP(B187,Sprinters!A:E,4,FALSE)="",$H$1,VLOOKUP(B187,Sprinters!A:E,4,FALSE)),IF(VLOOKUP(B187,RallyResults!B:I,$I$1,FALSE)="",$H$1,VLOOKUP(B187,RallyResults!B:I,$I$1,FALSE)))</f>
        <v>#N/A</v>
      </c>
      <c r="I187" s="180" t="str">
        <f t="shared" si="129"/>
        <v> </v>
      </c>
      <c r="J187" s="168" t="str">
        <f t="shared" si="130"/>
        <v> </v>
      </c>
      <c r="K187" s="193" t="e">
        <f>IF(ISERROR(VLOOKUP(B187,RallyResults!B:I,$L$1,FALSE)),IF(VLOOKUP(B187,Sprinters!A:E,5,FALSE)="",$K$1,VLOOKUP(B187,Sprinters!A:E,5,FALSE)),IF(VLOOKUP(B187,RallyResults!B:I,$L$1,FALSE)="",$K$1,VLOOKUP(B187,RallyResults!B:I,$L$1,FALSE)))</f>
        <v>#N/A</v>
      </c>
      <c r="L187" s="180" t="str">
        <f t="shared" si="131"/>
        <v> </v>
      </c>
      <c r="M187" s="168" t="str">
        <f t="shared" si="132"/>
        <v> </v>
      </c>
      <c r="N187" s="191" t="str">
        <f t="shared" si="133"/>
        <v>No result</v>
      </c>
      <c r="O187" s="184">
        <f t="shared" si="134"/>
        <v>9999.9</v>
      </c>
      <c r="P187" s="185">
        <f t="shared" si="135"/>
        <v>9999.9</v>
      </c>
      <c r="Q187" s="185">
        <f t="shared" si="136"/>
        <v>9999.9</v>
      </c>
      <c r="R187" s="186" t="str">
        <f t="shared" si="137"/>
        <v> </v>
      </c>
      <c r="S187" s="186" t="str">
        <f t="shared" si="138"/>
        <v> </v>
      </c>
      <c r="T187" s="186" t="str">
        <f t="shared" si="139"/>
        <v> </v>
      </c>
      <c r="U187" s="202"/>
    </row>
    <row r="188" spans="1:21" s="161" customFormat="1" ht="15" customHeight="1" hidden="1">
      <c r="A188" s="173">
        <f t="shared" si="126"/>
      </c>
      <c r="B188" s="174"/>
      <c r="C188" s="169" t="e">
        <f>IF(VLOOKUP(B188,'Sprint Startlist'!B:E,4,FALSE)="",VLOOKUP(B188,'Sprint Startlist'!B:E,3,FALSE),CONCATENATE(VLOOKUP(B188,'Sprint Startlist'!B:E,3,FALSE)," / ",VLOOKUP(B188,'Sprint Startlist'!B:E,4,FALSE)))</f>
        <v>#N/A</v>
      </c>
      <c r="D188" s="195" t="e">
        <f>VLOOKUP(B188,'Sprint Startlist'!B:H,7,FALSE)</f>
        <v>#N/A</v>
      </c>
      <c r="E188" s="192" t="e">
        <f>TRIM(IF(ISERROR(VLOOKUP(B188,RallyResults!B:I,$F$1,FALSE)),IF(VLOOKUP(B188,Sprinters!A:E,3,FALSE)="",$E$1,VLOOKUP(B188,Sprinters!A:E,3,FALSE)),IF(VLOOKUP(B188,RallyResults!B:I,$F$1,FALSE)="",$E$1,VLOOKUP(B188,RallyResults!B:I,$F$1,FALSE))))</f>
        <v>#N/A</v>
      </c>
      <c r="F188" s="180" t="str">
        <f t="shared" si="127"/>
        <v> </v>
      </c>
      <c r="G188" s="168" t="str">
        <f t="shared" si="128"/>
        <v> </v>
      </c>
      <c r="H188" s="193" t="e">
        <f>IF(ISERROR(VLOOKUP(B188,RallyResults!B:I,$I$1,FALSE)),IF(VLOOKUP(B188,Sprinters!A:E,4,FALSE)="",$H$1,VLOOKUP(B188,Sprinters!A:E,4,FALSE)),IF(VLOOKUP(B188,RallyResults!B:I,$I$1,FALSE)="",$H$1,VLOOKUP(B188,RallyResults!B:I,$I$1,FALSE)))</f>
        <v>#N/A</v>
      </c>
      <c r="I188" s="180" t="str">
        <f t="shared" si="129"/>
        <v> </v>
      </c>
      <c r="J188" s="168" t="str">
        <f t="shared" si="130"/>
        <v> </v>
      </c>
      <c r="K188" s="193" t="e">
        <f>IF(ISERROR(VLOOKUP(B188,RallyResults!B:I,$L$1,FALSE)),IF(VLOOKUP(B188,Sprinters!A:E,5,FALSE)="",$K$1,VLOOKUP(B188,Sprinters!A:E,5,FALSE)),IF(VLOOKUP(B188,RallyResults!B:I,$L$1,FALSE)="",$K$1,VLOOKUP(B188,RallyResults!B:I,$L$1,FALSE)))</f>
        <v>#N/A</v>
      </c>
      <c r="L188" s="180" t="str">
        <f t="shared" si="131"/>
        <v> </v>
      </c>
      <c r="M188" s="168" t="str">
        <f t="shared" si="132"/>
        <v> </v>
      </c>
      <c r="N188" s="191" t="str">
        <f t="shared" si="133"/>
        <v>No result</v>
      </c>
      <c r="O188" s="184">
        <f t="shared" si="134"/>
        <v>9999.9</v>
      </c>
      <c r="P188" s="185">
        <f t="shared" si="135"/>
        <v>9999.9</v>
      </c>
      <c r="Q188" s="185">
        <f t="shared" si="136"/>
        <v>9999.9</v>
      </c>
      <c r="R188" s="186" t="str">
        <f t="shared" si="137"/>
        <v> </v>
      </c>
      <c r="S188" s="186" t="str">
        <f t="shared" si="138"/>
        <v> </v>
      </c>
      <c r="T188" s="186" t="str">
        <f t="shared" si="139"/>
        <v> </v>
      </c>
      <c r="U188" s="202"/>
    </row>
    <row r="189" spans="1:21" s="161" customFormat="1" ht="15" customHeight="1" hidden="1">
      <c r="A189" s="173">
        <f t="shared" si="126"/>
      </c>
      <c r="B189" s="174"/>
      <c r="C189" s="169" t="e">
        <f>IF(VLOOKUP(B189,'Sprint Startlist'!B:E,4,FALSE)="",VLOOKUP(B189,'Sprint Startlist'!B:E,3,FALSE),CONCATENATE(VLOOKUP(B189,'Sprint Startlist'!B:E,3,FALSE)," / ",VLOOKUP(B189,'Sprint Startlist'!B:E,4,FALSE)))</f>
        <v>#N/A</v>
      </c>
      <c r="D189" s="195" t="e">
        <f>VLOOKUP(B189,'Sprint Startlist'!B:H,7,FALSE)</f>
        <v>#N/A</v>
      </c>
      <c r="E189" s="192" t="e">
        <f>TRIM(IF(ISERROR(VLOOKUP(B189,RallyResults!B:I,$F$1,FALSE)),IF(VLOOKUP(B189,Sprinters!A:E,3,FALSE)="",$E$1,VLOOKUP(B189,Sprinters!A:E,3,FALSE)),IF(VLOOKUP(B189,RallyResults!B:I,$F$1,FALSE)="",$E$1,VLOOKUP(B189,RallyResults!B:I,$F$1,FALSE))))</f>
        <v>#N/A</v>
      </c>
      <c r="F189" s="180" t="str">
        <f t="shared" si="127"/>
        <v> </v>
      </c>
      <c r="G189" s="168" t="str">
        <f t="shared" si="128"/>
        <v> </v>
      </c>
      <c r="H189" s="193" t="e">
        <f>IF(ISERROR(VLOOKUP(B189,RallyResults!B:I,$I$1,FALSE)),IF(VLOOKUP(B189,Sprinters!A:E,4,FALSE)="",$H$1,VLOOKUP(B189,Sprinters!A:E,4,FALSE)),IF(VLOOKUP(B189,RallyResults!B:I,$I$1,FALSE)="",$H$1,VLOOKUP(B189,RallyResults!B:I,$I$1,FALSE)))</f>
        <v>#N/A</v>
      </c>
      <c r="I189" s="180" t="str">
        <f t="shared" si="129"/>
        <v> </v>
      </c>
      <c r="J189" s="168" t="str">
        <f t="shared" si="130"/>
        <v> </v>
      </c>
      <c r="K189" s="193" t="e">
        <f>IF(ISERROR(VLOOKUP(B189,RallyResults!B:I,$L$1,FALSE)),IF(VLOOKUP(B189,Sprinters!A:E,5,FALSE)="",$K$1,VLOOKUP(B189,Sprinters!A:E,5,FALSE)),IF(VLOOKUP(B189,RallyResults!B:I,$L$1,FALSE)="",$K$1,VLOOKUP(B189,RallyResults!B:I,$L$1,FALSE)))</f>
        <v>#N/A</v>
      </c>
      <c r="L189" s="180" t="str">
        <f t="shared" si="131"/>
        <v> </v>
      </c>
      <c r="M189" s="168" t="str">
        <f t="shared" si="132"/>
        <v> </v>
      </c>
      <c r="N189" s="191" t="str">
        <f t="shared" si="133"/>
        <v>No result</v>
      </c>
      <c r="O189" s="184">
        <f t="shared" si="134"/>
        <v>9999.9</v>
      </c>
      <c r="P189" s="185">
        <f t="shared" si="135"/>
        <v>9999.9</v>
      </c>
      <c r="Q189" s="185">
        <f t="shared" si="136"/>
        <v>9999.9</v>
      </c>
      <c r="R189" s="186" t="str">
        <f t="shared" si="137"/>
        <v> </v>
      </c>
      <c r="S189" s="186" t="str">
        <f t="shared" si="138"/>
        <v> </v>
      </c>
      <c r="T189" s="186" t="str">
        <f t="shared" si="139"/>
        <v> </v>
      </c>
      <c r="U189" s="202"/>
    </row>
    <row r="190" spans="1:21" s="161" customFormat="1" ht="15" customHeight="1" hidden="1">
      <c r="A190" s="173">
        <f t="shared" si="126"/>
      </c>
      <c r="B190" s="174"/>
      <c r="C190" s="169" t="e">
        <f>IF(VLOOKUP(B190,'Sprint Startlist'!B:E,4,FALSE)="",VLOOKUP(B190,'Sprint Startlist'!B:E,3,FALSE),CONCATENATE(VLOOKUP(B190,'Sprint Startlist'!B:E,3,FALSE)," / ",VLOOKUP(B190,'Sprint Startlist'!B:E,4,FALSE)))</f>
        <v>#N/A</v>
      </c>
      <c r="D190" s="195" t="e">
        <f>VLOOKUP(B190,'Sprint Startlist'!B:H,7,FALSE)</f>
        <v>#N/A</v>
      </c>
      <c r="E190" s="192" t="e">
        <f>TRIM(IF(ISERROR(VLOOKUP(B190,RallyResults!B:I,$F$1,FALSE)),IF(VLOOKUP(B190,Sprinters!A:E,3,FALSE)="",$E$1,VLOOKUP(B190,Sprinters!A:E,3,FALSE)),IF(VLOOKUP(B190,RallyResults!B:I,$F$1,FALSE)="",$E$1,VLOOKUP(B190,RallyResults!B:I,$F$1,FALSE))))</f>
        <v>#N/A</v>
      </c>
      <c r="F190" s="180" t="str">
        <f t="shared" si="127"/>
        <v> </v>
      </c>
      <c r="G190" s="168" t="str">
        <f t="shared" si="128"/>
        <v> </v>
      </c>
      <c r="H190" s="193" t="e">
        <f>IF(ISERROR(VLOOKUP(B190,RallyResults!B:I,$I$1,FALSE)),IF(VLOOKUP(B190,Sprinters!A:E,4,FALSE)="",$H$1,VLOOKUP(B190,Sprinters!A:E,4,FALSE)),IF(VLOOKUP(B190,RallyResults!B:I,$I$1,FALSE)="",$H$1,VLOOKUP(B190,RallyResults!B:I,$I$1,FALSE)))</f>
        <v>#N/A</v>
      </c>
      <c r="I190" s="180" t="str">
        <f t="shared" si="129"/>
        <v> </v>
      </c>
      <c r="J190" s="168" t="str">
        <f t="shared" si="130"/>
        <v> </v>
      </c>
      <c r="K190" s="193" t="e">
        <f>IF(ISERROR(VLOOKUP(B190,RallyResults!B:I,$L$1,FALSE)),IF(VLOOKUP(B190,Sprinters!A:E,5,FALSE)="",$K$1,VLOOKUP(B190,Sprinters!A:E,5,FALSE)),IF(VLOOKUP(B190,RallyResults!B:I,$L$1,FALSE)="",$K$1,VLOOKUP(B190,RallyResults!B:I,$L$1,FALSE)))</f>
        <v>#N/A</v>
      </c>
      <c r="L190" s="180" t="str">
        <f t="shared" si="131"/>
        <v> </v>
      </c>
      <c r="M190" s="168" t="str">
        <f t="shared" si="132"/>
        <v> </v>
      </c>
      <c r="N190" s="191" t="str">
        <f t="shared" si="133"/>
        <v>No result</v>
      </c>
      <c r="O190" s="184">
        <f t="shared" si="134"/>
        <v>9999.9</v>
      </c>
      <c r="P190" s="185">
        <f t="shared" si="135"/>
        <v>9999.9</v>
      </c>
      <c r="Q190" s="185">
        <f t="shared" si="136"/>
        <v>9999.9</v>
      </c>
      <c r="R190" s="186" t="str">
        <f t="shared" si="137"/>
        <v> </v>
      </c>
      <c r="S190" s="186" t="str">
        <f t="shared" si="138"/>
        <v> </v>
      </c>
      <c r="T190" s="186" t="str">
        <f t="shared" si="139"/>
        <v> </v>
      </c>
      <c r="U190" s="202"/>
    </row>
    <row r="191" spans="1:21" s="161" customFormat="1" ht="15" customHeight="1" hidden="1">
      <c r="A191" s="173">
        <f t="shared" si="126"/>
      </c>
      <c r="B191" s="174"/>
      <c r="C191" s="169" t="e">
        <f>IF(VLOOKUP(B191,'Sprint Startlist'!B:E,4,FALSE)="",VLOOKUP(B191,'Sprint Startlist'!B:E,3,FALSE),CONCATENATE(VLOOKUP(B191,'Sprint Startlist'!B:E,3,FALSE)," / ",VLOOKUP(B191,'Sprint Startlist'!B:E,4,FALSE)))</f>
        <v>#N/A</v>
      </c>
      <c r="D191" s="195" t="e">
        <f>VLOOKUP(B191,'Sprint Startlist'!B:H,7,FALSE)</f>
        <v>#N/A</v>
      </c>
      <c r="E191" s="192" t="e">
        <f>TRIM(IF(ISERROR(VLOOKUP(B191,RallyResults!B:I,$F$1,FALSE)),IF(VLOOKUP(B191,Sprinters!A:E,3,FALSE)="",$E$1,VLOOKUP(B191,Sprinters!A:E,3,FALSE)),IF(VLOOKUP(B191,RallyResults!B:I,$F$1,FALSE)="",$E$1,VLOOKUP(B191,RallyResults!B:I,$F$1,FALSE))))</f>
        <v>#N/A</v>
      </c>
      <c r="F191" s="180" t="str">
        <f t="shared" si="127"/>
        <v> </v>
      </c>
      <c r="G191" s="168" t="str">
        <f t="shared" si="128"/>
        <v> </v>
      </c>
      <c r="H191" s="193" t="e">
        <f>IF(ISERROR(VLOOKUP(B191,RallyResults!B:I,$I$1,FALSE)),IF(VLOOKUP(B191,Sprinters!A:E,4,FALSE)="",$H$1,VLOOKUP(B191,Sprinters!A:E,4,FALSE)),IF(VLOOKUP(B191,RallyResults!B:I,$I$1,FALSE)="",$H$1,VLOOKUP(B191,RallyResults!B:I,$I$1,FALSE)))</f>
        <v>#N/A</v>
      </c>
      <c r="I191" s="180" t="str">
        <f t="shared" si="129"/>
        <v> </v>
      </c>
      <c r="J191" s="168" t="str">
        <f t="shared" si="130"/>
        <v> </v>
      </c>
      <c r="K191" s="193" t="e">
        <f>IF(ISERROR(VLOOKUP(B191,RallyResults!B:I,$L$1,FALSE)),IF(VLOOKUP(B191,Sprinters!A:E,5,FALSE)="",$K$1,VLOOKUP(B191,Sprinters!A:E,5,FALSE)),IF(VLOOKUP(B191,RallyResults!B:I,$L$1,FALSE)="",$K$1,VLOOKUP(B191,RallyResults!B:I,$L$1,FALSE)))</f>
        <v>#N/A</v>
      </c>
      <c r="L191" s="180" t="str">
        <f t="shared" si="131"/>
        <v> </v>
      </c>
      <c r="M191" s="168" t="str">
        <f t="shared" si="132"/>
        <v> </v>
      </c>
      <c r="N191" s="191" t="str">
        <f t="shared" si="133"/>
        <v>No result</v>
      </c>
      <c r="O191" s="184">
        <f t="shared" si="134"/>
        <v>9999.9</v>
      </c>
      <c r="P191" s="185">
        <f t="shared" si="135"/>
        <v>9999.9</v>
      </c>
      <c r="Q191" s="185">
        <f t="shared" si="136"/>
        <v>9999.9</v>
      </c>
      <c r="R191" s="186" t="str">
        <f t="shared" si="137"/>
        <v> </v>
      </c>
      <c r="S191" s="186" t="str">
        <f t="shared" si="138"/>
        <v> </v>
      </c>
      <c r="T191" s="186" t="str">
        <f t="shared" si="139"/>
        <v> </v>
      </c>
      <c r="U191" s="202"/>
    </row>
    <row r="192" spans="1:21" s="161" customFormat="1" ht="15" customHeight="1" hidden="1">
      <c r="A192" s="173">
        <f t="shared" si="126"/>
      </c>
      <c r="B192" s="174"/>
      <c r="C192" s="169" t="e">
        <f>IF(VLOOKUP(B192,'Sprint Startlist'!B:E,4,FALSE)="",VLOOKUP(B192,'Sprint Startlist'!B:E,3,FALSE),CONCATENATE(VLOOKUP(B192,'Sprint Startlist'!B:E,3,FALSE)," / ",VLOOKUP(B192,'Sprint Startlist'!B:E,4,FALSE)))</f>
        <v>#N/A</v>
      </c>
      <c r="D192" s="195" t="e">
        <f>VLOOKUP(B192,'Sprint Startlist'!B:H,7,FALSE)</f>
        <v>#N/A</v>
      </c>
      <c r="E192" s="192" t="e">
        <f>TRIM(IF(ISERROR(VLOOKUP(B192,RallyResults!B:I,$F$1,FALSE)),IF(VLOOKUP(B192,Sprinters!A:E,3,FALSE)="",$E$1,VLOOKUP(B192,Sprinters!A:E,3,FALSE)),IF(VLOOKUP(B192,RallyResults!B:I,$F$1,FALSE)="",$E$1,VLOOKUP(B192,RallyResults!B:I,$F$1,FALSE))))</f>
        <v>#N/A</v>
      </c>
      <c r="F192" s="180" t="str">
        <f t="shared" si="127"/>
        <v> </v>
      </c>
      <c r="G192" s="168" t="str">
        <f t="shared" si="128"/>
        <v> </v>
      </c>
      <c r="H192" s="193" t="e">
        <f>IF(ISERROR(VLOOKUP(B192,RallyResults!B:I,$I$1,FALSE)),IF(VLOOKUP(B192,Sprinters!A:E,4,FALSE)="",$H$1,VLOOKUP(B192,Sprinters!A:E,4,FALSE)),IF(VLOOKUP(B192,RallyResults!B:I,$I$1,FALSE)="",$H$1,VLOOKUP(B192,RallyResults!B:I,$I$1,FALSE)))</f>
        <v>#N/A</v>
      </c>
      <c r="I192" s="180" t="str">
        <f t="shared" si="129"/>
        <v> </v>
      </c>
      <c r="J192" s="168" t="str">
        <f t="shared" si="130"/>
        <v> </v>
      </c>
      <c r="K192" s="193" t="e">
        <f>IF(ISERROR(VLOOKUP(B192,RallyResults!B:I,$L$1,FALSE)),IF(VLOOKUP(B192,Sprinters!A:E,5,FALSE)="",$K$1,VLOOKUP(B192,Sprinters!A:E,5,FALSE)),IF(VLOOKUP(B192,RallyResults!B:I,$L$1,FALSE)="",$K$1,VLOOKUP(B192,RallyResults!B:I,$L$1,FALSE)))</f>
        <v>#N/A</v>
      </c>
      <c r="L192" s="180" t="str">
        <f t="shared" si="131"/>
        <v> </v>
      </c>
      <c r="M192" s="168" t="str">
        <f t="shared" si="132"/>
        <v> </v>
      </c>
      <c r="N192" s="191" t="str">
        <f t="shared" si="133"/>
        <v>No result</v>
      </c>
      <c r="O192" s="184">
        <f t="shared" si="134"/>
        <v>9999.9</v>
      </c>
      <c r="P192" s="185">
        <f t="shared" si="135"/>
        <v>9999.9</v>
      </c>
      <c r="Q192" s="185">
        <f t="shared" si="136"/>
        <v>9999.9</v>
      </c>
      <c r="R192" s="186" t="str">
        <f t="shared" si="137"/>
        <v> </v>
      </c>
      <c r="S192" s="186" t="str">
        <f t="shared" si="138"/>
        <v> </v>
      </c>
      <c r="T192" s="186" t="str">
        <f t="shared" si="139"/>
        <v> </v>
      </c>
      <c r="U192" s="202"/>
    </row>
    <row r="193" spans="1:21" s="161" customFormat="1" ht="15" customHeight="1" hidden="1">
      <c r="A193" s="173">
        <f t="shared" si="126"/>
      </c>
      <c r="B193" s="174"/>
      <c r="C193" s="169" t="e">
        <f>IF(VLOOKUP(B193,'Sprint Startlist'!B:E,4,FALSE)="",VLOOKUP(B193,'Sprint Startlist'!B:E,3,FALSE),CONCATENATE(VLOOKUP(B193,'Sprint Startlist'!B:E,3,FALSE)," / ",VLOOKUP(B193,'Sprint Startlist'!B:E,4,FALSE)))</f>
        <v>#N/A</v>
      </c>
      <c r="D193" s="195" t="e">
        <f>VLOOKUP(B193,'Sprint Startlist'!B:H,7,FALSE)</f>
        <v>#N/A</v>
      </c>
      <c r="E193" s="192" t="e">
        <f>TRIM(IF(ISERROR(VLOOKUP(B193,RallyResults!B:I,$F$1,FALSE)),IF(VLOOKUP(B193,Sprinters!A:E,3,FALSE)="",$E$1,VLOOKUP(B193,Sprinters!A:E,3,FALSE)),IF(VLOOKUP(B193,RallyResults!B:I,$F$1,FALSE)="",$E$1,VLOOKUP(B193,RallyResults!B:I,$F$1,FALSE))))</f>
        <v>#N/A</v>
      </c>
      <c r="F193" s="180" t="str">
        <f t="shared" si="127"/>
        <v> </v>
      </c>
      <c r="G193" s="168" t="str">
        <f t="shared" si="128"/>
        <v> </v>
      </c>
      <c r="H193" s="193" t="e">
        <f>IF(ISERROR(VLOOKUP(B193,RallyResults!B:I,$I$1,FALSE)),IF(VLOOKUP(B193,Sprinters!A:E,4,FALSE)="",$H$1,VLOOKUP(B193,Sprinters!A:E,4,FALSE)),IF(VLOOKUP(B193,RallyResults!B:I,$I$1,FALSE)="",$H$1,VLOOKUP(B193,RallyResults!B:I,$I$1,FALSE)))</f>
        <v>#N/A</v>
      </c>
      <c r="I193" s="180" t="str">
        <f t="shared" si="129"/>
        <v> </v>
      </c>
      <c r="J193" s="168" t="str">
        <f t="shared" si="130"/>
        <v> </v>
      </c>
      <c r="K193" s="193" t="e">
        <f>IF(ISERROR(VLOOKUP(B193,RallyResults!B:I,$L$1,FALSE)),IF(VLOOKUP(B193,Sprinters!A:E,5,FALSE)="",$K$1,VLOOKUP(B193,Sprinters!A:E,5,FALSE)),IF(VLOOKUP(B193,RallyResults!B:I,$L$1,FALSE)="",$K$1,VLOOKUP(B193,RallyResults!B:I,$L$1,FALSE)))</f>
        <v>#N/A</v>
      </c>
      <c r="L193" s="180" t="str">
        <f t="shared" si="131"/>
        <v> </v>
      </c>
      <c r="M193" s="168" t="str">
        <f t="shared" si="132"/>
        <v> </v>
      </c>
      <c r="N193" s="191" t="str">
        <f t="shared" si="133"/>
        <v>No result</v>
      </c>
      <c r="O193" s="184">
        <f t="shared" si="134"/>
        <v>9999.9</v>
      </c>
      <c r="P193" s="185">
        <f t="shared" si="135"/>
        <v>9999.9</v>
      </c>
      <c r="Q193" s="185">
        <f t="shared" si="136"/>
        <v>9999.9</v>
      </c>
      <c r="R193" s="186" t="str">
        <f t="shared" si="137"/>
        <v> </v>
      </c>
      <c r="S193" s="186" t="str">
        <f t="shared" si="138"/>
        <v> </v>
      </c>
      <c r="T193" s="186" t="str">
        <f t="shared" si="139"/>
        <v> </v>
      </c>
      <c r="U193" s="202"/>
    </row>
    <row r="194" spans="1:21" s="161" customFormat="1" ht="15" customHeight="1" hidden="1">
      <c r="A194" s="173">
        <f t="shared" si="126"/>
      </c>
      <c r="B194" s="174"/>
      <c r="C194" s="169" t="e">
        <f>IF(VLOOKUP(B194,'Sprint Startlist'!B:E,4,FALSE)="",VLOOKUP(B194,'Sprint Startlist'!B:E,3,FALSE),CONCATENATE(VLOOKUP(B194,'Sprint Startlist'!B:E,3,FALSE)," / ",VLOOKUP(B194,'Sprint Startlist'!B:E,4,FALSE)))</f>
        <v>#N/A</v>
      </c>
      <c r="D194" s="195" t="e">
        <f>VLOOKUP(B194,'Sprint Startlist'!B:H,7,FALSE)</f>
        <v>#N/A</v>
      </c>
      <c r="E194" s="192" t="e">
        <f>TRIM(IF(ISERROR(VLOOKUP(B194,RallyResults!B:I,$F$1,FALSE)),IF(VLOOKUP(B194,Sprinters!A:E,3,FALSE)="",$E$1,VLOOKUP(B194,Sprinters!A:E,3,FALSE)),IF(VLOOKUP(B194,RallyResults!B:I,$F$1,FALSE)="",$E$1,VLOOKUP(B194,RallyResults!B:I,$F$1,FALSE))))</f>
        <v>#N/A</v>
      </c>
      <c r="F194" s="180" t="str">
        <f t="shared" si="127"/>
        <v> </v>
      </c>
      <c r="G194" s="168" t="str">
        <f t="shared" si="128"/>
        <v> </v>
      </c>
      <c r="H194" s="193" t="e">
        <f>IF(ISERROR(VLOOKUP(B194,RallyResults!B:I,$I$1,FALSE)),IF(VLOOKUP(B194,Sprinters!A:E,4,FALSE)="",$H$1,VLOOKUP(B194,Sprinters!A:E,4,FALSE)),IF(VLOOKUP(B194,RallyResults!B:I,$I$1,FALSE)="",$H$1,VLOOKUP(B194,RallyResults!B:I,$I$1,FALSE)))</f>
        <v>#N/A</v>
      </c>
      <c r="I194" s="180" t="str">
        <f t="shared" si="129"/>
        <v> </v>
      </c>
      <c r="J194" s="168" t="str">
        <f t="shared" si="130"/>
        <v> </v>
      </c>
      <c r="K194" s="193" t="e">
        <f>IF(ISERROR(VLOOKUP(B194,RallyResults!B:I,$L$1,FALSE)),IF(VLOOKUP(B194,Sprinters!A:E,5,FALSE)="",$K$1,VLOOKUP(B194,Sprinters!A:E,5,FALSE)),IF(VLOOKUP(B194,RallyResults!B:I,$L$1,FALSE)="",$K$1,VLOOKUP(B194,RallyResults!B:I,$L$1,FALSE)))</f>
        <v>#N/A</v>
      </c>
      <c r="L194" s="180" t="str">
        <f t="shared" si="131"/>
        <v> </v>
      </c>
      <c r="M194" s="168" t="str">
        <f t="shared" si="132"/>
        <v> </v>
      </c>
      <c r="N194" s="191" t="str">
        <f t="shared" si="133"/>
        <v>No result</v>
      </c>
      <c r="O194" s="184">
        <f t="shared" si="134"/>
        <v>9999.9</v>
      </c>
      <c r="P194" s="185">
        <f t="shared" si="135"/>
        <v>9999.9</v>
      </c>
      <c r="Q194" s="185">
        <f t="shared" si="136"/>
        <v>9999.9</v>
      </c>
      <c r="R194" s="186" t="str">
        <f t="shared" si="137"/>
        <v> </v>
      </c>
      <c r="S194" s="186" t="str">
        <f t="shared" si="138"/>
        <v> </v>
      </c>
      <c r="T194" s="186" t="str">
        <f t="shared" si="139"/>
        <v> </v>
      </c>
      <c r="U194" s="202"/>
    </row>
    <row r="195" ht="12.75" hidden="1"/>
    <row r="196" ht="12.75" hidden="1"/>
    <row r="197" ht="12.75" hidden="1"/>
    <row r="198" ht="12.75" hidden="1"/>
    <row r="199" ht="12.75" hidden="1"/>
    <row r="200" ht="12.75" hidden="1"/>
  </sheetData>
  <printOptions horizontalCentered="1"/>
  <pageMargins left="0" right="0" top="0" bottom="0" header="0" footer="0"/>
  <pageSetup horizontalDpi="300" verticalDpi="300" orientation="landscape" r:id="rId1"/>
  <rowBreaks count="1" manualBreakCount="1">
    <brk id="7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1"/>
  </sheetPr>
  <dimension ref="A1:I57"/>
  <sheetViews>
    <sheetView tabSelected="1" workbookViewId="0" topLeftCell="A1">
      <selection activeCell="C45" sqref="C45"/>
    </sheetView>
  </sheetViews>
  <sheetFormatPr defaultColWidth="9.140625" defaultRowHeight="12.75"/>
  <cols>
    <col min="1" max="1" width="4.140625" style="19" customWidth="1"/>
    <col min="2" max="2" width="4.421875" style="19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7" customWidth="1"/>
    <col min="9" max="9" width="9.57421875" style="19" customWidth="1"/>
  </cols>
  <sheetData>
    <row r="1" ht="15.75">
      <c r="F1" s="1"/>
    </row>
    <row r="2" ht="15">
      <c r="F2" s="122" t="str">
        <f>'Rally Startlist'!$F2</f>
        <v>OTEPÄÄ WINTER RALLY 2012</v>
      </c>
    </row>
    <row r="3" ht="15">
      <c r="F3" s="58" t="str">
        <f>'Rally Startlist'!$F3</f>
        <v>4.02.2012</v>
      </c>
    </row>
    <row r="4" spans="6:8" ht="15">
      <c r="F4" s="58" t="str">
        <f>'Rally Startlist'!$F4</f>
        <v>Otepää</v>
      </c>
      <c r="H4" s="26"/>
    </row>
    <row r="5" spans="6:8" ht="15.75">
      <c r="F5" s="1"/>
      <c r="H5" s="26"/>
    </row>
    <row r="6" spans="1:9" ht="15.75">
      <c r="A6" s="12" t="s">
        <v>0</v>
      </c>
      <c r="F6" s="1"/>
      <c r="H6" s="26"/>
      <c r="I6" s="49" t="s">
        <v>678</v>
      </c>
    </row>
    <row r="7" spans="1:9" ht="12.75">
      <c r="A7" s="33"/>
      <c r="B7" s="34" t="s">
        <v>21</v>
      </c>
      <c r="C7" s="35" t="s">
        <v>4</v>
      </c>
      <c r="D7" s="36" t="s">
        <v>5</v>
      </c>
      <c r="E7" s="36" t="s">
        <v>6</v>
      </c>
      <c r="F7" s="37" t="s">
        <v>7</v>
      </c>
      <c r="G7" s="36" t="s">
        <v>8</v>
      </c>
      <c r="H7" s="38" t="s">
        <v>9</v>
      </c>
      <c r="I7" s="39" t="s">
        <v>1</v>
      </c>
    </row>
    <row r="8" spans="1:9" s="5" customFormat="1" ht="15" customHeight="1">
      <c r="A8" s="20" t="s">
        <v>112</v>
      </c>
      <c r="B8" s="20" t="s">
        <v>679</v>
      </c>
      <c r="C8" s="21" t="s">
        <v>169</v>
      </c>
      <c r="D8" s="22" t="s">
        <v>237</v>
      </c>
      <c r="E8" s="22" t="s">
        <v>238</v>
      </c>
      <c r="F8" s="22" t="s">
        <v>30</v>
      </c>
      <c r="G8" s="22" t="s">
        <v>41</v>
      </c>
      <c r="H8" s="28" t="s">
        <v>230</v>
      </c>
      <c r="I8" s="30" t="s">
        <v>625</v>
      </c>
    </row>
    <row r="9" spans="1:9" ht="15" customHeight="1">
      <c r="A9" s="53" t="s">
        <v>113</v>
      </c>
      <c r="B9" s="53" t="s">
        <v>680</v>
      </c>
      <c r="C9" s="54" t="s">
        <v>46</v>
      </c>
      <c r="D9" s="55" t="s">
        <v>183</v>
      </c>
      <c r="E9" s="55" t="s">
        <v>184</v>
      </c>
      <c r="F9" s="55" t="s">
        <v>36</v>
      </c>
      <c r="G9" s="55" t="s">
        <v>184</v>
      </c>
      <c r="H9" s="56" t="s">
        <v>185</v>
      </c>
      <c r="I9" s="57" t="s">
        <v>626</v>
      </c>
    </row>
    <row r="10" spans="1:9" ht="15" customHeight="1">
      <c r="A10" s="53" t="s">
        <v>114</v>
      </c>
      <c r="B10" s="53" t="s">
        <v>681</v>
      </c>
      <c r="C10" s="54" t="s">
        <v>38</v>
      </c>
      <c r="D10" s="55" t="s">
        <v>181</v>
      </c>
      <c r="E10" s="55" t="s">
        <v>182</v>
      </c>
      <c r="F10" s="55" t="s">
        <v>30</v>
      </c>
      <c r="G10" s="55" t="s">
        <v>44</v>
      </c>
      <c r="H10" s="56" t="s">
        <v>39</v>
      </c>
      <c r="I10" s="57" t="s">
        <v>627</v>
      </c>
    </row>
    <row r="11" spans="1:9" ht="15" customHeight="1">
      <c r="A11" s="53" t="s">
        <v>115</v>
      </c>
      <c r="B11" s="53" t="s">
        <v>682</v>
      </c>
      <c r="C11" s="54" t="s">
        <v>38</v>
      </c>
      <c r="D11" s="55" t="s">
        <v>188</v>
      </c>
      <c r="E11" s="55" t="s">
        <v>189</v>
      </c>
      <c r="F11" s="55" t="s">
        <v>30</v>
      </c>
      <c r="G11" s="55" t="s">
        <v>48</v>
      </c>
      <c r="H11" s="56" t="s">
        <v>39</v>
      </c>
      <c r="I11" s="57" t="s">
        <v>628</v>
      </c>
    </row>
    <row r="12" spans="1:9" ht="15" customHeight="1">
      <c r="A12" s="53" t="s">
        <v>116</v>
      </c>
      <c r="B12" s="53" t="s">
        <v>683</v>
      </c>
      <c r="C12" s="54" t="s">
        <v>46</v>
      </c>
      <c r="D12" s="55" t="s">
        <v>192</v>
      </c>
      <c r="E12" s="55" t="s">
        <v>193</v>
      </c>
      <c r="F12" s="55" t="s">
        <v>30</v>
      </c>
      <c r="G12" s="55" t="s">
        <v>194</v>
      </c>
      <c r="H12" s="56" t="s">
        <v>195</v>
      </c>
      <c r="I12" s="57" t="s">
        <v>629</v>
      </c>
    </row>
    <row r="13" spans="1:9" ht="15" customHeight="1">
      <c r="A13" s="53" t="s">
        <v>117</v>
      </c>
      <c r="B13" s="53" t="s">
        <v>684</v>
      </c>
      <c r="C13" s="54" t="s">
        <v>54</v>
      </c>
      <c r="D13" s="55" t="s">
        <v>86</v>
      </c>
      <c r="E13" s="55" t="s">
        <v>87</v>
      </c>
      <c r="F13" s="55" t="s">
        <v>30</v>
      </c>
      <c r="G13" s="55" t="s">
        <v>87</v>
      </c>
      <c r="H13" s="56" t="s">
        <v>88</v>
      </c>
      <c r="I13" s="57" t="s">
        <v>631</v>
      </c>
    </row>
    <row r="14" spans="1:9" ht="15" customHeight="1">
      <c r="A14" s="53" t="s">
        <v>118</v>
      </c>
      <c r="B14" s="53" t="s">
        <v>685</v>
      </c>
      <c r="C14" s="54" t="s">
        <v>38</v>
      </c>
      <c r="D14" s="55" t="s">
        <v>209</v>
      </c>
      <c r="E14" s="55" t="s">
        <v>210</v>
      </c>
      <c r="F14" s="55" t="s">
        <v>30</v>
      </c>
      <c r="G14" s="55" t="s">
        <v>48</v>
      </c>
      <c r="H14" s="56" t="s">
        <v>211</v>
      </c>
      <c r="I14" s="57" t="s">
        <v>632</v>
      </c>
    </row>
    <row r="15" spans="1:9" ht="15" customHeight="1">
      <c r="A15" s="53" t="s">
        <v>119</v>
      </c>
      <c r="B15" s="53" t="s">
        <v>686</v>
      </c>
      <c r="C15" s="54" t="s">
        <v>46</v>
      </c>
      <c r="D15" s="55" t="s">
        <v>213</v>
      </c>
      <c r="E15" s="55" t="s">
        <v>214</v>
      </c>
      <c r="F15" s="55" t="s">
        <v>30</v>
      </c>
      <c r="G15" s="55" t="s">
        <v>41</v>
      </c>
      <c r="H15" s="56" t="s">
        <v>65</v>
      </c>
      <c r="I15" s="57" t="s">
        <v>633</v>
      </c>
    </row>
    <row r="16" spans="1:9" ht="15" customHeight="1">
      <c r="A16" s="53" t="s">
        <v>120</v>
      </c>
      <c r="B16" s="53" t="s">
        <v>687</v>
      </c>
      <c r="C16" s="54" t="s">
        <v>38</v>
      </c>
      <c r="D16" s="55" t="s">
        <v>190</v>
      </c>
      <c r="E16" s="55" t="s">
        <v>191</v>
      </c>
      <c r="F16" s="55" t="s">
        <v>30</v>
      </c>
      <c r="G16" s="55" t="s">
        <v>103</v>
      </c>
      <c r="H16" s="56" t="s">
        <v>39</v>
      </c>
      <c r="I16" s="57" t="s">
        <v>634</v>
      </c>
    </row>
    <row r="17" spans="1:9" ht="15" customHeight="1">
      <c r="A17" s="53" t="s">
        <v>121</v>
      </c>
      <c r="B17" s="53" t="s">
        <v>688</v>
      </c>
      <c r="C17" s="54" t="s">
        <v>38</v>
      </c>
      <c r="D17" s="55" t="s">
        <v>203</v>
      </c>
      <c r="E17" s="55" t="s">
        <v>204</v>
      </c>
      <c r="F17" s="55" t="s">
        <v>30</v>
      </c>
      <c r="G17" s="55" t="s">
        <v>48</v>
      </c>
      <c r="H17" s="56" t="s">
        <v>205</v>
      </c>
      <c r="I17" s="57" t="s">
        <v>636</v>
      </c>
    </row>
    <row r="18" spans="1:9" ht="15" customHeight="1">
      <c r="A18" s="50"/>
      <c r="B18" s="50"/>
      <c r="C18" s="51"/>
      <c r="D18" s="32"/>
      <c r="E18" s="32"/>
      <c r="F18" s="32"/>
      <c r="G18" s="32"/>
      <c r="H18" s="52"/>
      <c r="I18" s="50"/>
    </row>
    <row r="19" spans="1:9" ht="15" customHeight="1">
      <c r="A19" s="50"/>
      <c r="B19" s="50"/>
      <c r="C19" s="51"/>
      <c r="D19" s="32"/>
      <c r="E19" s="32"/>
      <c r="F19" s="32"/>
      <c r="G19" s="32"/>
      <c r="H19" s="52"/>
      <c r="I19" s="49" t="s">
        <v>689</v>
      </c>
    </row>
    <row r="20" spans="1:9" s="5" customFormat="1" ht="15" customHeight="1">
      <c r="A20" s="23" t="s">
        <v>112</v>
      </c>
      <c r="B20" s="23" t="s">
        <v>684</v>
      </c>
      <c r="C20" s="24" t="s">
        <v>54</v>
      </c>
      <c r="D20" s="25" t="s">
        <v>86</v>
      </c>
      <c r="E20" s="25" t="s">
        <v>87</v>
      </c>
      <c r="F20" s="25" t="s">
        <v>30</v>
      </c>
      <c r="G20" s="25" t="s">
        <v>87</v>
      </c>
      <c r="H20" s="29" t="s">
        <v>88</v>
      </c>
      <c r="I20" s="31" t="s">
        <v>591</v>
      </c>
    </row>
    <row r="21" spans="1:9" s="32" customFormat="1" ht="15" customHeight="1">
      <c r="A21" s="44" t="s">
        <v>113</v>
      </c>
      <c r="B21" s="44" t="s">
        <v>690</v>
      </c>
      <c r="C21" s="45" t="s">
        <v>54</v>
      </c>
      <c r="D21" s="46" t="s">
        <v>94</v>
      </c>
      <c r="E21" s="46" t="s">
        <v>187</v>
      </c>
      <c r="F21" s="46" t="s">
        <v>30</v>
      </c>
      <c r="G21" s="46" t="s">
        <v>95</v>
      </c>
      <c r="H21" s="47" t="s">
        <v>96</v>
      </c>
      <c r="I21" s="48" t="s">
        <v>691</v>
      </c>
    </row>
    <row r="22" spans="1:9" s="32" customFormat="1" ht="15" customHeight="1">
      <c r="A22" s="44"/>
      <c r="B22" s="44"/>
      <c r="C22" s="45"/>
      <c r="D22" s="46"/>
      <c r="E22" s="46"/>
      <c r="F22" s="46"/>
      <c r="G22" s="46"/>
      <c r="H22" s="47"/>
      <c r="I22" s="48"/>
    </row>
    <row r="23" spans="1:9" ht="15" customHeight="1">
      <c r="A23" s="40"/>
      <c r="B23" s="40"/>
      <c r="C23" s="41"/>
      <c r="D23" s="42"/>
      <c r="E23" s="42"/>
      <c r="F23" s="42"/>
      <c r="G23" s="42"/>
      <c r="H23" s="43"/>
      <c r="I23" s="40"/>
    </row>
    <row r="24" spans="1:9" ht="15" customHeight="1">
      <c r="A24" s="40"/>
      <c r="B24" s="40"/>
      <c r="C24" s="41"/>
      <c r="D24" s="42"/>
      <c r="E24" s="42"/>
      <c r="F24" s="42"/>
      <c r="G24" s="42"/>
      <c r="H24" s="43"/>
      <c r="I24" s="49" t="s">
        <v>692</v>
      </c>
    </row>
    <row r="25" spans="1:9" s="5" customFormat="1" ht="15" customHeight="1">
      <c r="A25" s="23" t="s">
        <v>112</v>
      </c>
      <c r="B25" s="23" t="s">
        <v>680</v>
      </c>
      <c r="C25" s="24" t="s">
        <v>46</v>
      </c>
      <c r="D25" s="25" t="s">
        <v>183</v>
      </c>
      <c r="E25" s="25" t="s">
        <v>184</v>
      </c>
      <c r="F25" s="25" t="s">
        <v>36</v>
      </c>
      <c r="G25" s="25" t="s">
        <v>184</v>
      </c>
      <c r="H25" s="29" t="s">
        <v>185</v>
      </c>
      <c r="I25" s="31" t="s">
        <v>574</v>
      </c>
    </row>
    <row r="26" spans="1:9" s="32" customFormat="1" ht="15" customHeight="1">
      <c r="A26" s="44" t="s">
        <v>113</v>
      </c>
      <c r="B26" s="44" t="s">
        <v>683</v>
      </c>
      <c r="C26" s="45" t="s">
        <v>46</v>
      </c>
      <c r="D26" s="46" t="s">
        <v>192</v>
      </c>
      <c r="E26" s="46" t="s">
        <v>193</v>
      </c>
      <c r="F26" s="46" t="s">
        <v>30</v>
      </c>
      <c r="G26" s="46" t="s">
        <v>194</v>
      </c>
      <c r="H26" s="47" t="s">
        <v>195</v>
      </c>
      <c r="I26" s="48" t="s">
        <v>588</v>
      </c>
    </row>
    <row r="27" spans="1:9" s="32" customFormat="1" ht="15" customHeight="1">
      <c r="A27" s="44" t="s">
        <v>114</v>
      </c>
      <c r="B27" s="44" t="s">
        <v>686</v>
      </c>
      <c r="C27" s="45" t="s">
        <v>46</v>
      </c>
      <c r="D27" s="46" t="s">
        <v>213</v>
      </c>
      <c r="E27" s="46" t="s">
        <v>214</v>
      </c>
      <c r="F27" s="46" t="s">
        <v>30</v>
      </c>
      <c r="G27" s="46" t="s">
        <v>41</v>
      </c>
      <c r="H27" s="47" t="s">
        <v>65</v>
      </c>
      <c r="I27" s="48" t="s">
        <v>614</v>
      </c>
    </row>
    <row r="28" spans="1:9" ht="15" customHeight="1">
      <c r="A28" s="40"/>
      <c r="B28" s="40"/>
      <c r="C28" s="41"/>
      <c r="D28" s="42"/>
      <c r="E28" s="42"/>
      <c r="F28" s="42"/>
      <c r="G28" s="42"/>
      <c r="H28" s="43"/>
      <c r="I28" s="40"/>
    </row>
    <row r="29" spans="1:9" ht="15" customHeight="1">
      <c r="A29" s="40"/>
      <c r="B29" s="40"/>
      <c r="C29" s="41"/>
      <c r="D29" s="42"/>
      <c r="E29" s="42"/>
      <c r="F29" s="42"/>
      <c r="G29" s="42"/>
      <c r="H29" s="43"/>
      <c r="I29" s="49" t="s">
        <v>693</v>
      </c>
    </row>
    <row r="30" spans="1:9" s="5" customFormat="1" ht="15" customHeight="1">
      <c r="A30" s="23" t="s">
        <v>112</v>
      </c>
      <c r="B30" s="23" t="s">
        <v>681</v>
      </c>
      <c r="C30" s="24" t="s">
        <v>38</v>
      </c>
      <c r="D30" s="25" t="s">
        <v>181</v>
      </c>
      <c r="E30" s="25" t="s">
        <v>182</v>
      </c>
      <c r="F30" s="25" t="s">
        <v>30</v>
      </c>
      <c r="G30" s="25" t="s">
        <v>44</v>
      </c>
      <c r="H30" s="29" t="s">
        <v>39</v>
      </c>
      <c r="I30" s="31" t="s">
        <v>577</v>
      </c>
    </row>
    <row r="31" spans="1:9" ht="15" customHeight="1">
      <c r="A31" s="44" t="s">
        <v>113</v>
      </c>
      <c r="B31" s="44" t="s">
        <v>682</v>
      </c>
      <c r="C31" s="45" t="s">
        <v>38</v>
      </c>
      <c r="D31" s="46" t="s">
        <v>188</v>
      </c>
      <c r="E31" s="46" t="s">
        <v>189</v>
      </c>
      <c r="F31" s="46" t="s">
        <v>30</v>
      </c>
      <c r="G31" s="46" t="s">
        <v>48</v>
      </c>
      <c r="H31" s="47" t="s">
        <v>39</v>
      </c>
      <c r="I31" s="48" t="s">
        <v>694</v>
      </c>
    </row>
    <row r="32" spans="1:9" ht="15" customHeight="1">
      <c r="A32" s="44" t="s">
        <v>114</v>
      </c>
      <c r="B32" s="44" t="s">
        <v>685</v>
      </c>
      <c r="C32" s="45" t="s">
        <v>38</v>
      </c>
      <c r="D32" s="46" t="s">
        <v>209</v>
      </c>
      <c r="E32" s="46" t="s">
        <v>210</v>
      </c>
      <c r="F32" s="46" t="s">
        <v>30</v>
      </c>
      <c r="G32" s="46" t="s">
        <v>48</v>
      </c>
      <c r="H32" s="47" t="s">
        <v>211</v>
      </c>
      <c r="I32" s="48" t="s">
        <v>695</v>
      </c>
    </row>
    <row r="33" spans="1:9" ht="15" customHeight="1">
      <c r="A33" s="40"/>
      <c r="B33" s="40"/>
      <c r="C33" s="41"/>
      <c r="D33" s="42"/>
      <c r="E33" s="42"/>
      <c r="F33" s="42"/>
      <c r="G33" s="42"/>
      <c r="H33" s="43"/>
      <c r="I33" s="40"/>
    </row>
    <row r="34" spans="1:9" ht="15" customHeight="1">
      <c r="A34" s="40"/>
      <c r="B34" s="40"/>
      <c r="C34" s="41"/>
      <c r="D34" s="42"/>
      <c r="E34" s="42"/>
      <c r="F34" s="42"/>
      <c r="G34" s="42"/>
      <c r="H34" s="43"/>
      <c r="I34" s="49" t="s">
        <v>696</v>
      </c>
    </row>
    <row r="35" spans="1:9" s="5" customFormat="1" ht="15" customHeight="1">
      <c r="A35" s="23" t="s">
        <v>112</v>
      </c>
      <c r="B35" s="23" t="s">
        <v>697</v>
      </c>
      <c r="C35" s="24" t="s">
        <v>79</v>
      </c>
      <c r="D35" s="25" t="s">
        <v>222</v>
      </c>
      <c r="E35" s="25" t="s">
        <v>223</v>
      </c>
      <c r="F35" s="25" t="s">
        <v>198</v>
      </c>
      <c r="G35" s="25" t="s">
        <v>199</v>
      </c>
      <c r="H35" s="29" t="s">
        <v>224</v>
      </c>
      <c r="I35" s="31" t="s">
        <v>616</v>
      </c>
    </row>
    <row r="36" spans="1:9" ht="15" customHeight="1">
      <c r="A36" s="44" t="s">
        <v>113</v>
      </c>
      <c r="B36" s="44" t="s">
        <v>698</v>
      </c>
      <c r="C36" s="45" t="s">
        <v>79</v>
      </c>
      <c r="D36" s="46" t="s">
        <v>226</v>
      </c>
      <c r="E36" s="46" t="s">
        <v>227</v>
      </c>
      <c r="F36" s="46" t="s">
        <v>228</v>
      </c>
      <c r="G36" s="46" t="s">
        <v>229</v>
      </c>
      <c r="H36" s="47" t="s">
        <v>230</v>
      </c>
      <c r="I36" s="48" t="s">
        <v>699</v>
      </c>
    </row>
    <row r="37" spans="1:9" ht="15" customHeight="1">
      <c r="A37" s="44"/>
      <c r="B37" s="44"/>
      <c r="C37" s="45"/>
      <c r="D37" s="46"/>
      <c r="E37" s="46"/>
      <c r="F37" s="46"/>
      <c r="G37" s="46"/>
      <c r="H37" s="47"/>
      <c r="I37" s="48"/>
    </row>
    <row r="38" spans="1:9" ht="15" customHeight="1">
      <c r="A38" s="40"/>
      <c r="B38" s="40"/>
      <c r="C38" s="41"/>
      <c r="D38" s="42"/>
      <c r="E38" s="42"/>
      <c r="F38" s="42"/>
      <c r="G38" s="42"/>
      <c r="H38" s="43"/>
      <c r="I38" s="40"/>
    </row>
    <row r="39" spans="1:9" ht="15" customHeight="1">
      <c r="A39" s="40"/>
      <c r="B39" s="40"/>
      <c r="C39" s="41"/>
      <c r="D39" s="42"/>
      <c r="E39" s="42"/>
      <c r="F39" s="42"/>
      <c r="G39" s="42"/>
      <c r="H39" s="43"/>
      <c r="I39" s="49" t="s">
        <v>700</v>
      </c>
    </row>
    <row r="40" spans="1:9" s="5" customFormat="1" ht="15" customHeight="1">
      <c r="A40" s="23" t="s">
        <v>112</v>
      </c>
      <c r="B40" s="23" t="s">
        <v>701</v>
      </c>
      <c r="C40" s="24" t="s">
        <v>71</v>
      </c>
      <c r="D40" s="25" t="s">
        <v>240</v>
      </c>
      <c r="E40" s="25" t="s">
        <v>241</v>
      </c>
      <c r="F40" s="25" t="s">
        <v>30</v>
      </c>
      <c r="G40" s="25" t="s">
        <v>75</v>
      </c>
      <c r="H40" s="29" t="s">
        <v>73</v>
      </c>
      <c r="I40" s="31" t="s">
        <v>674</v>
      </c>
    </row>
    <row r="41" spans="1:9" ht="15" customHeight="1">
      <c r="A41" s="44"/>
      <c r="B41" s="44"/>
      <c r="C41" s="45"/>
      <c r="D41" s="46"/>
      <c r="E41" s="46"/>
      <c r="F41" s="46"/>
      <c r="G41" s="46"/>
      <c r="H41" s="47"/>
      <c r="I41" s="48"/>
    </row>
    <row r="42" spans="1:9" ht="15" customHeight="1">
      <c r="A42" s="44"/>
      <c r="B42" s="44"/>
      <c r="C42" s="45"/>
      <c r="D42" s="46"/>
      <c r="E42" s="46"/>
      <c r="F42" s="46"/>
      <c r="G42" s="46"/>
      <c r="H42" s="47"/>
      <c r="I42" s="48"/>
    </row>
    <row r="43" spans="1:9" ht="15" customHeight="1">
      <c r="A43" s="40"/>
      <c r="B43" s="40"/>
      <c r="C43" s="41"/>
      <c r="D43" s="42"/>
      <c r="E43" s="42"/>
      <c r="F43" s="42"/>
      <c r="G43" s="42"/>
      <c r="H43" s="43"/>
      <c r="I43" s="40"/>
    </row>
    <row r="44" spans="1:9" ht="15" customHeight="1">
      <c r="A44" s="40"/>
      <c r="B44" s="40"/>
      <c r="C44" s="41"/>
      <c r="D44" s="42"/>
      <c r="E44" s="42"/>
      <c r="F44" s="42"/>
      <c r="G44" s="42"/>
      <c r="H44" s="43"/>
      <c r="I44" s="49" t="s">
        <v>702</v>
      </c>
    </row>
    <row r="45" spans="1:9" s="5" customFormat="1" ht="15" customHeight="1">
      <c r="A45" s="23" t="s">
        <v>112</v>
      </c>
      <c r="B45" s="23" t="s">
        <v>703</v>
      </c>
      <c r="C45" s="24" t="s">
        <v>43</v>
      </c>
      <c r="D45" s="25" t="s">
        <v>67</v>
      </c>
      <c r="E45" s="25" t="s">
        <v>105</v>
      </c>
      <c r="F45" s="25" t="s">
        <v>30</v>
      </c>
      <c r="G45" s="25" t="s">
        <v>47</v>
      </c>
      <c r="H45" s="29" t="s">
        <v>68</v>
      </c>
      <c r="I45" s="31" t="s">
        <v>600</v>
      </c>
    </row>
    <row r="46" spans="1:9" ht="15" customHeight="1">
      <c r="A46" s="44" t="s">
        <v>113</v>
      </c>
      <c r="B46" s="44" t="s">
        <v>704</v>
      </c>
      <c r="C46" s="45" t="s">
        <v>43</v>
      </c>
      <c r="D46" s="46" t="s">
        <v>90</v>
      </c>
      <c r="E46" s="46" t="s">
        <v>180</v>
      </c>
      <c r="F46" s="46" t="s">
        <v>30</v>
      </c>
      <c r="G46" s="46" t="s">
        <v>55</v>
      </c>
      <c r="H46" s="47" t="s">
        <v>42</v>
      </c>
      <c r="I46" s="48" t="s">
        <v>705</v>
      </c>
    </row>
    <row r="47" spans="1:9" ht="15" customHeight="1">
      <c r="A47" s="44"/>
      <c r="B47" s="44"/>
      <c r="C47" s="45"/>
      <c r="D47" s="46"/>
      <c r="E47" s="46"/>
      <c r="F47" s="46"/>
      <c r="G47" s="46"/>
      <c r="H47" s="47"/>
      <c r="I47" s="48"/>
    </row>
    <row r="48" spans="1:9" ht="15" customHeight="1">
      <c r="A48" s="40"/>
      <c r="B48" s="40"/>
      <c r="C48" s="41"/>
      <c r="D48" s="42"/>
      <c r="E48" s="42"/>
      <c r="F48" s="42"/>
      <c r="G48" s="42"/>
      <c r="H48" s="43"/>
      <c r="I48" s="40"/>
    </row>
    <row r="49" spans="1:9" ht="15" customHeight="1">
      <c r="A49" s="40"/>
      <c r="B49" s="40"/>
      <c r="C49" s="41"/>
      <c r="D49" s="42"/>
      <c r="E49" s="42"/>
      <c r="F49" s="42"/>
      <c r="G49" s="42"/>
      <c r="H49" s="43"/>
      <c r="I49" s="49" t="s">
        <v>700</v>
      </c>
    </row>
    <row r="50" spans="1:9" s="5" customFormat="1" ht="15" customHeight="1">
      <c r="A50" s="23" t="s">
        <v>112</v>
      </c>
      <c r="B50" s="23" t="s">
        <v>706</v>
      </c>
      <c r="C50" s="24" t="s">
        <v>40</v>
      </c>
      <c r="D50" s="25" t="s">
        <v>284</v>
      </c>
      <c r="E50" s="25" t="s">
        <v>285</v>
      </c>
      <c r="F50" s="25" t="s">
        <v>228</v>
      </c>
      <c r="G50" s="25" t="s">
        <v>199</v>
      </c>
      <c r="H50" s="29" t="s">
        <v>200</v>
      </c>
      <c r="I50" s="31" t="s">
        <v>622</v>
      </c>
    </row>
    <row r="51" spans="1:9" ht="15" customHeight="1">
      <c r="A51" s="44"/>
      <c r="B51" s="44"/>
      <c r="C51" s="45"/>
      <c r="D51" s="46"/>
      <c r="E51" s="46"/>
      <c r="F51" s="46"/>
      <c r="G51" s="46"/>
      <c r="H51" s="47"/>
      <c r="I51" s="48"/>
    </row>
    <row r="52" spans="1:9" ht="15" customHeight="1">
      <c r="A52" s="44"/>
      <c r="B52" s="44"/>
      <c r="C52" s="45"/>
      <c r="D52" s="46"/>
      <c r="E52" s="46"/>
      <c r="F52" s="46"/>
      <c r="G52" s="46"/>
      <c r="H52" s="47"/>
      <c r="I52" s="48"/>
    </row>
    <row r="53" spans="1:9" ht="15" customHeight="1">
      <c r="A53" s="40"/>
      <c r="B53" s="40"/>
      <c r="C53" s="41"/>
      <c r="D53" s="42"/>
      <c r="E53" s="42"/>
      <c r="F53" s="42"/>
      <c r="G53" s="42"/>
      <c r="H53" s="43"/>
      <c r="I53" s="40"/>
    </row>
    <row r="54" spans="1:9" ht="15" customHeight="1">
      <c r="A54" s="40"/>
      <c r="B54" s="40"/>
      <c r="C54" s="41"/>
      <c r="D54" s="42"/>
      <c r="E54" s="42"/>
      <c r="F54" s="42"/>
      <c r="G54" s="42"/>
      <c r="H54" s="43"/>
      <c r="I54" s="49" t="s">
        <v>696</v>
      </c>
    </row>
    <row r="55" spans="1:9" s="5" customFormat="1" ht="15" customHeight="1">
      <c r="A55" s="23" t="s">
        <v>112</v>
      </c>
      <c r="B55" s="23" t="s">
        <v>679</v>
      </c>
      <c r="C55" s="24" t="s">
        <v>169</v>
      </c>
      <c r="D55" s="25" t="s">
        <v>237</v>
      </c>
      <c r="E55" s="25" t="s">
        <v>238</v>
      </c>
      <c r="F55" s="25" t="s">
        <v>30</v>
      </c>
      <c r="G55" s="25" t="s">
        <v>41</v>
      </c>
      <c r="H55" s="29" t="s">
        <v>230</v>
      </c>
      <c r="I55" s="31" t="s">
        <v>625</v>
      </c>
    </row>
    <row r="56" spans="1:9" ht="15" customHeight="1">
      <c r="A56" s="44" t="s">
        <v>113</v>
      </c>
      <c r="B56" s="44" t="s">
        <v>707</v>
      </c>
      <c r="C56" s="45" t="s">
        <v>169</v>
      </c>
      <c r="D56" s="46" t="s">
        <v>232</v>
      </c>
      <c r="E56" s="46" t="s">
        <v>233</v>
      </c>
      <c r="F56" s="46" t="s">
        <v>30</v>
      </c>
      <c r="G56" s="46" t="s">
        <v>234</v>
      </c>
      <c r="H56" s="47" t="s">
        <v>235</v>
      </c>
      <c r="I56" s="48" t="s">
        <v>662</v>
      </c>
    </row>
    <row r="57" spans="1:9" ht="15" customHeight="1">
      <c r="A57" s="44"/>
      <c r="B57" s="44"/>
      <c r="C57" s="45"/>
      <c r="D57" s="46"/>
      <c r="E57" s="46"/>
      <c r="F57" s="46"/>
      <c r="G57" s="46"/>
      <c r="H57" s="47"/>
      <c r="I57" s="48"/>
    </row>
  </sheetData>
  <printOptions/>
  <pageMargins left="0.984251968503937" right="0" top="0" bottom="0" header="0" footer="0"/>
  <pageSetup horizontalDpi="360" verticalDpi="360" orientation="landscape" paperSize="9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1"/>
  </sheetPr>
  <dimension ref="A1:G13"/>
  <sheetViews>
    <sheetView workbookViewId="0" topLeftCell="A1">
      <selection activeCell="C23" sqref="C23"/>
    </sheetView>
  </sheetViews>
  <sheetFormatPr defaultColWidth="9.140625" defaultRowHeight="12.75"/>
  <cols>
    <col min="1" max="2" width="7.00390625" style="133" customWidth="1"/>
    <col min="3" max="3" width="24.28125" style="0" customWidth="1"/>
    <col min="4" max="4" width="22.421875" style="0" customWidth="1"/>
    <col min="5" max="5" width="26.28125" style="0" customWidth="1"/>
    <col min="6" max="6" width="29.140625" style="134" customWidth="1"/>
  </cols>
  <sheetData>
    <row r="1" spans="4:5" ht="15.75">
      <c r="D1" s="1"/>
      <c r="E1" s="1"/>
    </row>
    <row r="2" spans="4:5" ht="15">
      <c r="D2" s="246" t="str">
        <f>'Rally Startlist'!$F2</f>
        <v>OTEPÄÄ WINTER RALLY 2012</v>
      </c>
      <c r="E2" s="246"/>
    </row>
    <row r="3" spans="4:5" ht="15">
      <c r="D3" s="247" t="str">
        <f>'Rally Startlist'!$F3</f>
        <v>4.02.2012</v>
      </c>
      <c r="E3" s="247"/>
    </row>
    <row r="4" spans="4:5" ht="15">
      <c r="D4" s="247" t="str">
        <f>'Rally Startlist'!$F4</f>
        <v>Otepää</v>
      </c>
      <c r="E4" s="247"/>
    </row>
    <row r="6" ht="15">
      <c r="A6" s="12" t="s">
        <v>80</v>
      </c>
    </row>
    <row r="7" spans="1:7" ht="12.75">
      <c r="A7" s="16" t="s">
        <v>21</v>
      </c>
      <c r="B7" s="13" t="s">
        <v>4</v>
      </c>
      <c r="C7" s="14" t="s">
        <v>5</v>
      </c>
      <c r="D7" s="15" t="s">
        <v>6</v>
      </c>
      <c r="E7" s="14" t="s">
        <v>9</v>
      </c>
      <c r="F7" s="14" t="s">
        <v>81</v>
      </c>
      <c r="G7" s="135" t="s">
        <v>82</v>
      </c>
    </row>
    <row r="8" spans="1:7" ht="15" customHeight="1">
      <c r="A8" s="136">
        <v>22</v>
      </c>
      <c r="B8" s="137" t="s">
        <v>54</v>
      </c>
      <c r="C8" s="138" t="s">
        <v>216</v>
      </c>
      <c r="D8" s="138" t="s">
        <v>217</v>
      </c>
      <c r="E8" s="138" t="s">
        <v>96</v>
      </c>
      <c r="F8" s="139" t="s">
        <v>677</v>
      </c>
      <c r="G8" s="140" t="s">
        <v>708</v>
      </c>
    </row>
    <row r="9" spans="1:7" ht="15" customHeight="1">
      <c r="A9" s="136">
        <v>3</v>
      </c>
      <c r="B9" s="137" t="s">
        <v>43</v>
      </c>
      <c r="C9" s="138" t="s">
        <v>176</v>
      </c>
      <c r="D9" s="138" t="s">
        <v>177</v>
      </c>
      <c r="E9" s="138" t="s">
        <v>179</v>
      </c>
      <c r="F9" s="139" t="s">
        <v>310</v>
      </c>
      <c r="G9" s="140" t="s">
        <v>571</v>
      </c>
    </row>
    <row r="10" spans="1:7" ht="15" customHeight="1">
      <c r="A10" s="136">
        <v>14</v>
      </c>
      <c r="B10" s="137" t="s">
        <v>46</v>
      </c>
      <c r="C10" s="138" t="s">
        <v>196</v>
      </c>
      <c r="D10" s="138" t="s">
        <v>197</v>
      </c>
      <c r="E10" s="138" t="s">
        <v>200</v>
      </c>
      <c r="F10" s="139" t="s">
        <v>564</v>
      </c>
      <c r="G10" s="140" t="s">
        <v>572</v>
      </c>
    </row>
    <row r="11" spans="1:7" ht="15" customHeight="1">
      <c r="A11" s="136">
        <v>23</v>
      </c>
      <c r="B11" s="137" t="s">
        <v>43</v>
      </c>
      <c r="C11" s="138" t="s">
        <v>219</v>
      </c>
      <c r="D11" s="138" t="s">
        <v>220</v>
      </c>
      <c r="E11" s="138" t="s">
        <v>179</v>
      </c>
      <c r="F11" s="139" t="s">
        <v>463</v>
      </c>
      <c r="G11" s="140" t="s">
        <v>465</v>
      </c>
    </row>
    <row r="12" spans="1:7" ht="15" customHeight="1">
      <c r="A12" s="136">
        <v>1</v>
      </c>
      <c r="B12" s="137" t="s">
        <v>50</v>
      </c>
      <c r="C12" s="138" t="s">
        <v>172</v>
      </c>
      <c r="D12" s="138" t="s">
        <v>173</v>
      </c>
      <c r="E12" s="138" t="s">
        <v>58</v>
      </c>
      <c r="F12" s="139" t="s">
        <v>307</v>
      </c>
      <c r="G12" s="140" t="s">
        <v>464</v>
      </c>
    </row>
    <row r="13" spans="1:7" ht="15" customHeight="1">
      <c r="A13" s="136">
        <v>2</v>
      </c>
      <c r="B13" s="137" t="s">
        <v>43</v>
      </c>
      <c r="C13" s="138" t="s">
        <v>174</v>
      </c>
      <c r="D13" s="138" t="s">
        <v>175</v>
      </c>
      <c r="E13" s="138" t="s">
        <v>42</v>
      </c>
      <c r="F13" s="139" t="s">
        <v>310</v>
      </c>
      <c r="G13" s="140"/>
    </row>
  </sheetData>
  <mergeCells count="3">
    <mergeCell ref="D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11"/>
  </sheetPr>
  <dimension ref="A1:I16"/>
  <sheetViews>
    <sheetView workbookViewId="0" topLeftCell="A1">
      <selection activeCell="A10" sqref="A10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ht="15.75">
      <c r="E1" s="1"/>
    </row>
    <row r="2" ht="15">
      <c r="E2" s="122" t="str">
        <f>'Rally Startlist'!$F2</f>
        <v>OTEPÄÄ WINTER RALLY 2012</v>
      </c>
    </row>
    <row r="3" ht="15">
      <c r="E3" s="58" t="str">
        <f>'Rally Startlist'!$F3</f>
        <v>4.02.2012</v>
      </c>
    </row>
    <row r="4" ht="15">
      <c r="E4" s="58" t="str">
        <f>'Rally Startlist'!$F4</f>
        <v>Otepää</v>
      </c>
    </row>
    <row r="6" ht="15">
      <c r="A6" s="12" t="s">
        <v>26</v>
      </c>
    </row>
    <row r="7" spans="1:9" ht="12.75">
      <c r="A7" s="145" t="s">
        <v>21</v>
      </c>
      <c r="B7" s="146" t="s">
        <v>4</v>
      </c>
      <c r="C7" s="18" t="s">
        <v>5</v>
      </c>
      <c r="D7" s="147" t="s">
        <v>6</v>
      </c>
      <c r="E7" s="147" t="s">
        <v>9</v>
      </c>
      <c r="F7" s="18" t="s">
        <v>24</v>
      </c>
      <c r="G7" s="18" t="s">
        <v>25</v>
      </c>
      <c r="H7" s="148" t="s">
        <v>22</v>
      </c>
      <c r="I7" s="149" t="s">
        <v>23</v>
      </c>
    </row>
    <row r="8" spans="1:9" ht="15" customHeight="1" hidden="1">
      <c r="A8" s="150"/>
      <c r="B8" s="89"/>
      <c r="C8" s="90"/>
      <c r="D8" s="90"/>
      <c r="E8" s="90"/>
      <c r="F8" s="90"/>
      <c r="G8" s="90"/>
      <c r="H8" s="151"/>
      <c r="I8" s="152"/>
    </row>
    <row r="9" spans="1:9" ht="15" customHeight="1" hidden="1">
      <c r="A9" s="150"/>
      <c r="B9" s="89"/>
      <c r="C9" s="90"/>
      <c r="D9" s="90"/>
      <c r="E9" s="90"/>
      <c r="F9" s="90"/>
      <c r="G9" s="90"/>
      <c r="H9" s="151"/>
      <c r="I9" s="152"/>
    </row>
    <row r="10" spans="1:9" ht="15" customHeight="1">
      <c r="A10" s="225" t="s">
        <v>565</v>
      </c>
      <c r="B10" s="226" t="s">
        <v>43</v>
      </c>
      <c r="C10" s="227" t="s">
        <v>90</v>
      </c>
      <c r="D10" s="227" t="s">
        <v>180</v>
      </c>
      <c r="E10" s="227" t="s">
        <v>42</v>
      </c>
      <c r="F10" s="227" t="s">
        <v>566</v>
      </c>
      <c r="G10" s="227" t="s">
        <v>567</v>
      </c>
      <c r="H10" s="234" t="s">
        <v>563</v>
      </c>
      <c r="I10" s="235" t="s">
        <v>563</v>
      </c>
    </row>
    <row r="11" spans="1:9" ht="15" customHeight="1">
      <c r="A11" s="225" t="s">
        <v>412</v>
      </c>
      <c r="B11" s="226" t="s">
        <v>46</v>
      </c>
      <c r="C11" s="227" t="s">
        <v>100</v>
      </c>
      <c r="D11" s="227" t="s">
        <v>101</v>
      </c>
      <c r="E11" s="227" t="s">
        <v>51</v>
      </c>
      <c r="F11" s="227" t="s">
        <v>413</v>
      </c>
      <c r="G11" s="227" t="s">
        <v>414</v>
      </c>
      <c r="H11" s="234" t="s">
        <v>410</v>
      </c>
      <c r="I11" s="235" t="s">
        <v>410</v>
      </c>
    </row>
    <row r="12" spans="1:9" ht="15" customHeight="1">
      <c r="A12" s="225" t="s">
        <v>447</v>
      </c>
      <c r="B12" s="226" t="s">
        <v>46</v>
      </c>
      <c r="C12" s="227" t="s">
        <v>107</v>
      </c>
      <c r="D12" s="227" t="s">
        <v>108</v>
      </c>
      <c r="E12" s="227" t="s">
        <v>206</v>
      </c>
      <c r="F12" s="227" t="s">
        <v>413</v>
      </c>
      <c r="G12" s="227" t="s">
        <v>448</v>
      </c>
      <c r="H12" s="234" t="s">
        <v>449</v>
      </c>
      <c r="I12" s="235" t="s">
        <v>449</v>
      </c>
    </row>
    <row r="13" spans="1:9" ht="15" customHeight="1">
      <c r="A13" s="225" t="s">
        <v>443</v>
      </c>
      <c r="B13" s="226" t="s">
        <v>79</v>
      </c>
      <c r="C13" s="227" t="s">
        <v>226</v>
      </c>
      <c r="D13" s="227" t="s">
        <v>227</v>
      </c>
      <c r="E13" s="227" t="s">
        <v>230</v>
      </c>
      <c r="F13" s="227" t="s">
        <v>444</v>
      </c>
      <c r="G13" s="227" t="s">
        <v>445</v>
      </c>
      <c r="H13" s="234" t="s">
        <v>446</v>
      </c>
      <c r="I13" s="235"/>
    </row>
    <row r="14" spans="1:9" ht="15" customHeight="1">
      <c r="A14" s="230"/>
      <c r="B14" s="231"/>
      <c r="C14" s="232"/>
      <c r="D14" s="232"/>
      <c r="E14" s="232"/>
      <c r="F14" s="232" t="s">
        <v>568</v>
      </c>
      <c r="G14" s="232" t="s">
        <v>569</v>
      </c>
      <c r="H14" s="236" t="s">
        <v>570</v>
      </c>
      <c r="I14" s="237" t="s">
        <v>557</v>
      </c>
    </row>
    <row r="15" spans="1:9" ht="15" customHeight="1">
      <c r="A15" s="233" t="s">
        <v>667</v>
      </c>
      <c r="B15" s="228" t="s">
        <v>169</v>
      </c>
      <c r="C15" s="229" t="s">
        <v>232</v>
      </c>
      <c r="D15" s="229" t="s">
        <v>233</v>
      </c>
      <c r="E15" s="229" t="s">
        <v>235</v>
      </c>
      <c r="F15" s="229" t="s">
        <v>668</v>
      </c>
      <c r="G15" s="229" t="s">
        <v>669</v>
      </c>
      <c r="H15" s="238" t="s">
        <v>659</v>
      </c>
      <c r="I15" s="239" t="s">
        <v>659</v>
      </c>
    </row>
    <row r="16" spans="1:9" ht="15" customHeight="1">
      <c r="A16" s="150" t="s">
        <v>670</v>
      </c>
      <c r="B16" s="89" t="s">
        <v>40</v>
      </c>
      <c r="C16" s="90" t="s">
        <v>284</v>
      </c>
      <c r="D16" s="90" t="s">
        <v>285</v>
      </c>
      <c r="E16" s="90" t="s">
        <v>200</v>
      </c>
      <c r="F16" s="90" t="s">
        <v>671</v>
      </c>
      <c r="G16" s="90" t="s">
        <v>672</v>
      </c>
      <c r="H16" s="240" t="s">
        <v>621</v>
      </c>
      <c r="I16" s="241" t="s">
        <v>621</v>
      </c>
    </row>
  </sheetData>
  <printOptions/>
  <pageMargins left="0.787401574803149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11"/>
    <pageSetUpPr fitToPage="1"/>
  </sheetPr>
  <dimension ref="A1:J33"/>
  <sheetViews>
    <sheetView workbookViewId="0" topLeftCell="A1">
      <selection activeCell="A6" sqref="A6"/>
    </sheetView>
  </sheetViews>
  <sheetFormatPr defaultColWidth="9.140625" defaultRowHeight="12.75"/>
  <cols>
    <col min="1" max="1" width="33.00390625" style="3" customWidth="1"/>
    <col min="2" max="10" width="17.7109375" style="0" customWidth="1"/>
  </cols>
  <sheetData>
    <row r="1" spans="5:10" ht="15.75">
      <c r="E1" s="1"/>
      <c r="G1" s="58"/>
      <c r="H1" s="58"/>
      <c r="I1" s="58"/>
      <c r="J1" s="58"/>
    </row>
    <row r="2" spans="5:10" ht="15.75">
      <c r="E2" s="122" t="str">
        <f>'Rally Startlist'!$F2</f>
        <v>OTEPÄÄ WINTER RALLY 2012</v>
      </c>
      <c r="G2" s="1"/>
      <c r="H2" s="1"/>
      <c r="I2" s="1"/>
      <c r="J2" s="1"/>
    </row>
    <row r="3" spans="5:10" ht="15">
      <c r="E3" s="58" t="str">
        <f>'Rally Startlist'!$F3</f>
        <v>4.02.2012</v>
      </c>
      <c r="G3" s="58"/>
      <c r="H3" s="58"/>
      <c r="I3" s="58"/>
      <c r="J3" s="58"/>
    </row>
    <row r="4" spans="5:10" ht="15">
      <c r="E4" s="58" t="str">
        <f>'Rally Startlist'!$F4</f>
        <v>Otepää</v>
      </c>
      <c r="G4" s="58"/>
      <c r="H4" s="58"/>
      <c r="I4" s="58"/>
      <c r="J4" s="58"/>
    </row>
    <row r="6" spans="1:10" ht="15">
      <c r="A6" s="11" t="s">
        <v>34</v>
      </c>
      <c r="G6" s="125"/>
      <c r="H6" s="125"/>
      <c r="I6" s="125"/>
      <c r="J6" s="125" t="s">
        <v>709</v>
      </c>
    </row>
    <row r="7" spans="1:10" ht="12.75">
      <c r="A7" s="78" t="s">
        <v>27</v>
      </c>
      <c r="B7" s="17"/>
      <c r="C7" s="17"/>
      <c r="D7" s="17"/>
      <c r="E7" s="17"/>
      <c r="F7" s="17"/>
      <c r="G7" s="18"/>
      <c r="H7" s="18"/>
      <c r="I7" s="18"/>
      <c r="J7" s="18"/>
    </row>
    <row r="8" spans="1:10" ht="12.75">
      <c r="A8" s="79"/>
      <c r="B8" s="66" t="s">
        <v>54</v>
      </c>
      <c r="C8" s="65" t="s">
        <v>46</v>
      </c>
      <c r="D8" s="65" t="s">
        <v>38</v>
      </c>
      <c r="E8" s="65" t="s">
        <v>79</v>
      </c>
      <c r="F8" s="65" t="s">
        <v>71</v>
      </c>
      <c r="G8" s="66" t="s">
        <v>50</v>
      </c>
      <c r="H8" s="66" t="s">
        <v>43</v>
      </c>
      <c r="I8" s="66" t="s">
        <v>40</v>
      </c>
      <c r="J8" s="66" t="s">
        <v>169</v>
      </c>
    </row>
    <row r="9" spans="1:10" ht="12.75" customHeight="1">
      <c r="A9" s="87" t="s">
        <v>466</v>
      </c>
      <c r="B9" s="86" t="s">
        <v>350</v>
      </c>
      <c r="C9" s="75" t="s">
        <v>333</v>
      </c>
      <c r="D9" s="75" t="s">
        <v>299</v>
      </c>
      <c r="E9" s="75" t="s">
        <v>397</v>
      </c>
      <c r="F9" s="75" t="s">
        <v>427</v>
      </c>
      <c r="G9" s="75" t="s">
        <v>306</v>
      </c>
      <c r="H9" s="75" t="s">
        <v>292</v>
      </c>
      <c r="I9" s="75" t="s">
        <v>391</v>
      </c>
      <c r="J9" s="75" t="s">
        <v>415</v>
      </c>
    </row>
    <row r="10" spans="1:10" ht="12.75" customHeight="1">
      <c r="A10" s="84" t="s">
        <v>467</v>
      </c>
      <c r="B10" s="77" t="s">
        <v>468</v>
      </c>
      <c r="C10" s="77" t="s">
        <v>469</v>
      </c>
      <c r="D10" s="77" t="s">
        <v>470</v>
      </c>
      <c r="E10" s="77" t="s">
        <v>471</v>
      </c>
      <c r="F10" s="77" t="s">
        <v>472</v>
      </c>
      <c r="G10" s="77" t="s">
        <v>473</v>
      </c>
      <c r="H10" s="77" t="s">
        <v>474</v>
      </c>
      <c r="I10" s="77" t="s">
        <v>475</v>
      </c>
      <c r="J10" s="77" t="s">
        <v>476</v>
      </c>
    </row>
    <row r="11" spans="1:10" ht="12.75" customHeight="1">
      <c r="A11" s="85" t="s">
        <v>477</v>
      </c>
      <c r="B11" s="81" t="s">
        <v>478</v>
      </c>
      <c r="C11" s="81" t="s">
        <v>479</v>
      </c>
      <c r="D11" s="81" t="s">
        <v>480</v>
      </c>
      <c r="E11" s="81" t="s">
        <v>481</v>
      </c>
      <c r="F11" s="81" t="s">
        <v>482</v>
      </c>
      <c r="G11" s="81" t="s">
        <v>483</v>
      </c>
      <c r="H11" s="81" t="s">
        <v>484</v>
      </c>
      <c r="I11" s="81" t="s">
        <v>485</v>
      </c>
      <c r="J11" s="81" t="s">
        <v>486</v>
      </c>
    </row>
    <row r="12" spans="1:10" ht="12.75" customHeight="1">
      <c r="A12" s="87" t="s">
        <v>487</v>
      </c>
      <c r="B12" s="86" t="s">
        <v>351</v>
      </c>
      <c r="C12" s="75" t="s">
        <v>334</v>
      </c>
      <c r="D12" s="75" t="s">
        <v>300</v>
      </c>
      <c r="E12" s="75" t="s">
        <v>441</v>
      </c>
      <c r="F12" s="75" t="s">
        <v>428</v>
      </c>
      <c r="G12" s="75"/>
      <c r="H12" s="75" t="s">
        <v>293</v>
      </c>
      <c r="I12" s="75" t="s">
        <v>392</v>
      </c>
      <c r="J12" s="75" t="s">
        <v>416</v>
      </c>
    </row>
    <row r="13" spans="1:10" ht="12.75" customHeight="1">
      <c r="A13" s="84" t="s">
        <v>488</v>
      </c>
      <c r="B13" s="77" t="s">
        <v>489</v>
      </c>
      <c r="C13" s="77" t="s">
        <v>490</v>
      </c>
      <c r="D13" s="77" t="s">
        <v>491</v>
      </c>
      <c r="E13" s="77" t="s">
        <v>492</v>
      </c>
      <c r="F13" s="77" t="s">
        <v>493</v>
      </c>
      <c r="G13" s="77"/>
      <c r="H13" s="77" t="s">
        <v>494</v>
      </c>
      <c r="I13" s="77" t="s">
        <v>495</v>
      </c>
      <c r="J13" s="77" t="s">
        <v>496</v>
      </c>
    </row>
    <row r="14" spans="1:10" ht="12.75" customHeight="1">
      <c r="A14" s="85" t="s">
        <v>497</v>
      </c>
      <c r="B14" s="81" t="s">
        <v>478</v>
      </c>
      <c r="C14" s="81" t="s">
        <v>479</v>
      </c>
      <c r="D14" s="81" t="s">
        <v>480</v>
      </c>
      <c r="E14" s="81" t="s">
        <v>498</v>
      </c>
      <c r="F14" s="81" t="s">
        <v>482</v>
      </c>
      <c r="G14" s="81"/>
      <c r="H14" s="81" t="s">
        <v>484</v>
      </c>
      <c r="I14" s="81" t="s">
        <v>485</v>
      </c>
      <c r="J14" s="81" t="s">
        <v>486</v>
      </c>
    </row>
    <row r="15" spans="1:10" ht="12.75" customHeight="1">
      <c r="A15" s="87" t="s">
        <v>710</v>
      </c>
      <c r="B15" s="86" t="s">
        <v>516</v>
      </c>
      <c r="C15" s="75" t="s">
        <v>506</v>
      </c>
      <c r="D15" s="75" t="s">
        <v>508</v>
      </c>
      <c r="E15" s="75" t="s">
        <v>555</v>
      </c>
      <c r="F15" s="75" t="s">
        <v>553</v>
      </c>
      <c r="G15" s="75"/>
      <c r="H15" s="75" t="s">
        <v>510</v>
      </c>
      <c r="I15" s="75" t="s">
        <v>541</v>
      </c>
      <c r="J15" s="75" t="s">
        <v>545</v>
      </c>
    </row>
    <row r="16" spans="1:10" ht="12.75" customHeight="1">
      <c r="A16" s="84" t="s">
        <v>711</v>
      </c>
      <c r="B16" s="77" t="s">
        <v>712</v>
      </c>
      <c r="C16" s="77" t="s">
        <v>713</v>
      </c>
      <c r="D16" s="77" t="s">
        <v>714</v>
      </c>
      <c r="E16" s="77" t="s">
        <v>715</v>
      </c>
      <c r="F16" s="77" t="s">
        <v>716</v>
      </c>
      <c r="G16" s="77"/>
      <c r="H16" s="77" t="s">
        <v>717</v>
      </c>
      <c r="I16" s="77" t="s">
        <v>718</v>
      </c>
      <c r="J16" s="77" t="s">
        <v>719</v>
      </c>
    </row>
    <row r="17" spans="1:10" ht="12.75" customHeight="1">
      <c r="A17" s="85" t="s">
        <v>477</v>
      </c>
      <c r="B17" s="81" t="s">
        <v>478</v>
      </c>
      <c r="C17" s="81" t="s">
        <v>479</v>
      </c>
      <c r="D17" s="81" t="s">
        <v>480</v>
      </c>
      <c r="E17" s="81" t="s">
        <v>498</v>
      </c>
      <c r="F17" s="81" t="s">
        <v>482</v>
      </c>
      <c r="G17" s="81"/>
      <c r="H17" s="81" t="s">
        <v>720</v>
      </c>
      <c r="I17" s="81" t="s">
        <v>485</v>
      </c>
      <c r="J17" s="81" t="s">
        <v>721</v>
      </c>
    </row>
    <row r="18" spans="1:10" ht="12.75" customHeight="1">
      <c r="A18" s="87" t="s">
        <v>722</v>
      </c>
      <c r="B18" s="86" t="s">
        <v>517</v>
      </c>
      <c r="C18" s="75" t="s">
        <v>507</v>
      </c>
      <c r="D18" s="75" t="s">
        <v>509</v>
      </c>
      <c r="E18" s="75" t="s">
        <v>556</v>
      </c>
      <c r="F18" s="75" t="s">
        <v>554</v>
      </c>
      <c r="G18" s="75"/>
      <c r="H18" s="75" t="s">
        <v>511</v>
      </c>
      <c r="I18" s="75" t="s">
        <v>542</v>
      </c>
      <c r="J18" s="75" t="s">
        <v>546</v>
      </c>
    </row>
    <row r="19" spans="1:10" ht="12.75" customHeight="1">
      <c r="A19" s="84" t="s">
        <v>723</v>
      </c>
      <c r="B19" s="77" t="s">
        <v>724</v>
      </c>
      <c r="C19" s="77" t="s">
        <v>725</v>
      </c>
      <c r="D19" s="77" t="s">
        <v>726</v>
      </c>
      <c r="E19" s="77" t="s">
        <v>727</v>
      </c>
      <c r="F19" s="77" t="s">
        <v>728</v>
      </c>
      <c r="G19" s="77"/>
      <c r="H19" s="77" t="s">
        <v>729</v>
      </c>
      <c r="I19" s="77" t="s">
        <v>730</v>
      </c>
      <c r="J19" s="77" t="s">
        <v>731</v>
      </c>
    </row>
    <row r="20" spans="1:10" ht="12.75" customHeight="1">
      <c r="A20" s="85" t="s">
        <v>497</v>
      </c>
      <c r="B20" s="81" t="s">
        <v>478</v>
      </c>
      <c r="C20" s="81" t="s">
        <v>479</v>
      </c>
      <c r="D20" s="81" t="s">
        <v>480</v>
      </c>
      <c r="E20" s="81" t="s">
        <v>498</v>
      </c>
      <c r="F20" s="81" t="s">
        <v>482</v>
      </c>
      <c r="G20" s="81"/>
      <c r="H20" s="81" t="s">
        <v>720</v>
      </c>
      <c r="I20" s="81" t="s">
        <v>485</v>
      </c>
      <c r="J20" s="81" t="s">
        <v>721</v>
      </c>
    </row>
    <row r="21" spans="1:10" ht="12.75" customHeight="1">
      <c r="A21" s="83" t="s">
        <v>732</v>
      </c>
      <c r="B21" s="75" t="s">
        <v>589</v>
      </c>
      <c r="C21" s="75" t="s">
        <v>462</v>
      </c>
      <c r="D21" s="75" t="s">
        <v>575</v>
      </c>
      <c r="E21" s="75" t="s">
        <v>644</v>
      </c>
      <c r="F21" s="75" t="s">
        <v>664</v>
      </c>
      <c r="G21" s="75"/>
      <c r="H21" s="75" t="s">
        <v>652</v>
      </c>
      <c r="I21" s="75" t="s">
        <v>617</v>
      </c>
      <c r="J21" s="75" t="s">
        <v>623</v>
      </c>
    </row>
    <row r="22" spans="1:10" ht="12.75" customHeight="1">
      <c r="A22" s="84" t="s">
        <v>733</v>
      </c>
      <c r="B22" s="77" t="s">
        <v>734</v>
      </c>
      <c r="C22" s="77" t="s">
        <v>735</v>
      </c>
      <c r="D22" s="77" t="s">
        <v>736</v>
      </c>
      <c r="E22" s="77" t="s">
        <v>737</v>
      </c>
      <c r="F22" s="77" t="s">
        <v>738</v>
      </c>
      <c r="G22" s="77"/>
      <c r="H22" s="77" t="s">
        <v>739</v>
      </c>
      <c r="I22" s="77" t="s">
        <v>740</v>
      </c>
      <c r="J22" s="77" t="s">
        <v>741</v>
      </c>
    </row>
    <row r="23" spans="1:10" ht="12.75" customHeight="1">
      <c r="A23" s="84" t="s">
        <v>477</v>
      </c>
      <c r="B23" s="86" t="s">
        <v>478</v>
      </c>
      <c r="C23" s="81" t="s">
        <v>479</v>
      </c>
      <c r="D23" s="81" t="s">
        <v>480</v>
      </c>
      <c r="E23" s="81" t="s">
        <v>498</v>
      </c>
      <c r="F23" s="81" t="s">
        <v>482</v>
      </c>
      <c r="G23" s="81"/>
      <c r="H23" s="81" t="s">
        <v>484</v>
      </c>
      <c r="I23" s="81" t="s">
        <v>485</v>
      </c>
      <c r="J23" s="81" t="s">
        <v>721</v>
      </c>
    </row>
    <row r="24" spans="1:10" ht="12.75" customHeight="1">
      <c r="A24" s="83" t="s">
        <v>742</v>
      </c>
      <c r="B24" s="75" t="s">
        <v>590</v>
      </c>
      <c r="C24" s="75" t="s">
        <v>573</v>
      </c>
      <c r="D24" s="75" t="s">
        <v>576</v>
      </c>
      <c r="E24" s="75" t="s">
        <v>645</v>
      </c>
      <c r="F24" s="75" t="s">
        <v>673</v>
      </c>
      <c r="G24" s="75"/>
      <c r="H24" s="75" t="s">
        <v>653</v>
      </c>
      <c r="I24" s="75" t="s">
        <v>618</v>
      </c>
      <c r="J24" s="75" t="s">
        <v>624</v>
      </c>
    </row>
    <row r="25" spans="1:10" ht="12.75" customHeight="1">
      <c r="A25" s="84" t="s">
        <v>743</v>
      </c>
      <c r="B25" s="77" t="s">
        <v>744</v>
      </c>
      <c r="C25" s="77" t="s">
        <v>745</v>
      </c>
      <c r="D25" s="77" t="s">
        <v>746</v>
      </c>
      <c r="E25" s="77" t="s">
        <v>747</v>
      </c>
      <c r="F25" s="77" t="s">
        <v>748</v>
      </c>
      <c r="G25" s="77"/>
      <c r="H25" s="77" t="s">
        <v>749</v>
      </c>
      <c r="I25" s="77" t="s">
        <v>750</v>
      </c>
      <c r="J25" s="77" t="s">
        <v>751</v>
      </c>
    </row>
    <row r="26" spans="1:10" ht="12.75" customHeight="1">
      <c r="A26" s="85" t="s">
        <v>497</v>
      </c>
      <c r="B26" s="81" t="s">
        <v>478</v>
      </c>
      <c r="C26" s="81" t="s">
        <v>479</v>
      </c>
      <c r="D26" s="81" t="s">
        <v>480</v>
      </c>
      <c r="E26" s="81" t="s">
        <v>498</v>
      </c>
      <c r="F26" s="81" t="s">
        <v>482</v>
      </c>
      <c r="G26" s="81"/>
      <c r="H26" s="81" t="s">
        <v>484</v>
      </c>
      <c r="I26" s="81" t="s">
        <v>485</v>
      </c>
      <c r="J26" s="81" t="s">
        <v>721</v>
      </c>
    </row>
    <row r="27" spans="1:10" ht="12.75">
      <c r="A27" s="115"/>
      <c r="B27" s="76"/>
      <c r="C27" s="76"/>
      <c r="D27" s="76"/>
      <c r="E27" s="76"/>
      <c r="F27" s="76"/>
      <c r="G27" s="76"/>
      <c r="H27" s="76"/>
      <c r="I27" s="76"/>
      <c r="J27" s="76"/>
    </row>
    <row r="28" spans="1:10" ht="12.75">
      <c r="A28" s="126" t="s">
        <v>752</v>
      </c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2.75">
      <c r="A29" s="80"/>
      <c r="B29" s="76"/>
      <c r="C29" s="76"/>
      <c r="D29" s="76"/>
      <c r="E29" s="76"/>
      <c r="F29" s="76"/>
      <c r="G29" s="76"/>
      <c r="H29" s="76"/>
      <c r="I29" s="76"/>
      <c r="J29" s="76"/>
    </row>
    <row r="30" spans="1:10" ht="12.75">
      <c r="A30" s="80"/>
      <c r="B30" s="76"/>
      <c r="C30" s="76"/>
      <c r="D30" s="76"/>
      <c r="E30" s="76"/>
      <c r="F30" s="76"/>
      <c r="G30" s="76"/>
      <c r="H30" s="76"/>
      <c r="I30" s="76"/>
      <c r="J30" s="76"/>
    </row>
    <row r="31" spans="1:10" ht="12.75">
      <c r="A31" s="80"/>
      <c r="B31" s="76"/>
      <c r="C31" s="76"/>
      <c r="D31" s="76"/>
      <c r="E31" s="76"/>
      <c r="F31" s="76"/>
      <c r="G31" s="76"/>
      <c r="H31" s="76"/>
      <c r="I31" s="76"/>
      <c r="J31" s="76"/>
    </row>
    <row r="32" spans="1:10" ht="12.75">
      <c r="A32" s="80"/>
      <c r="B32" s="76"/>
      <c r="C32" s="76"/>
      <c r="D32" s="76"/>
      <c r="E32" s="76"/>
      <c r="F32" s="76"/>
      <c r="G32" s="76"/>
      <c r="H32" s="76"/>
      <c r="I32" s="76"/>
      <c r="J32" s="76"/>
    </row>
    <row r="33" spans="1:10" ht="12.75">
      <c r="A33" s="80"/>
      <c r="B33" s="76"/>
      <c r="C33" s="76"/>
      <c r="D33" s="76"/>
      <c r="E33" s="76"/>
      <c r="F33" s="76"/>
      <c r="G33" s="76"/>
      <c r="H33" s="76"/>
      <c r="I33" s="76"/>
      <c r="J33" s="76"/>
    </row>
  </sheetData>
  <printOptions horizontalCentered="1"/>
  <pageMargins left="0" right="0" top="0" bottom="0" header="0" footer="0"/>
  <pageSetup fitToHeight="1" fitToWidth="1" horizontalDpi="360" verticalDpi="36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11"/>
  </sheetPr>
  <dimension ref="C1:F18"/>
  <sheetViews>
    <sheetView workbookViewId="0" topLeftCell="A1">
      <selection activeCell="C8" sqref="C8"/>
    </sheetView>
  </sheetViews>
  <sheetFormatPr defaultColWidth="9.140625" defaultRowHeight="12.75"/>
  <cols>
    <col min="1" max="1" width="12.00390625" style="0" bestFit="1" customWidth="1"/>
    <col min="2" max="2" width="0.42578125" style="0" customWidth="1"/>
    <col min="3" max="3" width="12.57421875" style="0" customWidth="1"/>
    <col min="4" max="4" width="0.5625" style="0" customWidth="1"/>
    <col min="5" max="5" width="12.00390625" style="0" customWidth="1"/>
    <col min="6" max="6" width="12.421875" style="0" customWidth="1"/>
    <col min="7" max="7" width="4.8515625" style="0" customWidth="1"/>
  </cols>
  <sheetData>
    <row r="1" ht="15.75">
      <c r="D1" s="1">
        <f>'Rally Startlist'!$F1</f>
        <v>0</v>
      </c>
    </row>
    <row r="2" ht="15">
      <c r="D2" s="122" t="str">
        <f>'Rally Startlist'!$F2</f>
        <v>OTEPÄÄ WINTER RALLY 2012</v>
      </c>
    </row>
    <row r="3" ht="15">
      <c r="D3" s="58" t="str">
        <f>'Rally Startlist'!$F3</f>
        <v>4.02.2012</v>
      </c>
    </row>
    <row r="4" ht="15">
      <c r="D4" s="58" t="str">
        <f>'Rally Startlist'!$F4</f>
        <v>Otepää</v>
      </c>
    </row>
    <row r="6" spans="5:6" ht="12.75">
      <c r="E6" s="117"/>
      <c r="F6" s="118"/>
    </row>
    <row r="7" spans="5:6" ht="12.75">
      <c r="E7" s="118"/>
      <c r="F7" s="118"/>
    </row>
    <row r="8" spans="3:6" ht="12.75">
      <c r="C8" s="62" t="s">
        <v>28</v>
      </c>
      <c r="D8" s="63"/>
      <c r="E8" s="64" t="s">
        <v>35</v>
      </c>
      <c r="F8" s="119"/>
    </row>
    <row r="9" spans="3:6" ht="19.5" customHeight="1">
      <c r="C9" s="113" t="s">
        <v>54</v>
      </c>
      <c r="D9" s="59"/>
      <c r="E9" s="121">
        <v>3</v>
      </c>
      <c r="F9" s="120"/>
    </row>
    <row r="10" spans="3:6" ht="19.5" customHeight="1">
      <c r="C10" s="113" t="s">
        <v>46</v>
      </c>
      <c r="D10" s="59"/>
      <c r="E10" s="121">
        <v>7</v>
      </c>
      <c r="F10" s="120"/>
    </row>
    <row r="11" spans="3:6" ht="19.5" customHeight="1">
      <c r="C11" s="113" t="s">
        <v>38</v>
      </c>
      <c r="D11" s="59"/>
      <c r="E11" s="121">
        <v>5</v>
      </c>
      <c r="F11" s="120"/>
    </row>
    <row r="12" spans="3:6" ht="19.5" customHeight="1">
      <c r="C12" s="113" t="s">
        <v>79</v>
      </c>
      <c r="D12" s="59"/>
      <c r="E12" s="121">
        <v>2</v>
      </c>
      <c r="F12" s="120"/>
    </row>
    <row r="13" spans="3:6" ht="19.5" customHeight="1">
      <c r="C13" s="113" t="s">
        <v>71</v>
      </c>
      <c r="D13" s="59"/>
      <c r="E13" s="121">
        <v>1</v>
      </c>
      <c r="F13" s="120"/>
    </row>
    <row r="14" spans="3:6" ht="19.5" customHeight="1">
      <c r="C14" s="113" t="s">
        <v>50</v>
      </c>
      <c r="D14" s="59"/>
      <c r="E14" s="121">
        <v>1</v>
      </c>
      <c r="F14" s="120"/>
    </row>
    <row r="15" spans="3:6" ht="19.5" customHeight="1">
      <c r="C15" s="113" t="s">
        <v>43</v>
      </c>
      <c r="D15" s="59"/>
      <c r="E15" s="121">
        <v>5</v>
      </c>
      <c r="F15" s="120"/>
    </row>
    <row r="16" spans="3:6" ht="19.5" customHeight="1">
      <c r="C16" s="113" t="s">
        <v>40</v>
      </c>
      <c r="D16" s="59"/>
      <c r="E16" s="121">
        <v>1</v>
      </c>
      <c r="F16" s="116"/>
    </row>
    <row r="17" spans="3:6" ht="19.5" customHeight="1">
      <c r="C17" s="113" t="s">
        <v>169</v>
      </c>
      <c r="D17" s="59"/>
      <c r="E17" s="121">
        <v>2</v>
      </c>
      <c r="F17" s="120"/>
    </row>
    <row r="18" spans="3:5" ht="19.5" customHeight="1">
      <c r="C18" s="60" t="s">
        <v>29</v>
      </c>
      <c r="D18" s="59"/>
      <c r="E18" s="61">
        <f>SUM(E9:E17)</f>
        <v>27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printOptions/>
  <pageMargins left="1.7" right="0.15748031496062992" top="0.63" bottom="0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Tarvo</cp:lastModifiedBy>
  <cp:lastPrinted>2012-02-04T15:20:02Z</cp:lastPrinted>
  <dcterms:created xsi:type="dcterms:W3CDTF">2004-09-28T13:23:33Z</dcterms:created>
  <dcterms:modified xsi:type="dcterms:W3CDTF">2012-02-05T09:41:37Z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-1927795543</vt:i4>
  </property>
  <property fmtid="{D5CDD505-2E9C-101B-9397-08002B2CF9AE}" pid="3" name="_NewReviewCycle">
    <vt:lpwstr/>
  </property>
  <property fmtid="{D5CDD505-2E9C-101B-9397-08002B2CF9AE}" pid="4" name="_EmailSubject">
    <vt:lpwstr>Sprindi aretus</vt:lpwstr>
  </property>
  <property fmtid="{D5CDD505-2E9C-101B-9397-08002B2CF9AE}" pid="5" name="_AuthorEmail">
    <vt:lpwstr>tarvo.tamm@swedbank.ee</vt:lpwstr>
  </property>
  <property fmtid="{D5CDD505-2E9C-101B-9397-08002B2CF9AE}" pid="6" name="_AuthorEmailDisplayName">
    <vt:lpwstr>Tarvo Tamm</vt:lpwstr>
  </property>
  <property fmtid="{D5CDD505-2E9C-101B-9397-08002B2CF9AE}" pid="7" name="_ReviewingToolsShownOnce">
    <vt:lpwstr/>
  </property>
</Properties>
</file>