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68" activeTab="3"/>
  </bookViews>
  <sheets>
    <sheet name="Startlist" sheetId="1" r:id="rId1"/>
    <sheet name="Start 2. Day" sheetId="2" r:id="rId2"/>
    <sheet name="Results 1. Day" sheetId="3" r:id="rId3"/>
    <sheet name="Results" sheetId="4" r:id="rId4"/>
    <sheet name="Teams" sheetId="5" r:id="rId5"/>
    <sheet name="Winners" sheetId="6" r:id="rId6"/>
    <sheet name="Retired" sheetId="7" r:id="rId7"/>
    <sheet name="Penalt" sheetId="8" r:id="rId8"/>
    <sheet name="Speed" sheetId="9" r:id="rId9"/>
    <sheet name="Classes" sheetId="10" r:id="rId10"/>
    <sheet name="Overall result" sheetId="11" r:id="rId11"/>
    <sheet name="EE Champ" sheetId="12" r:id="rId12"/>
    <sheet name="EE Champ Powerstage" sheetId="13" r:id="rId13"/>
    <sheet name="EE Juniors" sheetId="14" r:id="rId14"/>
    <sheet name="EE Jun Stages" sheetId="15" r:id="rId15"/>
    <sheet name="EE Michelin" sheetId="16" r:id="rId16"/>
    <sheet name="Class lookups" sheetId="17" r:id="rId17"/>
  </sheets>
  <definedNames>
    <definedName name="_xlnm._FilterDatabase" localSheetId="11" hidden="1">'EE Champ'!$A$7:$I$104</definedName>
    <definedName name="_xlnm._FilterDatabase" localSheetId="12" hidden="1">'EE Champ Powerstage'!$A$7:$I$72</definedName>
    <definedName name="_xlnm._FilterDatabase" localSheetId="10" hidden="1">'Overall result'!$A$7:$H$7</definedName>
    <definedName name="_xlnm._FilterDatabase" localSheetId="0" hidden="1">'Startlist'!$A$9:$I$156</definedName>
    <definedName name="EXCKLASS" localSheetId="9">'Classes'!$C$8:$F$18</definedName>
    <definedName name="EXCLINA" localSheetId="2">'Results 1. Day'!$A$8:$I$167</definedName>
    <definedName name="EXCPENAL" localSheetId="7">'Penalt'!$A$9:$J$19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'Retired'!$A$10:$H$69</definedName>
    <definedName name="EXCSTART" localSheetId="11">'EE Champ'!$A$8:$J$73</definedName>
    <definedName name="EXCSTART" localSheetId="12">'EE Champ Powerstage'!$A$8:$J$72</definedName>
    <definedName name="EXCSTART" localSheetId="13">'EE Juniors'!$A$8:$I$14</definedName>
    <definedName name="EXCSTART" localSheetId="15">'EE Michelin'!$A$8:$I$9</definedName>
    <definedName name="EXCSTART" localSheetId="10">'Overall result'!$A$8:$I$78</definedName>
    <definedName name="EXCSTART" localSheetId="1">'Start 2. Day'!$A$10:$J$145</definedName>
    <definedName name="EXCSTART" localSheetId="0">'Startlist'!$A$10:$I$156</definedName>
    <definedName name="GGG" localSheetId="14">'EE Jun Stages'!#REF!</definedName>
    <definedName name="GGG" localSheetId="3">'Results'!$A$8:$P$301</definedName>
    <definedName name="GGG" localSheetId="2">'Results 1. Day'!$A$8:$D$163</definedName>
    <definedName name="GGG_1" localSheetId="2">'Results 1. Day'!$A$8:$I$301</definedName>
    <definedName name="_xlnm.Print_Area" localSheetId="9">'Classes'!$B$1:$F$20</definedName>
    <definedName name="_xlnm.Print_Area" localSheetId="11">'EE Champ'!$A$1:$I$74</definedName>
    <definedName name="_xlnm.Print_Area" localSheetId="12">'EE Champ Powerstage'!$A$1:$I$41</definedName>
    <definedName name="_xlnm.Print_Area" localSheetId="13">'EE Juniors'!$A$1:$H$16</definedName>
    <definedName name="_xlnm.Print_Area" localSheetId="15">'EE Michelin'!$A$1:$H$9</definedName>
    <definedName name="_xlnm.Print_Area" localSheetId="10">'Overall result'!$A$1:$H$78</definedName>
    <definedName name="_xlnm.Print_Area" localSheetId="7">'Penalt'!$A$1:$I$19</definedName>
    <definedName name="_xlnm.Print_Area" localSheetId="3">'Results'!$A$1:$O$301</definedName>
    <definedName name="_xlnm.Print_Area" localSheetId="2">'Results 1. Day'!$A$1:$H$301</definedName>
    <definedName name="_xlnm.Print_Area" localSheetId="6">'Retired'!$A$1:$G$69</definedName>
    <definedName name="_xlnm.Print_Area" localSheetId="8">'Speed'!$A$1:$L$43</definedName>
    <definedName name="_xlnm.Print_Area" localSheetId="1">'Start 2. Day'!$A$3:$I$145</definedName>
    <definedName name="_xlnm.Print_Area" localSheetId="0">'Startlist'!$A$3:$I$156</definedName>
    <definedName name="_xlnm.Print_Area" localSheetId="4">'Teams'!$A$1:$H$59</definedName>
    <definedName name="_xlnm.Print_Area" localSheetId="5">'Winners'!$A$1:$I$73</definedName>
  </definedNames>
  <calcPr fullCalcOnLoad="1"/>
</workbook>
</file>

<file path=xl/sharedStrings.xml><?xml version="1.0" encoding="utf-8"?>
<sst xmlns="http://schemas.openxmlformats.org/spreadsheetml/2006/main" count="8957" uniqueCount="3963">
  <si>
    <t>Truu/Jürgens</t>
  </si>
  <si>
    <t>East/Jōeäär</t>
  </si>
  <si>
    <t>Goldberg/Lääne</t>
  </si>
  <si>
    <t>Jelle/Tali</t>
  </si>
  <si>
    <t>Tatrik/ōlli</t>
  </si>
  <si>
    <t>Franke/Sivous</t>
  </si>
  <si>
    <t>Larionov/Petrikaite</t>
  </si>
  <si>
    <t>Trave/Sooäär</t>
  </si>
  <si>
    <t>Vilbiks/Siivelt</t>
  </si>
  <si>
    <t>Aronov/Maksimov</t>
  </si>
  <si>
    <t>Kasim/Neiksans</t>
  </si>
  <si>
    <t>Madissoo/Pender</t>
  </si>
  <si>
    <t>Mättik/Maslenikov</t>
  </si>
  <si>
    <t>Mättik/Len</t>
  </si>
  <si>
    <t>Pōlluäär/Kostikov</t>
  </si>
  <si>
    <t>Sillaste/Liimann</t>
  </si>
  <si>
    <t>Elevant/Piir</t>
  </si>
  <si>
    <t>Salmu/Kask</t>
  </si>
  <si>
    <t>Niinemets/Prems</t>
  </si>
  <si>
    <t>Repp/Ojaveer</t>
  </si>
  <si>
    <t>Tuberik/Taevas</t>
  </si>
  <si>
    <t>Silt/Loel</t>
  </si>
  <si>
    <t>Kristall/Nipernado</t>
  </si>
  <si>
    <t>Vilu/Markson</t>
  </si>
  <si>
    <t>Laadre/Pilden</t>
  </si>
  <si>
    <t xml:space="preserve">  11/1</t>
  </si>
  <si>
    <t xml:space="preserve"> 3.48,3</t>
  </si>
  <si>
    <t xml:space="preserve"> 2.38,3</t>
  </si>
  <si>
    <t xml:space="preserve"> 4.00,0</t>
  </si>
  <si>
    <t>10.26,6</t>
  </si>
  <si>
    <t xml:space="preserve">  11/4</t>
  </si>
  <si>
    <t>+ 0.31,6</t>
  </si>
  <si>
    <t xml:space="preserve"> 10/2</t>
  </si>
  <si>
    <t xml:space="preserve"> 3.50,2</t>
  </si>
  <si>
    <t xml:space="preserve"> 2.43,1</t>
  </si>
  <si>
    <t xml:space="preserve"> 3.58,3</t>
  </si>
  <si>
    <t>10.31,6</t>
  </si>
  <si>
    <t xml:space="preserve">  10/2</t>
  </si>
  <si>
    <t xml:space="preserve">  18/3</t>
  </si>
  <si>
    <t>+ 0.36,6</t>
  </si>
  <si>
    <t xml:space="preserve"> 11/5</t>
  </si>
  <si>
    <t xml:space="preserve"> 2.42,2</t>
  </si>
  <si>
    <t xml:space="preserve"> 4.00,2</t>
  </si>
  <si>
    <t>10.33,1</t>
  </si>
  <si>
    <t xml:space="preserve">  11/5</t>
  </si>
  <si>
    <t xml:space="preserve">  12/5</t>
  </si>
  <si>
    <t>+ 0.38,1</t>
  </si>
  <si>
    <t xml:space="preserve"> 12/6</t>
  </si>
  <si>
    <t xml:space="preserve">  12/6</t>
  </si>
  <si>
    <t xml:space="preserve">  14/7</t>
  </si>
  <si>
    <t xml:space="preserve"> 13/1</t>
  </si>
  <si>
    <t xml:space="preserve"> 3.53,5</t>
  </si>
  <si>
    <t xml:space="preserve"> 2.38,2</t>
  </si>
  <si>
    <t xml:space="preserve"> 4.02,2</t>
  </si>
  <si>
    <t>10.33,9</t>
  </si>
  <si>
    <t xml:space="preserve">  14/1</t>
  </si>
  <si>
    <t xml:space="preserve">  16/2</t>
  </si>
  <si>
    <t>+ 0.38,9</t>
  </si>
  <si>
    <t xml:space="preserve"> 14/5</t>
  </si>
  <si>
    <t xml:space="preserve"> 15/2</t>
  </si>
  <si>
    <t xml:space="preserve"> 3.53,8</t>
  </si>
  <si>
    <t xml:space="preserve"> 2.41,4</t>
  </si>
  <si>
    <t xml:space="preserve"> 4.01,2</t>
  </si>
  <si>
    <t>10.36,4</t>
  </si>
  <si>
    <t xml:space="preserve">  15/2</t>
  </si>
  <si>
    <t xml:space="preserve">  15/1</t>
  </si>
  <si>
    <t>+ 0.41,4</t>
  </si>
  <si>
    <t xml:space="preserve"> 16/7</t>
  </si>
  <si>
    <t xml:space="preserve"> 3.58,5</t>
  </si>
  <si>
    <t xml:space="preserve"> 2.41,8</t>
  </si>
  <si>
    <t>10.40,5</t>
  </si>
  <si>
    <t>+ 0.45,5</t>
  </si>
  <si>
    <t xml:space="preserve"> 17/3</t>
  </si>
  <si>
    <t xml:space="preserve"> 3.53,4</t>
  </si>
  <si>
    <t xml:space="preserve"> 2.42,7</t>
  </si>
  <si>
    <t>10.42,4</t>
  </si>
  <si>
    <t xml:space="preserve">  13/3</t>
  </si>
  <si>
    <t xml:space="preserve">  17/2</t>
  </si>
  <si>
    <t>+ 0.47,4</t>
  </si>
  <si>
    <t xml:space="preserve"> 3.58,8</t>
  </si>
  <si>
    <t xml:space="preserve"> 2.39,2</t>
  </si>
  <si>
    <t xml:space="preserve"> 4.07,2</t>
  </si>
  <si>
    <t>10.45,2</t>
  </si>
  <si>
    <t xml:space="preserve">  17/3</t>
  </si>
  <si>
    <t xml:space="preserve">  12/2</t>
  </si>
  <si>
    <t>+ 0.50,2</t>
  </si>
  <si>
    <t xml:space="preserve"> 4.03,1</t>
  </si>
  <si>
    <t xml:space="preserve"> 2.44,3</t>
  </si>
  <si>
    <t xml:space="preserve"> 4.05,0</t>
  </si>
  <si>
    <t>10.52,4</t>
  </si>
  <si>
    <t>+ 0.57,4</t>
  </si>
  <si>
    <t xml:space="preserve"> 2.47,8</t>
  </si>
  <si>
    <t xml:space="preserve"> 4.13,8</t>
  </si>
  <si>
    <t>11.04,7</t>
  </si>
  <si>
    <t>+ 1.09,7</t>
  </si>
  <si>
    <t xml:space="preserve"> 4.05,3</t>
  </si>
  <si>
    <t xml:space="preserve"> 2.55,5</t>
  </si>
  <si>
    <t xml:space="preserve"> 4.12,1</t>
  </si>
  <si>
    <t>11.12,9</t>
  </si>
  <si>
    <t>+ 1.17,9</t>
  </si>
  <si>
    <t xml:space="preserve"> 4.08,4</t>
  </si>
  <si>
    <t xml:space="preserve"> 2.51,9</t>
  </si>
  <si>
    <t xml:space="preserve"> 4.16,7</t>
  </si>
  <si>
    <t>11.17,0</t>
  </si>
  <si>
    <t>+ 1.22,0</t>
  </si>
  <si>
    <t xml:space="preserve"> 4.00,8</t>
  </si>
  <si>
    <t xml:space="preserve"> 3.00,2</t>
  </si>
  <si>
    <t xml:space="preserve"> 4.21,9</t>
  </si>
  <si>
    <t>11.22,9</t>
  </si>
  <si>
    <t>+ 1.27,9</t>
  </si>
  <si>
    <t xml:space="preserve">  20/7</t>
  </si>
  <si>
    <t xml:space="preserve">  16/3</t>
  </si>
  <si>
    <t xml:space="preserve">  14/4</t>
  </si>
  <si>
    <t xml:space="preserve">  21/2</t>
  </si>
  <si>
    <t xml:space="preserve"> 18/1</t>
  </si>
  <si>
    <t xml:space="preserve"> 3.58,6</t>
  </si>
  <si>
    <t xml:space="preserve"> 2.40,5</t>
  </si>
  <si>
    <t>10.44,1</t>
  </si>
  <si>
    <t xml:space="preserve">  18/1</t>
  </si>
  <si>
    <t>+ 0.49,1</t>
  </si>
  <si>
    <t xml:space="preserve"> 19/3</t>
  </si>
  <si>
    <t xml:space="preserve">  21/4</t>
  </si>
  <si>
    <t xml:space="preserve"> 3.51,5</t>
  </si>
  <si>
    <t xml:space="preserve"> 2.53,8</t>
  </si>
  <si>
    <t xml:space="preserve"> 4.02,1</t>
  </si>
  <si>
    <t>10.47,4</t>
  </si>
  <si>
    <t>+ 0.52,4</t>
  </si>
  <si>
    <t xml:space="preserve"> 4.00,3</t>
  </si>
  <si>
    <t xml:space="preserve"> 2.39,5</t>
  </si>
  <si>
    <t xml:space="preserve"> 4.09,9</t>
  </si>
  <si>
    <t>10.49,7</t>
  </si>
  <si>
    <t xml:space="preserve">  13/1</t>
  </si>
  <si>
    <t>+ 0.54,7</t>
  </si>
  <si>
    <t xml:space="preserve">  25/4</t>
  </si>
  <si>
    <t xml:space="preserve"> 4.01,3</t>
  </si>
  <si>
    <t xml:space="preserve"> 4.11,2</t>
  </si>
  <si>
    <t>10.55,2</t>
  </si>
  <si>
    <t xml:space="preserve">  22/2</t>
  </si>
  <si>
    <t>+ 1.00,2</t>
  </si>
  <si>
    <t xml:space="preserve"> 24/5</t>
  </si>
  <si>
    <t xml:space="preserve"> 4.03,7</t>
  </si>
  <si>
    <t xml:space="preserve"> 2.42,8</t>
  </si>
  <si>
    <t xml:space="preserve"> 4.10,9</t>
  </si>
  <si>
    <t>10.57,4</t>
  </si>
  <si>
    <t>+ 1.02,4</t>
  </si>
  <si>
    <t xml:space="preserve"> 4.03,8</t>
  </si>
  <si>
    <t xml:space="preserve"> 2.45,0</t>
  </si>
  <si>
    <t xml:space="preserve"> 4.11,8</t>
  </si>
  <si>
    <t>11.00,6</t>
  </si>
  <si>
    <t>+ 1.05,6</t>
  </si>
  <si>
    <t xml:space="preserve"> 4.05,9</t>
  </si>
  <si>
    <t xml:space="preserve"> 2.41,9</t>
  </si>
  <si>
    <t xml:space="preserve"> 4.13,2</t>
  </si>
  <si>
    <t>11.01,0</t>
  </si>
  <si>
    <t>+ 1.06,0</t>
  </si>
  <si>
    <t xml:space="preserve">  30/6</t>
  </si>
  <si>
    <t xml:space="preserve"> 4.06,2</t>
  </si>
  <si>
    <t xml:space="preserve"> 2.46,4</t>
  </si>
  <si>
    <t xml:space="preserve"> 4.15,1</t>
  </si>
  <si>
    <t>11.07,7</t>
  </si>
  <si>
    <t xml:space="preserve">  32/5</t>
  </si>
  <si>
    <t>+ 1.12,7</t>
  </si>
  <si>
    <t xml:space="preserve"> 4.09,3</t>
  </si>
  <si>
    <t xml:space="preserve"> 2.45,1</t>
  </si>
  <si>
    <t xml:space="preserve"> 4.15,5</t>
  </si>
  <si>
    <t>11.09,9</t>
  </si>
  <si>
    <t xml:space="preserve">  27/5</t>
  </si>
  <si>
    <t>+ 1.14,9</t>
  </si>
  <si>
    <t xml:space="preserve"> 4.22,8</t>
  </si>
  <si>
    <t xml:space="preserve"> 2.41,5</t>
  </si>
  <si>
    <t xml:space="preserve"> 4.09,2</t>
  </si>
  <si>
    <t>11.13,5</t>
  </si>
  <si>
    <t>+ 1.18,5</t>
  </si>
  <si>
    <t xml:space="preserve"> 4.08,0</t>
  </si>
  <si>
    <t xml:space="preserve"> 2.53,0</t>
  </si>
  <si>
    <t xml:space="preserve"> 4.12,9</t>
  </si>
  <si>
    <t>11.13,9</t>
  </si>
  <si>
    <t>+ 1.18,9</t>
  </si>
  <si>
    <t xml:space="preserve"> 33/7</t>
  </si>
  <si>
    <t xml:space="preserve"> 4.05,7</t>
  </si>
  <si>
    <t xml:space="preserve"> 2.50,7</t>
  </si>
  <si>
    <t xml:space="preserve"> 4.22,2</t>
  </si>
  <si>
    <t>11.18,6</t>
  </si>
  <si>
    <t xml:space="preserve">  38/7</t>
  </si>
  <si>
    <t>+ 1.23,6</t>
  </si>
  <si>
    <t xml:space="preserve"> 4.07,7</t>
  </si>
  <si>
    <t xml:space="preserve"> 2.57,1</t>
  </si>
  <si>
    <t xml:space="preserve"> 4.16,3</t>
  </si>
  <si>
    <t>11.21,1</t>
  </si>
  <si>
    <t xml:space="preserve">  34/3</t>
  </si>
  <si>
    <t>+ 1.26,1</t>
  </si>
  <si>
    <t xml:space="preserve">  39/6</t>
  </si>
  <si>
    <t xml:space="preserve">  37/6</t>
  </si>
  <si>
    <t xml:space="preserve"> 4.15,2</t>
  </si>
  <si>
    <t xml:space="preserve"> 3.02,1</t>
  </si>
  <si>
    <t xml:space="preserve"> 4.14,6</t>
  </si>
  <si>
    <t>11.31,9</t>
  </si>
  <si>
    <t>+ 1.36,9</t>
  </si>
  <si>
    <t xml:space="preserve"> 4.10,4</t>
  </si>
  <si>
    <t xml:space="preserve"> 2.58,8</t>
  </si>
  <si>
    <t xml:space="preserve"> 4.26,4</t>
  </si>
  <si>
    <t>11.35,6</t>
  </si>
  <si>
    <t xml:space="preserve">  38/1</t>
  </si>
  <si>
    <t>+ 1.40,6</t>
  </si>
  <si>
    <t xml:space="preserve"> 4.20,9</t>
  </si>
  <si>
    <t xml:space="preserve"> 2.58,1</t>
  </si>
  <si>
    <t xml:space="preserve"> 4.21,7</t>
  </si>
  <si>
    <t>11.40,7</t>
  </si>
  <si>
    <t xml:space="preserve">  39/8</t>
  </si>
  <si>
    <t>+ 1.45,7</t>
  </si>
  <si>
    <t xml:space="preserve"> 4.16,9</t>
  </si>
  <si>
    <t xml:space="preserve"> 2.58,3</t>
  </si>
  <si>
    <t xml:space="preserve"> 4.27,9</t>
  </si>
  <si>
    <t>11.43,1</t>
  </si>
  <si>
    <t>+ 1.48,1</t>
  </si>
  <si>
    <t xml:space="preserve">  22/4</t>
  </si>
  <si>
    <t xml:space="preserve">  48/9</t>
  </si>
  <si>
    <t xml:space="preserve"> 3.58,1</t>
  </si>
  <si>
    <t xml:space="preserve"> 4.05,1</t>
  </si>
  <si>
    <t>10.48,3</t>
  </si>
  <si>
    <t xml:space="preserve">  20/6</t>
  </si>
  <si>
    <t>+ 0.53,3</t>
  </si>
  <si>
    <t xml:space="preserve"> 3.57,0</t>
  </si>
  <si>
    <t xml:space="preserve"> 2.47,3</t>
  </si>
  <si>
    <t xml:space="preserve"> 4.07,9</t>
  </si>
  <si>
    <t>10.52,2</t>
  </si>
  <si>
    <t xml:space="preserve">  17/5</t>
  </si>
  <si>
    <t xml:space="preserve">  23/5</t>
  </si>
  <si>
    <t>+ 0.57,2</t>
  </si>
  <si>
    <t xml:space="preserve">  29/3</t>
  </si>
  <si>
    <t xml:space="preserve">  28/7</t>
  </si>
  <si>
    <t xml:space="preserve"> 4.03,6</t>
  </si>
  <si>
    <t xml:space="preserve"> 2.44,1</t>
  </si>
  <si>
    <t xml:space="preserve"> 4.12,2</t>
  </si>
  <si>
    <t>10.59,9</t>
  </si>
  <si>
    <t xml:space="preserve">  30/3</t>
  </si>
  <si>
    <t>+ 1.04,9</t>
  </si>
  <si>
    <t xml:space="preserve"> 4.03,2</t>
  </si>
  <si>
    <t xml:space="preserve"> 2.44,0</t>
  </si>
  <si>
    <t xml:space="preserve"> 4.15,0</t>
  </si>
  <si>
    <t>11.02,2</t>
  </si>
  <si>
    <t>+ 1.07,2</t>
  </si>
  <si>
    <t xml:space="preserve"> 4.04,3</t>
  </si>
  <si>
    <t xml:space="preserve"> 2.50,8</t>
  </si>
  <si>
    <t xml:space="preserve"> 4.10,1</t>
  </si>
  <si>
    <t>11.05,2</t>
  </si>
  <si>
    <t xml:space="preserve">  34/8</t>
  </si>
  <si>
    <t xml:space="preserve">  27/7</t>
  </si>
  <si>
    <t>+ 1.10,2</t>
  </si>
  <si>
    <t xml:space="preserve"> 4.02,9</t>
  </si>
  <si>
    <t xml:space="preserve"> 2.49,3</t>
  </si>
  <si>
    <t xml:space="preserve"> 4.16,2</t>
  </si>
  <si>
    <t>11.08,4</t>
  </si>
  <si>
    <t>+ 1.13,4</t>
  </si>
  <si>
    <t xml:space="preserve"> 2.49,1</t>
  </si>
  <si>
    <t xml:space="preserve"> 4.16,8</t>
  </si>
  <si>
    <t>11.09,5</t>
  </si>
  <si>
    <t>+ 1.14,5</t>
  </si>
  <si>
    <t xml:space="preserve"> 37/6</t>
  </si>
  <si>
    <t xml:space="preserve"> 2.47,6</t>
  </si>
  <si>
    <t xml:space="preserve"> 4.15,6</t>
  </si>
  <si>
    <t>11.11,1</t>
  </si>
  <si>
    <t xml:space="preserve">  42/7</t>
  </si>
  <si>
    <t xml:space="preserve">  41/7</t>
  </si>
  <si>
    <t>+ 1.16,1</t>
  </si>
  <si>
    <t xml:space="preserve"> 39/7</t>
  </si>
  <si>
    <t xml:space="preserve"> 4.08,6</t>
  </si>
  <si>
    <t xml:space="preserve"> 2.46,1</t>
  </si>
  <si>
    <t xml:space="preserve"> 4.18,7</t>
  </si>
  <si>
    <t>11.13,4</t>
  </si>
  <si>
    <t xml:space="preserve">  31/7</t>
  </si>
  <si>
    <t>+ 1.18,4</t>
  </si>
  <si>
    <t xml:space="preserve"> 41/8</t>
  </si>
  <si>
    <t xml:space="preserve">  44/10</t>
  </si>
  <si>
    <t xml:space="preserve">  33/8</t>
  </si>
  <si>
    <t xml:space="preserve"> 42/8</t>
  </si>
  <si>
    <t xml:space="preserve"> 4.08,2</t>
  </si>
  <si>
    <t>11.14,0</t>
  </si>
  <si>
    <t xml:space="preserve">  45/8</t>
  </si>
  <si>
    <t>+ 1.19,0</t>
  </si>
  <si>
    <t xml:space="preserve"> 4.09,0</t>
  </si>
  <si>
    <t xml:space="preserve"> 2.49,7</t>
  </si>
  <si>
    <t xml:space="preserve"> 4.15,8</t>
  </si>
  <si>
    <t>11.14,5</t>
  </si>
  <si>
    <t xml:space="preserve">  40/9</t>
  </si>
  <si>
    <t>+ 1.19,5</t>
  </si>
  <si>
    <t xml:space="preserve"> 4.09,8</t>
  </si>
  <si>
    <t xml:space="preserve"> 2.49,2</t>
  </si>
  <si>
    <t xml:space="preserve"> 4.17,0</t>
  </si>
  <si>
    <t>11.16,0</t>
  </si>
  <si>
    <t>+ 1.21,0</t>
  </si>
  <si>
    <t xml:space="preserve"> 4.02,0</t>
  </si>
  <si>
    <t xml:space="preserve"> 3.06,6</t>
  </si>
  <si>
    <t xml:space="preserve"> 4.08,1</t>
  </si>
  <si>
    <t>11.16,7</t>
  </si>
  <si>
    <t xml:space="preserve">  24/6</t>
  </si>
  <si>
    <t>+ 1.21,7</t>
  </si>
  <si>
    <t xml:space="preserve"> 2.52,6</t>
  </si>
  <si>
    <t xml:space="preserve"> 4.16,0</t>
  </si>
  <si>
    <t>11.16,8</t>
  </si>
  <si>
    <t>+ 1.21,8</t>
  </si>
  <si>
    <t xml:space="preserve">  44/8</t>
  </si>
  <si>
    <t xml:space="preserve">  41/10</t>
  </si>
  <si>
    <t xml:space="preserve"> 4.11,6</t>
  </si>
  <si>
    <t xml:space="preserve"> 2.51,3</t>
  </si>
  <si>
    <t xml:space="preserve"> 4.18,6</t>
  </si>
  <si>
    <t>11.21,5</t>
  </si>
  <si>
    <t xml:space="preserve">  57/1</t>
  </si>
  <si>
    <t>+ 1.26,5</t>
  </si>
  <si>
    <t xml:space="preserve"> 4.06,5</t>
  </si>
  <si>
    <t xml:space="preserve"> 4.17,2</t>
  </si>
  <si>
    <t>11.21,8</t>
  </si>
  <si>
    <t>+ 1.26,8</t>
  </si>
  <si>
    <t xml:space="preserve"> 3.00,0</t>
  </si>
  <si>
    <t xml:space="preserve"> 4.14,2</t>
  </si>
  <si>
    <t>11.22,1</t>
  </si>
  <si>
    <t>+ 1.27,1</t>
  </si>
  <si>
    <t xml:space="preserve"> 4.11,4</t>
  </si>
  <si>
    <t xml:space="preserve"> 4.15,9</t>
  </si>
  <si>
    <t>11.22,8</t>
  </si>
  <si>
    <t xml:space="preserve">  43/8</t>
  </si>
  <si>
    <t>+ 1.27,8</t>
  </si>
  <si>
    <t xml:space="preserve"> 55/11</t>
  </si>
  <si>
    <t xml:space="preserve"> 4.11,3</t>
  </si>
  <si>
    <t xml:space="preserve"> 2.55,3</t>
  </si>
  <si>
    <t xml:space="preserve"> 4.17,7</t>
  </si>
  <si>
    <t>11.24,3</t>
  </si>
  <si>
    <t xml:space="preserve">  54/11</t>
  </si>
  <si>
    <t>+ 1.29,3</t>
  </si>
  <si>
    <t xml:space="preserve"> 2.53,4</t>
  </si>
  <si>
    <t xml:space="preserve"> 4.24,7</t>
  </si>
  <si>
    <t>11.27,9</t>
  </si>
  <si>
    <t xml:space="preserve">  47/4</t>
  </si>
  <si>
    <t>+ 1.32,9</t>
  </si>
  <si>
    <t xml:space="preserve"> 4.11,5</t>
  </si>
  <si>
    <t xml:space="preserve"> 2.55,6</t>
  </si>
  <si>
    <t xml:space="preserve"> 4.21,1</t>
  </si>
  <si>
    <t>11.28,2</t>
  </si>
  <si>
    <t>+ 1.33,2</t>
  </si>
  <si>
    <t xml:space="preserve"> 58/1</t>
  </si>
  <si>
    <t xml:space="preserve">  68/3</t>
  </si>
  <si>
    <t xml:space="preserve"> 59/2</t>
  </si>
  <si>
    <t xml:space="preserve"> 4.27,1</t>
  </si>
  <si>
    <t>11.32,7</t>
  </si>
  <si>
    <t xml:space="preserve">  48/1</t>
  </si>
  <si>
    <t>+ 1.37,7</t>
  </si>
  <si>
    <t xml:space="preserve"> 60/11</t>
  </si>
  <si>
    <t xml:space="preserve"> 4.15,3</t>
  </si>
  <si>
    <t xml:space="preserve"> 2.55,8</t>
  </si>
  <si>
    <t xml:space="preserve"> 4.22,3</t>
  </si>
  <si>
    <t>11.33,4</t>
  </si>
  <si>
    <t>+ 1.38,4</t>
  </si>
  <si>
    <t xml:space="preserve"> 61/12</t>
  </si>
  <si>
    <t xml:space="preserve"> 4.15,7</t>
  </si>
  <si>
    <t xml:space="preserve"> 3.00,7</t>
  </si>
  <si>
    <t xml:space="preserve"> 4.18,0</t>
  </si>
  <si>
    <t>11.34,4</t>
  </si>
  <si>
    <t>+ 1.39,4</t>
  </si>
  <si>
    <t xml:space="preserve"> 4.14,3</t>
  </si>
  <si>
    <t xml:space="preserve"> 4.23,9</t>
  </si>
  <si>
    <t>11.38,2</t>
  </si>
  <si>
    <t>+ 1.43,2</t>
  </si>
  <si>
    <t xml:space="preserve"> 64/12</t>
  </si>
  <si>
    <t xml:space="preserve"> 2.58,4</t>
  </si>
  <si>
    <t xml:space="preserve"> 4.24,0</t>
  </si>
  <si>
    <t>11.39,2</t>
  </si>
  <si>
    <t>+ 1.44,2</t>
  </si>
  <si>
    <t xml:space="preserve"> 3.06,0</t>
  </si>
  <si>
    <t xml:space="preserve"> 4.22,7</t>
  </si>
  <si>
    <t>11.44,7</t>
  </si>
  <si>
    <t>+ 1.49,7</t>
  </si>
  <si>
    <t xml:space="preserve"> 4.20,2</t>
  </si>
  <si>
    <t xml:space="preserve"> 2.57,9</t>
  </si>
  <si>
    <t xml:space="preserve"> 4.26,8</t>
  </si>
  <si>
    <t>11.44,9</t>
  </si>
  <si>
    <t>+ 1.49,9</t>
  </si>
  <si>
    <t xml:space="preserve"> 4.21,4</t>
  </si>
  <si>
    <t xml:space="preserve"> 3.01,9</t>
  </si>
  <si>
    <t xml:space="preserve"> 4.24,8</t>
  </si>
  <si>
    <t>11.48,1</t>
  </si>
  <si>
    <t>+ 1.53,1</t>
  </si>
  <si>
    <t xml:space="preserve"> 4.26,2</t>
  </si>
  <si>
    <t xml:space="preserve"> 2.59,6</t>
  </si>
  <si>
    <t xml:space="preserve"> 4.22,9</t>
  </si>
  <si>
    <t>11.48,7</t>
  </si>
  <si>
    <t xml:space="preserve">  71/15</t>
  </si>
  <si>
    <t>+ 1.53,7</t>
  </si>
  <si>
    <t xml:space="preserve"> 4.26,3</t>
  </si>
  <si>
    <t xml:space="preserve"> 3.07,6</t>
  </si>
  <si>
    <t xml:space="preserve"> 4.27,5</t>
  </si>
  <si>
    <t>12.01,4</t>
  </si>
  <si>
    <t>+ 2.06,4</t>
  </si>
  <si>
    <t xml:space="preserve"> 3.09,7</t>
  </si>
  <si>
    <t xml:space="preserve"> 4.25,6</t>
  </si>
  <si>
    <t xml:space="preserve"> 3.08,1</t>
  </si>
  <si>
    <t xml:space="preserve"> 4.21,2</t>
  </si>
  <si>
    <t xml:space="preserve"> 3.07,3</t>
  </si>
  <si>
    <t xml:space="preserve"> 4.37,6</t>
  </si>
  <si>
    <t>12.06,1</t>
  </si>
  <si>
    <t>+ 2.11,1</t>
  </si>
  <si>
    <t xml:space="preserve">  55/11</t>
  </si>
  <si>
    <t xml:space="preserve">  61/3</t>
  </si>
  <si>
    <t xml:space="preserve">  62/12</t>
  </si>
  <si>
    <t xml:space="preserve">  68/14</t>
  </si>
  <si>
    <t>11.44,3</t>
  </si>
  <si>
    <t>+ 1.49,3</t>
  </si>
  <si>
    <t xml:space="preserve">  73/4</t>
  </si>
  <si>
    <t xml:space="preserve">  69/2</t>
  </si>
  <si>
    <t xml:space="preserve">  21/7</t>
  </si>
  <si>
    <t xml:space="preserve">  16/5</t>
  </si>
  <si>
    <t xml:space="preserve">  19/6</t>
  </si>
  <si>
    <t xml:space="preserve">  22/3</t>
  </si>
  <si>
    <t xml:space="preserve"> 20/2</t>
  </si>
  <si>
    <t xml:space="preserve"> 3.57,3</t>
  </si>
  <si>
    <t xml:space="preserve"> 2.40,3</t>
  </si>
  <si>
    <t>10.46,0</t>
  </si>
  <si>
    <t xml:space="preserve">  25/2</t>
  </si>
  <si>
    <t>+ 0.51,0</t>
  </si>
  <si>
    <t xml:space="preserve"> 21/4</t>
  </si>
  <si>
    <t xml:space="preserve">  56/9</t>
  </si>
  <si>
    <t xml:space="preserve"> 22/6</t>
  </si>
  <si>
    <t xml:space="preserve">  19/5</t>
  </si>
  <si>
    <t xml:space="preserve"> 23/1</t>
  </si>
  <si>
    <t xml:space="preserve">  23/1</t>
  </si>
  <si>
    <t xml:space="preserve">  27/2</t>
  </si>
  <si>
    <t xml:space="preserve">  35/5</t>
  </si>
  <si>
    <t xml:space="preserve"> 25/4</t>
  </si>
  <si>
    <t xml:space="preserve">  28/4</t>
  </si>
  <si>
    <t xml:space="preserve"> 26/2</t>
  </si>
  <si>
    <t xml:space="preserve"> 27/6</t>
  </si>
  <si>
    <t xml:space="preserve">  24/3</t>
  </si>
  <si>
    <t xml:space="preserve">  29/7</t>
  </si>
  <si>
    <t xml:space="preserve"> 28/3</t>
  </si>
  <si>
    <t xml:space="preserve">  31/3</t>
  </si>
  <si>
    <t xml:space="preserve">  33/4</t>
  </si>
  <si>
    <t xml:space="preserve"> 29/3</t>
  </si>
  <si>
    <t xml:space="preserve"> 30/4</t>
  </si>
  <si>
    <t xml:space="preserve">  38/5</t>
  </si>
  <si>
    <t xml:space="preserve">  20/3</t>
  </si>
  <si>
    <t xml:space="preserve"> 31/1</t>
  </si>
  <si>
    <t xml:space="preserve">  30/1</t>
  </si>
  <si>
    <t xml:space="preserve">  26/1</t>
  </si>
  <si>
    <t xml:space="preserve">  39/1</t>
  </si>
  <si>
    <t xml:space="preserve"> 32/5</t>
  </si>
  <si>
    <t xml:space="preserve">  36/6</t>
  </si>
  <si>
    <t xml:space="preserve">  35/8</t>
  </si>
  <si>
    <t xml:space="preserve"> 34/5</t>
  </si>
  <si>
    <t xml:space="preserve">  40/6</t>
  </si>
  <si>
    <t xml:space="preserve"> 35/7</t>
  </si>
  <si>
    <t xml:space="preserve">  42/6</t>
  </si>
  <si>
    <t xml:space="preserve">  46/11</t>
  </si>
  <si>
    <t xml:space="preserve"> 36/8</t>
  </si>
  <si>
    <t xml:space="preserve">  39/7</t>
  </si>
  <si>
    <t xml:space="preserve">  50/8</t>
  </si>
  <si>
    <t xml:space="preserve">  54/10</t>
  </si>
  <si>
    <t xml:space="preserve"> 38/6</t>
  </si>
  <si>
    <t xml:space="preserve">  44/7</t>
  </si>
  <si>
    <t xml:space="preserve">  36/5</t>
  </si>
  <si>
    <t xml:space="preserve"> 40/7</t>
  </si>
  <si>
    <t xml:space="preserve">  50/7</t>
  </si>
  <si>
    <t xml:space="preserve">  32/7</t>
  </si>
  <si>
    <t xml:space="preserve">  59/9</t>
  </si>
  <si>
    <t xml:space="preserve">  18/2</t>
  </si>
  <si>
    <t xml:space="preserve">  46/10</t>
  </si>
  <si>
    <t xml:space="preserve">  53/8</t>
  </si>
  <si>
    <t xml:space="preserve"> 43/8</t>
  </si>
  <si>
    <t xml:space="preserve">  47/8</t>
  </si>
  <si>
    <t xml:space="preserve"> 44/9</t>
  </si>
  <si>
    <t xml:space="preserve">  51/8</t>
  </si>
  <si>
    <t xml:space="preserve">  43/9</t>
  </si>
  <si>
    <t xml:space="preserve"> 45/4</t>
  </si>
  <si>
    <t xml:space="preserve">  55/5</t>
  </si>
  <si>
    <t xml:space="preserve">  41/4</t>
  </si>
  <si>
    <t xml:space="preserve">  51/5</t>
  </si>
  <si>
    <t xml:space="preserve"> 46/9</t>
  </si>
  <si>
    <t xml:space="preserve">  26/6</t>
  </si>
  <si>
    <t xml:space="preserve"> 103/14</t>
  </si>
  <si>
    <t xml:space="preserve"> 47/10</t>
  </si>
  <si>
    <t xml:space="preserve">  47/11</t>
  </si>
  <si>
    <t xml:space="preserve">  51/7</t>
  </si>
  <si>
    <t xml:space="preserve">  45/10</t>
  </si>
  <si>
    <t xml:space="preserve"> 48/9</t>
  </si>
  <si>
    <t xml:space="preserve">  49/9</t>
  </si>
  <si>
    <t xml:space="preserve"> 49/10</t>
  </si>
  <si>
    <t xml:space="preserve"> 2.48,3</t>
  </si>
  <si>
    <t xml:space="preserve"> 4.18,1</t>
  </si>
  <si>
    <t>11.18,5</t>
  </si>
  <si>
    <t xml:space="preserve">  56/12</t>
  </si>
  <si>
    <t>+ 1.23,5</t>
  </si>
  <si>
    <t xml:space="preserve"> 50/10</t>
  </si>
  <si>
    <t xml:space="preserve">  37/4</t>
  </si>
  <si>
    <t xml:space="preserve">  67/10</t>
  </si>
  <si>
    <t xml:space="preserve"> 51/5</t>
  </si>
  <si>
    <t xml:space="preserve">  43/4</t>
  </si>
  <si>
    <t xml:space="preserve">  71/9</t>
  </si>
  <si>
    <t xml:space="preserve"> 52/1</t>
  </si>
  <si>
    <t xml:space="preserve">  47/1</t>
  </si>
  <si>
    <t xml:space="preserve"> 53/9</t>
  </si>
  <si>
    <t xml:space="preserve">  76/11</t>
  </si>
  <si>
    <t xml:space="preserve">  52/9</t>
  </si>
  <si>
    <t xml:space="preserve"> 54/1</t>
  </si>
  <si>
    <t xml:space="preserve"> 4.07,5</t>
  </si>
  <si>
    <t xml:space="preserve"> 2.55,1</t>
  </si>
  <si>
    <t xml:space="preserve"> 4.19,3</t>
  </si>
  <si>
    <t>11.21,9</t>
  </si>
  <si>
    <t xml:space="preserve">  42/1</t>
  </si>
  <si>
    <t xml:space="preserve">  59/4</t>
  </si>
  <si>
    <t>+ 1.26,9</t>
  </si>
  <si>
    <t xml:space="preserve">  44/9</t>
  </si>
  <si>
    <t xml:space="preserve">  84/10</t>
  </si>
  <si>
    <t xml:space="preserve">  37/9</t>
  </si>
  <si>
    <t xml:space="preserve"> 56/11</t>
  </si>
  <si>
    <t xml:space="preserve">  61/11</t>
  </si>
  <si>
    <t xml:space="preserve"> 57/10</t>
  </si>
  <si>
    <t xml:space="preserve">  87/13</t>
  </si>
  <si>
    <t xml:space="preserve">  65/11</t>
  </si>
  <si>
    <t xml:space="preserve"> 4.18,4</t>
  </si>
  <si>
    <t>11.23,4</t>
  </si>
  <si>
    <t xml:space="preserve">  33/1</t>
  </si>
  <si>
    <t>+ 1.28,4</t>
  </si>
  <si>
    <t xml:space="preserve"> 2.52,9</t>
  </si>
  <si>
    <t xml:space="preserve"> 4.19,2</t>
  </si>
  <si>
    <t>11.24,2</t>
  </si>
  <si>
    <t xml:space="preserve">  52/2</t>
  </si>
  <si>
    <t xml:space="preserve">  60/2</t>
  </si>
  <si>
    <t>+ 1.29,2</t>
  </si>
  <si>
    <t xml:space="preserve">  61/10</t>
  </si>
  <si>
    <t xml:space="preserve"> 3.00,8</t>
  </si>
  <si>
    <t xml:space="preserve"> 4.17,6</t>
  </si>
  <si>
    <t>11.27,6</t>
  </si>
  <si>
    <t xml:space="preserve">  53/12</t>
  </si>
  <si>
    <t xml:space="preserve">  91/11</t>
  </si>
  <si>
    <t>+ 1.32,6</t>
  </si>
  <si>
    <t xml:space="preserve"> 62/6</t>
  </si>
  <si>
    <t xml:space="preserve">  80/8</t>
  </si>
  <si>
    <t xml:space="preserve"> 63/7</t>
  </si>
  <si>
    <t xml:space="preserve">  64/6</t>
  </si>
  <si>
    <t xml:space="preserve">  63/6</t>
  </si>
  <si>
    <t xml:space="preserve"> 4.10,6</t>
  </si>
  <si>
    <t xml:space="preserve"> 2.52,5</t>
  </si>
  <si>
    <t xml:space="preserve"> 4.25,8</t>
  </si>
  <si>
    <t>11.28,9</t>
  </si>
  <si>
    <t xml:space="preserve">  50/10</t>
  </si>
  <si>
    <t xml:space="preserve">  85/20</t>
  </si>
  <si>
    <t>+ 1.33,9</t>
  </si>
  <si>
    <t xml:space="preserve"> 65/2</t>
  </si>
  <si>
    <t xml:space="preserve"> 2.56,2</t>
  </si>
  <si>
    <t xml:space="preserve"> 4.22,4</t>
  </si>
  <si>
    <t>11.29,8</t>
  </si>
  <si>
    <t>+ 1.34,8</t>
  </si>
  <si>
    <t xml:space="preserve"> 66/3</t>
  </si>
  <si>
    <t xml:space="preserve"> 4.19,0</t>
  </si>
  <si>
    <t xml:space="preserve"> 2.51,5</t>
  </si>
  <si>
    <t xml:space="preserve"> 4.21,0</t>
  </si>
  <si>
    <t>11.31,5</t>
  </si>
  <si>
    <t xml:space="preserve">  62/4</t>
  </si>
  <si>
    <t>+ 1.36,5</t>
  </si>
  <si>
    <t xml:space="preserve"> 67/4</t>
  </si>
  <si>
    <t xml:space="preserve">  95/14</t>
  </si>
  <si>
    <t xml:space="preserve"> 68/5</t>
  </si>
  <si>
    <t xml:space="preserve">  56/3</t>
  </si>
  <si>
    <t xml:space="preserve">  90/9</t>
  </si>
  <si>
    <t xml:space="preserve"> 69/12</t>
  </si>
  <si>
    <t xml:space="preserve"> 2.54,3</t>
  </si>
  <si>
    <t xml:space="preserve"> 4.22,1</t>
  </si>
  <si>
    <t>11.33,1</t>
  </si>
  <si>
    <t xml:space="preserve">  78/12</t>
  </si>
  <si>
    <t xml:space="preserve">  58/9</t>
  </si>
  <si>
    <t xml:space="preserve">  66/12</t>
  </si>
  <si>
    <t>+ 1.38,1</t>
  </si>
  <si>
    <t xml:space="preserve"> 70/13</t>
  </si>
  <si>
    <t xml:space="preserve">  65/14</t>
  </si>
  <si>
    <t xml:space="preserve"> 71/14</t>
  </si>
  <si>
    <t xml:space="preserve">  90/19</t>
  </si>
  <si>
    <t xml:space="preserve"> 72/15</t>
  </si>
  <si>
    <t xml:space="preserve"> 2.53,1</t>
  </si>
  <si>
    <t xml:space="preserve"> 4.24,6</t>
  </si>
  <si>
    <t xml:space="preserve">  79/19</t>
  </si>
  <si>
    <t xml:space="preserve"> 73/6</t>
  </si>
  <si>
    <t xml:space="preserve"> 2.56,0</t>
  </si>
  <si>
    <t>11.34,6</t>
  </si>
  <si>
    <t xml:space="preserve">  66/5</t>
  </si>
  <si>
    <t xml:space="preserve">  75/5</t>
  </si>
  <si>
    <t>+ 1.39,6</t>
  </si>
  <si>
    <t xml:space="preserve"> 74/3</t>
  </si>
  <si>
    <t xml:space="preserve"> 4.16,6</t>
  </si>
  <si>
    <t xml:space="preserve"> 2.50,9</t>
  </si>
  <si>
    <t xml:space="preserve"> 4.27,6</t>
  </si>
  <si>
    <t>11.35,1</t>
  </si>
  <si>
    <t xml:space="preserve">  46/2</t>
  </si>
  <si>
    <t xml:space="preserve">  94/4</t>
  </si>
  <si>
    <t>+ 1.40,1</t>
  </si>
  <si>
    <t xml:space="preserve"> 75/7</t>
  </si>
  <si>
    <t xml:space="preserve">  81/9</t>
  </si>
  <si>
    <t xml:space="preserve">  87/8</t>
  </si>
  <si>
    <t xml:space="preserve"> 76/16</t>
  </si>
  <si>
    <t xml:space="preserve"> 4.14,0</t>
  </si>
  <si>
    <t xml:space="preserve"> 3.00,1</t>
  </si>
  <si>
    <t xml:space="preserve"> 4.23,5</t>
  </si>
  <si>
    <t>11.37,6</t>
  </si>
  <si>
    <t xml:space="preserve">  86/18</t>
  </si>
  <si>
    <t xml:space="preserve">  72/16</t>
  </si>
  <si>
    <t>+ 1.42,6</t>
  </si>
  <si>
    <t xml:space="preserve"> 77/8</t>
  </si>
  <si>
    <t xml:space="preserve"> 4.12,3</t>
  </si>
  <si>
    <t xml:space="preserve"> 3.01,2</t>
  </si>
  <si>
    <t xml:space="preserve"> 4.24,5</t>
  </si>
  <si>
    <t>11.38,0</t>
  </si>
  <si>
    <t xml:space="preserve">  92/13</t>
  </si>
  <si>
    <t xml:space="preserve">  78/7</t>
  </si>
  <si>
    <t>+ 1.43,0</t>
  </si>
  <si>
    <t xml:space="preserve"> 78/9</t>
  </si>
  <si>
    <t xml:space="preserve"> 2.58,0</t>
  </si>
  <si>
    <t xml:space="preserve"> 4.24,2</t>
  </si>
  <si>
    <t>11.38,1</t>
  </si>
  <si>
    <t xml:space="preserve">  75/7</t>
  </si>
  <si>
    <t xml:space="preserve">  77/6</t>
  </si>
  <si>
    <t>+ 1.43,1</t>
  </si>
  <si>
    <t xml:space="preserve"> 79/17</t>
  </si>
  <si>
    <t xml:space="preserve">  84/17</t>
  </si>
  <si>
    <t xml:space="preserve">  74/18</t>
  </si>
  <si>
    <t xml:space="preserve"> 80/13</t>
  </si>
  <si>
    <t xml:space="preserve">  79/12</t>
  </si>
  <si>
    <t xml:space="preserve">  75/13</t>
  </si>
  <si>
    <t xml:space="preserve"> 81/18</t>
  </si>
  <si>
    <t xml:space="preserve">  76/15</t>
  </si>
  <si>
    <t xml:space="preserve">  64/13</t>
  </si>
  <si>
    <t xml:space="preserve"> 82/2</t>
  </si>
  <si>
    <t xml:space="preserve"> 4.19,1</t>
  </si>
  <si>
    <t xml:space="preserve"> 2.55,2</t>
  </si>
  <si>
    <t>11.41,1</t>
  </si>
  <si>
    <t xml:space="preserve">  88/2</t>
  </si>
  <si>
    <t>+ 1.46,1</t>
  </si>
  <si>
    <t xml:space="preserve"> 83/11</t>
  </si>
  <si>
    <t xml:space="preserve">  95/13</t>
  </si>
  <si>
    <t xml:space="preserve"> 84/10</t>
  </si>
  <si>
    <t xml:space="preserve"> 2.57,2</t>
  </si>
  <si>
    <t xml:space="preserve"> 4.31,8</t>
  </si>
  <si>
    <t>11.43,2</t>
  </si>
  <si>
    <t xml:space="preserve">  72/6</t>
  </si>
  <si>
    <t xml:space="preserve"> 102/15</t>
  </si>
  <si>
    <t>+ 1.48,2</t>
  </si>
  <si>
    <t xml:space="preserve"> 85/12</t>
  </si>
  <si>
    <t xml:space="preserve"> 111/13</t>
  </si>
  <si>
    <t xml:space="preserve">  84/11</t>
  </si>
  <si>
    <t xml:space="preserve"> 86/8</t>
  </si>
  <si>
    <t xml:space="preserve"> 102/10</t>
  </si>
  <si>
    <t xml:space="preserve">  70/7</t>
  </si>
  <si>
    <t xml:space="preserve"> 87/13</t>
  </si>
  <si>
    <t xml:space="preserve">  74/11</t>
  </si>
  <si>
    <t xml:space="preserve">  88/12</t>
  </si>
  <si>
    <t xml:space="preserve"> 4.20,3</t>
  </si>
  <si>
    <t xml:space="preserve"> 3.02,2</t>
  </si>
  <si>
    <t xml:space="preserve"> 4.23,6</t>
  </si>
  <si>
    <t>11.46,1</t>
  </si>
  <si>
    <t xml:space="preserve">  96/21</t>
  </si>
  <si>
    <t xml:space="preserve">  73/17</t>
  </si>
  <si>
    <t>+ 1.51,1</t>
  </si>
  <si>
    <t xml:space="preserve"> 3.00,4</t>
  </si>
  <si>
    <t xml:space="preserve"> 4.29,2</t>
  </si>
  <si>
    <t>11.47,3</t>
  </si>
  <si>
    <t xml:space="preserve">  82/10</t>
  </si>
  <si>
    <t xml:space="preserve">  88/11</t>
  </si>
  <si>
    <t xml:space="preserve">  97/11</t>
  </si>
  <si>
    <t>+ 1.52,3</t>
  </si>
  <si>
    <t xml:space="preserve">  81/3</t>
  </si>
  <si>
    <t xml:space="preserve">  83/16</t>
  </si>
  <si>
    <t xml:space="preserve"> 2.57,7</t>
  </si>
  <si>
    <t xml:space="preserve"> 4.29,1</t>
  </si>
  <si>
    <t>11.49,0</t>
  </si>
  <si>
    <t xml:space="preserve">  96/3</t>
  </si>
  <si>
    <t>+ 1.54,0</t>
  </si>
  <si>
    <t xml:space="preserve"> 3.03,7</t>
  </si>
  <si>
    <t xml:space="preserve"> 4.25,5</t>
  </si>
  <si>
    <t>11.52,7</t>
  </si>
  <si>
    <t xml:space="preserve">  99/13</t>
  </si>
  <si>
    <t xml:space="preserve">  83/13</t>
  </si>
  <si>
    <t>+ 1.57,7</t>
  </si>
  <si>
    <t xml:space="preserve"> 4.32,4</t>
  </si>
  <si>
    <t xml:space="preserve"> 2.56,9</t>
  </si>
  <si>
    <t xml:space="preserve"> 4.25,3</t>
  </si>
  <si>
    <t>11.54,6</t>
  </si>
  <si>
    <t xml:space="preserve">  70/8</t>
  </si>
  <si>
    <t xml:space="preserve">  82/9</t>
  </si>
  <si>
    <t>+ 1.59,6</t>
  </si>
  <si>
    <t xml:space="preserve"> 4.18,9</t>
  </si>
  <si>
    <t xml:space="preserve"> 3.03,0</t>
  </si>
  <si>
    <t xml:space="preserve"> 4.32,8</t>
  </si>
  <si>
    <t>11.54,7</t>
  </si>
  <si>
    <t xml:space="preserve">  97/12</t>
  </si>
  <si>
    <t>+ 1.59,7</t>
  </si>
  <si>
    <t xml:space="preserve"> 4.22,0</t>
  </si>
  <si>
    <t xml:space="preserve"> 3.03,4</t>
  </si>
  <si>
    <t xml:space="preserve"> 4.29,7</t>
  </si>
  <si>
    <t>11.55,1</t>
  </si>
  <si>
    <t xml:space="preserve">  98/15</t>
  </si>
  <si>
    <t xml:space="preserve">  98/12</t>
  </si>
  <si>
    <t>+ 2.00,1</t>
  </si>
  <si>
    <t xml:space="preserve"> 4.24,3</t>
  </si>
  <si>
    <t xml:space="preserve"> 2.58,5</t>
  </si>
  <si>
    <t xml:space="preserve"> 4.34,8</t>
  </si>
  <si>
    <t>11.57,6</t>
  </si>
  <si>
    <t xml:space="preserve"> 104/16</t>
  </si>
  <si>
    <t>+ 2.02,6</t>
  </si>
  <si>
    <t xml:space="preserve"> 4.31,3</t>
  </si>
  <si>
    <t xml:space="preserve"> 2.56,6</t>
  </si>
  <si>
    <t xml:space="preserve"> 4.30,7</t>
  </si>
  <si>
    <t>11.58,6</t>
  </si>
  <si>
    <t xml:space="preserve">  69/3</t>
  </si>
  <si>
    <t xml:space="preserve"> 100/4</t>
  </si>
  <si>
    <t>+ 2.03,6</t>
  </si>
  <si>
    <t xml:space="preserve"> 2.59,2</t>
  </si>
  <si>
    <t xml:space="preserve"> 4.39,7</t>
  </si>
  <si>
    <t>12.01,3</t>
  </si>
  <si>
    <t xml:space="preserve"> 110/19</t>
  </si>
  <si>
    <t>+ 2.06,3</t>
  </si>
  <si>
    <t xml:space="preserve"> 105/17</t>
  </si>
  <si>
    <t xml:space="preserve"> 106/19</t>
  </si>
  <si>
    <t xml:space="preserve">  92/10</t>
  </si>
  <si>
    <t xml:space="preserve"> 108/11</t>
  </si>
  <si>
    <t xml:space="preserve">  92/11</t>
  </si>
  <si>
    <t>102/21</t>
  </si>
  <si>
    <t xml:space="preserve"> 4.37,3</t>
  </si>
  <si>
    <t xml:space="preserve"> 3.01,8</t>
  </si>
  <si>
    <t>12.04,9</t>
  </si>
  <si>
    <t xml:space="preserve"> 117/23</t>
  </si>
  <si>
    <t xml:space="preserve">  93/20</t>
  </si>
  <si>
    <t>+ 2.09,9</t>
  </si>
  <si>
    <t>103/2</t>
  </si>
  <si>
    <t xml:space="preserve"> 105/2</t>
  </si>
  <si>
    <t xml:space="preserve"> 109/2</t>
  </si>
  <si>
    <t>104/16</t>
  </si>
  <si>
    <t xml:space="preserve"> 4.30,6</t>
  </si>
  <si>
    <t xml:space="preserve"> 4.35,6</t>
  </si>
  <si>
    <t>12.06,6</t>
  </si>
  <si>
    <t>+ 2.11,6</t>
  </si>
  <si>
    <t>105/15</t>
  </si>
  <si>
    <t xml:space="preserve"> 4.19,8</t>
  </si>
  <si>
    <t xml:space="preserve"> 3.12,6</t>
  </si>
  <si>
    <t xml:space="preserve"> 4.35,7</t>
  </si>
  <si>
    <t>12.08,1</t>
  </si>
  <si>
    <t xml:space="preserve"> 114/15</t>
  </si>
  <si>
    <t xml:space="preserve"> 106/15</t>
  </si>
  <si>
    <t>+ 2.13,1</t>
  </si>
  <si>
    <t>106/5</t>
  </si>
  <si>
    <t xml:space="preserve"> 3.13,4</t>
  </si>
  <si>
    <t xml:space="preserve"> 4.36,0</t>
  </si>
  <si>
    <t>12.12,2</t>
  </si>
  <si>
    <t xml:space="preserve"> 115/5</t>
  </si>
  <si>
    <t xml:space="preserve"> 107/5</t>
  </si>
  <si>
    <t>+ 2.17,2</t>
  </si>
  <si>
    <t>107/17</t>
  </si>
  <si>
    <t xml:space="preserve"> 3.06,7</t>
  </si>
  <si>
    <t xml:space="preserve"> 4.41,0</t>
  </si>
  <si>
    <t>12.12,4</t>
  </si>
  <si>
    <t xml:space="preserve"> 104/18</t>
  </si>
  <si>
    <t xml:space="preserve"> 113/22</t>
  </si>
  <si>
    <t>+ 2.17,4</t>
  </si>
  <si>
    <t>108/22</t>
  </si>
  <si>
    <t xml:space="preserve"> 3.08,4</t>
  </si>
  <si>
    <t xml:space="preserve"> 4.45,0</t>
  </si>
  <si>
    <t>12.15,4</t>
  </si>
  <si>
    <t xml:space="preserve"> 109/22</t>
  </si>
  <si>
    <t xml:space="preserve"> 115/22</t>
  </si>
  <si>
    <t>+ 2.20,4</t>
  </si>
  <si>
    <t>109/18</t>
  </si>
  <si>
    <t xml:space="preserve"> 4.36,8</t>
  </si>
  <si>
    <t xml:space="preserve"> 3.07,9</t>
  </si>
  <si>
    <t xml:space="preserve"> 4.30,9</t>
  </si>
  <si>
    <t>12.15,6</t>
  </si>
  <si>
    <t xml:space="preserve"> 116/23</t>
  </si>
  <si>
    <t xml:space="preserve"> 107/20</t>
  </si>
  <si>
    <t xml:space="preserve"> 101/14</t>
  </si>
  <si>
    <t>+ 2.20,6</t>
  </si>
  <si>
    <t>110/11</t>
  </si>
  <si>
    <t xml:space="preserve"> 3.09,1</t>
  </si>
  <si>
    <t xml:space="preserve"> 4.44,1</t>
  </si>
  <si>
    <t>12.18,7</t>
  </si>
  <si>
    <t xml:space="preserve"> 110/12</t>
  </si>
  <si>
    <t xml:space="preserve"> 114/12</t>
  </si>
  <si>
    <t>+ 2.23,7</t>
  </si>
  <si>
    <t>111/19</t>
  </si>
  <si>
    <t xml:space="preserve"> 4.34,3</t>
  </si>
  <si>
    <t xml:space="preserve"> 3.05,1</t>
  </si>
  <si>
    <t xml:space="preserve"> 4.40,8</t>
  </si>
  <si>
    <t>12.20,2</t>
  </si>
  <si>
    <t xml:space="preserve"> 112/21</t>
  </si>
  <si>
    <t xml:space="preserve"> 101/17</t>
  </si>
  <si>
    <t>+ 2.25,2</t>
  </si>
  <si>
    <t>112/20</t>
  </si>
  <si>
    <t xml:space="preserve"> 4.35,8</t>
  </si>
  <si>
    <t xml:space="preserve"> 3.12,4</t>
  </si>
  <si>
    <t xml:space="preserve"> 4.36,1</t>
  </si>
  <si>
    <t>12.24,3</t>
  </si>
  <si>
    <t xml:space="preserve"> 113/21</t>
  </si>
  <si>
    <t xml:space="preserve"> 108/18</t>
  </si>
  <si>
    <t>+ 2.29,3</t>
  </si>
  <si>
    <t>113/21</t>
  </si>
  <si>
    <t xml:space="preserve"> 4.26,7</t>
  </si>
  <si>
    <t xml:space="preserve"> 3.19,0</t>
  </si>
  <si>
    <t xml:space="preserve"> 4.40,2</t>
  </si>
  <si>
    <t>12.25,9</t>
  </si>
  <si>
    <t xml:space="preserve"> 111/20</t>
  </si>
  <si>
    <t>+ 2.30,9</t>
  </si>
  <si>
    <t>114/5</t>
  </si>
  <si>
    <t xml:space="preserve"> 3.11,8</t>
  </si>
  <si>
    <t xml:space="preserve"> 4.45,8</t>
  </si>
  <si>
    <t>12.32,4</t>
  </si>
  <si>
    <t xml:space="preserve"> 112/5</t>
  </si>
  <si>
    <t xml:space="preserve"> 118/5</t>
  </si>
  <si>
    <t>+ 2.37,4</t>
  </si>
  <si>
    <t>115/22</t>
  </si>
  <si>
    <t xml:space="preserve"> 4.33,8</t>
  </si>
  <si>
    <t xml:space="preserve"> 3.28,4</t>
  </si>
  <si>
    <t xml:space="preserve"> 4.30,5</t>
  </si>
  <si>
    <t>12.32,7</t>
  </si>
  <si>
    <t xml:space="preserve"> 122/25</t>
  </si>
  <si>
    <t>+ 2.37,7</t>
  </si>
  <si>
    <t>116/23</t>
  </si>
  <si>
    <t xml:space="preserve"> 4.34,5</t>
  </si>
  <si>
    <t xml:space="preserve"> 3.16,1</t>
  </si>
  <si>
    <t xml:space="preserve"> 4.45,3</t>
  </si>
  <si>
    <t>12.35,9</t>
  </si>
  <si>
    <t>+ 2.40,9</t>
  </si>
  <si>
    <t>117/23</t>
  </si>
  <si>
    <t xml:space="preserve"> 4.40,6</t>
  </si>
  <si>
    <t xml:space="preserve"> 3.20,9</t>
  </si>
  <si>
    <t xml:space="preserve"> 4.45,6</t>
  </si>
  <si>
    <t>12.47,1</t>
  </si>
  <si>
    <t xml:space="preserve"> 118/24</t>
  </si>
  <si>
    <t>+ 2.52,1</t>
  </si>
  <si>
    <t xml:space="preserve"> 4.44,0</t>
  </si>
  <si>
    <t xml:space="preserve"> 3.25,5</t>
  </si>
  <si>
    <t xml:space="preserve"> 121/6</t>
  </si>
  <si>
    <t>119/24</t>
  </si>
  <si>
    <t xml:space="preserve"> 4.57,6</t>
  </si>
  <si>
    <t xml:space="preserve"> 3.17,5</t>
  </si>
  <si>
    <t xml:space="preserve"> 4.48,6</t>
  </si>
  <si>
    <t>13.03,7</t>
  </si>
  <si>
    <t xml:space="preserve"> 121/24</t>
  </si>
  <si>
    <t xml:space="preserve"> 120/24</t>
  </si>
  <si>
    <t>+ 3.08,7</t>
  </si>
  <si>
    <t xml:space="preserve"> 4.54,4</t>
  </si>
  <si>
    <t xml:space="preserve"> 3.23,6</t>
  </si>
  <si>
    <t xml:space="preserve"> 120/25</t>
  </si>
  <si>
    <t xml:space="preserve"> 119/24</t>
  </si>
  <si>
    <t xml:space="preserve"> 5.12,0</t>
  </si>
  <si>
    <t xml:space="preserve"> 3.34,3</t>
  </si>
  <si>
    <t xml:space="preserve"> 5.10,1</t>
  </si>
  <si>
    <t xml:space="preserve"> 3.38,8</t>
  </si>
  <si>
    <t xml:space="preserve"> 125/8</t>
  </si>
  <si>
    <t xml:space="preserve"> 5.02,6</t>
  </si>
  <si>
    <t xml:space="preserve"> 5.15,7</t>
  </si>
  <si>
    <t>13.55,1</t>
  </si>
  <si>
    <t>+ 4.00,1</t>
  </si>
  <si>
    <t xml:space="preserve"> 4.18,2</t>
  </si>
  <si>
    <t xml:space="preserve"> 6.56,4</t>
  </si>
  <si>
    <t>14.18,3</t>
  </si>
  <si>
    <t xml:space="preserve">  99/16</t>
  </si>
  <si>
    <t>+ 4.23,3</t>
  </si>
  <si>
    <t xml:space="preserve"> 9.56,7</t>
  </si>
  <si>
    <t xml:space="preserve"> 2.56,1</t>
  </si>
  <si>
    <t>17.19,9</t>
  </si>
  <si>
    <t xml:space="preserve">  67/7</t>
  </si>
  <si>
    <t xml:space="preserve">  90/10</t>
  </si>
  <si>
    <t>+ 7.24,9</t>
  </si>
  <si>
    <t xml:space="preserve"> 5.43,0</t>
  </si>
  <si>
    <t>TECHNICAL</t>
  </si>
  <si>
    <t>ENGINE</t>
  </si>
  <si>
    <t>118/24</t>
  </si>
  <si>
    <t xml:space="preserve"> 4.59,7</t>
  </si>
  <si>
    <t>13.09,2</t>
  </si>
  <si>
    <t>+ 3.14,2</t>
  </si>
  <si>
    <t xml:space="preserve"> 4.57,0</t>
  </si>
  <si>
    <t>13.15,0</t>
  </si>
  <si>
    <t>+ 3.20,0</t>
  </si>
  <si>
    <t>122/25</t>
  </si>
  <si>
    <t>14.02,0</t>
  </si>
  <si>
    <t>+ 4.07,0</t>
  </si>
  <si>
    <t xml:space="preserve"> 5.14,7</t>
  </si>
  <si>
    <t>14.03,6</t>
  </si>
  <si>
    <t>+ 4.08,6</t>
  </si>
  <si>
    <t xml:space="preserve"> 118/23</t>
  </si>
  <si>
    <t xml:space="preserve"> 116/22</t>
  </si>
  <si>
    <t xml:space="preserve"> 119/22</t>
  </si>
  <si>
    <t xml:space="preserve"> 120/23</t>
  </si>
  <si>
    <t xml:space="preserve"> 4.45,2</t>
  </si>
  <si>
    <t xml:space="preserve"> 3.15,1</t>
  </si>
  <si>
    <t xml:space="preserve"> 5.04,0</t>
  </si>
  <si>
    <t>13.04,3</t>
  </si>
  <si>
    <t xml:space="preserve"> 116/1</t>
  </si>
  <si>
    <t xml:space="preserve"> 122/1</t>
  </si>
  <si>
    <t>+ 3.09,3</t>
  </si>
  <si>
    <t xml:space="preserve"> 124/25</t>
  </si>
  <si>
    <t xml:space="preserve"> 122/24</t>
  </si>
  <si>
    <t xml:space="preserve"> 4.51,8</t>
  </si>
  <si>
    <t xml:space="preserve"> 3.23,0</t>
  </si>
  <si>
    <t xml:space="preserve"> 5.08,7</t>
  </si>
  <si>
    <t>13.23,5</t>
  </si>
  <si>
    <t xml:space="preserve"> 123/2</t>
  </si>
  <si>
    <t>+ 3.28,5</t>
  </si>
  <si>
    <t xml:space="preserve"> 4.53,1</t>
  </si>
  <si>
    <t xml:space="preserve"> 3.26,6</t>
  </si>
  <si>
    <t xml:space="preserve"> 5.10,4</t>
  </si>
  <si>
    <t>13.30,1</t>
  </si>
  <si>
    <t xml:space="preserve"> 124/3</t>
  </si>
  <si>
    <t>+ 3.35,1</t>
  </si>
  <si>
    <t xml:space="preserve"> 127/8</t>
  </si>
  <si>
    <t xml:space="preserve"> 129/26</t>
  </si>
  <si>
    <t xml:space="preserve"> 127/26</t>
  </si>
  <si>
    <t xml:space="preserve"> 4.59,2</t>
  </si>
  <si>
    <t xml:space="preserve"> 3.32,9</t>
  </si>
  <si>
    <t xml:space="preserve"> 5.21,6</t>
  </si>
  <si>
    <t xml:space="preserve"> 0.10</t>
  </si>
  <si>
    <t>14.03,7</t>
  </si>
  <si>
    <t xml:space="preserve"> 128/4</t>
  </si>
  <si>
    <t>+ 4.08,7</t>
  </si>
  <si>
    <t xml:space="preserve"> 4.29,9</t>
  </si>
  <si>
    <t xml:space="preserve">  99/14</t>
  </si>
  <si>
    <t xml:space="preserve"> 113/11</t>
  </si>
  <si>
    <t xml:space="preserve"> 121/23</t>
  </si>
  <si>
    <t xml:space="preserve"> 117/6</t>
  </si>
  <si>
    <t xml:space="preserve"> 114/21</t>
  </si>
  <si>
    <t xml:space="preserve"> 3.16,3</t>
  </si>
  <si>
    <t>12.52,3</t>
  </si>
  <si>
    <t>+ 2.57,3</t>
  </si>
  <si>
    <t>120/1</t>
  </si>
  <si>
    <t>121/6</t>
  </si>
  <si>
    <t xml:space="preserve"> 123/7</t>
  </si>
  <si>
    <t xml:space="preserve"> 125/6</t>
  </si>
  <si>
    <t>123/2</t>
  </si>
  <si>
    <t>124/3</t>
  </si>
  <si>
    <t xml:space="preserve"> 126/3</t>
  </si>
  <si>
    <t>125/4</t>
  </si>
  <si>
    <t xml:space="preserve"> 5.01,1</t>
  </si>
  <si>
    <t xml:space="preserve"> 3.31,8</t>
  </si>
  <si>
    <t xml:space="preserve"> 5.17,8</t>
  </si>
  <si>
    <t>13.50,7</t>
  </si>
  <si>
    <t xml:space="preserve"> 131/6</t>
  </si>
  <si>
    <t xml:space="preserve"> 129/5</t>
  </si>
  <si>
    <t xml:space="preserve"> 130/5</t>
  </si>
  <si>
    <t>+ 3.55,7</t>
  </si>
  <si>
    <t>126/7</t>
  </si>
  <si>
    <t xml:space="preserve"> 133/8</t>
  </si>
  <si>
    <t xml:space="preserve"> 132/7</t>
  </si>
  <si>
    <t>127/5</t>
  </si>
  <si>
    <t xml:space="preserve"> 5.01,0</t>
  </si>
  <si>
    <t xml:space="preserve"> 3.39,2</t>
  </si>
  <si>
    <t xml:space="preserve"> 5.16,0</t>
  </si>
  <si>
    <t>13.56,2</t>
  </si>
  <si>
    <t xml:space="preserve"> 134/7</t>
  </si>
  <si>
    <t xml:space="preserve"> 129/4</t>
  </si>
  <si>
    <t>+ 4.01,2</t>
  </si>
  <si>
    <t>128/6</t>
  </si>
  <si>
    <t xml:space="preserve"> 5.10,5</t>
  </si>
  <si>
    <t xml:space="preserve"> 3.30,2</t>
  </si>
  <si>
    <t xml:space="preserve"> 5.20,6</t>
  </si>
  <si>
    <t>14.01,3</t>
  </si>
  <si>
    <t xml:space="preserve"> 135/8</t>
  </si>
  <si>
    <t>+ 4.06,3</t>
  </si>
  <si>
    <t>129/26</t>
  </si>
  <si>
    <t xml:space="preserve"> 131/27</t>
  </si>
  <si>
    <t>130/8</t>
  </si>
  <si>
    <t xml:space="preserve"> 134/9</t>
  </si>
  <si>
    <t xml:space="preserve"> 126/7</t>
  </si>
  <si>
    <t>131/7</t>
  </si>
  <si>
    <t xml:space="preserve"> 130/6</t>
  </si>
  <si>
    <t>132/8</t>
  </si>
  <si>
    <t xml:space="preserve"> 5.01,4</t>
  </si>
  <si>
    <t xml:space="preserve"> 3.46,0</t>
  </si>
  <si>
    <t xml:space="preserve"> 5.20,9</t>
  </si>
  <si>
    <t>14.08,3</t>
  </si>
  <si>
    <t xml:space="preserve"> 136/9</t>
  </si>
  <si>
    <t>+ 4.13,3</t>
  </si>
  <si>
    <t>133/9</t>
  </si>
  <si>
    <t xml:space="preserve"> 5.15,2</t>
  </si>
  <si>
    <t xml:space="preserve"> 3.39,9</t>
  </si>
  <si>
    <t xml:space="preserve"> 5.19,1</t>
  </si>
  <si>
    <t>14.14,2</t>
  </si>
  <si>
    <t>+ 4.19,2</t>
  </si>
  <si>
    <t>134/27</t>
  </si>
  <si>
    <t xml:space="preserve"> 135/27</t>
  </si>
  <si>
    <t>135/10</t>
  </si>
  <si>
    <t xml:space="preserve"> 5.40,2</t>
  </si>
  <si>
    <t xml:space="preserve"> 3.49,9</t>
  </si>
  <si>
    <t xml:space="preserve"> 7.21,4</t>
  </si>
  <si>
    <t>16.51,5</t>
  </si>
  <si>
    <t xml:space="preserve"> 137/10</t>
  </si>
  <si>
    <t xml:space="preserve"> 136/10</t>
  </si>
  <si>
    <t>+ 6.56,5</t>
  </si>
  <si>
    <t>136/12</t>
  </si>
  <si>
    <t xml:space="preserve"> 4.41,5</t>
  </si>
  <si>
    <t xml:space="preserve"> 3.15,4</t>
  </si>
  <si>
    <t>OFF</t>
  </si>
  <si>
    <t xml:space="preserve"> 110/4</t>
  </si>
  <si>
    <t xml:space="preserve"> 5.45,8</t>
  </si>
  <si>
    <t xml:space="preserve">  32</t>
  </si>
  <si>
    <t>SS2S</t>
  </si>
  <si>
    <t xml:space="preserve">  45</t>
  </si>
  <si>
    <t>SS1S</t>
  </si>
  <si>
    <t xml:space="preserve">  77</t>
  </si>
  <si>
    <t>TC3C</t>
  </si>
  <si>
    <t xml:space="preserve"> 106</t>
  </si>
  <si>
    <t>TC3A</t>
  </si>
  <si>
    <t xml:space="preserve"> 117</t>
  </si>
  <si>
    <t xml:space="preserve"> 120</t>
  </si>
  <si>
    <t>SS3S</t>
  </si>
  <si>
    <t xml:space="preserve"> 121</t>
  </si>
  <si>
    <t xml:space="preserve"> 125</t>
  </si>
  <si>
    <t>TC0</t>
  </si>
  <si>
    <t xml:space="preserve"> 128</t>
  </si>
  <si>
    <t>SUSPENSION</t>
  </si>
  <si>
    <t>SS3F</t>
  </si>
  <si>
    <t xml:space="preserve"> 130</t>
  </si>
  <si>
    <t>SS1F</t>
  </si>
  <si>
    <t xml:space="preserve"> 135</t>
  </si>
  <si>
    <t>SS1</t>
  </si>
  <si>
    <t>Jōe</t>
  </si>
  <si>
    <t xml:space="preserve">  84.23 km/h</t>
  </si>
  <si>
    <t xml:space="preserve">  94.01 km/h</t>
  </si>
  <si>
    <t xml:space="preserve">  94.48 km/h</t>
  </si>
  <si>
    <t xml:space="preserve">  91.16 km/h</t>
  </si>
  <si>
    <t xml:space="preserve">  86.32 km/h</t>
  </si>
  <si>
    <t xml:space="preserve">  81.54 km/h</t>
  </si>
  <si>
    <t xml:space="preserve">  85.24 km/h</t>
  </si>
  <si>
    <t xml:space="preserve">  87.73 km/h</t>
  </si>
  <si>
    <t xml:space="preserve">  82.76 km/h</t>
  </si>
  <si>
    <t xml:space="preserve">  81.41 km/h</t>
  </si>
  <si>
    <t xml:space="preserve">  71.82 km/h</t>
  </si>
  <si>
    <t xml:space="preserve"> 5.69 km</t>
  </si>
  <si>
    <t xml:space="preserve"> 68 Ubinhain/Teinveld</t>
  </si>
  <si>
    <t xml:space="preserve">  3 Plangi/Sarapuu</t>
  </si>
  <si>
    <t xml:space="preserve">  1 Kōrge/Pints</t>
  </si>
  <si>
    <t xml:space="preserve">  8 Notkus/Strizanas</t>
  </si>
  <si>
    <t xml:space="preserve"> 97 Ruotsalainen/Mälkönen</t>
  </si>
  <si>
    <t xml:space="preserve"> 99 Kasari/Kuusmaa</t>
  </si>
  <si>
    <t xml:space="preserve"> 35 Rohtmets/Rohtmets</t>
  </si>
  <si>
    <t xml:space="preserve"> 22 Samsonas/Varza</t>
  </si>
  <si>
    <t xml:space="preserve"> 85 Tannermäki/Neuvonen</t>
  </si>
  <si>
    <t xml:space="preserve"> 52 Rönnemaa/Rönnemaa</t>
  </si>
  <si>
    <t>SS2</t>
  </si>
  <si>
    <t>Haeska</t>
  </si>
  <si>
    <t xml:space="preserve"> 110.63 km/h</t>
  </si>
  <si>
    <t xml:space="preserve"> 122.18 km/h</t>
  </si>
  <si>
    <t xml:space="preserve"> 121.53 km/h</t>
  </si>
  <si>
    <t xml:space="preserve"> 114.40 km/h</t>
  </si>
  <si>
    <t xml:space="preserve"> 113.19 km/h</t>
  </si>
  <si>
    <t xml:space="preserve"> 109.04 km/h</t>
  </si>
  <si>
    <t xml:space="preserve"> 113.76 km/h</t>
  </si>
  <si>
    <t xml:space="preserve"> 114.69 km/h</t>
  </si>
  <si>
    <t xml:space="preserve"> 105.80 km/h</t>
  </si>
  <si>
    <t xml:space="preserve"> 100/14</t>
  </si>
  <si>
    <t xml:space="preserve">  56/6</t>
  </si>
  <si>
    <t xml:space="preserve">  64/1</t>
  </si>
  <si>
    <t xml:space="preserve">  62/11</t>
  </si>
  <si>
    <t xml:space="preserve">  86/3</t>
  </si>
  <si>
    <t xml:space="preserve">  66/4</t>
  </si>
  <si>
    <t xml:space="preserve">  63/8</t>
  </si>
  <si>
    <t xml:space="preserve">  59/10</t>
  </si>
  <si>
    <t xml:space="preserve">  60/1</t>
  </si>
  <si>
    <t xml:space="preserve">  73/8</t>
  </si>
  <si>
    <t xml:space="preserve">  65/3</t>
  </si>
  <si>
    <t xml:space="preserve">  74/15</t>
  </si>
  <si>
    <t xml:space="preserve">  75/16</t>
  </si>
  <si>
    <t xml:space="preserve">  79/17</t>
  </si>
  <si>
    <t xml:space="preserve">  72/7</t>
  </si>
  <si>
    <t xml:space="preserve">  78/2</t>
  </si>
  <si>
    <t xml:space="preserve">  58/2</t>
  </si>
  <si>
    <t xml:space="preserve">  69/13</t>
  </si>
  <si>
    <t xml:space="preserve">  68/5</t>
  </si>
  <si>
    <t xml:space="preserve">  76/9</t>
  </si>
  <si>
    <t xml:space="preserve">  71/14</t>
  </si>
  <si>
    <t xml:space="preserve">  81/13</t>
  </si>
  <si>
    <t xml:space="preserve">  93/19</t>
  </si>
  <si>
    <t xml:space="preserve">  89/2</t>
  </si>
  <si>
    <t xml:space="preserve">  82/11</t>
  </si>
  <si>
    <t xml:space="preserve">  70/6</t>
  </si>
  <si>
    <t xml:space="preserve">  77/9</t>
  </si>
  <si>
    <t xml:space="preserve">  91/13</t>
  </si>
  <si>
    <t xml:space="preserve"> 88/9</t>
  </si>
  <si>
    <t xml:space="preserve"> 4.09,4</t>
  </si>
  <si>
    <t>11.45,0</t>
  </si>
  <si>
    <t>+ 1.50,0</t>
  </si>
  <si>
    <t xml:space="preserve"> 89/19</t>
  </si>
  <si>
    <t xml:space="preserve">  92/18</t>
  </si>
  <si>
    <t xml:space="preserve"> 90/11</t>
  </si>
  <si>
    <t xml:space="preserve"> 91/4</t>
  </si>
  <si>
    <t xml:space="preserve">  95/4</t>
  </si>
  <si>
    <t xml:space="preserve"> 92/20</t>
  </si>
  <si>
    <t xml:space="preserve"> 107/21</t>
  </si>
  <si>
    <t xml:space="preserve"> 93/3</t>
  </si>
  <si>
    <t xml:space="preserve">  98/3</t>
  </si>
  <si>
    <t xml:space="preserve"> 94/13</t>
  </si>
  <si>
    <t xml:space="preserve"> 95/10</t>
  </si>
  <si>
    <t xml:space="preserve"> 96/14</t>
  </si>
  <si>
    <t xml:space="preserve"> 97/12</t>
  </si>
  <si>
    <t xml:space="preserve">  96/13</t>
  </si>
  <si>
    <t xml:space="preserve"> 98/13</t>
  </si>
  <si>
    <t xml:space="preserve"> 103/15</t>
  </si>
  <si>
    <t xml:space="preserve"> 99/4</t>
  </si>
  <si>
    <t>100/14</t>
  </si>
  <si>
    <t>101/15</t>
  </si>
  <si>
    <t xml:space="preserve"> 3.37,3</t>
  </si>
  <si>
    <t xml:space="preserve"> 8.16,6</t>
  </si>
  <si>
    <t xml:space="preserve">   2/2</t>
  </si>
  <si>
    <t xml:space="preserve">   3/3</t>
  </si>
  <si>
    <t xml:space="preserve"> 3.36,9</t>
  </si>
  <si>
    <t>11.24,7</t>
  </si>
  <si>
    <t xml:space="preserve"> 8.13,2</t>
  </si>
  <si>
    <t xml:space="preserve"> 8.15,6</t>
  </si>
  <si>
    <t xml:space="preserve"> 3.40,8</t>
  </si>
  <si>
    <t>11.34,7</t>
  </si>
  <si>
    <t xml:space="preserve"> 8.34,1</t>
  </si>
  <si>
    <t xml:space="preserve"> 3.45,2</t>
  </si>
  <si>
    <t>11.50,2</t>
  </si>
  <si>
    <t xml:space="preserve"> 8.39,4</t>
  </si>
  <si>
    <t xml:space="preserve"> 3.43,2</t>
  </si>
  <si>
    <t>12.01,0</t>
  </si>
  <si>
    <t xml:space="preserve"> 8.46,6</t>
  </si>
  <si>
    <t xml:space="preserve"> 3.49,4</t>
  </si>
  <si>
    <t>12.03,6</t>
  </si>
  <si>
    <t xml:space="preserve"> 8.36,6</t>
  </si>
  <si>
    <t>11.54,1</t>
  </si>
  <si>
    <t xml:space="preserve"> 8.45,0</t>
  </si>
  <si>
    <t xml:space="preserve">   8/1</t>
  </si>
  <si>
    <t xml:space="preserve">   6/1</t>
  </si>
  <si>
    <t>GEARBOX</t>
  </si>
  <si>
    <t xml:space="preserve"> 3.35,0</t>
  </si>
  <si>
    <t>11.26,3</t>
  </si>
  <si>
    <t xml:space="preserve"> 4.45,7</t>
  </si>
  <si>
    <t xml:space="preserve"> 1:02.39,5</t>
  </si>
  <si>
    <t xml:space="preserve"> 4.50,8</t>
  </si>
  <si>
    <t xml:space="preserve"> 1:02.58,1</t>
  </si>
  <si>
    <t xml:space="preserve"> 1:03.02,6</t>
  </si>
  <si>
    <t xml:space="preserve"> 1:03.03,6</t>
  </si>
  <si>
    <t xml:space="preserve"> 4.51,0</t>
  </si>
  <si>
    <t xml:space="preserve"> 1:03.07,2</t>
  </si>
  <si>
    <t xml:space="preserve"> 4.54,1</t>
  </si>
  <si>
    <t xml:space="preserve"> 1:03.31,8</t>
  </si>
  <si>
    <t xml:space="preserve"> 5.00,6</t>
  </si>
  <si>
    <t xml:space="preserve"> 1:03.49,3</t>
  </si>
  <si>
    <t xml:space="preserve"> 5.03,4</t>
  </si>
  <si>
    <t xml:space="preserve"> 1:04.02,3</t>
  </si>
  <si>
    <t xml:space="preserve"> 4.50,1</t>
  </si>
  <si>
    <t xml:space="preserve"> 1:04.04,5</t>
  </si>
  <si>
    <t xml:space="preserve"> 4.44,4</t>
  </si>
  <si>
    <t xml:space="preserve"> 1:04.32,9</t>
  </si>
  <si>
    <t xml:space="preserve"> 1:04.45,2</t>
  </si>
  <si>
    <t xml:space="preserve"> 12/1</t>
  </si>
  <si>
    <t xml:space="preserve"> 1:05.03,8</t>
  </si>
  <si>
    <t xml:space="preserve"> 5.03,7</t>
  </si>
  <si>
    <t xml:space="preserve"> 1:05.04,1</t>
  </si>
  <si>
    <t xml:space="preserve"> 4.58,5</t>
  </si>
  <si>
    <t xml:space="preserve"> 1:05.16,3</t>
  </si>
  <si>
    <t xml:space="preserve"> 1:05.20,7</t>
  </si>
  <si>
    <t xml:space="preserve"> 16/2</t>
  </si>
  <si>
    <t xml:space="preserve"> 4.54,3</t>
  </si>
  <si>
    <t xml:space="preserve"> 1:10.28,2</t>
  </si>
  <si>
    <t xml:space="preserve"> 1:16.45,7</t>
  </si>
  <si>
    <t>56.28,9</t>
  </si>
  <si>
    <t xml:space="preserve"> 4.28,5</t>
  </si>
  <si>
    <t>56.40,3</t>
  </si>
  <si>
    <t>+ 0.11,4</t>
  </si>
  <si>
    <t xml:space="preserve"> 4.39,4</t>
  </si>
  <si>
    <t>56.47,7</t>
  </si>
  <si>
    <t>+ 0.18,8</t>
  </si>
  <si>
    <t xml:space="preserve"> 4.31,5</t>
  </si>
  <si>
    <t>57.42,9</t>
  </si>
  <si>
    <t>+ 1.14,0</t>
  </si>
  <si>
    <t>58.05,5</t>
  </si>
  <si>
    <t>+ 1.36,6</t>
  </si>
  <si>
    <t xml:space="preserve"> 4.35,0</t>
  </si>
  <si>
    <t>58.51,9</t>
  </si>
  <si>
    <t xml:space="preserve">   7/4</t>
  </si>
  <si>
    <t>+ 2.23,0</t>
  </si>
  <si>
    <t>58.55,5</t>
  </si>
  <si>
    <t xml:space="preserve">   6/3</t>
  </si>
  <si>
    <t>+ 2.26,6</t>
  </si>
  <si>
    <t xml:space="preserve"> 4.43,6</t>
  </si>
  <si>
    <t>59.27,5</t>
  </si>
  <si>
    <t xml:space="preserve">  14/2</t>
  </si>
  <si>
    <t>+ 2.58,6</t>
  </si>
  <si>
    <t>59.55,6</t>
  </si>
  <si>
    <t>+ 3.26,7</t>
  </si>
  <si>
    <t xml:space="preserve"> 1:00.04,1</t>
  </si>
  <si>
    <t>+ 3.35,2</t>
  </si>
  <si>
    <t xml:space="preserve"> 1:00.23,4</t>
  </si>
  <si>
    <t xml:space="preserve">  10/5</t>
  </si>
  <si>
    <t>+ 3.54,5</t>
  </si>
  <si>
    <t xml:space="preserve"> 4.52,9</t>
  </si>
  <si>
    <t xml:space="preserve"> 1:00.33,0</t>
  </si>
  <si>
    <t>+ 4.04,1</t>
  </si>
  <si>
    <t xml:space="preserve"> 4.49,2</t>
  </si>
  <si>
    <t xml:space="preserve"> 1:00.35,7</t>
  </si>
  <si>
    <t>+ 4.06,8</t>
  </si>
  <si>
    <t xml:space="preserve"> 4.42,6</t>
  </si>
  <si>
    <t xml:space="preserve"> 1:00.52,1</t>
  </si>
  <si>
    <t>+ 4.23,2</t>
  </si>
  <si>
    <t xml:space="preserve"> 4.49,3</t>
  </si>
  <si>
    <t xml:space="preserve"> 1:01.22,4</t>
  </si>
  <si>
    <t>+ 4.53,5</t>
  </si>
  <si>
    <t xml:space="preserve"> 4.46,9</t>
  </si>
  <si>
    <t xml:space="preserve"> 1:01.26,2</t>
  </si>
  <si>
    <t>+ 4.57,3</t>
  </si>
  <si>
    <t xml:space="preserve"> 4.51,5</t>
  </si>
  <si>
    <t xml:space="preserve"> 1:01.54,4</t>
  </si>
  <si>
    <t>+ 5.25,5</t>
  </si>
  <si>
    <t xml:space="preserve"> 1:02.05,6</t>
  </si>
  <si>
    <t>+ 5.36,7</t>
  </si>
  <si>
    <t xml:space="preserve"> 4.58,1</t>
  </si>
  <si>
    <t xml:space="preserve"> 1:02.22,6</t>
  </si>
  <si>
    <t>+ 5.53,7</t>
  </si>
  <si>
    <t>+ 6.10,6</t>
  </si>
  <si>
    <t>+ 6.29,2</t>
  </si>
  <si>
    <t xml:space="preserve"> 22/4</t>
  </si>
  <si>
    <t xml:space="preserve"> 4.48,8</t>
  </si>
  <si>
    <t xml:space="preserve"> 1:03.00,2</t>
  </si>
  <si>
    <t>+ 6.31,3</t>
  </si>
  <si>
    <t xml:space="preserve"> 23/5</t>
  </si>
  <si>
    <t>+ 6.33,7</t>
  </si>
  <si>
    <t xml:space="preserve"> 24/4</t>
  </si>
  <si>
    <t>+ 6.34,7</t>
  </si>
  <si>
    <t xml:space="preserve"> 1:03.05,0</t>
  </si>
  <si>
    <t>+ 6.36,1</t>
  </si>
  <si>
    <t>+ 6.38,3</t>
  </si>
  <si>
    <t xml:space="preserve"> 6.36,6</t>
  </si>
  <si>
    <t xml:space="preserve"> 1:03.15,6</t>
  </si>
  <si>
    <t>+ 6.46,7</t>
  </si>
  <si>
    <t xml:space="preserve"> 1:03.24,9</t>
  </si>
  <si>
    <t>+ 6.56,0</t>
  </si>
  <si>
    <t>+ 7.02,9</t>
  </si>
  <si>
    <t>+ 7.20,4</t>
  </si>
  <si>
    <t xml:space="preserve"> 4.46,1</t>
  </si>
  <si>
    <t xml:space="preserve"> 1:04.00,0</t>
  </si>
  <si>
    <t>+ 7.31,1</t>
  </si>
  <si>
    <t>+ 7.33,4</t>
  </si>
  <si>
    <t>+ 7.35,6</t>
  </si>
  <si>
    <t>+ 8.04,0</t>
  </si>
  <si>
    <t>+ 8.16,3</t>
  </si>
  <si>
    <t>+ 8.34,9</t>
  </si>
  <si>
    <t xml:space="preserve">  43/5</t>
  </si>
  <si>
    <t>+ 8.35,2</t>
  </si>
  <si>
    <t xml:space="preserve"> 1:05.06,1</t>
  </si>
  <si>
    <t>+ 8.37,2</t>
  </si>
  <si>
    <t xml:space="preserve"> 4.41,6</t>
  </si>
  <si>
    <t xml:space="preserve"> 1:05.14,8</t>
  </si>
  <si>
    <t>+ 8.45,9</t>
  </si>
  <si>
    <t>+ 8.47,4</t>
  </si>
  <si>
    <t>+ 8.51,8</t>
  </si>
  <si>
    <t>+13.59,3</t>
  </si>
  <si>
    <t xml:space="preserve"> 4.53,6</t>
  </si>
  <si>
    <t xml:space="preserve"> 1:15.29,3</t>
  </si>
  <si>
    <t xml:space="preserve">  31/1</t>
  </si>
  <si>
    <t>+19.00,4</t>
  </si>
  <si>
    <t>+20.16,8</t>
  </si>
  <si>
    <t xml:space="preserve">  22/6</t>
  </si>
  <si>
    <t xml:space="preserve">  28/1</t>
  </si>
  <si>
    <t xml:space="preserve"> 4.57,3</t>
  </si>
  <si>
    <t xml:space="preserve"> 1:03.50,3</t>
  </si>
  <si>
    <t>+ 7.21,4</t>
  </si>
  <si>
    <t xml:space="preserve"> 5.02,0</t>
  </si>
  <si>
    <t xml:space="preserve"> 1:04.55,2</t>
  </si>
  <si>
    <t>+ 8.26,3</t>
  </si>
  <si>
    <t xml:space="preserve"> 4.56,7</t>
  </si>
  <si>
    <t xml:space="preserve"> 44/8</t>
  </si>
  <si>
    <t xml:space="preserve"> 4.57,1</t>
  </si>
  <si>
    <t xml:space="preserve"> 1:05.17,9</t>
  </si>
  <si>
    <t>+ 8.49,0</t>
  </si>
  <si>
    <t xml:space="preserve"> 5.19,3</t>
  </si>
  <si>
    <t xml:space="preserve"> 1:05.28,9</t>
  </si>
  <si>
    <t>+ 9.00,0</t>
  </si>
  <si>
    <t xml:space="preserve"> 5.11,3</t>
  </si>
  <si>
    <t xml:space="preserve"> 1:07.07,1</t>
  </si>
  <si>
    <t>+10.38,2</t>
  </si>
  <si>
    <t xml:space="preserve"> 5.04,8</t>
  </si>
  <si>
    <t xml:space="preserve"> 1:07.27,3</t>
  </si>
  <si>
    <t>+10.58,4</t>
  </si>
  <si>
    <t xml:space="preserve"> 4.58,4</t>
  </si>
  <si>
    <t xml:space="preserve"> 1:08.27,1</t>
  </si>
  <si>
    <t>+11.58,2</t>
  </si>
  <si>
    <t xml:space="preserve"> 4.46,3</t>
  </si>
  <si>
    <t xml:space="preserve"> 1:08.33,4</t>
  </si>
  <si>
    <t xml:space="preserve">  19/4</t>
  </si>
  <si>
    <t>+12.04,5</t>
  </si>
  <si>
    <t xml:space="preserve"> 1:09.40,9</t>
  </si>
  <si>
    <t>+13.12,0</t>
  </si>
  <si>
    <t xml:space="preserve"> 54/8</t>
  </si>
  <si>
    <t xml:space="preserve">  42/4</t>
  </si>
  <si>
    <t xml:space="preserve"> 4.51,7</t>
  </si>
  <si>
    <t xml:space="preserve"> 1:03.36,2</t>
  </si>
  <si>
    <t>+ 7.07,3</t>
  </si>
  <si>
    <t xml:space="preserve"> 33/3</t>
  </si>
  <si>
    <t xml:space="preserve"> 34/4</t>
  </si>
  <si>
    <t xml:space="preserve">  38/8</t>
  </si>
  <si>
    <t xml:space="preserve"> 39/1</t>
  </si>
  <si>
    <t xml:space="preserve"> 43/5</t>
  </si>
  <si>
    <t xml:space="preserve"> 46/6</t>
  </si>
  <si>
    <t xml:space="preserve"> 47/3</t>
  </si>
  <si>
    <t xml:space="preserve"> 5.05,0</t>
  </si>
  <si>
    <t xml:space="preserve"> 1:06.02,2</t>
  </si>
  <si>
    <t>+ 9.33,3</t>
  </si>
  <si>
    <t xml:space="preserve"> 5.01,5</t>
  </si>
  <si>
    <t xml:space="preserve"> 1:06.09,9</t>
  </si>
  <si>
    <t>+ 9.41,0</t>
  </si>
  <si>
    <t xml:space="preserve"> 1:06.15,3</t>
  </si>
  <si>
    <t>+ 9.46,4</t>
  </si>
  <si>
    <t xml:space="preserve"> 5.06,2</t>
  </si>
  <si>
    <t xml:space="preserve"> 1:06.31,4</t>
  </si>
  <si>
    <t>+10.02,5</t>
  </si>
  <si>
    <t xml:space="preserve"> 5.15,8</t>
  </si>
  <si>
    <t xml:space="preserve"> 1:06.44,9</t>
  </si>
  <si>
    <t>+10.16,0</t>
  </si>
  <si>
    <t xml:space="preserve"> 53/2</t>
  </si>
  <si>
    <t xml:space="preserve"> 5.14,6</t>
  </si>
  <si>
    <t xml:space="preserve"> 1:06.55,6</t>
  </si>
  <si>
    <t>+10.26,7</t>
  </si>
  <si>
    <t xml:space="preserve"> 55/7</t>
  </si>
  <si>
    <t xml:space="preserve"> 5.42,2</t>
  </si>
  <si>
    <t xml:space="preserve"> 1:07.23,1</t>
  </si>
  <si>
    <t>+10.54,2</t>
  </si>
  <si>
    <t xml:space="preserve"> 56/3</t>
  </si>
  <si>
    <t xml:space="preserve"> 57/6</t>
  </si>
  <si>
    <t xml:space="preserve"> 1:07.44,6</t>
  </si>
  <si>
    <t>+11.15,7</t>
  </si>
  <si>
    <t xml:space="preserve"> 5.17,6</t>
  </si>
  <si>
    <t xml:space="preserve"> 60/9</t>
  </si>
  <si>
    <t xml:space="preserve"> 5.12,6</t>
  </si>
  <si>
    <t xml:space="preserve"> 1:08.33,7</t>
  </si>
  <si>
    <t>+12.04,8</t>
  </si>
  <si>
    <t xml:space="preserve"> 1:08.33,9</t>
  </si>
  <si>
    <t>+12.05,0</t>
  </si>
  <si>
    <t xml:space="preserve">  37/2</t>
  </si>
  <si>
    <t xml:space="preserve"> 5.09,7</t>
  </si>
  <si>
    <t xml:space="preserve"> 1:10.45,1</t>
  </si>
  <si>
    <t>+14.16,2</t>
  </si>
  <si>
    <t xml:space="preserve"> 5.08,0</t>
  </si>
  <si>
    <t xml:space="preserve"> 1:13.25,8</t>
  </si>
  <si>
    <t>+16.56,9</t>
  </si>
  <si>
    <t xml:space="preserve"> 5.37,1</t>
  </si>
  <si>
    <t xml:space="preserve"> 1:22.36,5</t>
  </si>
  <si>
    <t>+26.07,6</t>
  </si>
  <si>
    <t xml:space="preserve">  53/6</t>
  </si>
  <si>
    <t xml:space="preserve">  50/4</t>
  </si>
  <si>
    <t xml:space="preserve">  47/5</t>
  </si>
  <si>
    <t xml:space="preserve">  57/6</t>
  </si>
  <si>
    <t xml:space="preserve">  58/10</t>
  </si>
  <si>
    <t xml:space="preserve">  68/2</t>
  </si>
  <si>
    <t xml:space="preserve">  67/4</t>
  </si>
  <si>
    <t xml:space="preserve">  64/12</t>
  </si>
  <si>
    <t xml:space="preserve">  76/7</t>
  </si>
  <si>
    <t xml:space="preserve">  56/2</t>
  </si>
  <si>
    <t xml:space="preserve"> 58/7</t>
  </si>
  <si>
    <t xml:space="preserve"> 5.16,6</t>
  </si>
  <si>
    <t xml:space="preserve"> 1:07.46,8</t>
  </si>
  <si>
    <t xml:space="preserve">  69/10</t>
  </si>
  <si>
    <t>+11.17,9</t>
  </si>
  <si>
    <t xml:space="preserve"> 59/8</t>
  </si>
  <si>
    <t xml:space="preserve"> 5.12,5</t>
  </si>
  <si>
    <t xml:space="preserve"> 1:08.20,2</t>
  </si>
  <si>
    <t>+11.51,3</t>
  </si>
  <si>
    <t xml:space="preserve"> 61/10</t>
  </si>
  <si>
    <t xml:space="preserve">  70/13</t>
  </si>
  <si>
    <t xml:space="preserve"> 63/9</t>
  </si>
  <si>
    <t xml:space="preserve"> 64/3</t>
  </si>
  <si>
    <t xml:space="preserve"> 1:08.55,8</t>
  </si>
  <si>
    <t>+12.26,9</t>
  </si>
  <si>
    <t xml:space="preserve"> 1:09.27,7</t>
  </si>
  <si>
    <t xml:space="preserve">  53/9</t>
  </si>
  <si>
    <t>+12.58,8</t>
  </si>
  <si>
    <t xml:space="preserve"> 67/11</t>
  </si>
  <si>
    <t xml:space="preserve">  52/5</t>
  </si>
  <si>
    <t xml:space="preserve"> 68/12</t>
  </si>
  <si>
    <t xml:space="preserve"> 5.11,1</t>
  </si>
  <si>
    <t xml:space="preserve"> 1:10.36,9</t>
  </si>
  <si>
    <t xml:space="preserve">  63/11</t>
  </si>
  <si>
    <t>+14.08,0</t>
  </si>
  <si>
    <t xml:space="preserve"> 70/10</t>
  </si>
  <si>
    <t xml:space="preserve"> 71/1</t>
  </si>
  <si>
    <t xml:space="preserve"> 5.39,5</t>
  </si>
  <si>
    <t xml:space="preserve"> 1:12.59,7</t>
  </si>
  <si>
    <t xml:space="preserve">  75/1</t>
  </si>
  <si>
    <t>+16.30,8</t>
  </si>
  <si>
    <t xml:space="preserve">  60/3</t>
  </si>
  <si>
    <t xml:space="preserve"> 73/12</t>
  </si>
  <si>
    <t xml:space="preserve"> 4.59,6</t>
  </si>
  <si>
    <t xml:space="preserve"> 1:15.14,6</t>
  </si>
  <si>
    <t>+18.45,7</t>
  </si>
  <si>
    <t xml:space="preserve"> 74/13</t>
  </si>
  <si>
    <t xml:space="preserve"> 5.57,6</t>
  </si>
  <si>
    <t xml:space="preserve"> 1:15.19,0</t>
  </si>
  <si>
    <t xml:space="preserve">  80/13</t>
  </si>
  <si>
    <t>+18.50,1</t>
  </si>
  <si>
    <t xml:space="preserve"> 6.00,3</t>
  </si>
  <si>
    <t xml:space="preserve"> 1:15.23,5</t>
  </si>
  <si>
    <t>+18.54,6</t>
  </si>
  <si>
    <t xml:space="preserve"> 76/2</t>
  </si>
  <si>
    <t xml:space="preserve"> 77/5</t>
  </si>
  <si>
    <t xml:space="preserve"> 5.48,7</t>
  </si>
  <si>
    <t xml:space="preserve"> 1:15.35,4</t>
  </si>
  <si>
    <t xml:space="preserve">  77/5</t>
  </si>
  <si>
    <t>+19.06,5</t>
  </si>
  <si>
    <t xml:space="preserve"> 78/2</t>
  </si>
  <si>
    <t xml:space="preserve"> 5.55,6</t>
  </si>
  <si>
    <t xml:space="preserve"> 1:16.16,8</t>
  </si>
  <si>
    <t>+19.47,9</t>
  </si>
  <si>
    <t xml:space="preserve"> 79/3</t>
  </si>
  <si>
    <t xml:space="preserve"> 5.55,7</t>
  </si>
  <si>
    <t xml:space="preserve"> 1:16.32,5</t>
  </si>
  <si>
    <t xml:space="preserve">  79/3</t>
  </si>
  <si>
    <t>+20.03,6</t>
  </si>
  <si>
    <t xml:space="preserve"> 80/14</t>
  </si>
  <si>
    <t xml:space="preserve"> 81/4</t>
  </si>
  <si>
    <t xml:space="preserve"> 6.02,7</t>
  </si>
  <si>
    <t xml:space="preserve"> 1:17.22,2</t>
  </si>
  <si>
    <t>+20.53,3</t>
  </si>
  <si>
    <t xml:space="preserve"> 82/5</t>
  </si>
  <si>
    <t xml:space="preserve"> 5.59,0</t>
  </si>
  <si>
    <t xml:space="preserve"> 1:17.39,7</t>
  </si>
  <si>
    <t>+21.10,8</t>
  </si>
  <si>
    <t xml:space="preserve"> 83/6</t>
  </si>
  <si>
    <t xml:space="preserve"> 6.04,1</t>
  </si>
  <si>
    <t xml:space="preserve"> 1:17.44,3</t>
  </si>
  <si>
    <t xml:space="preserve">  84/6</t>
  </si>
  <si>
    <t>+21.15,4</t>
  </si>
  <si>
    <t xml:space="preserve"> 84/7</t>
  </si>
  <si>
    <t xml:space="preserve"> 6.05,8</t>
  </si>
  <si>
    <t xml:space="preserve"> 1:18.15,5</t>
  </si>
  <si>
    <t xml:space="preserve">  85/7</t>
  </si>
  <si>
    <t>+21.46,6</t>
  </si>
  <si>
    <t xml:space="preserve"> 85/8</t>
  </si>
  <si>
    <t xml:space="preserve"> 6.07,0</t>
  </si>
  <si>
    <t xml:space="preserve"> 1:18.37,1</t>
  </si>
  <si>
    <t xml:space="preserve">  86/8</t>
  </si>
  <si>
    <t>+22.08,2</t>
  </si>
  <si>
    <t xml:space="preserve"> 86/15</t>
  </si>
  <si>
    <t xml:space="preserve"> 5.21,4</t>
  </si>
  <si>
    <t xml:space="preserve"> 1:19.30,2</t>
  </si>
  <si>
    <t xml:space="preserve">  73/14</t>
  </si>
  <si>
    <t>+23.01,3</t>
  </si>
  <si>
    <t xml:space="preserve"> 87/10</t>
  </si>
  <si>
    <t xml:space="preserve"> 7.40,4</t>
  </si>
  <si>
    <t xml:space="preserve"> 142</t>
  </si>
  <si>
    <t>SS10F</t>
  </si>
  <si>
    <t xml:space="preserve">  80</t>
  </si>
  <si>
    <t>SS10S</t>
  </si>
  <si>
    <t xml:space="preserve"> 123</t>
  </si>
  <si>
    <t xml:space="preserve">  16</t>
  </si>
  <si>
    <t>SS9S</t>
  </si>
  <si>
    <t xml:space="preserve">  98</t>
  </si>
  <si>
    <t>SS8F</t>
  </si>
  <si>
    <t xml:space="preserve">  46</t>
  </si>
  <si>
    <t>SS7F</t>
  </si>
  <si>
    <t xml:space="preserve"> 134</t>
  </si>
  <si>
    <t>SS8S</t>
  </si>
  <si>
    <t xml:space="preserve">   4</t>
  </si>
  <si>
    <t>TC6B</t>
  </si>
  <si>
    <t xml:space="preserve">  29</t>
  </si>
  <si>
    <t>SS7S</t>
  </si>
  <si>
    <t xml:space="preserve">  72</t>
  </si>
  <si>
    <t xml:space="preserve">  56</t>
  </si>
  <si>
    <t xml:space="preserve">  55</t>
  </si>
  <si>
    <t xml:space="preserve"> 100</t>
  </si>
  <si>
    <t xml:space="preserve"> 138</t>
  </si>
  <si>
    <t xml:space="preserve"> 141</t>
  </si>
  <si>
    <t xml:space="preserve">  81</t>
  </si>
  <si>
    <t xml:space="preserve"> 101</t>
  </si>
  <si>
    <t>Avg.speed of winner  116.55 km/h</t>
  </si>
  <si>
    <t>SS4</t>
  </si>
  <si>
    <t>Koimla</t>
  </si>
  <si>
    <t xml:space="preserve">  92.37 km/h</t>
  </si>
  <si>
    <t xml:space="preserve"> 101.74 km/h</t>
  </si>
  <si>
    <t xml:space="preserve"> 102.64 km/h</t>
  </si>
  <si>
    <t xml:space="preserve">  97.17 km/h</t>
  </si>
  <si>
    <t xml:space="preserve">  94.88 km/h</t>
  </si>
  <si>
    <t xml:space="preserve">  90.85 km/h</t>
  </si>
  <si>
    <t xml:space="preserve">  93.19 km/h</t>
  </si>
  <si>
    <t xml:space="preserve">  95.20 km/h</t>
  </si>
  <si>
    <t xml:space="preserve">  91.15 km/h</t>
  </si>
  <si>
    <t xml:space="preserve">  89.45 km/h</t>
  </si>
  <si>
    <t xml:space="preserve">  80.57 km/h</t>
  </si>
  <si>
    <t xml:space="preserve"> 6.13 km</t>
  </si>
  <si>
    <t xml:space="preserve"> 88 Kuusik/Kens</t>
  </si>
  <si>
    <t>SS5</t>
  </si>
  <si>
    <t>Kurevere</t>
  </si>
  <si>
    <t xml:space="preserve"> 100.44 km/h</t>
  </si>
  <si>
    <t xml:space="preserve"> 119.98 km/h</t>
  </si>
  <si>
    <t xml:space="preserve"> 119.39 km/h</t>
  </si>
  <si>
    <t xml:space="preserve"> 114.74 km/h</t>
  </si>
  <si>
    <t xml:space="preserve"> 113.06 km/h</t>
  </si>
  <si>
    <t xml:space="preserve"> 103.12 km/h</t>
  </si>
  <si>
    <t xml:space="preserve"> 111.08 km/h</t>
  </si>
  <si>
    <t xml:space="preserve"> 112.46 km/h</t>
  </si>
  <si>
    <t xml:space="preserve"> 108.34 km/h</t>
  </si>
  <si>
    <t xml:space="preserve"> 105.57 km/h</t>
  </si>
  <si>
    <t xml:space="preserve">  94.79 km/h</t>
  </si>
  <si>
    <t>22.76 km</t>
  </si>
  <si>
    <t xml:space="preserve"> 79 Kuznetsov/Kapustin</t>
  </si>
  <si>
    <t xml:space="preserve">  4 Aus/Koskinen</t>
  </si>
  <si>
    <t xml:space="preserve"> 12 Kers/Vider</t>
  </si>
  <si>
    <t xml:space="preserve"> 96 Iofin/Eviseev</t>
  </si>
  <si>
    <t xml:space="preserve"> 24 Laipaik/Suvemaa</t>
  </si>
  <si>
    <t>SS6</t>
  </si>
  <si>
    <t>Pidula</t>
  </si>
  <si>
    <t xml:space="preserve">  95.11 km/h</t>
  </si>
  <si>
    <t xml:space="preserve"> 107.59 km/h</t>
  </si>
  <si>
    <t xml:space="preserve"> 107.90 km/h</t>
  </si>
  <si>
    <t xml:space="preserve"> 101.36 km/h</t>
  </si>
  <si>
    <t xml:space="preserve"> 100.23 km/h</t>
  </si>
  <si>
    <t xml:space="preserve">  93.54 km/h</t>
  </si>
  <si>
    <t xml:space="preserve">  98.85 km/h</t>
  </si>
  <si>
    <t xml:space="preserve">  98.74 km/h</t>
  </si>
  <si>
    <t xml:space="preserve">  95.89 km/h</t>
  </si>
  <si>
    <t xml:space="preserve">  96.57 km/h</t>
  </si>
  <si>
    <t xml:space="preserve">  84.43 km/h</t>
  </si>
  <si>
    <t>14.74 km</t>
  </si>
  <si>
    <t xml:space="preserve"> 27 Orgla/Halliste</t>
  </si>
  <si>
    <t xml:space="preserve"> 36 Uustulnd/Kuusk</t>
  </si>
  <si>
    <t xml:space="preserve"> 21 Ahu/Ahu</t>
  </si>
  <si>
    <t>SS7</t>
  </si>
  <si>
    <t xml:space="preserve"> 106.80 km/h</t>
  </si>
  <si>
    <t xml:space="preserve"> 121.71 km/h</t>
  </si>
  <si>
    <t xml:space="preserve"> 121.86 km/h</t>
  </si>
  <si>
    <t xml:space="preserve"> 117.27 km/h</t>
  </si>
  <si>
    <t xml:space="preserve"> 113.59 km/h</t>
  </si>
  <si>
    <t xml:space="preserve"> 104.80 km/h</t>
  </si>
  <si>
    <t xml:space="preserve"> 111.13 km/h</t>
  </si>
  <si>
    <t xml:space="preserve"> 112.98 km/h</t>
  </si>
  <si>
    <t xml:space="preserve"> 108.18 km/h</t>
  </si>
  <si>
    <t xml:space="preserve"> 107.12 km/h</t>
  </si>
  <si>
    <t xml:space="preserve">  92.36 km/h</t>
  </si>
  <si>
    <t>SS8</t>
  </si>
  <si>
    <t>Vahva</t>
  </si>
  <si>
    <t xml:space="preserve"> 101.85 km/h</t>
  </si>
  <si>
    <t xml:space="preserve"> 111.99 km/h</t>
  </si>
  <si>
    <t xml:space="preserve"> 113.09 km/h</t>
  </si>
  <si>
    <t xml:space="preserve"> 106.33 km/h</t>
  </si>
  <si>
    <t xml:space="preserve"> 106.16 km/h</t>
  </si>
  <si>
    <t xml:space="preserve">  98.38 km/h</t>
  </si>
  <si>
    <t xml:space="preserve"> 103.37 km/h</t>
  </si>
  <si>
    <t xml:space="preserve"> 104.20 km/h</t>
  </si>
  <si>
    <t xml:space="preserve"> 102.60 km/h</t>
  </si>
  <si>
    <t xml:space="preserve"> 100.18 km/h</t>
  </si>
  <si>
    <t xml:space="preserve">  84.97 km/h</t>
  </si>
  <si>
    <t xml:space="preserve"> 5.78 km</t>
  </si>
  <si>
    <t>148 Silt/Loel</t>
  </si>
  <si>
    <t>SS9</t>
  </si>
  <si>
    <t>Toomalōuka</t>
  </si>
  <si>
    <t xml:space="preserve"> 121.01 km/h</t>
  </si>
  <si>
    <t xml:space="preserve"> 131.50 km/h</t>
  </si>
  <si>
    <t xml:space="preserve"> 131.40 km/h</t>
  </si>
  <si>
    <t xml:space="preserve"> 125.07 km/h</t>
  </si>
  <si>
    <t xml:space="preserve"> 124.12 km/h</t>
  </si>
  <si>
    <t xml:space="preserve"> 120.12 km/h</t>
  </si>
  <si>
    <t xml:space="preserve"> 122.76 km/h</t>
  </si>
  <si>
    <t xml:space="preserve"> 126.22 km/h</t>
  </si>
  <si>
    <t xml:space="preserve"> 118.49 km/h</t>
  </si>
  <si>
    <t xml:space="preserve"> 103.77 km/h</t>
  </si>
  <si>
    <t xml:space="preserve"> 9.95 km</t>
  </si>
  <si>
    <t xml:space="preserve"> 40 Subi/Subi</t>
  </si>
  <si>
    <t xml:space="preserve"> 37 Kelement/Kasesalu</t>
  </si>
  <si>
    <t>SS10</t>
  </si>
  <si>
    <t xml:space="preserve"> 122.00 km/h</t>
  </si>
  <si>
    <t xml:space="preserve"> 133.41 km/h</t>
  </si>
  <si>
    <t xml:space="preserve"> 131.79 km/h</t>
  </si>
  <si>
    <t xml:space="preserve"> 127.20 km/h</t>
  </si>
  <si>
    <t xml:space="preserve"> 126.75 km/h</t>
  </si>
  <si>
    <t xml:space="preserve"> 122.67 km/h</t>
  </si>
  <si>
    <t xml:space="preserve"> 124.03 km/h</t>
  </si>
  <si>
    <t xml:space="preserve"> 123.09 km/h</t>
  </si>
  <si>
    <t xml:space="preserve"> 119.16 km/h</t>
  </si>
  <si>
    <t xml:space="preserve"> 105.51 km/h</t>
  </si>
  <si>
    <t xml:space="preserve"> 38 Pärn/Morgan</t>
  </si>
  <si>
    <t>145 Niinemets/</t>
  </si>
  <si>
    <t>Total 109.72 km</t>
  </si>
  <si>
    <t xml:space="preserve">  94/19</t>
  </si>
  <si>
    <t xml:space="preserve"> 4.13,0</t>
  </si>
  <si>
    <t xml:space="preserve"> 1:05.01,3</t>
  </si>
  <si>
    <t>+ 8.32,4</t>
  </si>
  <si>
    <t xml:space="preserve"> 40/2</t>
  </si>
  <si>
    <t xml:space="preserve"> 41/5</t>
  </si>
  <si>
    <t xml:space="preserve">  76/16</t>
  </si>
  <si>
    <t xml:space="preserve"> 42/7</t>
  </si>
  <si>
    <t xml:space="preserve">  82/13</t>
  </si>
  <si>
    <t xml:space="preserve">  95/2</t>
  </si>
  <si>
    <t xml:space="preserve">  93/18</t>
  </si>
  <si>
    <t xml:space="preserve">  88/13</t>
  </si>
  <si>
    <t xml:space="preserve">  90/2</t>
  </si>
  <si>
    <t xml:space="preserve">  72/14</t>
  </si>
  <si>
    <t xml:space="preserve">  83/11</t>
  </si>
  <si>
    <t xml:space="preserve">  85/10</t>
  </si>
  <si>
    <t xml:space="preserve">  89/12</t>
  </si>
  <si>
    <t xml:space="preserve">  75/15</t>
  </si>
  <si>
    <t xml:space="preserve">  80/12</t>
  </si>
  <si>
    <t xml:space="preserve">  80/17</t>
  </si>
  <si>
    <t xml:space="preserve">  73/7</t>
  </si>
  <si>
    <t xml:space="preserve">  71/6</t>
  </si>
  <si>
    <t xml:space="preserve">  84/12</t>
  </si>
  <si>
    <t>Started  147 /  Finished   87</t>
  </si>
  <si>
    <t xml:space="preserve">   1</t>
  </si>
  <si>
    <t xml:space="preserve">   3</t>
  </si>
  <si>
    <t xml:space="preserve">   2</t>
  </si>
  <si>
    <t xml:space="preserve">   6</t>
  </si>
  <si>
    <t xml:space="preserve">   7</t>
  </si>
  <si>
    <t xml:space="preserve">  19</t>
  </si>
  <si>
    <t xml:space="preserve">   9</t>
  </si>
  <si>
    <t xml:space="preserve">  12</t>
  </si>
  <si>
    <t xml:space="preserve">  10</t>
  </si>
  <si>
    <t xml:space="preserve">   5</t>
  </si>
  <si>
    <t>Started    2 /  Finished    2</t>
  </si>
  <si>
    <t xml:space="preserve">  79</t>
  </si>
  <si>
    <t xml:space="preserve">  68</t>
  </si>
  <si>
    <t>+ 8.44,4</t>
  </si>
  <si>
    <t>Started   13 /  Finished    8</t>
  </si>
  <si>
    <t>+ 0.07,4</t>
  </si>
  <si>
    <t>+ 1.02,6</t>
  </si>
  <si>
    <t>Started    7 /  Finished    6</t>
  </si>
  <si>
    <t>Started   15 /  Finished    7</t>
  </si>
  <si>
    <t xml:space="preserve">  50</t>
  </si>
  <si>
    <t>+ 1.58,7</t>
  </si>
  <si>
    <t xml:space="preserve">  49</t>
  </si>
  <si>
    <t>+ 2.55,1</t>
  </si>
  <si>
    <t>Started   12 /  Finished   10</t>
  </si>
  <si>
    <t xml:space="preserve">  39</t>
  </si>
  <si>
    <t xml:space="preserve">  41</t>
  </si>
  <si>
    <t xml:space="preserve">  40</t>
  </si>
  <si>
    <t>+ 2.06,5</t>
  </si>
  <si>
    <t>Started    5 /  Finished    3</t>
  </si>
  <si>
    <t xml:space="preserve">  96</t>
  </si>
  <si>
    <t xml:space="preserve">  99</t>
  </si>
  <si>
    <t>+ 0.02,5</t>
  </si>
  <si>
    <t xml:space="preserve"> 108</t>
  </si>
  <si>
    <t>+ 3.32,6</t>
  </si>
  <si>
    <t>Started   14 /  Finished   10</t>
  </si>
  <si>
    <t xml:space="preserve">  35</t>
  </si>
  <si>
    <t xml:space="preserve">  36</t>
  </si>
  <si>
    <t>+ 0.32,0</t>
  </si>
  <si>
    <t xml:space="preserve">  59</t>
  </si>
  <si>
    <t>+ 1.35,7</t>
  </si>
  <si>
    <t>Started   29 /  Finished   15</t>
  </si>
  <si>
    <t xml:space="preserve">  24</t>
  </si>
  <si>
    <t xml:space="preserve">  43</t>
  </si>
  <si>
    <t>+ 2.58,2</t>
  </si>
  <si>
    <t xml:space="preserve">  21</t>
  </si>
  <si>
    <t>+ 3.07,9</t>
  </si>
  <si>
    <t>Started   28 /  Finished   13</t>
  </si>
  <si>
    <t xml:space="preserve">  42</t>
  </si>
  <si>
    <t xml:space="preserve">  87</t>
  </si>
  <si>
    <t>+ 1.48,0</t>
  </si>
  <si>
    <t xml:space="preserve">  44</t>
  </si>
  <si>
    <t>+ 2.21,7</t>
  </si>
  <si>
    <t>Started   12 /  Finished    5</t>
  </si>
  <si>
    <t xml:space="preserve">  52</t>
  </si>
  <si>
    <t xml:space="preserve"> 103</t>
  </si>
  <si>
    <t>+ 3.06,3</t>
  </si>
  <si>
    <t xml:space="preserve"> 104</t>
  </si>
  <si>
    <t>+ 3.38,0</t>
  </si>
  <si>
    <t>Started   10 /  Finished    8</t>
  </si>
  <si>
    <t xml:space="preserve"> 145</t>
  </si>
  <si>
    <t xml:space="preserve"> 148</t>
  </si>
  <si>
    <t>+ 3.17,1</t>
  </si>
  <si>
    <t xml:space="preserve"> 153</t>
  </si>
  <si>
    <t>+ 3.32,8</t>
  </si>
  <si>
    <t xml:space="preserve"> 8.11,8</t>
  </si>
  <si>
    <t xml:space="preserve">   4/1</t>
  </si>
  <si>
    <t xml:space="preserve"> 3.45,1</t>
  </si>
  <si>
    <t>11.38,9</t>
  </si>
  <si>
    <t xml:space="preserve"> 8.29,0</t>
  </si>
  <si>
    <t xml:space="preserve">   7/5</t>
  </si>
  <si>
    <t xml:space="preserve">  13/2</t>
  </si>
  <si>
    <t xml:space="preserve"> 3.50,0</t>
  </si>
  <si>
    <t>12.10,4</t>
  </si>
  <si>
    <t xml:space="preserve"> 8.46,9</t>
  </si>
  <si>
    <t xml:space="preserve"> 3.52,6</t>
  </si>
  <si>
    <t>12.04,7</t>
  </si>
  <si>
    <t xml:space="preserve"> 8.49,4</t>
  </si>
  <si>
    <t xml:space="preserve"> 13/6</t>
  </si>
  <si>
    <t>12.14,8</t>
  </si>
  <si>
    <t xml:space="preserve"> 8.49,7</t>
  </si>
  <si>
    <t xml:space="preserve">  11/6</t>
  </si>
  <si>
    <t xml:space="preserve">  14/6</t>
  </si>
  <si>
    <t xml:space="preserve"> 3.52,1</t>
  </si>
  <si>
    <t>12.23,3</t>
  </si>
  <si>
    <t xml:space="preserve"> 8.44,2</t>
  </si>
  <si>
    <t xml:space="preserve">  12/1</t>
  </si>
  <si>
    <t xml:space="preserve">  14/3</t>
  </si>
  <si>
    <t xml:space="preserve">  15/6</t>
  </si>
  <si>
    <t>12.16,7</t>
  </si>
  <si>
    <t xml:space="preserve"> 8.43,5</t>
  </si>
  <si>
    <t xml:space="preserve"> 3.54,5</t>
  </si>
  <si>
    <t>12.08,6</t>
  </si>
  <si>
    <t xml:space="preserve"> 9.04,0</t>
  </si>
  <si>
    <t xml:space="preserve"> 3.56,8</t>
  </si>
  <si>
    <t>12.17,6</t>
  </si>
  <si>
    <t xml:space="preserve"> 8.56,9</t>
  </si>
  <si>
    <t xml:space="preserve">  19/1</t>
  </si>
  <si>
    <t xml:space="preserve">  16/1</t>
  </si>
  <si>
    <t xml:space="preserve"> 18/2</t>
  </si>
  <si>
    <t xml:space="preserve"> 3.55,0</t>
  </si>
  <si>
    <t>12.20,1</t>
  </si>
  <si>
    <t xml:space="preserve"> 9.03,7</t>
  </si>
  <si>
    <t xml:space="preserve"> 3.56,9</t>
  </si>
  <si>
    <t>12.27,9</t>
  </si>
  <si>
    <t xml:space="preserve"> 8.53,2</t>
  </si>
  <si>
    <t xml:space="preserve"> 3.52,7</t>
  </si>
  <si>
    <t>12.34,8</t>
  </si>
  <si>
    <t xml:space="preserve"> 8.52,9</t>
  </si>
  <si>
    <t xml:space="preserve">  20/4</t>
  </si>
  <si>
    <t xml:space="preserve"> 4.35,9</t>
  </si>
  <si>
    <t>12.39,7</t>
  </si>
  <si>
    <t xml:space="preserve"> 9.16,3</t>
  </si>
  <si>
    <t xml:space="preserve">  10/3</t>
  </si>
  <si>
    <t xml:space="preserve">  13/4</t>
  </si>
  <si>
    <t xml:space="preserve">  15/3</t>
  </si>
  <si>
    <t xml:space="preserve">  12/3</t>
  </si>
  <si>
    <t xml:space="preserve">  14/5</t>
  </si>
  <si>
    <t xml:space="preserve">  16/6</t>
  </si>
  <si>
    <t xml:space="preserve">  10/1</t>
  </si>
  <si>
    <t xml:space="preserve">  19/3</t>
  </si>
  <si>
    <t xml:space="preserve">  11/2</t>
  </si>
  <si>
    <t xml:space="preserve"> 3.49,6</t>
  </si>
  <si>
    <t>11.58,0</t>
  </si>
  <si>
    <t xml:space="preserve"> 8.41,6</t>
  </si>
  <si>
    <t xml:space="preserve">   9/6</t>
  </si>
  <si>
    <t xml:space="preserve">  24/1</t>
  </si>
  <si>
    <t xml:space="preserve">  20/2</t>
  </si>
  <si>
    <t xml:space="preserve">  23/3</t>
  </si>
  <si>
    <t xml:space="preserve">  18/7</t>
  </si>
  <si>
    <t xml:space="preserve">  17/4</t>
  </si>
  <si>
    <t xml:space="preserve"> 3.59,0</t>
  </si>
  <si>
    <t>12.26,9</t>
  </si>
  <si>
    <t xml:space="preserve"> 8.56,8</t>
  </si>
  <si>
    <t xml:space="preserve">  23/2</t>
  </si>
  <si>
    <t xml:space="preserve"> 4.00,9</t>
  </si>
  <si>
    <t>12.34,7</t>
  </si>
  <si>
    <t xml:space="preserve"> 8.59,2</t>
  </si>
  <si>
    <t xml:space="preserve">  25/3</t>
  </si>
  <si>
    <t xml:space="preserve"> 3.59,3</t>
  </si>
  <si>
    <t>12.29,6</t>
  </si>
  <si>
    <t xml:space="preserve"> 8.57,8</t>
  </si>
  <si>
    <t xml:space="preserve">  26/3</t>
  </si>
  <si>
    <t xml:space="preserve"> 26/1</t>
  </si>
  <si>
    <t xml:space="preserve"> 3.58,9</t>
  </si>
  <si>
    <t>25.09,2</t>
  </si>
  <si>
    <t xml:space="preserve"> 9.17,9</t>
  </si>
  <si>
    <t xml:space="preserve">  21/1</t>
  </si>
  <si>
    <t xml:space="preserve">  23/7</t>
  </si>
  <si>
    <t xml:space="preserve">  25/5</t>
  </si>
  <si>
    <t xml:space="preserve">  24/2</t>
  </si>
  <si>
    <t xml:space="preserve">  23/6</t>
  </si>
  <si>
    <t xml:space="preserve"> 25/6</t>
  </si>
  <si>
    <t xml:space="preserve"> 3.57,6</t>
  </si>
  <si>
    <t>12.46,9</t>
  </si>
  <si>
    <t xml:space="preserve"> 8.55,2</t>
  </si>
  <si>
    <t>12.51,6</t>
  </si>
  <si>
    <t xml:space="preserve"> 9.09,4</t>
  </si>
  <si>
    <t xml:space="preserve"> 4.02,4</t>
  </si>
  <si>
    <t>12.47,5</t>
  </si>
  <si>
    <t xml:space="preserve"> 9.11,9</t>
  </si>
  <si>
    <t xml:space="preserve">  30/4</t>
  </si>
  <si>
    <t xml:space="preserve"> 4.02,8</t>
  </si>
  <si>
    <t>12.52,1</t>
  </si>
  <si>
    <t xml:space="preserve"> 9.17,7</t>
  </si>
  <si>
    <t xml:space="preserve">  32/6</t>
  </si>
  <si>
    <t xml:space="preserve">  33/7</t>
  </si>
  <si>
    <t>12.54,9</t>
  </si>
  <si>
    <t xml:space="preserve"> 9.08,5</t>
  </si>
  <si>
    <t xml:space="preserve">  27/3</t>
  </si>
  <si>
    <t xml:space="preserve"> 3.56,7</t>
  </si>
  <si>
    <t>12.12,6</t>
  </si>
  <si>
    <t xml:space="preserve"> 8.57,4</t>
  </si>
  <si>
    <t xml:space="preserve"> 3.00</t>
  </si>
  <si>
    <t xml:space="preserve"> 6.16,3</t>
  </si>
  <si>
    <t xml:space="preserve"> 4.00,6</t>
  </si>
  <si>
    <t xml:space="preserve"> 9.14,4</t>
  </si>
  <si>
    <t xml:space="preserve">  31/5</t>
  </si>
  <si>
    <t>34.23,5</t>
  </si>
  <si>
    <t xml:space="preserve">  29/6</t>
  </si>
  <si>
    <t xml:space="preserve">  20/5</t>
  </si>
  <si>
    <t xml:space="preserve"> 8.55,1</t>
  </si>
  <si>
    <t xml:space="preserve">  41/8</t>
  </si>
  <si>
    <t xml:space="preserve">  19/8</t>
  </si>
  <si>
    <t xml:space="preserve"> 4.02,3</t>
  </si>
  <si>
    <t>12.38,3</t>
  </si>
  <si>
    <t xml:space="preserve"> 9.06,4</t>
  </si>
  <si>
    <t xml:space="preserve">  35/7</t>
  </si>
  <si>
    <t xml:space="preserve">  34/6</t>
  </si>
  <si>
    <t xml:space="preserve">  42/9</t>
  </si>
  <si>
    <t xml:space="preserve"> 4.06,7</t>
  </si>
  <si>
    <t>12.56,1</t>
  </si>
  <si>
    <t xml:space="preserve"> 9.09,5</t>
  </si>
  <si>
    <t xml:space="preserve">  35/1</t>
  </si>
  <si>
    <t xml:space="preserve">  32/1</t>
  </si>
  <si>
    <t>12.59,9</t>
  </si>
  <si>
    <t xml:space="preserve"> 9.15,4</t>
  </si>
  <si>
    <t xml:space="preserve">  36/7</t>
  </si>
  <si>
    <t>13.10,2</t>
  </si>
  <si>
    <t xml:space="preserve"> 9.16,2</t>
  </si>
  <si>
    <t xml:space="preserve"> 4.07,3</t>
  </si>
  <si>
    <t>13.42,0</t>
  </si>
  <si>
    <t xml:space="preserve"> 9.34,3</t>
  </si>
  <si>
    <t>14.27,7</t>
  </si>
  <si>
    <t xml:space="preserve"> 9.27,3</t>
  </si>
  <si>
    <t xml:space="preserve">  40/1</t>
  </si>
  <si>
    <t xml:space="preserve">  33/3</t>
  </si>
  <si>
    <t xml:space="preserve">  34/5</t>
  </si>
  <si>
    <t>24.03,7</t>
  </si>
  <si>
    <t>10.26,2</t>
  </si>
  <si>
    <t xml:space="preserve">  41/5</t>
  </si>
  <si>
    <t xml:space="preserve">  42/5</t>
  </si>
  <si>
    <t xml:space="preserve">  28/6</t>
  </si>
  <si>
    <t xml:space="preserve">  32/4</t>
  </si>
  <si>
    <t xml:space="preserve">  36/1</t>
  </si>
  <si>
    <t>13.14,4</t>
  </si>
  <si>
    <t xml:space="preserve"> 9.26,0</t>
  </si>
  <si>
    <t>12.43,2</t>
  </si>
  <si>
    <t>10.10,3</t>
  </si>
  <si>
    <t xml:space="preserve">  45/9</t>
  </si>
  <si>
    <t>13.29,7</t>
  </si>
  <si>
    <t xml:space="preserve"> 9.31,4</t>
  </si>
  <si>
    <t>13.39,6</t>
  </si>
  <si>
    <t xml:space="preserve"> 9.27,1</t>
  </si>
  <si>
    <t xml:space="preserve">  43/1</t>
  </si>
  <si>
    <t xml:space="preserve">  46/1</t>
  </si>
  <si>
    <t xml:space="preserve">  40/7</t>
  </si>
  <si>
    <t xml:space="preserve"> 4.03,5</t>
  </si>
  <si>
    <t>12.36,3</t>
  </si>
  <si>
    <t xml:space="preserve"> 9.15,7</t>
  </si>
  <si>
    <t xml:space="preserve">  37/1</t>
  </si>
  <si>
    <t xml:space="preserve">  38/2</t>
  </si>
  <si>
    <t xml:space="preserve">  43/7</t>
  </si>
  <si>
    <t>12.40,4</t>
  </si>
  <si>
    <t xml:space="preserve"> 9.23,9</t>
  </si>
  <si>
    <t xml:space="preserve">  45/6</t>
  </si>
  <si>
    <t xml:space="preserve"> 38/2</t>
  </si>
  <si>
    <t>13.05,0</t>
  </si>
  <si>
    <t xml:space="preserve"> 9.13,4</t>
  </si>
  <si>
    <t>13.07,6</t>
  </si>
  <si>
    <t xml:space="preserve"> 9.23,1</t>
  </si>
  <si>
    <t xml:space="preserve">  54/4</t>
  </si>
  <si>
    <t xml:space="preserve"> 4.12,0</t>
  </si>
  <si>
    <t>12.57,1</t>
  </si>
  <si>
    <t xml:space="preserve"> 9.26,9</t>
  </si>
  <si>
    <t xml:space="preserve">  58/5</t>
  </si>
  <si>
    <t xml:space="preserve">  39/2</t>
  </si>
  <si>
    <t>13.27,9</t>
  </si>
  <si>
    <t xml:space="preserve"> 9.08,0</t>
  </si>
  <si>
    <t xml:space="preserve">  50/6</t>
  </si>
  <si>
    <t xml:space="preserve">  57/11</t>
  </si>
  <si>
    <t xml:space="preserve"> 4.06,6</t>
  </si>
  <si>
    <t>13.03,8</t>
  </si>
  <si>
    <t xml:space="preserve"> 9.33,6</t>
  </si>
  <si>
    <t xml:space="preserve"> 4.06,8</t>
  </si>
  <si>
    <t>13.20,2</t>
  </si>
  <si>
    <t xml:space="preserve"> 9.21,1</t>
  </si>
  <si>
    <t xml:space="preserve">  48/7</t>
  </si>
  <si>
    <t>13.12,0</t>
  </si>
  <si>
    <t xml:space="preserve"> 9.35,0</t>
  </si>
  <si>
    <t>13.25,3</t>
  </si>
  <si>
    <t xml:space="preserve"> 9.38,1</t>
  </si>
  <si>
    <t xml:space="preserve"> 49/5</t>
  </si>
  <si>
    <t xml:space="preserve">  49/8</t>
  </si>
  <si>
    <t xml:space="preserve">  59/7</t>
  </si>
  <si>
    <t xml:space="preserve">  54/2</t>
  </si>
  <si>
    <t xml:space="preserve"> 4.09,5</t>
  </si>
  <si>
    <t>15.01,5</t>
  </si>
  <si>
    <t xml:space="preserve"> 9.42,0</t>
  </si>
  <si>
    <t>12.58,6</t>
  </si>
  <si>
    <t>13.25,6</t>
  </si>
  <si>
    <t xml:space="preserve">  40/5</t>
  </si>
  <si>
    <t xml:space="preserve"> 4.11,0</t>
  </si>
  <si>
    <t>19.48,2</t>
  </si>
  <si>
    <t xml:space="preserve"> 9.30,2</t>
  </si>
  <si>
    <t xml:space="preserve">  43/6</t>
  </si>
  <si>
    <t xml:space="preserve">  53/10</t>
  </si>
  <si>
    <t xml:space="preserve">  61/9</t>
  </si>
  <si>
    <t xml:space="preserve">  46/8</t>
  </si>
  <si>
    <t xml:space="preserve">  57/9</t>
  </si>
  <si>
    <t xml:space="preserve">  48/4</t>
  </si>
  <si>
    <t xml:space="preserve">  51/6</t>
  </si>
  <si>
    <t xml:space="preserve">  47/2</t>
  </si>
  <si>
    <t xml:space="preserve">  49/7</t>
  </si>
  <si>
    <t xml:space="preserve">  55/10</t>
  </si>
  <si>
    <t xml:space="preserve">  54/7</t>
  </si>
  <si>
    <t xml:space="preserve">  62/10</t>
  </si>
  <si>
    <t xml:space="preserve"> 3.54,9</t>
  </si>
  <si>
    <t>17.23,5</t>
  </si>
  <si>
    <t>TYRES</t>
  </si>
  <si>
    <t xml:space="preserve">  57/8</t>
  </si>
  <si>
    <t xml:space="preserve">  51/9</t>
  </si>
  <si>
    <t xml:space="preserve">  44/6</t>
  </si>
  <si>
    <t xml:space="preserve">  59/8</t>
  </si>
  <si>
    <t xml:space="preserve">  57/10</t>
  </si>
  <si>
    <t xml:space="preserve">  29/5</t>
  </si>
  <si>
    <t xml:space="preserve">  38/6</t>
  </si>
  <si>
    <t xml:space="preserve">  51/1</t>
  </si>
  <si>
    <t xml:space="preserve">  47/3</t>
  </si>
  <si>
    <t xml:space="preserve">  40/2</t>
  </si>
  <si>
    <t xml:space="preserve">  58/7</t>
  </si>
  <si>
    <t xml:space="preserve">  70/11</t>
  </si>
  <si>
    <t xml:space="preserve">  43/3</t>
  </si>
  <si>
    <t xml:space="preserve">  54/6</t>
  </si>
  <si>
    <t>13.14,6</t>
  </si>
  <si>
    <t xml:space="preserve"> 9.30,9</t>
  </si>
  <si>
    <t xml:space="preserve">  64/10</t>
  </si>
  <si>
    <t xml:space="preserve"> 51/7</t>
  </si>
  <si>
    <t xml:space="preserve"> 4.12,6</t>
  </si>
  <si>
    <t>13.15,5</t>
  </si>
  <si>
    <t xml:space="preserve"> 9.39,1</t>
  </si>
  <si>
    <t>13.18,9</t>
  </si>
  <si>
    <t xml:space="preserve"> 9.37,3</t>
  </si>
  <si>
    <t xml:space="preserve">  70/9</t>
  </si>
  <si>
    <t>13.21,8</t>
  </si>
  <si>
    <t xml:space="preserve"> 9.43,9</t>
  </si>
  <si>
    <t xml:space="preserve">  66/3</t>
  </si>
  <si>
    <t xml:space="preserve"> 4.10,8</t>
  </si>
  <si>
    <t>13.36,7</t>
  </si>
  <si>
    <t xml:space="preserve"> 9.38,4</t>
  </si>
  <si>
    <t xml:space="preserve">  62/9</t>
  </si>
  <si>
    <t xml:space="preserve"> 4.32,2</t>
  </si>
  <si>
    <t>13.18,3</t>
  </si>
  <si>
    <t xml:space="preserve"> 9.30,0</t>
  </si>
  <si>
    <t>13.15,9</t>
  </si>
  <si>
    <t>10.13,2</t>
  </si>
  <si>
    <t xml:space="preserve">  51/10</t>
  </si>
  <si>
    <t xml:space="preserve">  71/10</t>
  </si>
  <si>
    <t xml:space="preserve"> 4.17,4</t>
  </si>
  <si>
    <t>13.36,6</t>
  </si>
  <si>
    <t xml:space="preserve">  71/11</t>
  </si>
  <si>
    <t>13.26,0</t>
  </si>
  <si>
    <t xml:space="preserve"> 9.49,7</t>
  </si>
  <si>
    <t xml:space="preserve">  68/10</t>
  </si>
  <si>
    <t>13.28,3</t>
  </si>
  <si>
    <t xml:space="preserve"> 9.48,6</t>
  </si>
  <si>
    <t xml:space="preserve">  75/12</t>
  </si>
  <si>
    <t xml:space="preserve">  69/9</t>
  </si>
  <si>
    <t xml:space="preserve">  37/5</t>
  </si>
  <si>
    <t>15.38,4</t>
  </si>
  <si>
    <t>10.06,3</t>
  </si>
  <si>
    <t xml:space="preserve">  72/11</t>
  </si>
  <si>
    <t xml:space="preserve">  69/11</t>
  </si>
  <si>
    <t xml:space="preserve">  73/11</t>
  </si>
  <si>
    <t xml:space="preserve"> 3.58,4</t>
  </si>
  <si>
    <t>12.39,0</t>
  </si>
  <si>
    <t xml:space="preserve"> 9.04,1</t>
  </si>
  <si>
    <t>18.12,8</t>
  </si>
  <si>
    <t xml:space="preserve">  70/10</t>
  </si>
  <si>
    <t xml:space="preserve">  54/9</t>
  </si>
  <si>
    <t xml:space="preserve">  32/3</t>
  </si>
  <si>
    <t>12.48,2</t>
  </si>
  <si>
    <t xml:space="preserve"> 9.08,3</t>
  </si>
  <si>
    <t xml:space="preserve">  31/6</t>
  </si>
  <si>
    <t xml:space="preserve">  48/8</t>
  </si>
  <si>
    <t xml:space="preserve">  65/10</t>
  </si>
  <si>
    <t xml:space="preserve">  48/3</t>
  </si>
  <si>
    <t xml:space="preserve">  52/8</t>
  </si>
  <si>
    <t xml:space="preserve">  51/2</t>
  </si>
  <si>
    <t xml:space="preserve">  55/8</t>
  </si>
  <si>
    <t xml:space="preserve">  74/10</t>
  </si>
  <si>
    <t xml:space="preserve">  66/10</t>
  </si>
  <si>
    <t>13.21,4</t>
  </si>
  <si>
    <t xml:space="preserve"> 9.35,5</t>
  </si>
  <si>
    <t xml:space="preserve">  67/11</t>
  </si>
  <si>
    <t xml:space="preserve">  89/14</t>
  </si>
  <si>
    <t xml:space="preserve"> 4.08,5</t>
  </si>
  <si>
    <t>13.35,8</t>
  </si>
  <si>
    <t xml:space="preserve"> 9.25,6</t>
  </si>
  <si>
    <t xml:space="preserve">  63/2</t>
  </si>
  <si>
    <t>13.28,8</t>
  </si>
  <si>
    <t xml:space="preserve"> 9.36,3</t>
  </si>
  <si>
    <t xml:space="preserve">  65/9</t>
  </si>
  <si>
    <t xml:space="preserve">  66/9</t>
  </si>
  <si>
    <t xml:space="preserve">  76/10</t>
  </si>
  <si>
    <t xml:space="preserve"> 4.14,4</t>
  </si>
  <si>
    <t>13.37,5</t>
  </si>
  <si>
    <t xml:space="preserve">  78/11</t>
  </si>
  <si>
    <t xml:space="preserve">  76/4</t>
  </si>
  <si>
    <t>13.35,7</t>
  </si>
  <si>
    <t xml:space="preserve"> 9.41,0</t>
  </si>
  <si>
    <t>13.44,9</t>
  </si>
  <si>
    <t>10.12,7</t>
  </si>
  <si>
    <t>13.43,6</t>
  </si>
  <si>
    <t xml:space="preserve"> 9.58,3</t>
  </si>
  <si>
    <t xml:space="preserve">  73/12</t>
  </si>
  <si>
    <t xml:space="preserve"> 72/4</t>
  </si>
  <si>
    <t>14.07,8</t>
  </si>
  <si>
    <t xml:space="preserve"> 9.51,1</t>
  </si>
  <si>
    <t xml:space="preserve"> 4.20,1</t>
  </si>
  <si>
    <t>14.01,6</t>
  </si>
  <si>
    <t xml:space="preserve"> 9.47,8</t>
  </si>
  <si>
    <t xml:space="preserve">  79/14</t>
  </si>
  <si>
    <t xml:space="preserve">  75/11</t>
  </si>
  <si>
    <t xml:space="preserve"> 4.29,8</t>
  </si>
  <si>
    <t>13.55,7</t>
  </si>
  <si>
    <t xml:space="preserve"> 9.50,8</t>
  </si>
  <si>
    <t>13.56,1</t>
  </si>
  <si>
    <t xml:space="preserve"> 9.55,5</t>
  </si>
  <si>
    <t xml:space="preserve"> 4.42,5</t>
  </si>
  <si>
    <t>13.40,7</t>
  </si>
  <si>
    <t xml:space="preserve"> 9.41,6</t>
  </si>
  <si>
    <t xml:space="preserve"> 0.20</t>
  </si>
  <si>
    <t xml:space="preserve">  96/16</t>
  </si>
  <si>
    <t xml:space="preserve">  95/11</t>
  </si>
  <si>
    <t xml:space="preserve">  82/12</t>
  </si>
  <si>
    <t xml:space="preserve">  46/4</t>
  </si>
  <si>
    <t>14.53,8</t>
  </si>
  <si>
    <t>10.09,8</t>
  </si>
  <si>
    <t>14.44,1</t>
  </si>
  <si>
    <t>10.09,1</t>
  </si>
  <si>
    <t xml:space="preserve"> 4.33,9</t>
  </si>
  <si>
    <t>14.24,4</t>
  </si>
  <si>
    <t>10.28,5</t>
  </si>
  <si>
    <t xml:space="preserve"> 4.33,5</t>
  </si>
  <si>
    <t>14.59,1</t>
  </si>
  <si>
    <t>10.32,4</t>
  </si>
  <si>
    <t>15.13,1</t>
  </si>
  <si>
    <t>10.26,4</t>
  </si>
  <si>
    <t xml:space="preserve">  94/15</t>
  </si>
  <si>
    <t xml:space="preserve"> 5.09,3</t>
  </si>
  <si>
    <t>15.10,9</t>
  </si>
  <si>
    <t>10.49,8</t>
  </si>
  <si>
    <t>15.12,8</t>
  </si>
  <si>
    <t>10.54,2</t>
  </si>
  <si>
    <t xml:space="preserve">  89/6</t>
  </si>
  <si>
    <t xml:space="preserve"> 102/11</t>
  </si>
  <si>
    <t xml:space="preserve"> 4.51,6</t>
  </si>
  <si>
    <t>15.07,3</t>
  </si>
  <si>
    <t>11.53,6</t>
  </si>
  <si>
    <t xml:space="preserve"> 101/7</t>
  </si>
  <si>
    <t xml:space="preserve"> 4.59,0</t>
  </si>
  <si>
    <t>15.15,1</t>
  </si>
  <si>
    <t>10.55,6</t>
  </si>
  <si>
    <t xml:space="preserve"> 103/7</t>
  </si>
  <si>
    <t xml:space="preserve"> 5.05,4</t>
  </si>
  <si>
    <t>15.35,0</t>
  </si>
  <si>
    <t>11.11,2</t>
  </si>
  <si>
    <t xml:space="preserve"> 105/8</t>
  </si>
  <si>
    <t xml:space="preserve">  94/6</t>
  </si>
  <si>
    <t xml:space="preserve">  98/4</t>
  </si>
  <si>
    <t xml:space="preserve"> 4.51,2</t>
  </si>
  <si>
    <t>15.33,2</t>
  </si>
  <si>
    <t>11.15,9</t>
  </si>
  <si>
    <t xml:space="preserve">  92/4</t>
  </si>
  <si>
    <t xml:space="preserve">  99/5</t>
  </si>
  <si>
    <t xml:space="preserve"> 4.53,7</t>
  </si>
  <si>
    <t>15.34,1</t>
  </si>
  <si>
    <t>11.10,8</t>
  </si>
  <si>
    <t xml:space="preserve"> 101/5</t>
  </si>
  <si>
    <t xml:space="preserve">  97/3</t>
  </si>
  <si>
    <t>17.24,8</t>
  </si>
  <si>
    <t>10.14,8</t>
  </si>
  <si>
    <t xml:space="preserve"> 0.30</t>
  </si>
  <si>
    <t xml:space="preserve">  91/16</t>
  </si>
  <si>
    <t xml:space="preserve"> 4.58,3</t>
  </si>
  <si>
    <t>15.50,9</t>
  </si>
  <si>
    <t>11.25,6</t>
  </si>
  <si>
    <t xml:space="preserve"> 102/6</t>
  </si>
  <si>
    <t xml:space="preserve"> 100/6</t>
  </si>
  <si>
    <t>15.43,3</t>
  </si>
  <si>
    <t>12.18,1</t>
  </si>
  <si>
    <t>13.45,7</t>
  </si>
  <si>
    <t xml:space="preserve"> 9.27,2</t>
  </si>
  <si>
    <t>19.57,9</t>
  </si>
  <si>
    <t>13.12,4</t>
  </si>
  <si>
    <t xml:space="preserve">  45/1</t>
  </si>
  <si>
    <t xml:space="preserve"> 4.31,4</t>
  </si>
  <si>
    <t>10.15,3</t>
  </si>
  <si>
    <t xml:space="preserve">  77/14</t>
  </si>
  <si>
    <t xml:space="preserve"> 4.07,6</t>
  </si>
  <si>
    <t>13.36,9</t>
  </si>
  <si>
    <t>26.40,5</t>
  </si>
  <si>
    <t xml:space="preserve"> 0.40</t>
  </si>
  <si>
    <t xml:space="preserve">  17/7</t>
  </si>
  <si>
    <t xml:space="preserve">  21/3</t>
  </si>
  <si>
    <t xml:space="preserve">  28/5</t>
  </si>
  <si>
    <t xml:space="preserve">  39/4</t>
  </si>
  <si>
    <t xml:space="preserve">  24/4</t>
  </si>
  <si>
    <t xml:space="preserve">  25/8</t>
  </si>
  <si>
    <t xml:space="preserve">  41/6</t>
  </si>
  <si>
    <t xml:space="preserve"> 114/13</t>
  </si>
  <si>
    <t xml:space="preserve">  48/2</t>
  </si>
  <si>
    <t xml:space="preserve">  29/1</t>
  </si>
  <si>
    <t xml:space="preserve">  62/1</t>
  </si>
  <si>
    <t xml:space="preserve">  71/7</t>
  </si>
  <si>
    <t xml:space="preserve">  74/8</t>
  </si>
  <si>
    <t xml:space="preserve">  48/5</t>
  </si>
  <si>
    <t xml:space="preserve">  49/3</t>
  </si>
  <si>
    <t xml:space="preserve">  87/12</t>
  </si>
  <si>
    <t xml:space="preserve">  43/2</t>
  </si>
  <si>
    <t xml:space="preserve">  86/11</t>
  </si>
  <si>
    <t xml:space="preserve">  61/5</t>
  </si>
  <si>
    <t xml:space="preserve">  62/6</t>
  </si>
  <si>
    <t xml:space="preserve">  67/9</t>
  </si>
  <si>
    <t xml:space="preserve">  55/9</t>
  </si>
  <si>
    <t xml:space="preserve">  91/14</t>
  </si>
  <si>
    <t xml:space="preserve">  71/8</t>
  </si>
  <si>
    <t xml:space="preserve">  89/4</t>
  </si>
  <si>
    <t xml:space="preserve">  75/3</t>
  </si>
  <si>
    <t xml:space="preserve">  65/7</t>
  </si>
  <si>
    <t xml:space="preserve">  82/15</t>
  </si>
  <si>
    <t xml:space="preserve"> 110/21</t>
  </si>
  <si>
    <t xml:space="preserve">  76/2</t>
  </si>
  <si>
    <t xml:space="preserve">  74/13</t>
  </si>
  <si>
    <t xml:space="preserve">  88/10</t>
  </si>
  <si>
    <t xml:space="preserve">  98/19</t>
  </si>
  <si>
    <t xml:space="preserve">  70/12</t>
  </si>
  <si>
    <t xml:space="preserve">  87/4</t>
  </si>
  <si>
    <t xml:space="preserve">  94/12</t>
  </si>
  <si>
    <t xml:space="preserve">  73/10</t>
  </si>
  <si>
    <t xml:space="preserve">  85/3</t>
  </si>
  <si>
    <t xml:space="preserve">  77/4</t>
  </si>
  <si>
    <t xml:space="preserve">  68/9</t>
  </si>
  <si>
    <t xml:space="preserve">  72/9</t>
  </si>
  <si>
    <t xml:space="preserve">  93/15</t>
  </si>
  <si>
    <t xml:space="preserve">  87/14</t>
  </si>
  <si>
    <t xml:space="preserve"> 102/20</t>
  </si>
  <si>
    <t xml:space="preserve">  78/15</t>
  </si>
  <si>
    <t xml:space="preserve">  80/4</t>
  </si>
  <si>
    <t xml:space="preserve"> 100/16</t>
  </si>
  <si>
    <t xml:space="preserve"> 107/19</t>
  </si>
  <si>
    <t xml:space="preserve">  77/2</t>
  </si>
  <si>
    <t xml:space="preserve">  74/2</t>
  </si>
  <si>
    <t xml:space="preserve"> 108/20</t>
  </si>
  <si>
    <t xml:space="preserve"> 104/13</t>
  </si>
  <si>
    <t xml:space="preserve">  84/13</t>
  </si>
  <si>
    <t xml:space="preserve"> 113/1</t>
  </si>
  <si>
    <t xml:space="preserve">  93/1</t>
  </si>
  <si>
    <t xml:space="preserve"> 111/6</t>
  </si>
  <si>
    <t xml:space="preserve">  94/5</t>
  </si>
  <si>
    <t xml:space="preserve"> 110/10</t>
  </si>
  <si>
    <t xml:space="preserve">  95/16</t>
  </si>
  <si>
    <t xml:space="preserve">  92/15</t>
  </si>
  <si>
    <t xml:space="preserve">  96/6</t>
  </si>
  <si>
    <t xml:space="preserve"> 112/11</t>
  </si>
  <si>
    <t xml:space="preserve">  97/2</t>
  </si>
  <si>
    <t xml:space="preserve">  99/4</t>
  </si>
  <si>
    <t xml:space="preserve">  98/5</t>
  </si>
  <si>
    <t xml:space="preserve"> 112/23</t>
  </si>
  <si>
    <t xml:space="preserve"> 4.52,1</t>
  </si>
  <si>
    <t>16.23,2</t>
  </si>
  <si>
    <t>11.22,5</t>
  </si>
  <si>
    <t xml:space="preserve"> 104/8</t>
  </si>
  <si>
    <t xml:space="preserve">  85/17</t>
  </si>
  <si>
    <t xml:space="preserve">  56/7</t>
  </si>
  <si>
    <t xml:space="preserve">  81/11</t>
  </si>
  <si>
    <t xml:space="preserve"> 113/19</t>
  </si>
  <si>
    <t xml:space="preserve"> 116/2</t>
  </si>
  <si>
    <t xml:space="preserve"> 115/20</t>
  </si>
  <si>
    <t xml:space="preserve">  90/15</t>
  </si>
  <si>
    <t xml:space="preserve">  68/8</t>
  </si>
  <si>
    <t xml:space="preserve"> 107/12</t>
  </si>
  <si>
    <t xml:space="preserve"> 3.52,5</t>
  </si>
  <si>
    <t>12.08,7</t>
  </si>
  <si>
    <t xml:space="preserve"> 9.15,9</t>
  </si>
  <si>
    <t>12.33,3</t>
  </si>
  <si>
    <t>CLUTCH</t>
  </si>
  <si>
    <t>13.24,2</t>
  </si>
  <si>
    <t>AXLE</t>
  </si>
  <si>
    <t xml:space="preserve">  71/12</t>
  </si>
  <si>
    <t>13.20,3</t>
  </si>
  <si>
    <t>REAR AXLE</t>
  </si>
  <si>
    <t>17.45,1</t>
  </si>
  <si>
    <t xml:space="preserve">  41/1</t>
  </si>
  <si>
    <t xml:space="preserve"> 109/17</t>
  </si>
  <si>
    <t xml:space="preserve"> 4.52,7</t>
  </si>
  <si>
    <t>15.23,4</t>
  </si>
  <si>
    <t>19.38,4</t>
  </si>
  <si>
    <t xml:space="preserve"> 111/18</t>
  </si>
  <si>
    <t>20.36,1</t>
  </si>
  <si>
    <t>FUEL PUMP</t>
  </si>
  <si>
    <t xml:space="preserve">  65/12</t>
  </si>
  <si>
    <t xml:space="preserve"> 114/11</t>
  </si>
  <si>
    <t xml:space="preserve"> 5.30,6</t>
  </si>
  <si>
    <t>17.31,1</t>
  </si>
  <si>
    <t xml:space="preserve"> 108/10</t>
  </si>
  <si>
    <t xml:space="preserve"> 4.20,7</t>
  </si>
  <si>
    <t>13.42,7</t>
  </si>
  <si>
    <t xml:space="preserve"> 117/12</t>
  </si>
  <si>
    <t xml:space="preserve"> 3.47,1</t>
  </si>
  <si>
    <t xml:space="preserve"> 3.51,8</t>
  </si>
  <si>
    <t xml:space="preserve"> 3.58,0</t>
  </si>
  <si>
    <t>WHEEL</t>
  </si>
  <si>
    <t xml:space="preserve"> 3.59,6</t>
  </si>
  <si>
    <t xml:space="preserve">  36/9</t>
  </si>
  <si>
    <t xml:space="preserve"> 4.06,4</t>
  </si>
  <si>
    <t xml:space="preserve">  60/4</t>
  </si>
  <si>
    <t xml:space="preserve"> 4.16,5</t>
  </si>
  <si>
    <t xml:space="preserve">  97/18</t>
  </si>
  <si>
    <t xml:space="preserve"> 4.05,6</t>
  </si>
  <si>
    <t xml:space="preserve"> 4.21,3</t>
  </si>
  <si>
    <t xml:space="preserve"> 103/21</t>
  </si>
  <si>
    <t xml:space="preserve"> 106/18</t>
  </si>
  <si>
    <t xml:space="preserve"> 4.10,3</t>
  </si>
  <si>
    <t xml:space="preserve">  80/10</t>
  </si>
  <si>
    <t xml:space="preserve"> 4.09,7</t>
  </si>
  <si>
    <t>BROKEN CHASSIS</t>
  </si>
  <si>
    <t xml:space="preserve">  78/9</t>
  </si>
  <si>
    <t xml:space="preserve"> 5.43,8</t>
  </si>
  <si>
    <t xml:space="preserve">   8</t>
  </si>
  <si>
    <t>SS5S</t>
  </si>
  <si>
    <t xml:space="preserve">  17</t>
  </si>
  <si>
    <t>SS6F</t>
  </si>
  <si>
    <t xml:space="preserve">  20</t>
  </si>
  <si>
    <t xml:space="preserve">  22</t>
  </si>
  <si>
    <t>SS5F</t>
  </si>
  <si>
    <t xml:space="preserve">  23</t>
  </si>
  <si>
    <t xml:space="preserve">  28</t>
  </si>
  <si>
    <t xml:space="preserve">  33</t>
  </si>
  <si>
    <t xml:space="preserve">  34</t>
  </si>
  <si>
    <t xml:space="preserve">  48</t>
  </si>
  <si>
    <t>SS4S</t>
  </si>
  <si>
    <t xml:space="preserve">  51</t>
  </si>
  <si>
    <t>TC3E</t>
  </si>
  <si>
    <t xml:space="preserve">  63</t>
  </si>
  <si>
    <t>SS6S</t>
  </si>
  <si>
    <t xml:space="preserve">  67</t>
  </si>
  <si>
    <t xml:space="preserve">  69</t>
  </si>
  <si>
    <t xml:space="preserve">  76</t>
  </si>
  <si>
    <t xml:space="preserve">  83</t>
  </si>
  <si>
    <t xml:space="preserve">  85</t>
  </si>
  <si>
    <t xml:space="preserve">  86</t>
  </si>
  <si>
    <t xml:space="preserve">  88</t>
  </si>
  <si>
    <t xml:space="preserve">  90</t>
  </si>
  <si>
    <t xml:space="preserve">  91</t>
  </si>
  <si>
    <t xml:space="preserve">  94</t>
  </si>
  <si>
    <t xml:space="preserve">  95</t>
  </si>
  <si>
    <t xml:space="preserve"> 105</t>
  </si>
  <si>
    <t xml:space="preserve"> 107</t>
  </si>
  <si>
    <t xml:space="preserve"> 113</t>
  </si>
  <si>
    <t xml:space="preserve"> 116</t>
  </si>
  <si>
    <t>SS4F</t>
  </si>
  <si>
    <t xml:space="preserve"> 119</t>
  </si>
  <si>
    <t>TC3D</t>
  </si>
  <si>
    <t xml:space="preserve"> 132</t>
  </si>
  <si>
    <t xml:space="preserve"> 139</t>
  </si>
  <si>
    <t xml:space="preserve"> 143</t>
  </si>
  <si>
    <t xml:space="preserve"> 147</t>
  </si>
  <si>
    <t xml:space="preserve"> 154</t>
  </si>
  <si>
    <t xml:space="preserve"> 131/25</t>
  </si>
  <si>
    <t xml:space="preserve"> 126/24</t>
  </si>
  <si>
    <t xml:space="preserve"> 128/24</t>
  </si>
  <si>
    <t xml:space="preserve"> 117/7</t>
  </si>
  <si>
    <t xml:space="preserve"> 119/3</t>
  </si>
  <si>
    <t xml:space="preserve"> 127/9</t>
  </si>
  <si>
    <t xml:space="preserve"> 118/2</t>
  </si>
  <si>
    <t xml:space="preserve"> 123/6</t>
  </si>
  <si>
    <t xml:space="preserve"> 124/7</t>
  </si>
  <si>
    <t xml:space="preserve"> 121/8</t>
  </si>
  <si>
    <t>14.41,3</t>
  </si>
  <si>
    <t xml:space="preserve"> 132/12</t>
  </si>
  <si>
    <t xml:space="preserve"> 122/5</t>
  </si>
  <si>
    <t xml:space="preserve"> 129/10</t>
  </si>
  <si>
    <t xml:space="preserve"> 130/9</t>
  </si>
  <si>
    <t xml:space="preserve"> 21</t>
  </si>
  <si>
    <t>TC6</t>
  </si>
  <si>
    <t>18 min. late</t>
  </si>
  <si>
    <t>TC6A</t>
  </si>
  <si>
    <t>4 min. late</t>
  </si>
  <si>
    <t>TC4</t>
  </si>
  <si>
    <t>2 min. late</t>
  </si>
  <si>
    <t>TC5</t>
  </si>
  <si>
    <t xml:space="preserve"> 37</t>
  </si>
  <si>
    <t xml:space="preserve">  4</t>
  </si>
  <si>
    <t>0.20</t>
  </si>
  <si>
    <t>not following roadbook page 6</t>
  </si>
  <si>
    <t xml:space="preserve">  35/9</t>
  </si>
  <si>
    <t xml:space="preserve"> 62/9</t>
  </si>
  <si>
    <t xml:space="preserve"> 66/9</t>
  </si>
  <si>
    <t>11.12,4</t>
  </si>
  <si>
    <t xml:space="preserve"> 3.04,0</t>
  </si>
  <si>
    <t xml:space="preserve"> 4.32,6</t>
  </si>
  <si>
    <t>11.13,2</t>
  </si>
  <si>
    <t xml:space="preserve"> 3.07,4</t>
  </si>
  <si>
    <t xml:space="preserve"> 4.34,0</t>
  </si>
  <si>
    <t>11.17,5</t>
  </si>
  <si>
    <t xml:space="preserve"> 3.05,8</t>
  </si>
  <si>
    <t>11.25,8</t>
  </si>
  <si>
    <t xml:space="preserve"> 3.09,9</t>
  </si>
  <si>
    <t xml:space="preserve"> 4.37,9</t>
  </si>
  <si>
    <t xml:space="preserve">   6/4</t>
  </si>
  <si>
    <t>11.25,5</t>
  </si>
  <si>
    <t xml:space="preserve"> 4.32,7</t>
  </si>
  <si>
    <t>11.41,7</t>
  </si>
  <si>
    <t xml:space="preserve"> 4.42,0</t>
  </si>
  <si>
    <t xml:space="preserve">   8/4</t>
  </si>
  <si>
    <t>11.41,0</t>
  </si>
  <si>
    <t xml:space="preserve"> 4.39,3</t>
  </si>
  <si>
    <t>11.38,7</t>
  </si>
  <si>
    <t xml:space="preserve"> 3.15,7</t>
  </si>
  <si>
    <t xml:space="preserve"> 4.46,4</t>
  </si>
  <si>
    <t>12.58,0</t>
  </si>
  <si>
    <t xml:space="preserve"> 3.12,5</t>
  </si>
  <si>
    <t xml:space="preserve"> 4.37,5</t>
  </si>
  <si>
    <t xml:space="preserve">   5/2</t>
  </si>
  <si>
    <t>11.54,5</t>
  </si>
  <si>
    <t xml:space="preserve"> 3.16,5</t>
  </si>
  <si>
    <t xml:space="preserve"> 4.44,2</t>
  </si>
  <si>
    <t xml:space="preserve">   9/5</t>
  </si>
  <si>
    <t xml:space="preserve"> 10/5</t>
  </si>
  <si>
    <t xml:space="preserve"> 3.16,0</t>
  </si>
  <si>
    <t xml:space="preserve"> 4.52,0</t>
  </si>
  <si>
    <t xml:space="preserve"> 3.17,9</t>
  </si>
  <si>
    <t xml:space="preserve"> 4.51,9</t>
  </si>
  <si>
    <t>12.17,3</t>
  </si>
  <si>
    <t xml:space="preserve"> 3.22,4</t>
  </si>
  <si>
    <t xml:space="preserve"> 4.52,4</t>
  </si>
  <si>
    <t>12.22,8</t>
  </si>
  <si>
    <t xml:space="preserve"> 3.22,0</t>
  </si>
  <si>
    <t xml:space="preserve"> 4.47,9</t>
  </si>
  <si>
    <t>16.07,8</t>
  </si>
  <si>
    <t xml:space="preserve"> 3.21,0</t>
  </si>
  <si>
    <t xml:space="preserve"> 4.49,9</t>
  </si>
  <si>
    <t>14.26,1</t>
  </si>
  <si>
    <t xml:space="preserve"> 4.21,8</t>
  </si>
  <si>
    <t xml:space="preserve"> 6.07,5</t>
  </si>
  <si>
    <t>12.39,4</t>
  </si>
  <si>
    <t>11.47,5</t>
  </si>
  <si>
    <t xml:space="preserve"> 3.19,5</t>
  </si>
  <si>
    <t xml:space="preserve"> 4.43,3</t>
  </si>
  <si>
    <t xml:space="preserve"> 14/1</t>
  </si>
  <si>
    <t>12.05,2</t>
  </si>
  <si>
    <t xml:space="preserve"> 4.43,8</t>
  </si>
  <si>
    <t xml:space="preserve"> 15/1</t>
  </si>
  <si>
    <t xml:space="preserve"> 17/2</t>
  </si>
  <si>
    <t>12.17,4</t>
  </si>
  <si>
    <t xml:space="preserve"> 3.18,6</t>
  </si>
  <si>
    <t xml:space="preserve"> 4.50,7</t>
  </si>
  <si>
    <t>12.24,0</t>
  </si>
  <si>
    <t xml:space="preserve"> 3.21,3</t>
  </si>
  <si>
    <t xml:space="preserve"> 4.53,9</t>
  </si>
  <si>
    <t>12.23,9</t>
  </si>
  <si>
    <t xml:space="preserve"> 3.24,9</t>
  </si>
  <si>
    <t xml:space="preserve"> 4.50,5</t>
  </si>
  <si>
    <t xml:space="preserve"> 20/3</t>
  </si>
  <si>
    <t>12.28,2</t>
  </si>
  <si>
    <t xml:space="preserve"> 4.50,9</t>
  </si>
  <si>
    <t xml:space="preserve"> 21/3</t>
  </si>
  <si>
    <t>12.30,6</t>
  </si>
  <si>
    <t>12.26,4</t>
  </si>
  <si>
    <t xml:space="preserve"> 3.29,5</t>
  </si>
  <si>
    <t>12.15,3</t>
  </si>
  <si>
    <t xml:space="preserve"> 3.19,7</t>
  </si>
  <si>
    <t xml:space="preserve"> 4.47,0</t>
  </si>
  <si>
    <t xml:space="preserve">  26/4</t>
  </si>
  <si>
    <t>12.35,7</t>
  </si>
  <si>
    <t xml:space="preserve"> 3.23,4</t>
  </si>
  <si>
    <t>12.47,2</t>
  </si>
  <si>
    <t xml:space="preserve"> 3.24,3</t>
  </si>
  <si>
    <t xml:space="preserve"> 4.56,0</t>
  </si>
  <si>
    <t xml:space="preserve">  49/5</t>
  </si>
  <si>
    <t xml:space="preserve">  44/2</t>
  </si>
  <si>
    <t xml:space="preserve">  53/1</t>
  </si>
  <si>
    <t xml:space="preserve">  61/2</t>
  </si>
  <si>
    <t xml:space="preserve">  60/8</t>
  </si>
  <si>
    <t xml:space="preserve">  72/13</t>
  </si>
  <si>
    <t xml:space="preserve">  70/1</t>
  </si>
  <si>
    <t xml:space="preserve">  88/4</t>
  </si>
  <si>
    <t xml:space="preserve">  64/8</t>
  </si>
  <si>
    <t xml:space="preserve">  80/11</t>
  </si>
  <si>
    <t xml:space="preserve">  79/15</t>
  </si>
  <si>
    <t xml:space="preserve">  85/14</t>
  </si>
  <si>
    <t xml:space="preserve">  92/6</t>
  </si>
  <si>
    <t xml:space="preserve"> 106/12</t>
  </si>
  <si>
    <t xml:space="preserve">  89/18</t>
  </si>
  <si>
    <t xml:space="preserve">  87/1</t>
  </si>
  <si>
    <t xml:space="preserve">  91/5</t>
  </si>
  <si>
    <t xml:space="preserve">  95/7</t>
  </si>
  <si>
    <t xml:space="preserve">  93/2</t>
  </si>
  <si>
    <t xml:space="preserve"> 104/9</t>
  </si>
  <si>
    <t xml:space="preserve"> 103/8</t>
  </si>
  <si>
    <t xml:space="preserve">  81/16</t>
  </si>
  <si>
    <t xml:space="preserve">  83/17</t>
  </si>
  <si>
    <t xml:space="preserve">  90/12</t>
  </si>
  <si>
    <t xml:space="preserve">  78/4</t>
  </si>
  <si>
    <t>12.29,9</t>
  </si>
  <si>
    <t xml:space="preserve"> 3.27,2</t>
  </si>
  <si>
    <t>12.28,1</t>
  </si>
  <si>
    <t xml:space="preserve"> 4.55,4</t>
  </si>
  <si>
    <t>12.31,2</t>
  </si>
  <si>
    <t xml:space="preserve"> 3.25,3</t>
  </si>
  <si>
    <t xml:space="preserve"> 4.55,6</t>
  </si>
  <si>
    <t xml:space="preserve"> 4.54,8</t>
  </si>
  <si>
    <t>12.44,9</t>
  </si>
  <si>
    <t xml:space="preserve"> 3.27,7</t>
  </si>
  <si>
    <t xml:space="preserve"> 5.02,3</t>
  </si>
  <si>
    <t xml:space="preserve"> 29/8</t>
  </si>
  <si>
    <t>12.33,9</t>
  </si>
  <si>
    <t xml:space="preserve"> 3.26,1</t>
  </si>
  <si>
    <t xml:space="preserve"> 4.57,5</t>
  </si>
  <si>
    <t>12.40,1</t>
  </si>
  <si>
    <t xml:space="preserve"> 3.27,5</t>
  </si>
  <si>
    <t xml:space="preserve"> 5.01,9</t>
  </si>
  <si>
    <t xml:space="preserve"> 4.48,2</t>
  </si>
  <si>
    <t xml:space="preserve"> 36/4</t>
  </si>
  <si>
    <t>13.12,5</t>
  </si>
  <si>
    <t xml:space="preserve"> 3.23,7</t>
  </si>
  <si>
    <t xml:space="preserve"> 4.54,9</t>
  </si>
  <si>
    <t>13.02,9</t>
  </si>
  <si>
    <t xml:space="preserve"> 3.32,2</t>
  </si>
  <si>
    <t xml:space="preserve"> 4.58,7</t>
  </si>
  <si>
    <t>13.03,1</t>
  </si>
  <si>
    <t xml:space="preserve"> 3.31,5</t>
  </si>
  <si>
    <t xml:space="preserve"> 5.00,4</t>
  </si>
  <si>
    <t>12.55,7</t>
  </si>
  <si>
    <t xml:space="preserve"> 3.34,5</t>
  </si>
  <si>
    <t xml:space="preserve"> 5.00,7</t>
  </si>
  <si>
    <t>13.11,1</t>
  </si>
  <si>
    <t xml:space="preserve"> 3.30,9</t>
  </si>
  <si>
    <t xml:space="preserve"> 5.00,9</t>
  </si>
  <si>
    <t>12.53,2</t>
  </si>
  <si>
    <t xml:space="preserve"> 3.28,0</t>
  </si>
  <si>
    <t>11.14,7</t>
  </si>
  <si>
    <t xml:space="preserve"> 4.49,6</t>
  </si>
  <si>
    <t>12.37,4</t>
  </si>
  <si>
    <t xml:space="preserve"> 3.22,8</t>
  </si>
  <si>
    <t>12.37,1</t>
  </si>
  <si>
    <t xml:space="preserve"> 3.28,1</t>
  </si>
  <si>
    <t xml:space="preserve"> 4.53,0</t>
  </si>
  <si>
    <t>13.04,2</t>
  </si>
  <si>
    <t xml:space="preserve"> 3.33,3</t>
  </si>
  <si>
    <t xml:space="preserve"> 5.01,7</t>
  </si>
  <si>
    <t>12.59,8</t>
  </si>
  <si>
    <t xml:space="preserve"> 3.35,2</t>
  </si>
  <si>
    <t xml:space="preserve"> 5.02,9</t>
  </si>
  <si>
    <t>13.08,1</t>
  </si>
  <si>
    <t xml:space="preserve"> 5.07,4</t>
  </si>
  <si>
    <t xml:space="preserve"> 3.36,6</t>
  </si>
  <si>
    <t xml:space="preserve"> 5.02,2</t>
  </si>
  <si>
    <t>13.56,5</t>
  </si>
  <si>
    <t xml:space="preserve"> 5.06,0</t>
  </si>
  <si>
    <t>13.13,5</t>
  </si>
  <si>
    <t xml:space="preserve"> 3.32,1</t>
  </si>
  <si>
    <t xml:space="preserve"> 5.02,8</t>
  </si>
  <si>
    <t>12.56,8</t>
  </si>
  <si>
    <t xml:space="preserve"> 3.28,3</t>
  </si>
  <si>
    <t xml:space="preserve"> 4.56,2</t>
  </si>
  <si>
    <t>12.25,3</t>
  </si>
  <si>
    <t xml:space="preserve"> 3.21,5</t>
  </si>
  <si>
    <t xml:space="preserve"> 4.48,9</t>
  </si>
  <si>
    <t>16.58,1</t>
  </si>
  <si>
    <t xml:space="preserve"> 3.40,4</t>
  </si>
  <si>
    <t xml:space="preserve"> 5.05,1</t>
  </si>
  <si>
    <t xml:space="preserve">  54/5</t>
  </si>
  <si>
    <t>13.01,8</t>
  </si>
  <si>
    <t xml:space="preserve"> 3.36,2</t>
  </si>
  <si>
    <t xml:space="preserve"> 4.58,2</t>
  </si>
  <si>
    <t>13.28,0</t>
  </si>
  <si>
    <t xml:space="preserve"> 3.32,5</t>
  </si>
  <si>
    <t xml:space="preserve"> 5.03,9</t>
  </si>
  <si>
    <t>13.32,4</t>
  </si>
  <si>
    <t xml:space="preserve"> 3.38,0</t>
  </si>
  <si>
    <t xml:space="preserve"> 5.06,9</t>
  </si>
  <si>
    <t>13.41,8</t>
  </si>
  <si>
    <t xml:space="preserve"> 3.40,5</t>
  </si>
  <si>
    <t xml:space="preserve"> 5.11,8</t>
  </si>
  <si>
    <t xml:space="preserve">  51/3</t>
  </si>
  <si>
    <t>13.17,9</t>
  </si>
  <si>
    <t xml:space="preserve"> 3.33,1</t>
  </si>
  <si>
    <t xml:space="preserve"> 5.26,7</t>
  </si>
  <si>
    <t xml:space="preserve">  15/5</t>
  </si>
  <si>
    <t xml:space="preserve">  21/6</t>
  </si>
  <si>
    <t xml:space="preserve">  30/8</t>
  </si>
  <si>
    <t>12.37,9</t>
  </si>
  <si>
    <t xml:space="preserve"> 3.27,6</t>
  </si>
  <si>
    <t xml:space="preserve"> 4.53,8</t>
  </si>
  <si>
    <t xml:space="preserve">  49/4</t>
  </si>
  <si>
    <t xml:space="preserve">  50/5</t>
  </si>
  <si>
    <t xml:space="preserve">  60/6</t>
  </si>
  <si>
    <t xml:space="preserve"> 45/8</t>
  </si>
  <si>
    <t xml:space="preserve">  79/10</t>
  </si>
  <si>
    <t xml:space="preserve">  91/10</t>
  </si>
  <si>
    <t xml:space="preserve">  88/8</t>
  </si>
  <si>
    <t xml:space="preserve"> 48/4</t>
  </si>
  <si>
    <t>12.59,3</t>
  </si>
  <si>
    <t xml:space="preserve"> 3.34,6</t>
  </si>
  <si>
    <t xml:space="preserve"> 5.07,7</t>
  </si>
  <si>
    <t xml:space="preserve">  61/7</t>
  </si>
  <si>
    <t>13.24,0</t>
  </si>
  <si>
    <t xml:space="preserve"> 3.33,7</t>
  </si>
  <si>
    <t xml:space="preserve">  59/6</t>
  </si>
  <si>
    <t xml:space="preserve">  52/4</t>
  </si>
  <si>
    <t xml:space="preserve"> 50/6</t>
  </si>
  <si>
    <t>13.19,9</t>
  </si>
  <si>
    <t xml:space="preserve"> 3.38,9</t>
  </si>
  <si>
    <t xml:space="preserve"> 4.56,4</t>
  </si>
  <si>
    <t>13.25,2</t>
  </si>
  <si>
    <t xml:space="preserve"> 5.13,6</t>
  </si>
  <si>
    <t xml:space="preserve">  53/2</t>
  </si>
  <si>
    <t xml:space="preserve">  72/2</t>
  </si>
  <si>
    <t xml:space="preserve">  62/7</t>
  </si>
  <si>
    <t xml:space="preserve">  70/4</t>
  </si>
  <si>
    <t>13.27,4</t>
  </si>
  <si>
    <t xml:space="preserve"> 3.38,5</t>
  </si>
  <si>
    <t xml:space="preserve"> 5.12,2</t>
  </si>
  <si>
    <t>13.34,0</t>
  </si>
  <si>
    <t xml:space="preserve"> 5.10,8</t>
  </si>
  <si>
    <t xml:space="preserve">  65/8</t>
  </si>
  <si>
    <t>13.38,0</t>
  </si>
  <si>
    <t xml:space="preserve"> 3.36,5</t>
  </si>
  <si>
    <t>13.45,4</t>
  </si>
  <si>
    <t xml:space="preserve"> 3.39,1</t>
  </si>
  <si>
    <t xml:space="preserve"> 5.13,5</t>
  </si>
  <si>
    <t>13.48,5</t>
  </si>
  <si>
    <t>13.55,2</t>
  </si>
  <si>
    <t xml:space="preserve"> 3.38,3</t>
  </si>
  <si>
    <t xml:space="preserve">  72/12</t>
  </si>
  <si>
    <t>14.07,7</t>
  </si>
  <si>
    <t xml:space="preserve"> 3.42,5</t>
  </si>
  <si>
    <t xml:space="preserve"> 5.08,3</t>
  </si>
  <si>
    <t xml:space="preserve">  73/3</t>
  </si>
  <si>
    <t xml:space="preserve">  62/3</t>
  </si>
  <si>
    <t xml:space="preserve"> 65/10</t>
  </si>
  <si>
    <t>13.38,9</t>
  </si>
  <si>
    <t xml:space="preserve"> 3.39,4</t>
  </si>
  <si>
    <t xml:space="preserve"> 5.06,5</t>
  </si>
  <si>
    <t>13.13,6</t>
  </si>
  <si>
    <t xml:space="preserve"> 3.29,4</t>
  </si>
  <si>
    <t xml:space="preserve"> 5.02,4</t>
  </si>
  <si>
    <t xml:space="preserve"> 3.20</t>
  </si>
  <si>
    <t xml:space="preserve">  93/14</t>
  </si>
  <si>
    <t xml:space="preserve">  56/4</t>
  </si>
  <si>
    <t xml:space="preserve"> 69/11</t>
  </si>
  <si>
    <t xml:space="preserve"> 3.47,9</t>
  </si>
  <si>
    <t xml:space="preserve"> 5.13,1</t>
  </si>
  <si>
    <t xml:space="preserve">  76/13</t>
  </si>
  <si>
    <t xml:space="preserve">  70/14</t>
  </si>
  <si>
    <t xml:space="preserve">  90/13</t>
  </si>
  <si>
    <t>14.34,2</t>
  </si>
  <si>
    <t xml:space="preserve"> 5.26,4</t>
  </si>
  <si>
    <t xml:space="preserve">  81/4</t>
  </si>
  <si>
    <t xml:space="preserve">  79/5</t>
  </si>
  <si>
    <t>14.47,1</t>
  </si>
  <si>
    <t xml:space="preserve"> 4.07,8</t>
  </si>
  <si>
    <t xml:space="preserve"> 5.54,2</t>
  </si>
  <si>
    <t xml:space="preserve">  82/1</t>
  </si>
  <si>
    <t xml:space="preserve">  82/3</t>
  </si>
  <si>
    <t>20.03,6</t>
  </si>
  <si>
    <t xml:space="preserve"> 3.38,7</t>
  </si>
  <si>
    <t xml:space="preserve">  63/3</t>
  </si>
  <si>
    <t xml:space="preserve"> 75/13</t>
  </si>
  <si>
    <t>15.24,3</t>
  </si>
  <si>
    <t xml:space="preserve"> 4.01,7</t>
  </si>
  <si>
    <t xml:space="preserve"> 5.33,2</t>
  </si>
  <si>
    <t xml:space="preserve">  86/13</t>
  </si>
  <si>
    <t>14.29,5</t>
  </si>
  <si>
    <t xml:space="preserve"> 5.12,9</t>
  </si>
  <si>
    <t xml:space="preserve">  80/15</t>
  </si>
  <si>
    <t>13.47,3</t>
  </si>
  <si>
    <t>WINDSHIELD</t>
  </si>
  <si>
    <t xml:space="preserve">  73/9</t>
  </si>
  <si>
    <t xml:space="preserve">  89/9</t>
  </si>
  <si>
    <t>14.58,2</t>
  </si>
  <si>
    <t xml:space="preserve"> 5.50,7</t>
  </si>
  <si>
    <t xml:space="preserve">  83/5</t>
  </si>
  <si>
    <t xml:space="preserve">  82/6</t>
  </si>
  <si>
    <t xml:space="preserve">  81/6</t>
  </si>
  <si>
    <t>13.03,4</t>
  </si>
  <si>
    <t xml:space="preserve"> 3.29,6</t>
  </si>
  <si>
    <t xml:space="preserve"> 4.58,9</t>
  </si>
  <si>
    <t xml:space="preserve"> 4.04,9</t>
  </si>
  <si>
    <t xml:space="preserve"> 5.45,2</t>
  </si>
  <si>
    <t xml:space="preserve">  83/1</t>
  </si>
  <si>
    <t xml:space="preserve">  79/1</t>
  </si>
  <si>
    <t xml:space="preserve"> 5.58,5</t>
  </si>
  <si>
    <t xml:space="preserve">  84/2</t>
  </si>
  <si>
    <t xml:space="preserve">  87/5</t>
  </si>
  <si>
    <t xml:space="preserve">  84/5</t>
  </si>
  <si>
    <t>15.29,7</t>
  </si>
  <si>
    <t xml:space="preserve"> 6.00,0</t>
  </si>
  <si>
    <t xml:space="preserve">  85/6</t>
  </si>
  <si>
    <t>15.42,5</t>
  </si>
  <si>
    <t xml:space="preserve"> 4.10,7</t>
  </si>
  <si>
    <t xml:space="preserve"> 6.00,1</t>
  </si>
  <si>
    <t xml:space="preserve">  91/8</t>
  </si>
  <si>
    <t xml:space="preserve">  86/4</t>
  </si>
  <si>
    <t xml:space="preserve">  86/7</t>
  </si>
  <si>
    <t>15.40,4</t>
  </si>
  <si>
    <t xml:space="preserve"> 6.01,7</t>
  </si>
  <si>
    <t xml:space="preserve">  90/7</t>
  </si>
  <si>
    <t xml:space="preserve">  88/6</t>
  </si>
  <si>
    <t>15.37,8</t>
  </si>
  <si>
    <t xml:space="preserve"> 5.56,7</t>
  </si>
  <si>
    <t xml:space="preserve">  90/8</t>
  </si>
  <si>
    <t xml:space="preserve">  83/4</t>
  </si>
  <si>
    <t>15.34,0</t>
  </si>
  <si>
    <t xml:space="preserve"> 5.50,3</t>
  </si>
  <si>
    <t xml:space="preserve">  88/5</t>
  </si>
  <si>
    <t xml:space="preserve">  89/7</t>
  </si>
  <si>
    <t xml:space="preserve">  80/2</t>
  </si>
  <si>
    <t>13.57,4</t>
  </si>
  <si>
    <t xml:space="preserve"> 3.50,6</t>
  </si>
  <si>
    <t xml:space="preserve"> 5.12,8</t>
  </si>
  <si>
    <t xml:space="preserve">  75/14</t>
  </si>
  <si>
    <t xml:space="preserve">  68/12</t>
  </si>
  <si>
    <t>14.17,6</t>
  </si>
  <si>
    <t xml:space="preserve"> 5.29,8</t>
  </si>
  <si>
    <t xml:space="preserve"> 1.10</t>
  </si>
  <si>
    <t xml:space="preserve">  77/10</t>
  </si>
  <si>
    <t>11.56,8</t>
  </si>
  <si>
    <t xml:space="preserve"> 3.18,8</t>
  </si>
  <si>
    <t>14.13,9</t>
  </si>
  <si>
    <t>13.31,4</t>
  </si>
  <si>
    <t xml:space="preserve">  63/7</t>
  </si>
  <si>
    <t>TRANSMISSION</t>
  </si>
  <si>
    <t xml:space="preserve"> 58</t>
  </si>
  <si>
    <t>TC9A</t>
  </si>
  <si>
    <t>20 min. late</t>
  </si>
  <si>
    <t>TC6C</t>
  </si>
  <si>
    <t>5 min. late</t>
  </si>
  <si>
    <t xml:space="preserve"> 0.50</t>
  </si>
  <si>
    <t xml:space="preserve"> 28/7</t>
  </si>
  <si>
    <t xml:space="preserve"> 30/5</t>
  </si>
  <si>
    <t xml:space="preserve"> 32/2</t>
  </si>
  <si>
    <t>Retired</t>
  </si>
  <si>
    <t>-</t>
  </si>
  <si>
    <t xml:space="preserve">  94/2</t>
  </si>
  <si>
    <t xml:space="preserve">  90/14</t>
  </si>
  <si>
    <t xml:space="preserve"> 100/5</t>
  </si>
  <si>
    <t xml:space="preserve">  96/20</t>
  </si>
  <si>
    <t xml:space="preserve"> 105/10</t>
  </si>
  <si>
    <t xml:space="preserve"> 109/19</t>
  </si>
  <si>
    <t xml:space="preserve"> 106/17</t>
  </si>
  <si>
    <t xml:space="preserve">  85/11</t>
  </si>
  <si>
    <t xml:space="preserve">  83/12</t>
  </si>
  <si>
    <t xml:space="preserve"> 105.92 km/h</t>
  </si>
  <si>
    <t xml:space="preserve">  93.00 km/h</t>
  </si>
  <si>
    <t xml:space="preserve"> 5.04 km</t>
  </si>
  <si>
    <t xml:space="preserve">  2 Lukyanuk/Arnautov</t>
  </si>
  <si>
    <t xml:space="preserve"> 98 Tölp/Guljajev</t>
  </si>
  <si>
    <t>114 Krickis/Pirktins</t>
  </si>
  <si>
    <t>SS3</t>
  </si>
  <si>
    <t>Kōljala</t>
  </si>
  <si>
    <t xml:space="preserve">  97.69 km/h</t>
  </si>
  <si>
    <t xml:space="preserve"> 108.83 km/h</t>
  </si>
  <si>
    <t xml:space="preserve"> 105.65 km/h</t>
  </si>
  <si>
    <t xml:space="preserve"> 101.68 km/h</t>
  </si>
  <si>
    <t xml:space="preserve">  96.33 km/h</t>
  </si>
  <si>
    <t xml:space="preserve">  99.97 km/h</t>
  </si>
  <si>
    <t xml:space="preserve"> 103.28 km/h</t>
  </si>
  <si>
    <t xml:space="preserve">  97.85 km/h</t>
  </si>
  <si>
    <t xml:space="preserve">  81.95 km/h</t>
  </si>
  <si>
    <t xml:space="preserve"> 6.92 km</t>
  </si>
  <si>
    <t xml:space="preserve"> 39 Torn/Mesila</t>
  </si>
  <si>
    <t xml:space="preserve"> 34 Siniorg/Arnek</t>
  </si>
  <si>
    <t xml:space="preserve"> 20 Vask/Tigas</t>
  </si>
  <si>
    <t xml:space="preserve"> 42 Soe/Pihlas</t>
  </si>
  <si>
    <t>145 Niinemets/Prems</t>
  </si>
  <si>
    <t xml:space="preserve"> 130/26</t>
  </si>
  <si>
    <t xml:space="preserve"> 126/1</t>
  </si>
  <si>
    <t xml:space="preserve"> 127/2</t>
  </si>
  <si>
    <t xml:space="preserve"> 128/3</t>
  </si>
  <si>
    <t xml:space="preserve"> 133/6</t>
  </si>
  <si>
    <t xml:space="preserve"> 135/9</t>
  </si>
  <si>
    <t xml:space="preserve"> 132/5</t>
  </si>
  <si>
    <t xml:space="preserve"> 137/8</t>
  </si>
  <si>
    <t xml:space="preserve"> 138/27</t>
  </si>
  <si>
    <t xml:space="preserve"> 131/4</t>
  </si>
  <si>
    <t xml:space="preserve"> 139/9</t>
  </si>
  <si>
    <t xml:space="preserve"> 140/10</t>
  </si>
  <si>
    <t xml:space="preserve"> 143/12</t>
  </si>
  <si>
    <t>137/25</t>
  </si>
  <si>
    <t xml:space="preserve"> 4.39,5</t>
  </si>
  <si>
    <t xml:space="preserve"> 7.38,2</t>
  </si>
  <si>
    <t xml:space="preserve"> 9.01,2</t>
  </si>
  <si>
    <t>21.18,9</t>
  </si>
  <si>
    <t xml:space="preserve"> 138/26</t>
  </si>
  <si>
    <t xml:space="preserve"> 137/25</t>
  </si>
  <si>
    <t>+11.23,9</t>
  </si>
  <si>
    <t>138/9</t>
  </si>
  <si>
    <t xml:space="preserve"> 4.40,7</t>
  </si>
  <si>
    <t xml:space="preserve"> 7.51,3</t>
  </si>
  <si>
    <t xml:space="preserve"> 9.18,6</t>
  </si>
  <si>
    <t>21.50,6</t>
  </si>
  <si>
    <t xml:space="preserve"> 140/9</t>
  </si>
  <si>
    <t>+11.55,6</t>
  </si>
  <si>
    <t>139/26</t>
  </si>
  <si>
    <t>22.25,2</t>
  </si>
  <si>
    <t xml:space="preserve"> 142/27</t>
  </si>
  <si>
    <t>+12.30,2</t>
  </si>
  <si>
    <t xml:space="preserve"> 141/11</t>
  </si>
  <si>
    <t>Superrally</t>
  </si>
  <si>
    <t xml:space="preserve"> 8:00</t>
  </si>
  <si>
    <t xml:space="preserve"> 8:01</t>
  </si>
  <si>
    <t xml:space="preserve"> 8:02</t>
  </si>
  <si>
    <t xml:space="preserve"> 8:03</t>
  </si>
  <si>
    <t xml:space="preserve"> 8:04</t>
  </si>
  <si>
    <t xml:space="preserve"> 8:05</t>
  </si>
  <si>
    <t xml:space="preserve"> 8:06</t>
  </si>
  <si>
    <t xml:space="preserve"> 8:07</t>
  </si>
  <si>
    <t>19</t>
  </si>
  <si>
    <t xml:space="preserve"> 8:08</t>
  </si>
  <si>
    <t>12</t>
  </si>
  <si>
    <t xml:space="preserve"> 8:09</t>
  </si>
  <si>
    <t>17</t>
  </si>
  <si>
    <t xml:space="preserve"> 8:10</t>
  </si>
  <si>
    <t>10</t>
  </si>
  <si>
    <t xml:space="preserve"> 8:11</t>
  </si>
  <si>
    <t>22</t>
  </si>
  <si>
    <t xml:space="preserve"> 8:12</t>
  </si>
  <si>
    <t xml:space="preserve"> 8:13</t>
  </si>
  <si>
    <t>20</t>
  </si>
  <si>
    <t xml:space="preserve"> 8:14</t>
  </si>
  <si>
    <t>11</t>
  </si>
  <si>
    <t xml:space="preserve"> 8:15</t>
  </si>
  <si>
    <t>16</t>
  </si>
  <si>
    <t xml:space="preserve"> 8:16</t>
  </si>
  <si>
    <t>39</t>
  </si>
  <si>
    <t xml:space="preserve"> 8:17</t>
  </si>
  <si>
    <t>21</t>
  </si>
  <si>
    <t xml:space="preserve"> 8:18</t>
  </si>
  <si>
    <t>97</t>
  </si>
  <si>
    <t xml:space="preserve"> 8:19</t>
  </si>
  <si>
    <t>27</t>
  </si>
  <si>
    <t xml:space="preserve"> 8:20</t>
  </si>
  <si>
    <t>66</t>
  </si>
  <si>
    <t xml:space="preserve"> 8:21</t>
  </si>
  <si>
    <t>35</t>
  </si>
  <si>
    <t xml:space="preserve"> 8:22</t>
  </si>
  <si>
    <t>50</t>
  </si>
  <si>
    <t xml:space="preserve"> 8:23</t>
  </si>
  <si>
    <t>24</t>
  </si>
  <si>
    <t xml:space="preserve"> 8:24</t>
  </si>
  <si>
    <t>37</t>
  </si>
  <si>
    <t xml:space="preserve"> 8:25</t>
  </si>
  <si>
    <t>28</t>
  </si>
  <si>
    <t xml:space="preserve"> 8:26</t>
  </si>
  <si>
    <t>33</t>
  </si>
  <si>
    <t xml:space="preserve"> 8:27</t>
  </si>
  <si>
    <t>41</t>
  </si>
  <si>
    <t xml:space="preserve"> 8:28</t>
  </si>
  <si>
    <t>36</t>
  </si>
  <si>
    <t xml:space="preserve"> 8:29</t>
  </si>
  <si>
    <t>68</t>
  </si>
  <si>
    <t xml:space="preserve"> 8:30</t>
  </si>
  <si>
    <t>23</t>
  </si>
  <si>
    <t xml:space="preserve"> 8:31</t>
  </si>
  <si>
    <t>48</t>
  </si>
  <si>
    <t xml:space="preserve"> 8:32</t>
  </si>
  <si>
    <t>38</t>
  </si>
  <si>
    <t xml:space="preserve"> 8:33</t>
  </si>
  <si>
    <t>76</t>
  </si>
  <si>
    <t xml:space="preserve"> 8:34</t>
  </si>
  <si>
    <t>31</t>
  </si>
  <si>
    <t xml:space="preserve"> 8:35</t>
  </si>
  <si>
    <t>69</t>
  </si>
  <si>
    <t xml:space="preserve"> 8:36</t>
  </si>
  <si>
    <t>26</t>
  </si>
  <si>
    <t xml:space="preserve"> 8:37</t>
  </si>
  <si>
    <t>59</t>
  </si>
  <si>
    <t xml:space="preserve"> 8:38</t>
  </si>
  <si>
    <t>34</t>
  </si>
  <si>
    <t xml:space="preserve"> 8:39</t>
  </si>
  <si>
    <t>29</t>
  </si>
  <si>
    <t xml:space="preserve"> 8:40</t>
  </si>
  <si>
    <t>51</t>
  </si>
  <si>
    <t xml:space="preserve"> 8:41</t>
  </si>
  <si>
    <t>60</t>
  </si>
  <si>
    <t xml:space="preserve"> 8:42</t>
  </si>
  <si>
    <t>54</t>
  </si>
  <si>
    <t xml:space="preserve"> 8:43</t>
  </si>
  <si>
    <t>49</t>
  </si>
  <si>
    <t xml:space="preserve"> 8:44</t>
  </si>
  <si>
    <t>78</t>
  </si>
  <si>
    <t xml:space="preserve"> 8:45</t>
  </si>
  <si>
    <t>25</t>
  </si>
  <si>
    <t xml:space="preserve"> 8:46</t>
  </si>
  <si>
    <t>90</t>
  </si>
  <si>
    <t xml:space="preserve"> 8:47</t>
  </si>
  <si>
    <t>30</t>
  </si>
  <si>
    <t xml:space="preserve"> 8:48</t>
  </si>
  <si>
    <t>40</t>
  </si>
  <si>
    <t xml:space="preserve"> 8:49</t>
  </si>
  <si>
    <t>52</t>
  </si>
  <si>
    <t xml:space="preserve"> 8:50</t>
  </si>
  <si>
    <t>46</t>
  </si>
  <si>
    <t xml:space="preserve"> 8:51</t>
  </si>
  <si>
    <t>85</t>
  </si>
  <si>
    <t xml:space="preserve"> 8:52</t>
  </si>
  <si>
    <t>67</t>
  </si>
  <si>
    <t xml:space="preserve"> 8:53</t>
  </si>
  <si>
    <t>55</t>
  </si>
  <si>
    <t xml:space="preserve"> 8:54</t>
  </si>
  <si>
    <t>14</t>
  </si>
  <si>
    <t xml:space="preserve"> 8:55</t>
  </si>
  <si>
    <t>98</t>
  </si>
  <si>
    <t xml:space="preserve"> 8:56</t>
  </si>
  <si>
    <t>88</t>
  </si>
  <si>
    <t xml:space="preserve"> 8:57</t>
  </si>
  <si>
    <t>65</t>
  </si>
  <si>
    <t xml:space="preserve"> 8:58</t>
  </si>
  <si>
    <t>82</t>
  </si>
  <si>
    <t xml:space="preserve"> 8:59</t>
  </si>
  <si>
    <t>53</t>
  </si>
  <si>
    <t xml:space="preserve"> 9:00</t>
  </si>
  <si>
    <t>73</t>
  </si>
  <si>
    <t xml:space="preserve"> 9:01</t>
  </si>
  <si>
    <t>91</t>
  </si>
  <si>
    <t xml:space="preserve"> 9:02</t>
  </si>
  <si>
    <t>99</t>
  </si>
  <si>
    <t xml:space="preserve"> 9:03</t>
  </si>
  <si>
    <t>114</t>
  </si>
  <si>
    <t xml:space="preserve"> 9:04</t>
  </si>
  <si>
    <t>42</t>
  </si>
  <si>
    <t xml:space="preserve"> 9:05</t>
  </si>
  <si>
    <t>72</t>
  </si>
  <si>
    <t xml:space="preserve"> 9:06</t>
  </si>
  <si>
    <t>81</t>
  </si>
  <si>
    <t xml:space="preserve"> 9:07</t>
  </si>
  <si>
    <t>56</t>
  </si>
  <si>
    <t xml:space="preserve"> 9:08</t>
  </si>
  <si>
    <t>74</t>
  </si>
  <si>
    <t xml:space="preserve"> 9:09</t>
  </si>
  <si>
    <t>143</t>
  </si>
  <si>
    <t xml:space="preserve"> 9:10</t>
  </si>
  <si>
    <t>105</t>
  </si>
  <si>
    <t xml:space="preserve"> 9:11</t>
  </si>
  <si>
    <t>83</t>
  </si>
  <si>
    <t xml:space="preserve"> 9:12</t>
  </si>
  <si>
    <t>44</t>
  </si>
  <si>
    <t xml:space="preserve"> 9:13</t>
  </si>
  <si>
    <t>95</t>
  </si>
  <si>
    <t xml:space="preserve"> 9:14</t>
  </si>
  <si>
    <t>87</t>
  </si>
  <si>
    <t xml:space="preserve"> 9:15</t>
  </si>
  <si>
    <t>107</t>
  </si>
  <si>
    <t xml:space="preserve"> 9:16</t>
  </si>
  <si>
    <t>70</t>
  </si>
  <si>
    <t xml:space="preserve"> 9:17</t>
  </si>
  <si>
    <t>64</t>
  </si>
  <si>
    <t xml:space="preserve"> 9:18</t>
  </si>
  <si>
    <t>43</t>
  </si>
  <si>
    <t xml:space="preserve"> 9:19</t>
  </si>
  <si>
    <t>104</t>
  </si>
  <si>
    <t xml:space="preserve"> 9:20</t>
  </si>
  <si>
    <t>58</t>
  </si>
  <si>
    <t xml:space="preserve"> 9:21</t>
  </si>
  <si>
    <t>94</t>
  </si>
  <si>
    <t xml:space="preserve"> 9:22</t>
  </si>
  <si>
    <t>63</t>
  </si>
  <si>
    <t xml:space="preserve"> 9:23</t>
  </si>
  <si>
    <t>100</t>
  </si>
  <si>
    <t xml:space="preserve"> 9:24</t>
  </si>
  <si>
    <t>62</t>
  </si>
  <si>
    <t xml:space="preserve"> 9:25</t>
  </si>
  <si>
    <t>124</t>
  </si>
  <si>
    <t xml:space="preserve"> 9:26</t>
  </si>
  <si>
    <t>84</t>
  </si>
  <si>
    <t xml:space="preserve"> 9:27</t>
  </si>
  <si>
    <t>96</t>
  </si>
  <si>
    <t xml:space="preserve"> 9:28</t>
  </si>
  <si>
    <t>75</t>
  </si>
  <si>
    <t xml:space="preserve"> 9:29</t>
  </si>
  <si>
    <t>103</t>
  </si>
  <si>
    <t xml:space="preserve"> 9:30</t>
  </si>
  <si>
    <t>123</t>
  </si>
  <si>
    <t xml:space="preserve"> 9:31</t>
  </si>
  <si>
    <t>101</t>
  </si>
  <si>
    <t xml:space="preserve"> 9:32</t>
  </si>
  <si>
    <t>129</t>
  </si>
  <si>
    <t xml:space="preserve"> 9:33</t>
  </si>
  <si>
    <t>93</t>
  </si>
  <si>
    <t xml:space="preserve"> 9:34</t>
  </si>
  <si>
    <t>113</t>
  </si>
  <si>
    <t xml:space="preserve"> 9:35</t>
  </si>
  <si>
    <t>109</t>
  </si>
  <si>
    <t xml:space="preserve"> 9:36</t>
  </si>
  <si>
    <t>111</t>
  </si>
  <si>
    <t xml:space="preserve"> 9:37</t>
  </si>
  <si>
    <t>57</t>
  </si>
  <si>
    <t xml:space="preserve"> 9:38</t>
  </si>
  <si>
    <t>61</t>
  </si>
  <si>
    <t xml:space="preserve"> 9:39</t>
  </si>
  <si>
    <t>92</t>
  </si>
  <si>
    <t xml:space="preserve"> 9:40</t>
  </si>
  <si>
    <t>79</t>
  </si>
  <si>
    <t xml:space="preserve"> 9:41</t>
  </si>
  <si>
    <t>134</t>
  </si>
  <si>
    <t xml:space="preserve"> 9:42</t>
  </si>
  <si>
    <t>80</t>
  </si>
  <si>
    <t xml:space="preserve"> 9:43</t>
  </si>
  <si>
    <t>108</t>
  </si>
  <si>
    <t xml:space="preserve"> 9:44</t>
  </si>
  <si>
    <t>86</t>
  </si>
  <si>
    <t xml:space="preserve"> 9:45</t>
  </si>
  <si>
    <t>110</t>
  </si>
  <si>
    <t xml:space="preserve"> 9:46</t>
  </si>
  <si>
    <t>127</t>
  </si>
  <si>
    <t xml:space="preserve"> 9:47</t>
  </si>
  <si>
    <t>136</t>
  </si>
  <si>
    <t xml:space="preserve"> 9:48</t>
  </si>
  <si>
    <t>126</t>
  </si>
  <si>
    <t xml:space="preserve"> 9:49</t>
  </si>
  <si>
    <t>138</t>
  </si>
  <si>
    <t xml:space="preserve"> 9:50</t>
  </si>
  <si>
    <t>118</t>
  </si>
  <si>
    <t xml:space="preserve"> 9:51</t>
  </si>
  <si>
    <t>116</t>
  </si>
  <si>
    <t xml:space="preserve"> 9:52</t>
  </si>
  <si>
    <t>119</t>
  </si>
  <si>
    <t xml:space="preserve"> 9:53</t>
  </si>
  <si>
    <t>137</t>
  </si>
  <si>
    <t xml:space="preserve"> 9:54</t>
  </si>
  <si>
    <t>133</t>
  </si>
  <si>
    <t xml:space="preserve"> 9:55</t>
  </si>
  <si>
    <t>122</t>
  </si>
  <si>
    <t xml:space="preserve"> 9:56</t>
  </si>
  <si>
    <t>145</t>
  </si>
  <si>
    <t xml:space="preserve"> 9:57</t>
  </si>
  <si>
    <t>142</t>
  </si>
  <si>
    <t xml:space="preserve"> 9:58</t>
  </si>
  <si>
    <t>141</t>
  </si>
  <si>
    <t xml:space="preserve"> 9:59</t>
  </si>
  <si>
    <t>148</t>
  </si>
  <si>
    <t>10:00</t>
  </si>
  <si>
    <t>147</t>
  </si>
  <si>
    <t>10:01</t>
  </si>
  <si>
    <t>151</t>
  </si>
  <si>
    <t>10:02</t>
  </si>
  <si>
    <t>146</t>
  </si>
  <si>
    <t>10:03</t>
  </si>
  <si>
    <t>139</t>
  </si>
  <si>
    <t>10:04</t>
  </si>
  <si>
    <t>152</t>
  </si>
  <si>
    <t>10:05</t>
  </si>
  <si>
    <t>150</t>
  </si>
  <si>
    <t>144</t>
  </si>
  <si>
    <t>140</t>
  </si>
  <si>
    <t>10:08</t>
  </si>
  <si>
    <t>149</t>
  </si>
  <si>
    <t>10:09</t>
  </si>
  <si>
    <t>153</t>
  </si>
  <si>
    <t>10:10</t>
  </si>
  <si>
    <t>154</t>
  </si>
  <si>
    <t>10:11</t>
  </si>
  <si>
    <t>102</t>
  </si>
  <si>
    <t>10:12</t>
  </si>
  <si>
    <t>115</t>
  </si>
  <si>
    <t>10:13</t>
  </si>
  <si>
    <t>132</t>
  </si>
  <si>
    <t>10:14</t>
  </si>
  <si>
    <t>131</t>
  </si>
  <si>
    <t>10:15</t>
  </si>
  <si>
    <t>10:16</t>
  </si>
  <si>
    <t>10:17</t>
  </si>
  <si>
    <t>7:57</t>
  </si>
  <si>
    <t>7:54</t>
  </si>
  <si>
    <t>7:51</t>
  </si>
  <si>
    <t>7:45</t>
  </si>
  <si>
    <t>106</t>
  </si>
  <si>
    <t>9 min. late</t>
  </si>
  <si>
    <t xml:space="preserve"> 1.30</t>
  </si>
  <si>
    <t>1 min. late</t>
  </si>
  <si>
    <t>sort O asc  M asc N asc</t>
  </si>
  <si>
    <t>R4</t>
  </si>
  <si>
    <t>Class</t>
  </si>
  <si>
    <t>Drivers</t>
  </si>
  <si>
    <t>Overall result</t>
  </si>
  <si>
    <t>E13</t>
  </si>
  <si>
    <t>Results after Day 1</t>
  </si>
  <si>
    <t>Stardiprotokoll  2. päevale / Startlist for Day 2</t>
  </si>
  <si>
    <t>Võistkonnad / Teams</t>
  </si>
  <si>
    <t>Results</t>
  </si>
  <si>
    <t>Result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</si>
  <si>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</si>
  <si>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</si>
  <si>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</si>
  <si>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</si>
  <si>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</si>
  <si>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</si>
  <si>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</si>
  <si>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</si>
  <si>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</si>
  <si>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</si>
  <si>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</si>
  <si>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</si>
  <si>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</si>
  <si>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</si>
  <si>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</si>
  <si>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</si>
  <si>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</si>
  <si>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</si>
  <si>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</si>
  <si>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</si>
  <si>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</si>
  <si>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</si>
  <si>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</si>
  <si>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</si>
  <si>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</si>
  <si>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</si>
  <si>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</si>
  <si>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</si>
  <si>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</si>
  <si>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</si>
  <si>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</si>
  <si>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</si>
  <si>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</si>
  <si>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</si>
  <si>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</si>
  <si>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</si>
  <si>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</si>
  <si>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</si>
  <si>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8</t>
  </si>
  <si>
    <t>N4</t>
  </si>
  <si>
    <t>A8</t>
  </si>
  <si>
    <t>A7</t>
  </si>
  <si>
    <t>E12</t>
  </si>
  <si>
    <t>E11</t>
  </si>
  <si>
    <t xml:space="preserve"> </t>
  </si>
  <si>
    <t xml:space="preserve">    Special stages</t>
  </si>
  <si>
    <t>00</t>
  </si>
  <si>
    <t>0</t>
  </si>
  <si>
    <t>A6</t>
  </si>
  <si>
    <t>4WD</t>
  </si>
  <si>
    <t>Estonian Junior Championship</t>
  </si>
  <si>
    <t>Estonian Michelin Cup</t>
  </si>
  <si>
    <t>Estonian Rally Championship</t>
  </si>
  <si>
    <t>9</t>
  </si>
  <si>
    <t xml:space="preserve">EMV3 2WD 1600 (N2, A6, R1, R2) </t>
  </si>
  <si>
    <t xml:space="preserve">EMV2 (N4) </t>
  </si>
  <si>
    <t xml:space="preserve">EMV1 4WD (A8, S2000, RRC, R4, R5, exp.WRC) </t>
  </si>
  <si>
    <t xml:space="preserve">EMV8 (E12) </t>
  </si>
  <si>
    <t xml:space="preserve">EMV4 2WD 2000 (N3, A7, R3, R3T) </t>
  </si>
  <si>
    <t xml:space="preserve">EMV6 (E10) </t>
  </si>
  <si>
    <t xml:space="preserve">EMV7 (E11) </t>
  </si>
  <si>
    <t xml:space="preserve">EMV5 (E9) </t>
  </si>
  <si>
    <t xml:space="preserve">EMV9 (E13) </t>
  </si>
  <si>
    <t>EE Championship Class</t>
  </si>
  <si>
    <t>EE Championship</t>
  </si>
  <si>
    <t xml:space="preserve">Estonian Junior Championship  Results  </t>
  </si>
  <si>
    <t>Stardiprotokoll  / Startlist</t>
  </si>
  <si>
    <t>18:07</t>
  </si>
  <si>
    <t>18:04</t>
  </si>
  <si>
    <t>18:01</t>
  </si>
  <si>
    <t>000</t>
  </si>
  <si>
    <t>SILVESTON 47. Saaremaa Ralli 2014</t>
  </si>
  <si>
    <t>10-11 October 2014</t>
  </si>
  <si>
    <t>Saaremaa</t>
  </si>
  <si>
    <t>Estonian Rally Championship Power Stage - Special Stage 10</t>
  </si>
  <si>
    <t>Timmu Kōrge</t>
  </si>
  <si>
    <t>Erki Pints</t>
  </si>
  <si>
    <t>EST</t>
  </si>
  <si>
    <t>MM-MOTORSPORT</t>
  </si>
  <si>
    <t>Ford Fiesta R5</t>
  </si>
  <si>
    <t>18:10</t>
  </si>
  <si>
    <t>Alexey Lukyanuk</t>
  </si>
  <si>
    <t>Alexey Arnautov</t>
  </si>
  <si>
    <t>RUS</t>
  </si>
  <si>
    <t>EAMV-RPM</t>
  </si>
  <si>
    <t>Mitsubishi Lancer Evo 10</t>
  </si>
  <si>
    <t>18:11</t>
  </si>
  <si>
    <t>Siim Plangi</t>
  </si>
  <si>
    <t>Marek Sarapuu</t>
  </si>
  <si>
    <t>ASRT RALLY TEAM</t>
  </si>
  <si>
    <t>18:12</t>
  </si>
  <si>
    <t>Rainer Aus</t>
  </si>
  <si>
    <t>Simo Koskinen</t>
  </si>
  <si>
    <t>CARGLASS MOTORSPORT</t>
  </si>
  <si>
    <t>Mitsubishi Lancer Evo 9</t>
  </si>
  <si>
    <t>18:13</t>
  </si>
  <si>
    <t>Raul Jeets</t>
  </si>
  <si>
    <t>Kristo Kraag</t>
  </si>
  <si>
    <t>18:14</t>
  </si>
  <si>
    <t>Roland Murakas</t>
  </si>
  <si>
    <t>Kalle Adler</t>
  </si>
  <si>
    <t>PROREHV RALLY TEAM</t>
  </si>
  <si>
    <t>18:15</t>
  </si>
  <si>
    <t>Markus Abram</t>
  </si>
  <si>
    <t>Rein Jōessar</t>
  </si>
  <si>
    <t>18:16</t>
  </si>
  <si>
    <t>Giedrius Notkus</t>
  </si>
  <si>
    <t>LIT</t>
  </si>
  <si>
    <t>ASK AUTORIKONA</t>
  </si>
  <si>
    <t>18:17</t>
  </si>
  <si>
    <t>Tomi Tukiainen</t>
  </si>
  <si>
    <t>Mikko Pohjanharju</t>
  </si>
  <si>
    <t>FIN</t>
  </si>
  <si>
    <t>FUTURSOFT RACING TEAM</t>
  </si>
  <si>
    <t>Ford Fiesta S2000</t>
  </si>
  <si>
    <t>18:18</t>
  </si>
  <si>
    <t>Radik Shaymiev</t>
  </si>
  <si>
    <t>Maxim Tsvetkov</t>
  </si>
  <si>
    <t>TAIF RALLY TEAM</t>
  </si>
  <si>
    <t>Peugeot 207 Sport</t>
  </si>
  <si>
    <t>18:19</t>
  </si>
  <si>
    <t>Margus Murakas</t>
  </si>
  <si>
    <t>Henri Murakas</t>
  </si>
  <si>
    <t>18:20</t>
  </si>
  <si>
    <t>Hendrik Kers</t>
  </si>
  <si>
    <t>Viljo Vider</t>
  </si>
  <si>
    <t>PSC MOTORSPORT</t>
  </si>
  <si>
    <t>Mitsubishi Lancer Evo 5</t>
  </si>
  <si>
    <t>18:21</t>
  </si>
  <si>
    <t>Igor Bulantsev</t>
  </si>
  <si>
    <t>Marina Danilova</t>
  </si>
  <si>
    <t>18:22</t>
  </si>
  <si>
    <t>Timo Pulkkinen</t>
  </si>
  <si>
    <t>Veikko Kanninen</t>
  </si>
  <si>
    <t>TIMO PULKKINEN</t>
  </si>
  <si>
    <t>Subaru Impreza WRX STI</t>
  </si>
  <si>
    <t>18:23</t>
  </si>
  <si>
    <t>Yury Arshanskiy</t>
  </si>
  <si>
    <t>Mikhail Soskin</t>
  </si>
  <si>
    <t>YURY ARSHANSKIY</t>
  </si>
  <si>
    <t>Skoda Fabia S2000</t>
  </si>
  <si>
    <t>18:24</t>
  </si>
  <si>
    <t>Janne Vähämiko</t>
  </si>
  <si>
    <t>Jani Salo</t>
  </si>
  <si>
    <t>PRINTSPORT</t>
  </si>
  <si>
    <t>18:25</t>
  </si>
  <si>
    <t>Toomas Vask</t>
  </si>
  <si>
    <t>Taaniel Tigas</t>
  </si>
  <si>
    <t>MS RACING</t>
  </si>
  <si>
    <t>BMW M3</t>
  </si>
  <si>
    <t>18:26</t>
  </si>
  <si>
    <t>Ago Ahu</t>
  </si>
  <si>
    <t>Kalle Ahu</t>
  </si>
  <si>
    <t>SAR-TECH MOTORSPORT</t>
  </si>
  <si>
    <t>18:27</t>
  </si>
  <si>
    <t>Martynas Samsonas</t>
  </si>
  <si>
    <t>Mindaugas Varza</t>
  </si>
  <si>
    <t>SAMSONAS MOTORSPORT</t>
  </si>
  <si>
    <t>BMW M3 E30</t>
  </si>
  <si>
    <t>18:28</t>
  </si>
  <si>
    <t>Antti Nokkanen</t>
  </si>
  <si>
    <t>Markus Tankka</t>
  </si>
  <si>
    <t>MARKUS TANKKA</t>
  </si>
  <si>
    <t>18:29</t>
  </si>
  <si>
    <t>Einar Laipaik</t>
  </si>
  <si>
    <t>Siimo Suvemaa</t>
  </si>
  <si>
    <t>LAITSE RALLYPARK</t>
  </si>
  <si>
    <t>18:30</t>
  </si>
  <si>
    <t>Giedrius Firantas</t>
  </si>
  <si>
    <t>Matas Valiulis</t>
  </si>
  <si>
    <t>KAUNO AUTOMOBIL. SPORTO KLUBAS</t>
  </si>
  <si>
    <t>BMW 325</t>
  </si>
  <si>
    <t>18:31</t>
  </si>
  <si>
    <t>Dmitry Nikonchuk</t>
  </si>
  <si>
    <t>Alexander Potesov</t>
  </si>
  <si>
    <t>RALLYSTORE.RU</t>
  </si>
  <si>
    <t>18:32</t>
  </si>
  <si>
    <t>Meelis Orgla</t>
  </si>
  <si>
    <t>Jaan Halliste</t>
  </si>
  <si>
    <t>KAUR MOTORSPORT</t>
  </si>
  <si>
    <t>Mitsubishi Lancer Evo 7</t>
  </si>
  <si>
    <t>18:33</t>
  </si>
  <si>
    <t>Allan Ilves</t>
  </si>
  <si>
    <t>Kristo Tamm</t>
  </si>
  <si>
    <t>Mitsubishi Lancer Evo 8</t>
  </si>
  <si>
    <t>18:34</t>
  </si>
  <si>
    <t>Mikhail Lepekhov</t>
  </si>
  <si>
    <t>Aleksei Kurnosov</t>
  </si>
  <si>
    <t>MIKHAIL LEPEKHOV</t>
  </si>
  <si>
    <t>VW Polo 4x4</t>
  </si>
  <si>
    <t>18:35</t>
  </si>
  <si>
    <t>Oliver Ojaperv</t>
  </si>
  <si>
    <t>Jarno Talve</t>
  </si>
  <si>
    <t>OT RACING</t>
  </si>
  <si>
    <t>Ford Fiesta R2</t>
  </si>
  <si>
    <t>18:36</t>
  </si>
  <si>
    <t>Kenneth Sepp</t>
  </si>
  <si>
    <t>Tanel Kasesalu</t>
  </si>
  <si>
    <t>Citroen C2R2 MAX</t>
  </si>
  <si>
    <t>18:37</t>
  </si>
  <si>
    <t>Karl Tarrend</t>
  </si>
  <si>
    <t>Mirko Kaunis</t>
  </si>
  <si>
    <t>G.M.RACING SK</t>
  </si>
  <si>
    <t>Citroen C2R2</t>
  </si>
  <si>
    <t>18:38</t>
  </si>
  <si>
    <t>Roland Poom</t>
  </si>
  <si>
    <t>Taavi Udevald</t>
  </si>
  <si>
    <t>18:39</t>
  </si>
  <si>
    <t>Sander Siniorg</t>
  </si>
  <si>
    <t>Annika Arnek</t>
  </si>
  <si>
    <t>18:40</t>
  </si>
  <si>
    <t>Rainer Rohtmets</t>
  </si>
  <si>
    <t>Rauno Rohtmets</t>
  </si>
  <si>
    <t>18:41</t>
  </si>
  <si>
    <t>Rasmus Uustulnd</t>
  </si>
  <si>
    <t>Imre Kuusk</t>
  </si>
  <si>
    <t>18:42</t>
  </si>
  <si>
    <t>Kristen Kelement</t>
  </si>
  <si>
    <t>Timo Kasesalu</t>
  </si>
  <si>
    <t>RS RACING</t>
  </si>
  <si>
    <t>Citroen C2</t>
  </si>
  <si>
    <t>18:43</t>
  </si>
  <si>
    <t>Sander Pärn</t>
  </si>
  <si>
    <t>James Morgan</t>
  </si>
  <si>
    <t>EST / GB</t>
  </si>
  <si>
    <t>SP RALLY PROJECT</t>
  </si>
  <si>
    <t>18:44</t>
  </si>
  <si>
    <t>Ken Torn</t>
  </si>
  <si>
    <t>Riivo Mesila</t>
  </si>
  <si>
    <t>Honda Civic Type-R</t>
  </si>
  <si>
    <t>18:45</t>
  </si>
  <si>
    <t>Kristo Subi</t>
  </si>
  <si>
    <t>Raido Subi</t>
  </si>
  <si>
    <t>ECOM MOTORSPORT</t>
  </si>
  <si>
    <t>18:46</t>
  </si>
  <si>
    <t>David Sultanjants</t>
  </si>
  <si>
    <t>Siim Oja</t>
  </si>
  <si>
    <t>Citroen DS3</t>
  </si>
  <si>
    <t>18:47</t>
  </si>
  <si>
    <t>Lembit Soe</t>
  </si>
  <si>
    <t>Ahto Pihlas</t>
  </si>
  <si>
    <t>Toyota Starlet</t>
  </si>
  <si>
    <t>18:48</t>
  </si>
  <si>
    <t>Vadim Lelyukh</t>
  </si>
  <si>
    <t>Aleksandr Danilovskii</t>
  </si>
  <si>
    <t>CSVP</t>
  </si>
  <si>
    <t>BMW M3 Compact</t>
  </si>
  <si>
    <t>18:49</t>
  </si>
  <si>
    <t>Mantas Morkis</t>
  </si>
  <si>
    <t>Jonas Paukste</t>
  </si>
  <si>
    <t>TRANSPROFUS</t>
  </si>
  <si>
    <t>Renault Clio Sport</t>
  </si>
  <si>
    <t>18:50</t>
  </si>
  <si>
    <t>Argo Kuutok</t>
  </si>
  <si>
    <t>18:51</t>
  </si>
  <si>
    <t>Mait Maarend</t>
  </si>
  <si>
    <t>Mihkel Kapp</t>
  </si>
  <si>
    <t>18:52</t>
  </si>
  <si>
    <t>NEIKSANS RALLY SPORT</t>
  </si>
  <si>
    <t>18:53</t>
  </si>
  <si>
    <t>Yuri Sidorenko</t>
  </si>
  <si>
    <t>Sergei Larens</t>
  </si>
  <si>
    <t>RUS / EST</t>
  </si>
  <si>
    <t>BLISS RALLY</t>
  </si>
  <si>
    <t>18:54</t>
  </si>
  <si>
    <t>Sami Valme</t>
  </si>
  <si>
    <t>Kaj Nordling</t>
  </si>
  <si>
    <t>SAMI VALME</t>
  </si>
  <si>
    <t>Mitsubishi Lancer Evo 6</t>
  </si>
  <si>
    <t>18:55</t>
  </si>
  <si>
    <t>Aiko Aigro</t>
  </si>
  <si>
    <t>Kermo Kärtmann</t>
  </si>
  <si>
    <t>TIKKRI MOTORSPORT</t>
  </si>
  <si>
    <t>18:56</t>
  </si>
  <si>
    <t>Mikko Varneslahti</t>
  </si>
  <si>
    <t>Jarno Ottman</t>
  </si>
  <si>
    <t>Volvo 240</t>
  </si>
  <si>
    <t>18:57</t>
  </si>
  <si>
    <t>Tomi Rönnemaa</t>
  </si>
  <si>
    <t>Tero Rönnemaa</t>
  </si>
  <si>
    <t>TERO RÖNNEMAA</t>
  </si>
  <si>
    <t>Toyota Corolla 1600 GT</t>
  </si>
  <si>
    <t>18:58</t>
  </si>
  <si>
    <t>Mikail Skripnikov</t>
  </si>
  <si>
    <t>Anton Grechko</t>
  </si>
  <si>
    <t>THOMAS BETON RACING</t>
  </si>
  <si>
    <t>Renault Clio R3</t>
  </si>
  <si>
    <t>18:59</t>
  </si>
  <si>
    <t>Mait Madik</t>
  </si>
  <si>
    <t>Toomas Tauk</t>
  </si>
  <si>
    <t>19:00</t>
  </si>
  <si>
    <t>Madis Vanaselja</t>
  </si>
  <si>
    <t>Jaanus Hōbemägi</t>
  </si>
  <si>
    <t>19:01</t>
  </si>
  <si>
    <t>Egidijus Valeisa</t>
  </si>
  <si>
    <t>Povilas Reisas</t>
  </si>
  <si>
    <t>MAZEIKIU ASK</t>
  </si>
  <si>
    <t>BMW Compact</t>
  </si>
  <si>
    <t>19:02</t>
  </si>
  <si>
    <t>Rando Turja</t>
  </si>
  <si>
    <t>Ain Sepp</t>
  </si>
  <si>
    <t>LADA VFTS</t>
  </si>
  <si>
    <t>19:03</t>
  </si>
  <si>
    <t>Kevin Kuusik</t>
  </si>
  <si>
    <t>Carl Terras</t>
  </si>
  <si>
    <t>19:04</t>
  </si>
  <si>
    <t>Gustav Kruuda</t>
  </si>
  <si>
    <t>Ken Järveoja</t>
  </si>
  <si>
    <t>ME3 RALLYTEAM</t>
  </si>
  <si>
    <t>19:05</t>
  </si>
  <si>
    <t>Niko-Pekka Nieminen</t>
  </si>
  <si>
    <t>Kuldar Sikk</t>
  </si>
  <si>
    <t>FIN / EST</t>
  </si>
  <si>
    <t>19:06</t>
  </si>
  <si>
    <t>Petr Turkin</t>
  </si>
  <si>
    <t>Vasily Mirkotan</t>
  </si>
  <si>
    <t>Citroen DS3 R3T Racing</t>
  </si>
  <si>
    <t>19:07</t>
  </si>
  <si>
    <t>Guntis Lielkajis</t>
  </si>
  <si>
    <t>Vilnis Mikelsons</t>
  </si>
  <si>
    <t>LAT</t>
  </si>
  <si>
    <t>CIEDRA RACING</t>
  </si>
  <si>
    <t>Ford Fiesta</t>
  </si>
  <si>
    <t>19:08</t>
  </si>
  <si>
    <t>Pyry Ovaska</t>
  </si>
  <si>
    <t>Janne Siirilä</t>
  </si>
  <si>
    <t>PYRY OVASKA</t>
  </si>
  <si>
    <t>19:09</t>
  </si>
  <si>
    <t>Sergey Uger</t>
  </si>
  <si>
    <t>Trofim Chikin</t>
  </si>
  <si>
    <t>CONE FOREST RALLY TEAM</t>
  </si>
  <si>
    <t>19:10</t>
  </si>
  <si>
    <t>Ivan Mironov</t>
  </si>
  <si>
    <t>Sergei Denisov</t>
  </si>
  <si>
    <t>19:11</t>
  </si>
  <si>
    <t>Reiko Lempu</t>
  </si>
  <si>
    <t>Andre Rahumeel</t>
  </si>
  <si>
    <t>19:12</t>
  </si>
  <si>
    <t>Mart Tikkerbär</t>
  </si>
  <si>
    <t>Andres Preide</t>
  </si>
  <si>
    <t>Mitsubishi Lancer Evo</t>
  </si>
  <si>
    <t>19:13</t>
  </si>
  <si>
    <t>Rünno Ubinhain</t>
  </si>
  <si>
    <t>Riho Teinveld</t>
  </si>
  <si>
    <t>Subaru Impreza</t>
  </si>
  <si>
    <t>19:14</t>
  </si>
  <si>
    <t>Priit Koik</t>
  </si>
  <si>
    <t>Uku Heldna</t>
  </si>
  <si>
    <t>19:15</t>
  </si>
  <si>
    <t>Juha Hautala</t>
  </si>
  <si>
    <t>Jonne Luotonen</t>
  </si>
  <si>
    <t>MB 190E 2,3-16V</t>
  </si>
  <si>
    <t>19:16</t>
  </si>
  <si>
    <t>19:17</t>
  </si>
  <si>
    <t>Erno Kinnunen</t>
  </si>
  <si>
    <t>Tomi Minkkinen</t>
  </si>
  <si>
    <t>ERNO KINNUNEN</t>
  </si>
  <si>
    <t>Honda Integra Type-R</t>
  </si>
  <si>
    <t>19:18</t>
  </si>
  <si>
    <t>Edgars Balodis</t>
  </si>
  <si>
    <t>Inese Akmentina</t>
  </si>
  <si>
    <t>EDGARS BALODIS</t>
  </si>
  <si>
    <t>19:19</t>
  </si>
  <si>
    <t>Vallo Nuuter</t>
  </si>
  <si>
    <t>Eero Kikerpill</t>
  </si>
  <si>
    <t>19:20</t>
  </si>
  <si>
    <t>Virko Juga</t>
  </si>
  <si>
    <t>Rivo Hell</t>
  </si>
  <si>
    <t>19:21</t>
  </si>
  <si>
    <t>Dmitry Filonets</t>
  </si>
  <si>
    <t>19:22</t>
  </si>
  <si>
    <t>Tero Röyhkiö</t>
  </si>
  <si>
    <t>Timo Hallia</t>
  </si>
  <si>
    <t>TIMO HALLIA</t>
  </si>
  <si>
    <t>19:23</t>
  </si>
  <si>
    <t>Madis Enok</t>
  </si>
  <si>
    <t>Lauri Ristolainen</t>
  </si>
  <si>
    <t>19:24</t>
  </si>
  <si>
    <t>Vadim Kuznetsov</t>
  </si>
  <si>
    <t>Roman Kapustin</t>
  </si>
  <si>
    <t>19:25</t>
  </si>
  <si>
    <t>Dmitry Feofanov</t>
  </si>
  <si>
    <t>Maxim Gordyushkin</t>
  </si>
  <si>
    <t>ASPORT</t>
  </si>
  <si>
    <t>19:26</t>
  </si>
  <si>
    <t>Aleksandr Posadskiy</t>
  </si>
  <si>
    <t>Oleg Krylov</t>
  </si>
  <si>
    <t>ART RALLY</t>
  </si>
  <si>
    <t>19:27</t>
  </si>
  <si>
    <t>Denis Levyatov</t>
  </si>
  <si>
    <t>Mariya Obolenskaya</t>
  </si>
  <si>
    <t>19:28</t>
  </si>
  <si>
    <t>Dmitry Gorchakov</t>
  </si>
  <si>
    <t>Juri Kulikov</t>
  </si>
  <si>
    <t>Renault Clio</t>
  </si>
  <si>
    <t>19:29</t>
  </si>
  <si>
    <t>Gintautas Slepikas</t>
  </si>
  <si>
    <t>Audrius Pivoras</t>
  </si>
  <si>
    <t>GINT-AUTO</t>
  </si>
  <si>
    <t>19:30</t>
  </si>
  <si>
    <t>Ville Tannermäki</t>
  </si>
  <si>
    <t>Teemu Neuvonen</t>
  </si>
  <si>
    <t>VILLE TANNERMÄKI</t>
  </si>
  <si>
    <t>19:31</t>
  </si>
  <si>
    <t>Jonas Pipiras</t>
  </si>
  <si>
    <t>Ramunas Babachinas</t>
  </si>
  <si>
    <t>19:32</t>
  </si>
  <si>
    <t>Kristjan Sinik</t>
  </si>
  <si>
    <t>Martti Meetua</t>
  </si>
  <si>
    <t>ERKI SPORT</t>
  </si>
  <si>
    <t>Nissan Sunny</t>
  </si>
  <si>
    <t>19:33</t>
  </si>
  <si>
    <t>Alvar Kuusik</t>
  </si>
  <si>
    <t>Riho Kens</t>
  </si>
  <si>
    <t>VW Golf</t>
  </si>
  <si>
    <t>19:34</t>
  </si>
  <si>
    <t>Pasi Tiainen</t>
  </si>
  <si>
    <t>Pentti Tiainen</t>
  </si>
  <si>
    <t>BMW 325 M3</t>
  </si>
  <si>
    <t>19:35</t>
  </si>
  <si>
    <t>Esa Uski</t>
  </si>
  <si>
    <t>Jouni Jäkkilä</t>
  </si>
  <si>
    <t>ESA USKI</t>
  </si>
  <si>
    <t>BMW 325i</t>
  </si>
  <si>
    <t>19:36</t>
  </si>
  <si>
    <t>Juha Paavilainen</t>
  </si>
  <si>
    <t>Mika Lassila</t>
  </si>
  <si>
    <t>JUHA PAAVILAINEN</t>
  </si>
  <si>
    <t>19:37</t>
  </si>
  <si>
    <t>Jussi Pikkuaho</t>
  </si>
  <si>
    <t>Kari Peura</t>
  </si>
  <si>
    <t>JUSSI PIKKUAHO</t>
  </si>
  <si>
    <t>19:38</t>
  </si>
  <si>
    <t>Teemu Kiiski</t>
  </si>
  <si>
    <t>Antti Linnaketo</t>
  </si>
  <si>
    <t>TEEMU KIISKI</t>
  </si>
  <si>
    <t>Opel Astra GSi 16V</t>
  </si>
  <si>
    <t>19:39</t>
  </si>
  <si>
    <t>Mikko Lauhasmaa</t>
  </si>
  <si>
    <t>Teemu Sillanpää</t>
  </si>
  <si>
    <t>TEEMU SILLANPÄÄ</t>
  </si>
  <si>
    <t>Ford Escort RS2000</t>
  </si>
  <si>
    <t>19:40</t>
  </si>
  <si>
    <t>Alexey Iofin</t>
  </si>
  <si>
    <t>Evgenii Eviseev</t>
  </si>
  <si>
    <t>2WD RACING SERVICES</t>
  </si>
  <si>
    <t>Honda Civic</t>
  </si>
  <si>
    <t>19:41</t>
  </si>
  <si>
    <t>Esa Ruotsalainen</t>
  </si>
  <si>
    <t>Enni Mälkönen</t>
  </si>
  <si>
    <t>KÖPÖ RACING TEAM</t>
  </si>
  <si>
    <t>19:42</t>
  </si>
  <si>
    <t>Karel Tölp</t>
  </si>
  <si>
    <t>Priit Guljajev</t>
  </si>
  <si>
    <t>19:43</t>
  </si>
  <si>
    <t>Kaspar Kasari</t>
  </si>
  <si>
    <t>Hannes Kuusmaa</t>
  </si>
  <si>
    <t>19:44</t>
  </si>
  <si>
    <t>Henry Asi</t>
  </si>
  <si>
    <t>Karl-Artur Viitra</t>
  </si>
  <si>
    <t>19:45</t>
  </si>
  <si>
    <t>Aleksandr Kudrjavtsev</t>
  </si>
  <si>
    <t>Andrei Konovalenko</t>
  </si>
  <si>
    <t>ALM MOTORSPORT</t>
  </si>
  <si>
    <t>19:46</t>
  </si>
  <si>
    <t>Sander Sepp</t>
  </si>
  <si>
    <t>Andres Tammel</t>
  </si>
  <si>
    <t>Renault Clio Ragnotti</t>
  </si>
  <si>
    <t>19:47</t>
  </si>
  <si>
    <t>Rainer Meus</t>
  </si>
  <si>
    <t>Kaupo Vana</t>
  </si>
  <si>
    <t>19:48</t>
  </si>
  <si>
    <t>Valentine Tereschenkov</t>
  </si>
  <si>
    <t>Sergei Kozlov</t>
  </si>
  <si>
    <t>LADA 21083</t>
  </si>
  <si>
    <t>19:49</t>
  </si>
  <si>
    <t>Henri Tuomisto</t>
  </si>
  <si>
    <t>Jukka Rasi</t>
  </si>
  <si>
    <t>Opel Astra GSi</t>
  </si>
  <si>
    <t>19:50</t>
  </si>
  <si>
    <t>Raido Laulik</t>
  </si>
  <si>
    <t>Tōnis Viidas</t>
  </si>
  <si>
    <t>Nissan Sunny GTI</t>
  </si>
  <si>
    <t>19:51</t>
  </si>
  <si>
    <t>Margus Sarja</t>
  </si>
  <si>
    <t>Taavi Audova</t>
  </si>
  <si>
    <t>19:52</t>
  </si>
  <si>
    <t>Martin Vatter</t>
  </si>
  <si>
    <t>Oliver Peebo</t>
  </si>
  <si>
    <t>19:53</t>
  </si>
  <si>
    <t>Karl Jalakas</t>
  </si>
  <si>
    <t>Rando Tark</t>
  </si>
  <si>
    <t>19:54</t>
  </si>
  <si>
    <t>Pasi Lyytikäinen</t>
  </si>
  <si>
    <t>Sami Jokioinen</t>
  </si>
  <si>
    <t>PASI LYYTIKÄINEN</t>
  </si>
  <si>
    <t>19:55</t>
  </si>
  <si>
    <t>Kermo Laus</t>
  </si>
  <si>
    <t>Kauri Pannas</t>
  </si>
  <si>
    <t>19:56</t>
  </si>
  <si>
    <t>Dalius Strizanas</t>
  </si>
  <si>
    <t>19:57</t>
  </si>
  <si>
    <t>Mart Kask</t>
  </si>
  <si>
    <t>BMW 318is</t>
  </si>
  <si>
    <t>19:58</t>
  </si>
  <si>
    <t>Janis Krickis</t>
  </si>
  <si>
    <t>Toms Pirktins</t>
  </si>
  <si>
    <t>ABAUTOSPORTS</t>
  </si>
  <si>
    <t>VW Golf 2</t>
  </si>
  <si>
    <t>19:59</t>
  </si>
  <si>
    <t>Mikko Kilpiä</t>
  </si>
  <si>
    <t>Marko Lyijynen</t>
  </si>
  <si>
    <t>MIKKO KILPIÄ</t>
  </si>
  <si>
    <t>20:00</t>
  </si>
  <si>
    <t>Klim Baikov</t>
  </si>
  <si>
    <t>Andrey Kleshchev</t>
  </si>
  <si>
    <t>KLIM BAIKOV</t>
  </si>
  <si>
    <t>LADA 2105</t>
  </si>
  <si>
    <t>20:01</t>
  </si>
  <si>
    <t>Timo Mäki</t>
  </si>
  <si>
    <t>Mika Kortesuo</t>
  </si>
  <si>
    <t>TIMO MÄKI</t>
  </si>
  <si>
    <t>20:02</t>
  </si>
  <si>
    <t>Kasper Koosa</t>
  </si>
  <si>
    <t>Siim Korsten</t>
  </si>
  <si>
    <t>20:03</t>
  </si>
  <si>
    <t>Raigo Reimal</t>
  </si>
  <si>
    <t>Magnus Lepp</t>
  </si>
  <si>
    <t>20:04</t>
  </si>
  <si>
    <t>Ülari Randmer</t>
  </si>
  <si>
    <t>Linnar Simmo</t>
  </si>
  <si>
    <t>BMW E30</t>
  </si>
  <si>
    <t>20:05</t>
  </si>
  <si>
    <t>Tomi Mäkinen</t>
  </si>
  <si>
    <t>Elmeri Mäki-Kulmala</t>
  </si>
  <si>
    <t>20:06</t>
  </si>
  <si>
    <t>Ilkka Saarikoski</t>
  </si>
  <si>
    <t>Juhani Koski</t>
  </si>
  <si>
    <t>ILKKA SAARIKOSKI</t>
  </si>
  <si>
    <t>20:07</t>
  </si>
  <si>
    <t>Alexey Reshetov</t>
  </si>
  <si>
    <t>Karl Koosa</t>
  </si>
  <si>
    <t>20:08</t>
  </si>
  <si>
    <t>Robert Peetson</t>
  </si>
  <si>
    <t>Martin Tomson</t>
  </si>
  <si>
    <t>20:09</t>
  </si>
  <si>
    <t>Maila Vaher</t>
  </si>
  <si>
    <t>Karita Kivi</t>
  </si>
  <si>
    <t>20:10</t>
  </si>
  <si>
    <t>Mario Jürimäe</t>
  </si>
  <si>
    <t>Opel Ascona</t>
  </si>
  <si>
    <t>20:11</t>
  </si>
  <si>
    <t>Andris Truu</t>
  </si>
  <si>
    <t>Alari Jürgens</t>
  </si>
  <si>
    <t>20:12</t>
  </si>
  <si>
    <t>Erkko East</t>
  </si>
  <si>
    <t>Indrek Jōeäär</t>
  </si>
  <si>
    <t>20:13</t>
  </si>
  <si>
    <t>Allar Goldberg</t>
  </si>
  <si>
    <t>Kaarel Lääne</t>
  </si>
  <si>
    <t>Lancia DeltaHF Integrale</t>
  </si>
  <si>
    <t>20:14</t>
  </si>
  <si>
    <t>Janek Jelle</t>
  </si>
  <si>
    <t>Vaido Tali</t>
  </si>
  <si>
    <t>MÄRJAMAA RALLY TEAM</t>
  </si>
  <si>
    <t>20:15</t>
  </si>
  <si>
    <t>Alar Tatrik</t>
  </si>
  <si>
    <t>Lauri ōlli</t>
  </si>
  <si>
    <t>20:16</t>
  </si>
  <si>
    <t>Henri Franke</t>
  </si>
  <si>
    <t>Alain Sivous</t>
  </si>
  <si>
    <t>Suzuki Baleno</t>
  </si>
  <si>
    <t>20:17</t>
  </si>
  <si>
    <t>Vladislav Larionov</t>
  </si>
  <si>
    <t>Marina Petrikaite</t>
  </si>
  <si>
    <t>20:18</t>
  </si>
  <si>
    <t>Peep Trave</t>
  </si>
  <si>
    <t>Siim Sooäär</t>
  </si>
  <si>
    <t>Mitsubishi Colt</t>
  </si>
  <si>
    <t>20:19</t>
  </si>
  <si>
    <t>Raigo Vilbiks</t>
  </si>
  <si>
    <t>Silver Siivelt</t>
  </si>
  <si>
    <t>LADA SAMARA</t>
  </si>
  <si>
    <t>20:20</t>
  </si>
  <si>
    <t>Maksim Aronov</t>
  </si>
  <si>
    <t>Dmitry Maksimov</t>
  </si>
  <si>
    <t>Ford Fiesta ST</t>
  </si>
  <si>
    <t>20:21</t>
  </si>
  <si>
    <t>Yuriy Kasim</t>
  </si>
  <si>
    <t>DYNAMIC SPORT</t>
  </si>
  <si>
    <t>20:22</t>
  </si>
  <si>
    <t>Marten Madissoo</t>
  </si>
  <si>
    <t>Vivo Pender</t>
  </si>
  <si>
    <t>T.T. RACING TEAM</t>
  </si>
  <si>
    <t>Ford Focus</t>
  </si>
  <si>
    <t>20:23</t>
  </si>
  <si>
    <t>Villu Mättik</t>
  </si>
  <si>
    <t>Arvo Maslenikov</t>
  </si>
  <si>
    <t>SK VILLU</t>
  </si>
  <si>
    <t>20:24</t>
  </si>
  <si>
    <t>Mait Mättik</t>
  </si>
  <si>
    <t>Kristjan Len</t>
  </si>
  <si>
    <t>LADA 2107</t>
  </si>
  <si>
    <t>20:25</t>
  </si>
  <si>
    <t>Tiit Pōlluäär</t>
  </si>
  <si>
    <t>Fredi Kostikov</t>
  </si>
  <si>
    <t>20:26</t>
  </si>
  <si>
    <t>Alari Sillaste</t>
  </si>
  <si>
    <t>Arvo Liimann</t>
  </si>
  <si>
    <t>GAZ RALLIKLUBI</t>
  </si>
  <si>
    <t>AZLK 2140</t>
  </si>
  <si>
    <t>Ander Elevant</t>
  </si>
  <si>
    <t>Priit Piir</t>
  </si>
  <si>
    <t>Peeter Salmu</t>
  </si>
  <si>
    <t>Olavi Kask</t>
  </si>
  <si>
    <t>Peugeot 309</t>
  </si>
  <si>
    <t>20:29</t>
  </si>
  <si>
    <t>Taavi Niinemets</t>
  </si>
  <si>
    <t>Marco Prems</t>
  </si>
  <si>
    <t>GAZ 51A</t>
  </si>
  <si>
    <t>20:30</t>
  </si>
  <si>
    <t>Toomas Repp</t>
  </si>
  <si>
    <t>Oliver Ojaveer</t>
  </si>
  <si>
    <t>GAZ 53</t>
  </si>
  <si>
    <t>20:31</t>
  </si>
  <si>
    <t>Rainer Tuberik</t>
  </si>
  <si>
    <t>Tauri Taevas</t>
  </si>
  <si>
    <t>GAZ 51</t>
  </si>
  <si>
    <t>20:32</t>
  </si>
  <si>
    <t>Tarmo Silt</t>
  </si>
  <si>
    <t>Raido Loel</t>
  </si>
  <si>
    <t>20:33</t>
  </si>
  <si>
    <t>Ants Kristall</t>
  </si>
  <si>
    <t>Rain Nipernado</t>
  </si>
  <si>
    <t>20:34</t>
  </si>
  <si>
    <t>Kaido Vilu</t>
  </si>
  <si>
    <t>Andrus Markson</t>
  </si>
  <si>
    <t>20:35</t>
  </si>
  <si>
    <t>Kristo Laadre</t>
  </si>
  <si>
    <t>Priit Pilden</t>
  </si>
  <si>
    <t>20:36</t>
  </si>
  <si>
    <t>Veiko Liukanen</t>
  </si>
  <si>
    <t>Toivo Liukanen</t>
  </si>
  <si>
    <t>20:37</t>
  </si>
  <si>
    <t>Meelis Hirsnik</t>
  </si>
  <si>
    <t>Kaido Oru</t>
  </si>
  <si>
    <t>20:38</t>
  </si>
  <si>
    <t>Jüri Lindmets</t>
  </si>
  <si>
    <t>Nele Helü</t>
  </si>
  <si>
    <t>TEAM LATVIA</t>
  </si>
  <si>
    <t>S1</t>
  </si>
  <si>
    <t>17:55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</si>
  <si>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</si>
  <si>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</si>
  <si>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</si>
  <si>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</si>
  <si>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</si>
  <si>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</si>
  <si>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</si>
  <si>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</si>
  <si>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</si>
  <si>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</si>
  <si>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</si>
  <si>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</si>
  <si>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</si>
  <si>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</si>
  <si>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</si>
  <si>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</si>
  <si>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</si>
  <si>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</si>
  <si>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</si>
  <si>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</si>
  <si>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</si>
  <si>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</si>
  <si>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</si>
  <si>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</si>
  <si>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</si>
  <si>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</si>
  <si>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</si>
  <si>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</si>
  <si>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</si>
  <si>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</si>
  <si>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</si>
  <si>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</si>
  <si>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</si>
  <si>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</si>
  <si>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</si>
  <si>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</si>
  <si>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</si>
  <si>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</si>
  <si>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</si>
  <si>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</si>
  <si>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</si>
  <si>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</si>
  <si>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>Ott Mesikäpp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</si>
  <si>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</si>
  <si>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</si>
  <si>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</si>
  <si>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</si>
  <si>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</si>
  <si>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</si>
  <si>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</si>
  <si>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</si>
  <si>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</si>
  <si>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</si>
  <si>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</si>
  <si>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</si>
  <si>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</si>
  <si>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</si>
  <si>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</si>
  <si>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</si>
  <si>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</si>
  <si>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</si>
  <si>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</si>
  <si>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</si>
  <si>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</si>
  <si>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</si>
  <si>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</si>
  <si>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</si>
  <si>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</si>
  <si>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</si>
  <si>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</si>
  <si>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</si>
  <si>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</si>
  <si>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>Maris Neiksans</t>
  </si>
  <si>
    <t>KAZ / LAT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</si>
  <si>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</si>
  <si>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</si>
  <si>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</si>
  <si>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</si>
  <si>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</si>
  <si>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</si>
  <si>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</si>
  <si>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</si>
  <si>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</si>
  <si>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</si>
  <si>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</si>
  <si>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</si>
  <si>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</si>
  <si>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</si>
  <si>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</si>
  <si>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</si>
  <si>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</si>
  <si>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</si>
  <si>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</si>
  <si>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</si>
  <si>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</si>
  <si>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</si>
  <si>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</si>
  <si>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</si>
  <si>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</si>
  <si>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</si>
  <si>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</si>
  <si>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</si>
  <si>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>100.</t>
  </si>
  <si>
    <t>101.</t>
  </si>
  <si>
    <t>102.</t>
  </si>
  <si>
    <t>103.</t>
  </si>
  <si>
    <t>104.</t>
  </si>
  <si>
    <t>105.</t>
  </si>
  <si>
    <t>106.</t>
  </si>
  <si>
    <t>Jörgen Pukk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</si>
  <si>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</si>
  <si>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</si>
  <si>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</si>
  <si>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</si>
  <si>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</si>
  <si>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</si>
  <si>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</si>
  <si>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</si>
  <si>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</si>
  <si>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</si>
  <si>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</si>
  <si>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</si>
  <si>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</si>
  <si>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Aigar Pärs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</si>
  <si>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</si>
  <si>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</si>
  <si>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</si>
  <si>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</si>
  <si>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</si>
  <si>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</si>
  <si>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</si>
  <si>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</si>
  <si>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</si>
  <si>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</si>
  <si>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</si>
  <si>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Andis Neiksans</t>
  </si>
  <si>
    <t>UKR / LAT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</si>
  <si>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</si>
  <si>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</si>
  <si>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</si>
  <si>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</si>
  <si>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</si>
  <si>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</si>
  <si>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</si>
  <si>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</si>
  <si>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</si>
  <si>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</si>
  <si>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</si>
  <si>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</si>
  <si>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</si>
  <si>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</si>
  <si>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</si>
  <si>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</si>
  <si>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</si>
  <si>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 xml:space="preserve">  1/1</t>
  </si>
  <si>
    <t>Kōrge/Pints</t>
  </si>
  <si>
    <t xml:space="preserve"> 3.36,8</t>
  </si>
  <si>
    <t xml:space="preserve"> 2.29,3</t>
  </si>
  <si>
    <t xml:space="preserve"> 3.48,9</t>
  </si>
  <si>
    <t xml:space="preserve"> 9.55,0</t>
  </si>
  <si>
    <t xml:space="preserve">   1/1</t>
  </si>
  <si>
    <t xml:space="preserve">   2/1</t>
  </si>
  <si>
    <t>+ 0.00,0</t>
  </si>
  <si>
    <t xml:space="preserve">  2/1</t>
  </si>
  <si>
    <t>Lukyanuk/Arnautov</t>
  </si>
  <si>
    <t xml:space="preserve"> 3.39,0</t>
  </si>
  <si>
    <t xml:space="preserve"> 2.28,5</t>
  </si>
  <si>
    <t xml:space="preserve"> 9.56,4</t>
  </si>
  <si>
    <t xml:space="preserve">   4/3</t>
  </si>
  <si>
    <t>+ 0.01,4</t>
  </si>
  <si>
    <t xml:space="preserve">  3/2</t>
  </si>
  <si>
    <t>Plangi/Sarapuu</t>
  </si>
  <si>
    <t xml:space="preserve"> 3.37,9</t>
  </si>
  <si>
    <t xml:space="preserve"> 2.32,7</t>
  </si>
  <si>
    <t xml:space="preserve"> 3.50,7</t>
  </si>
  <si>
    <t>10.01,3</t>
  </si>
  <si>
    <t xml:space="preserve">   3/2</t>
  </si>
  <si>
    <t>+ 0.06,3</t>
  </si>
  <si>
    <t xml:space="preserve">  4/3</t>
  </si>
  <si>
    <t>Aus/Koskinen</t>
  </si>
  <si>
    <t xml:space="preserve"> 3.38,2</t>
  </si>
  <si>
    <t xml:space="preserve"> 2.32,0</t>
  </si>
  <si>
    <t xml:space="preserve"> 3.52,4</t>
  </si>
  <si>
    <t>10.02,6</t>
  </si>
  <si>
    <t xml:space="preserve">   5/4</t>
  </si>
  <si>
    <t>+ 0.07,6</t>
  </si>
  <si>
    <t xml:space="preserve">  5/4</t>
  </si>
  <si>
    <t>Murakas/Adler</t>
  </si>
  <si>
    <t xml:space="preserve"> 3.41,3</t>
  </si>
  <si>
    <t xml:space="preserve"> 2.33,3</t>
  </si>
  <si>
    <t xml:space="preserve"> 3.53,6</t>
  </si>
  <si>
    <t>10.08,2</t>
  </si>
  <si>
    <t xml:space="preserve">   6/5</t>
  </si>
  <si>
    <t>+ 0.13,2</t>
  </si>
  <si>
    <t xml:space="preserve">  6/2</t>
  </si>
  <si>
    <t>Jeets/Kraag</t>
  </si>
  <si>
    <t xml:space="preserve"> 3.43,8</t>
  </si>
  <si>
    <t xml:space="preserve"> 2.33,5</t>
  </si>
  <si>
    <t xml:space="preserve"> 3.53,7</t>
  </si>
  <si>
    <t>10.11,0</t>
  </si>
  <si>
    <t xml:space="preserve">   6/2</t>
  </si>
  <si>
    <t xml:space="preserve">   7/2</t>
  </si>
  <si>
    <t>+ 0.16,0</t>
  </si>
  <si>
    <t xml:space="preserve">  7/3</t>
  </si>
  <si>
    <t>Tukiainen/Pohjanharju</t>
  </si>
  <si>
    <t xml:space="preserve"> 3.46,6</t>
  </si>
  <si>
    <t xml:space="preserve"> 2.37,0</t>
  </si>
  <si>
    <t xml:space="preserve"> 3.55,4</t>
  </si>
  <si>
    <t>10.19,0</t>
  </si>
  <si>
    <t xml:space="preserve">   8/3</t>
  </si>
  <si>
    <t xml:space="preserve">   7/3</t>
  </si>
  <si>
    <t>+ 0.24,0</t>
  </si>
  <si>
    <t xml:space="preserve">  8/1</t>
  </si>
  <si>
    <t>Notkus/Strizanas</t>
  </si>
  <si>
    <t xml:space="preserve"> 3.44,7</t>
  </si>
  <si>
    <t xml:space="preserve"> 2.38,6</t>
  </si>
  <si>
    <t xml:space="preserve"> 3.55,8</t>
  </si>
  <si>
    <t>10.19,1</t>
  </si>
  <si>
    <t xml:space="preserve">   7/1</t>
  </si>
  <si>
    <t xml:space="preserve">   9/1</t>
  </si>
  <si>
    <t>+ 0.24,1</t>
  </si>
  <si>
    <t xml:space="preserve">  9/4</t>
  </si>
  <si>
    <t>Shaymiev/Tsvetkov</t>
  </si>
  <si>
    <t xml:space="preserve"> 3.51,3</t>
  </si>
  <si>
    <t xml:space="preserve"> 2.41,2</t>
  </si>
  <si>
    <t xml:space="preserve"> 4.01,1</t>
  </si>
  <si>
    <t>10.33,6</t>
  </si>
  <si>
    <t xml:space="preserve">   9/4</t>
  </si>
  <si>
    <t xml:space="preserve">  10/4</t>
  </si>
  <si>
    <t>+ 0.38,6</t>
  </si>
  <si>
    <t>Abram/Jōessar</t>
  </si>
  <si>
    <t xml:space="preserve"> 4.06,3</t>
  </si>
  <si>
    <t xml:space="preserve"> 2.37,6</t>
  </si>
  <si>
    <t xml:space="preserve"> 3.52,2</t>
  </si>
  <si>
    <t>10.36,1</t>
  </si>
  <si>
    <t xml:space="preserve">   8/5</t>
  </si>
  <si>
    <t>+ 0.41,1</t>
  </si>
  <si>
    <t>Murakas/Murakas</t>
  </si>
  <si>
    <t>Kers/Vider</t>
  </si>
  <si>
    <t>Bulantsev/Danilova</t>
  </si>
  <si>
    <t>Pulkkinen/Kanninen</t>
  </si>
  <si>
    <t>Arshanskiy/Soskin</t>
  </si>
  <si>
    <t>Vähämiko/Salo</t>
  </si>
  <si>
    <t>Vask/Tigas</t>
  </si>
  <si>
    <t>Ahu/Ahu</t>
  </si>
  <si>
    <t>Samsonas/Varza</t>
  </si>
  <si>
    <t>Nokkanen/Tankka</t>
  </si>
  <si>
    <t>Laipaik/Suvemaa</t>
  </si>
  <si>
    <t>Firantas/Valiulis</t>
  </si>
  <si>
    <t>Nikonchuk/Potesov</t>
  </si>
  <si>
    <t>Orgla/Halliste</t>
  </si>
  <si>
    <t>Ilves/Tamm</t>
  </si>
  <si>
    <t>Lepekhov/Kurnosov</t>
  </si>
  <si>
    <t>Ojaperv/Talve</t>
  </si>
  <si>
    <t>Sepp/Kasesalu</t>
  </si>
  <si>
    <t>Tarrend/Kaunis</t>
  </si>
  <si>
    <t>Poom/Udevald</t>
  </si>
  <si>
    <t>Siniorg/Arnek</t>
  </si>
  <si>
    <t>Rohtmets/Rohtmets</t>
  </si>
  <si>
    <t>Uustulnd/Kuusk</t>
  </si>
  <si>
    <t>Kelement/Kasesalu</t>
  </si>
  <si>
    <t>Pärn/Morgan</t>
  </si>
  <si>
    <t>Torn/Mesila</t>
  </si>
  <si>
    <t>Subi/Subi</t>
  </si>
  <si>
    <t>Sultanjants/Oja</t>
  </si>
  <si>
    <t>Soe/Pihlas</t>
  </si>
  <si>
    <t>Lelyukh/Danilovskii</t>
  </si>
  <si>
    <t>Morkis/Paukste</t>
  </si>
  <si>
    <t>Kuutok/Mesikäpp</t>
  </si>
  <si>
    <t>Maarend/Kapp</t>
  </si>
  <si>
    <t>Lindmets/Helü</t>
  </si>
  <si>
    <t>Sidorenko/Larens</t>
  </si>
  <si>
    <t>Valme/Nordling</t>
  </si>
  <si>
    <t>Aigro/Kärtmann</t>
  </si>
  <si>
    <t>Varneslahti/Ottman</t>
  </si>
  <si>
    <t>Rönnemaa/Rönnemaa</t>
  </si>
  <si>
    <t>Skripnikov/Grechko</t>
  </si>
  <si>
    <t>Madik/Tauk</t>
  </si>
  <si>
    <t>Vanaselja/Hōbemägi</t>
  </si>
  <si>
    <t>Valeisa/Reisas</t>
  </si>
  <si>
    <t>Turja/Sepp</t>
  </si>
  <si>
    <t>Kuusik/Terras</t>
  </si>
  <si>
    <t>Kruuda/Järveoja</t>
  </si>
  <si>
    <t>Nieminen/Sikk</t>
  </si>
  <si>
    <t>Turkin/Mirkotan</t>
  </si>
  <si>
    <t>Lielkajis/Mikelsons</t>
  </si>
  <si>
    <t>Ovaska/Siirilä</t>
  </si>
  <si>
    <t>Uger/Chikin</t>
  </si>
  <si>
    <t>Mironov/Denisov</t>
  </si>
  <si>
    <t>Lempu/Rahumeel</t>
  </si>
  <si>
    <t>Tikkerbär/Preide</t>
  </si>
  <si>
    <t>Ubinhain/Teinveld</t>
  </si>
  <si>
    <t>Koik/Heldna</t>
  </si>
  <si>
    <t>Hautala/Luotonen</t>
  </si>
  <si>
    <t>Hirsnik/Oru</t>
  </si>
  <si>
    <t>Kinnunen/Minkkinen</t>
  </si>
  <si>
    <t>Balodis/Akmentina</t>
  </si>
  <si>
    <t>Nuuter/Kikerpill</t>
  </si>
  <si>
    <t>Juga/Hell</t>
  </si>
  <si>
    <t>Filonets/Neiksans</t>
  </si>
  <si>
    <t>Röyhkiö/Hallia</t>
  </si>
  <si>
    <t>Enok/Ristolainen</t>
  </si>
  <si>
    <t>Kuznetsov/Kapustin</t>
  </si>
  <si>
    <t>Feofanov/Gordyushkin</t>
  </si>
  <si>
    <t>Posadskiy/Krylov</t>
  </si>
  <si>
    <t>Levyatov/Obolenskaya</t>
  </si>
  <si>
    <t>Gorchakov/Kulikov</t>
  </si>
  <si>
    <t>Slepikas/Pivoras</t>
  </si>
  <si>
    <t>Tannermäki/Neuvonen</t>
  </si>
  <si>
    <t>Pipiras/Babachinas</t>
  </si>
  <si>
    <t>Sinik/Meetua</t>
  </si>
  <si>
    <t>Kuusik/Kens</t>
  </si>
  <si>
    <t>Tiainen/Tiainen</t>
  </si>
  <si>
    <t>Uski/Jäkkilä</t>
  </si>
  <si>
    <t>Paavilainen/Lassila</t>
  </si>
  <si>
    <t>Pikkuaho/Peura</t>
  </si>
  <si>
    <t>Kiiski/Linnaketo</t>
  </si>
  <si>
    <t>Lauhasmaa/Sillanpää</t>
  </si>
  <si>
    <t>Iofin/Eviseev</t>
  </si>
  <si>
    <t>Ruotsalainen/Mälkönen</t>
  </si>
  <si>
    <t>Tölp/Guljajev</t>
  </si>
  <si>
    <t>Kasari/Kuusmaa</t>
  </si>
  <si>
    <t>Asi/Viitra</t>
  </si>
  <si>
    <t>Kudrjavtsev/Konovalenko</t>
  </si>
  <si>
    <t>Sepp/Tammel</t>
  </si>
  <si>
    <t>Meus/Vana</t>
  </si>
  <si>
    <t>Tereschenkov/Kozlov</t>
  </si>
  <si>
    <t>Tuomisto/Rasi</t>
  </si>
  <si>
    <t>Laulik/Viidas</t>
  </si>
  <si>
    <t>Sarja/Audova</t>
  </si>
  <si>
    <t>Vatter/Peebo</t>
  </si>
  <si>
    <t>Jalakas/Tark</t>
  </si>
  <si>
    <t>Lyytikäinen/Jokioinen</t>
  </si>
  <si>
    <t>Laus/Pannas</t>
  </si>
  <si>
    <t>Liukanen/Liukanen</t>
  </si>
  <si>
    <t>Kask/Pukk</t>
  </si>
  <si>
    <t>Krickis/Pirktins</t>
  </si>
  <si>
    <t>Kilpiä/Lyijynen</t>
  </si>
  <si>
    <t>Baikov/Kleshchev</t>
  </si>
  <si>
    <t>Mäki/Kortesuo</t>
  </si>
  <si>
    <t>Koosa/Korsten</t>
  </si>
  <si>
    <t>Reimal/Lepp</t>
  </si>
  <si>
    <t>Randmer/Simmo</t>
  </si>
  <si>
    <t>Mäkinen/Mäki-Kulmala</t>
  </si>
  <si>
    <t>Saarikoski/Koski</t>
  </si>
  <si>
    <t>Reshetov/Koosa</t>
  </si>
  <si>
    <t>Peetson/Tomson</t>
  </si>
  <si>
    <t>Vaher/Kivi</t>
  </si>
  <si>
    <t>Jürimäe/Pärs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</si>
</sst>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/ss.0"/>
    <numFmt numFmtId="166" formatCode="0.0%"/>
    <numFmt numFmtId="167" formatCode="0.00_ ;[Red]\-0.00\ "/>
    <numFmt numFmtId="168" formatCode="0.00000_ ;[Red]\-0.00000\ "/>
    <numFmt numFmtId="169" formatCode="0_ ;[Red]\-0\ "/>
    <numFmt numFmtId="170" formatCode="hh:mm:ss;@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21"/>
      <name val="Calibri"/>
      <family val="2"/>
    </font>
    <font>
      <b/>
      <sz val="11"/>
      <color indexed="10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0"/>
      <color indexed="8"/>
      <name val="Arial"/>
      <family val="2"/>
    </font>
    <font>
      <i/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12"/>
      <name val="Calibri"/>
      <family val="2"/>
    </font>
    <font>
      <b/>
      <sz val="10"/>
      <color indexed="8"/>
      <name val="Calibri"/>
      <family val="2"/>
    </font>
    <font>
      <i/>
      <sz val="10"/>
      <color indexed="4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49" fontId="3" fillId="2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2" fillId="3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" borderId="0" xfId="0" applyNumberFormat="1" applyFont="1" applyFill="1" applyAlignment="1">
      <alignment horizontal="left"/>
    </xf>
    <xf numFmtId="49" fontId="2" fillId="4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4" borderId="2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" borderId="0" xfId="0" applyNumberFormat="1" applyFont="1" applyFill="1" applyAlignment="1">
      <alignment horizontal="right"/>
    </xf>
    <xf numFmtId="49" fontId="0" fillId="3" borderId="0" xfId="0" applyNumberFormat="1" applyFont="1" applyFill="1" applyAlignment="1">
      <alignment horizontal="center"/>
    </xf>
    <xf numFmtId="49" fontId="0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right"/>
    </xf>
    <xf numFmtId="49" fontId="3" fillId="4" borderId="5" xfId="0" applyNumberFormat="1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49" fontId="3" fillId="4" borderId="6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49" fontId="3" fillId="4" borderId="11" xfId="0" applyNumberFormat="1" applyFont="1" applyFill="1" applyBorder="1" applyAlignment="1">
      <alignment horizontal="left" indent="1"/>
    </xf>
    <xf numFmtId="0" fontId="3" fillId="4" borderId="11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5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5" borderId="1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49" fontId="7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left"/>
    </xf>
    <xf numFmtId="49" fontId="3" fillId="4" borderId="7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5" fillId="5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0" fillId="5" borderId="0" xfId="0" applyFill="1" applyBorder="1" applyAlignment="1">
      <alignment/>
    </xf>
    <xf numFmtId="0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0" fillId="5" borderId="0" xfId="0" applyNumberForma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8" fillId="5" borderId="0" xfId="0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4" fillId="5" borderId="0" xfId="0" applyNumberFormat="1" applyFont="1" applyFill="1" applyAlignment="1">
      <alignment/>
    </xf>
    <xf numFmtId="0" fontId="3" fillId="4" borderId="3" xfId="0" applyNumberFormat="1" applyFont="1" applyFill="1" applyBorder="1" applyAlignment="1">
      <alignment horizontal="right"/>
    </xf>
    <xf numFmtId="0" fontId="4" fillId="4" borderId="9" xfId="0" applyNumberFormat="1" applyFont="1" applyFill="1" applyBorder="1" applyAlignment="1">
      <alignment/>
    </xf>
    <xf numFmtId="0" fontId="14" fillId="0" borderId="0" xfId="0" applyFont="1" applyAlignment="1">
      <alignment/>
    </xf>
    <xf numFmtId="49" fontId="15" fillId="5" borderId="0" xfId="0" applyNumberFormat="1" applyFont="1" applyFill="1" applyAlignment="1">
      <alignment/>
    </xf>
    <xf numFmtId="49" fontId="16" fillId="5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9" fillId="5" borderId="5" xfId="0" applyNumberFormat="1" applyFont="1" applyFill="1" applyBorder="1" applyAlignment="1">
      <alignment horizontal="left" indent="1"/>
    </xf>
    <xf numFmtId="49" fontId="18" fillId="5" borderId="8" xfId="0" applyNumberFormat="1" applyFont="1" applyFill="1" applyBorder="1" applyAlignment="1">
      <alignment horizontal="right" indent="1"/>
    </xf>
    <xf numFmtId="49" fontId="18" fillId="5" borderId="11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 quotePrefix="1">
      <alignment horizontal="right"/>
    </xf>
    <xf numFmtId="0" fontId="2" fillId="5" borderId="0" xfId="0" applyNumberFormat="1" applyFont="1" applyFill="1" applyBorder="1" applyAlignment="1">
      <alignment horizontal="right"/>
    </xf>
    <xf numFmtId="0" fontId="14" fillId="0" borderId="0" xfId="0" applyNumberFormat="1" applyFont="1" applyAlignment="1">
      <alignment horizontal="right"/>
    </xf>
    <xf numFmtId="49" fontId="18" fillId="5" borderId="8" xfId="0" applyNumberFormat="1" applyFont="1" applyFill="1" applyBorder="1" applyAlignment="1">
      <alignment horizontal="left"/>
    </xf>
    <xf numFmtId="49" fontId="18" fillId="5" borderId="3" xfId="0" applyNumberFormat="1" applyFont="1" applyFill="1" applyBorder="1" applyAlignment="1">
      <alignment horizontal="right"/>
    </xf>
    <xf numFmtId="49" fontId="18" fillId="5" borderId="3" xfId="0" applyNumberFormat="1" applyFont="1" applyFill="1" applyBorder="1" applyAlignment="1">
      <alignment/>
    </xf>
    <xf numFmtId="49" fontId="19" fillId="5" borderId="3" xfId="0" applyNumberFormat="1" applyFont="1" applyFill="1" applyBorder="1" applyAlignment="1">
      <alignment horizontal="center"/>
    </xf>
    <xf numFmtId="49" fontId="19" fillId="5" borderId="5" xfId="0" applyNumberFormat="1" applyFont="1" applyFill="1" applyBorder="1" applyAlignment="1">
      <alignment horizontal="center"/>
    </xf>
    <xf numFmtId="49" fontId="18" fillId="5" borderId="9" xfId="0" applyNumberFormat="1" applyFont="1" applyFill="1" applyBorder="1" applyAlignment="1">
      <alignment horizontal="right"/>
    </xf>
    <xf numFmtId="49" fontId="18" fillId="5" borderId="9" xfId="0" applyNumberFormat="1" applyFont="1" applyFill="1" applyBorder="1" applyAlignment="1">
      <alignment/>
    </xf>
    <xf numFmtId="49" fontId="19" fillId="5" borderId="9" xfId="0" applyNumberFormat="1" applyFont="1" applyFill="1" applyBorder="1" applyAlignment="1">
      <alignment horizontal="center"/>
    </xf>
    <xf numFmtId="49" fontId="19" fillId="5" borderId="10" xfId="0" applyNumberFormat="1" applyFont="1" applyFill="1" applyBorder="1" applyAlignment="1">
      <alignment horizontal="center"/>
    </xf>
    <xf numFmtId="49" fontId="19" fillId="5" borderId="10" xfId="0" applyNumberFormat="1" applyFont="1" applyFill="1" applyBorder="1" applyAlignment="1">
      <alignment horizontal="left" indent="1"/>
    </xf>
    <xf numFmtId="49" fontId="0" fillId="5" borderId="0" xfId="0" applyNumberFormat="1" applyFill="1" applyBorder="1" applyAlignment="1">
      <alignment/>
    </xf>
    <xf numFmtId="0" fontId="22" fillId="5" borderId="0" xfId="0" applyFont="1" applyFill="1" applyAlignment="1">
      <alignment horizontal="center"/>
    </xf>
    <xf numFmtId="0" fontId="23" fillId="5" borderId="0" xfId="0" applyNumberFormat="1" applyFont="1" applyFill="1" applyAlignment="1">
      <alignment/>
    </xf>
    <xf numFmtId="0" fontId="23" fillId="5" borderId="0" xfId="0" applyFont="1" applyFill="1" applyAlignment="1">
      <alignment horizontal="center"/>
    </xf>
    <xf numFmtId="0" fontId="23" fillId="5" borderId="0" xfId="0" applyFont="1" applyFill="1" applyAlignment="1">
      <alignment/>
    </xf>
    <xf numFmtId="49" fontId="24" fillId="5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5" fillId="5" borderId="0" xfId="0" applyFont="1" applyFill="1" applyAlignment="1">
      <alignment horizontal="center"/>
    </xf>
    <xf numFmtId="0" fontId="24" fillId="5" borderId="0" xfId="0" applyNumberFormat="1" applyFont="1" applyFill="1" applyAlignment="1">
      <alignment horizontal="right"/>
    </xf>
    <xf numFmtId="49" fontId="24" fillId="5" borderId="7" xfId="0" applyNumberFormat="1" applyFont="1" applyFill="1" applyBorder="1" applyAlignment="1">
      <alignment horizontal="center"/>
    </xf>
    <xf numFmtId="0" fontId="26" fillId="5" borderId="0" xfId="0" applyFont="1" applyFill="1" applyAlignment="1">
      <alignment horizontal="center"/>
    </xf>
    <xf numFmtId="0" fontId="24" fillId="6" borderId="2" xfId="0" applyNumberFormat="1" applyFont="1" applyFill="1" applyBorder="1" applyAlignment="1">
      <alignment horizontal="right"/>
    </xf>
    <xf numFmtId="0" fontId="24" fillId="6" borderId="1" xfId="0" applyFont="1" applyFill="1" applyBorder="1" applyAlignment="1">
      <alignment horizontal="center"/>
    </xf>
    <xf numFmtId="0" fontId="24" fillId="6" borderId="1" xfId="0" applyFont="1" applyFill="1" applyBorder="1" applyAlignment="1">
      <alignment/>
    </xf>
    <xf numFmtId="49" fontId="24" fillId="6" borderId="1" xfId="0" applyNumberFormat="1" applyFont="1" applyFill="1" applyBorder="1" applyAlignment="1">
      <alignment horizontal="left"/>
    </xf>
    <xf numFmtId="0" fontId="24" fillId="6" borderId="6" xfId="0" applyFont="1" applyFill="1" applyBorder="1" applyAlignment="1">
      <alignment horizontal="center"/>
    </xf>
    <xf numFmtId="0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7" fillId="5" borderId="0" xfId="0" applyNumberFormat="1" applyFont="1" applyFill="1" applyAlignment="1">
      <alignment/>
    </xf>
    <xf numFmtId="49" fontId="28" fillId="5" borderId="0" xfId="0" applyNumberFormat="1" applyFont="1" applyFill="1" applyAlignment="1">
      <alignment horizontal="center"/>
    </xf>
    <xf numFmtId="49" fontId="23" fillId="0" borderId="1" xfId="0" applyNumberFormat="1" applyFont="1" applyFill="1" applyBorder="1" applyAlignment="1">
      <alignment horizontal="center"/>
    </xf>
    <xf numFmtId="0" fontId="21" fillId="0" borderId="0" xfId="0" applyFont="1" applyAlignment="1" quotePrefix="1">
      <alignment horizontal="left"/>
    </xf>
    <xf numFmtId="49" fontId="2" fillId="5" borderId="2" xfId="0" applyNumberFormat="1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/>
    </xf>
    <xf numFmtId="49" fontId="0" fillId="5" borderId="1" xfId="0" applyNumberFormat="1" applyFill="1" applyBorder="1" applyAlignment="1">
      <alignment horizontal="right"/>
    </xf>
    <xf numFmtId="49" fontId="2" fillId="5" borderId="6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3" fillId="4" borderId="1" xfId="0" applyFont="1" applyFill="1" applyBorder="1" applyAlignment="1">
      <alignment/>
    </xf>
    <xf numFmtId="49" fontId="2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0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2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4" borderId="0" xfId="0" applyFont="1" applyFill="1" applyAlignment="1">
      <alignment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164" fontId="30" fillId="5" borderId="0" xfId="0" applyNumberFormat="1" applyFont="1" applyFill="1" applyAlignment="1">
      <alignment vertical="center"/>
    </xf>
    <xf numFmtId="0" fontId="30" fillId="5" borderId="0" xfId="0" applyFont="1" applyFill="1" applyAlignment="1">
      <alignment vertical="center"/>
    </xf>
    <xf numFmtId="0" fontId="30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64" fontId="3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33" fillId="3" borderId="0" xfId="0" applyNumberFormat="1" applyFont="1" applyFill="1" applyAlignment="1">
      <alignment horizontal="right" vertical="center"/>
    </xf>
    <xf numFmtId="0" fontId="34" fillId="3" borderId="0" xfId="0" applyNumberFormat="1" applyFont="1" applyFill="1" applyAlignment="1">
      <alignment horizontal="left" vertical="center"/>
    </xf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vertical="center"/>
    </xf>
    <xf numFmtId="164" fontId="33" fillId="3" borderId="0" xfId="0" applyNumberFormat="1" applyFont="1" applyFill="1" applyAlignment="1">
      <alignment horizontal="right" vertical="center"/>
    </xf>
    <xf numFmtId="0" fontId="17" fillId="5" borderId="0" xfId="0" applyFont="1" applyFill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9" fillId="5" borderId="0" xfId="0" applyFont="1" applyFill="1" applyAlignment="1">
      <alignment vertical="center"/>
    </xf>
    <xf numFmtId="0" fontId="5" fillId="5" borderId="0" xfId="0" applyNumberFormat="1" applyFont="1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2" fillId="5" borderId="0" xfId="0" applyNumberFormat="1" applyFont="1" applyFill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36" fillId="5" borderId="0" xfId="0" applyFont="1" applyFill="1" applyAlignment="1">
      <alignment vertical="center"/>
    </xf>
    <xf numFmtId="0" fontId="24" fillId="5" borderId="0" xfId="0" applyNumberFormat="1" applyFont="1" applyFill="1" applyAlignment="1">
      <alignment horizontal="right" vertical="center"/>
    </xf>
    <xf numFmtId="0" fontId="23" fillId="5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37" fillId="5" borderId="0" xfId="0" applyFont="1" applyFill="1" applyAlignment="1" quotePrefix="1">
      <alignment horizontal="right" vertical="center"/>
    </xf>
    <xf numFmtId="164" fontId="4" fillId="5" borderId="0" xfId="0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38" fillId="5" borderId="7" xfId="0" applyFont="1" applyFill="1" applyBorder="1" applyAlignment="1" quotePrefix="1">
      <alignment horizontal="right"/>
    </xf>
    <xf numFmtId="49" fontId="3" fillId="4" borderId="5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49" fontId="39" fillId="0" borderId="7" xfId="0" applyNumberFormat="1" applyFont="1" applyBorder="1" applyAlignment="1">
      <alignment horizontal="center"/>
    </xf>
    <xf numFmtId="0" fontId="40" fillId="0" borderId="7" xfId="0" applyFont="1" applyBorder="1" applyAlignment="1">
      <alignment/>
    </xf>
    <xf numFmtId="0" fontId="39" fillId="0" borderId="0" xfId="0" applyFont="1" applyAlignment="1">
      <alignment horizontal="center"/>
    </xf>
    <xf numFmtId="0" fontId="41" fillId="0" borderId="0" xfId="0" applyNumberFormat="1" applyFont="1" applyAlignment="1">
      <alignment horizontal="right"/>
    </xf>
    <xf numFmtId="0" fontId="43" fillId="5" borderId="2" xfId="0" applyNumberFormat="1" applyFont="1" applyFill="1" applyBorder="1" applyAlignment="1">
      <alignment horizontal="right"/>
    </xf>
    <xf numFmtId="0" fontId="43" fillId="5" borderId="1" xfId="0" applyNumberFormat="1" applyFont="1" applyFill="1" applyBorder="1" applyAlignment="1">
      <alignment horizontal="center"/>
    </xf>
    <xf numFmtId="0" fontId="43" fillId="5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/>
    </xf>
    <xf numFmtId="0" fontId="43" fillId="0" borderId="0" xfId="0" applyFont="1" applyAlignment="1">
      <alignment/>
    </xf>
    <xf numFmtId="0" fontId="27" fillId="0" borderId="0" xfId="0" applyNumberFormat="1" applyFont="1" applyAlignment="1">
      <alignment/>
    </xf>
    <xf numFmtId="49" fontId="19" fillId="5" borderId="8" xfId="0" applyNumberFormat="1" applyFont="1" applyFill="1" applyBorder="1" applyAlignment="1">
      <alignment horizontal="left" indent="1"/>
    </xf>
    <xf numFmtId="49" fontId="19" fillId="5" borderId="11" xfId="0" applyNumberFormat="1" applyFont="1" applyFill="1" applyBorder="1" applyAlignment="1">
      <alignment horizontal="left" indent="1"/>
    </xf>
    <xf numFmtId="0" fontId="42" fillId="5" borderId="1" xfId="0" applyNumberFormat="1" applyFont="1" applyFill="1" applyBorder="1" applyAlignment="1">
      <alignment horizontal="right"/>
    </xf>
    <xf numFmtId="0" fontId="41" fillId="6" borderId="3" xfId="0" applyFont="1" applyFill="1" applyBorder="1" applyAlignment="1">
      <alignment horizontal="center"/>
    </xf>
    <xf numFmtId="2" fontId="41" fillId="6" borderId="5" xfId="0" applyNumberFormat="1" applyFont="1" applyFill="1" applyBorder="1" applyAlignment="1">
      <alignment horizontal="center"/>
    </xf>
    <xf numFmtId="1" fontId="41" fillId="6" borderId="4" xfId="0" applyNumberFormat="1" applyFont="1" applyFill="1" applyBorder="1" applyAlignment="1">
      <alignment horizontal="center"/>
    </xf>
    <xf numFmtId="49" fontId="41" fillId="6" borderId="3" xfId="0" applyNumberFormat="1" applyFont="1" applyFill="1" applyBorder="1" applyAlignment="1">
      <alignment horizontal="center"/>
    </xf>
    <xf numFmtId="0" fontId="41" fillId="6" borderId="5" xfId="0" applyFont="1" applyFill="1" applyBorder="1" applyAlignment="1">
      <alignment horizontal="center"/>
    </xf>
    <xf numFmtId="2" fontId="41" fillId="6" borderId="5" xfId="0" applyNumberFormat="1" applyFont="1" applyFill="1" applyBorder="1" applyAlignment="1">
      <alignment horizontal="right"/>
    </xf>
    <xf numFmtId="0" fontId="39" fillId="5" borderId="2" xfId="0" applyNumberFormat="1" applyFont="1" applyFill="1" applyBorder="1" applyAlignment="1">
      <alignment horizontal="right"/>
    </xf>
    <xf numFmtId="0" fontId="41" fillId="5" borderId="1" xfId="0" applyNumberFormat="1" applyFont="1" applyFill="1" applyBorder="1" applyAlignment="1">
      <alignment horizontal="right"/>
    </xf>
    <xf numFmtId="0" fontId="39" fillId="5" borderId="1" xfId="0" applyNumberFormat="1" applyFont="1" applyFill="1" applyBorder="1" applyAlignment="1">
      <alignment horizontal="center"/>
    </xf>
    <xf numFmtId="0" fontId="39" fillId="5" borderId="1" xfId="0" applyFont="1" applyFill="1" applyBorder="1" applyAlignment="1">
      <alignment/>
    </xf>
    <xf numFmtId="0" fontId="39" fillId="5" borderId="1" xfId="0" applyFont="1" applyFill="1" applyBorder="1" applyAlignment="1">
      <alignment horizontal="center"/>
    </xf>
    <xf numFmtId="2" fontId="41" fillId="5" borderId="6" xfId="0" applyNumberFormat="1" applyFont="1" applyFill="1" applyBorder="1" applyAlignment="1">
      <alignment horizontal="right"/>
    </xf>
    <xf numFmtId="0" fontId="39" fillId="5" borderId="1" xfId="0" applyNumberFormat="1" applyFont="1" applyFill="1" applyBorder="1" applyAlignment="1">
      <alignment horizontal="left"/>
    </xf>
    <xf numFmtId="0" fontId="39" fillId="0" borderId="1" xfId="0" applyFont="1" applyFill="1" applyBorder="1" applyAlignment="1">
      <alignment/>
    </xf>
    <xf numFmtId="0" fontId="41" fillId="5" borderId="9" xfId="0" applyNumberFormat="1" applyFont="1" applyFill="1" applyBorder="1" applyAlignment="1">
      <alignment horizontal="right"/>
    </xf>
    <xf numFmtId="0" fontId="39" fillId="5" borderId="9" xfId="0" applyNumberFormat="1" applyFont="1" applyFill="1" applyBorder="1" applyAlignment="1">
      <alignment horizontal="center"/>
    </xf>
    <xf numFmtId="0" fontId="39" fillId="5" borderId="9" xfId="0" applyFont="1" applyFill="1" applyBorder="1" applyAlignment="1">
      <alignment/>
    </xf>
    <xf numFmtId="0" fontId="39" fillId="5" borderId="9" xfId="0" applyFont="1" applyFill="1" applyBorder="1" applyAlignment="1">
      <alignment horizontal="center"/>
    </xf>
    <xf numFmtId="2" fontId="41" fillId="5" borderId="10" xfId="0" applyNumberFormat="1" applyFont="1" applyFill="1" applyBorder="1" applyAlignment="1">
      <alignment horizontal="right"/>
    </xf>
    <xf numFmtId="1" fontId="41" fillId="6" borderId="2" xfId="0" applyNumberFormat="1" applyFont="1" applyFill="1" applyBorder="1" applyAlignment="1">
      <alignment horizontal="center"/>
    </xf>
    <xf numFmtId="0" fontId="41" fillId="6" borderId="1" xfId="0" applyFont="1" applyFill="1" applyBorder="1" applyAlignment="1">
      <alignment horizontal="center"/>
    </xf>
    <xf numFmtId="49" fontId="41" fillId="6" borderId="1" xfId="0" applyNumberFormat="1" applyFont="1" applyFill="1" applyBorder="1" applyAlignment="1">
      <alignment horizontal="center"/>
    </xf>
    <xf numFmtId="2" fontId="41" fillId="6" borderId="6" xfId="0" applyNumberFormat="1" applyFont="1" applyFill="1" applyBorder="1" applyAlignment="1">
      <alignment horizontal="right"/>
    </xf>
    <xf numFmtId="0" fontId="45" fillId="0" borderId="1" xfId="0" applyFont="1" applyBorder="1" applyAlignment="1">
      <alignment horizontal="center" vertical="center"/>
    </xf>
    <xf numFmtId="0" fontId="41" fillId="6" borderId="6" xfId="0" applyFont="1" applyFill="1" applyBorder="1" applyAlignment="1">
      <alignment horizontal="center"/>
    </xf>
    <xf numFmtId="2" fontId="41" fillId="6" borderId="6" xfId="0" applyNumberFormat="1" applyFont="1" applyFill="1" applyBorder="1" applyAlignment="1">
      <alignment horizontal="center"/>
    </xf>
    <xf numFmtId="0" fontId="42" fillId="5" borderId="9" xfId="0" applyNumberFormat="1" applyFont="1" applyFill="1" applyBorder="1" applyAlignment="1">
      <alignment horizontal="right"/>
    </xf>
    <xf numFmtId="0" fontId="43" fillId="5" borderId="9" xfId="0" applyNumberFormat="1" applyFont="1" applyFill="1" applyBorder="1" applyAlignment="1">
      <alignment horizontal="center"/>
    </xf>
    <xf numFmtId="0" fontId="43" fillId="5" borderId="9" xfId="0" applyFont="1" applyFill="1" applyBorder="1" applyAlignment="1">
      <alignment/>
    </xf>
    <xf numFmtId="0" fontId="43" fillId="5" borderId="9" xfId="0" applyFont="1" applyFill="1" applyBorder="1" applyAlignment="1">
      <alignment horizontal="center"/>
    </xf>
    <xf numFmtId="2" fontId="42" fillId="5" borderId="10" xfId="0" applyNumberFormat="1" applyFont="1" applyFill="1" applyBorder="1" applyAlignment="1">
      <alignment horizontal="right"/>
    </xf>
    <xf numFmtId="49" fontId="23" fillId="0" borderId="2" xfId="0" applyNumberFormat="1" applyFont="1" applyFill="1" applyBorder="1" applyAlignment="1">
      <alignment horizontal="right"/>
    </xf>
    <xf numFmtId="0" fontId="24" fillId="0" borderId="1" xfId="0" applyNumberFormat="1" applyFont="1" applyFill="1" applyBorder="1" applyAlignment="1">
      <alignment horizontal="right"/>
    </xf>
    <xf numFmtId="49" fontId="23" fillId="0" borderId="1" xfId="0" applyNumberFormat="1" applyFont="1" applyFill="1" applyBorder="1" applyAlignment="1">
      <alignment/>
    </xf>
    <xf numFmtId="49" fontId="24" fillId="0" borderId="6" xfId="0" applyNumberFormat="1" applyFont="1" applyFill="1" applyBorder="1" applyAlignment="1">
      <alignment horizontal="center"/>
    </xf>
    <xf numFmtId="0" fontId="38" fillId="5" borderId="7" xfId="0" applyFont="1" applyFill="1" applyBorder="1" applyAlignment="1">
      <alignment horizontal="right"/>
    </xf>
    <xf numFmtId="49" fontId="9" fillId="0" borderId="2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/>
    </xf>
    <xf numFmtId="20" fontId="23" fillId="5" borderId="0" xfId="0" applyNumberFormat="1" applyFont="1" applyFill="1" applyAlignment="1">
      <alignment/>
    </xf>
    <xf numFmtId="0" fontId="46" fillId="5" borderId="0" xfId="0" applyFont="1" applyFill="1" applyBorder="1" applyAlignment="1">
      <alignment/>
    </xf>
    <xf numFmtId="49" fontId="18" fillId="5" borderId="4" xfId="0" applyNumberFormat="1" applyFont="1" applyFill="1" applyBorder="1" applyAlignment="1">
      <alignment horizontal="left" indent="1"/>
    </xf>
    <xf numFmtId="49" fontId="18" fillId="5" borderId="5" xfId="0" applyNumberFormat="1" applyFont="1" applyFill="1" applyBorder="1" applyAlignment="1">
      <alignment horizontal="right" indent="1"/>
    </xf>
    <xf numFmtId="49" fontId="18" fillId="5" borderId="13" xfId="0" applyNumberFormat="1" applyFont="1" applyFill="1" applyBorder="1" applyAlignment="1">
      <alignment horizontal="left" indent="1"/>
    </xf>
    <xf numFmtId="49" fontId="47" fillId="5" borderId="10" xfId="0" applyNumberFormat="1" applyFont="1" applyFill="1" applyBorder="1" applyAlignment="1">
      <alignment horizontal="right" indent="1"/>
    </xf>
    <xf numFmtId="49" fontId="24" fillId="0" borderId="1" xfId="0" applyNumberFormat="1" applyFont="1" applyFill="1" applyBorder="1" applyAlignment="1">
      <alignment horizontal="right"/>
    </xf>
    <xf numFmtId="0" fontId="18" fillId="5" borderId="3" xfId="0" applyNumberFormat="1" applyFont="1" applyFill="1" applyBorder="1" applyAlignment="1">
      <alignment horizontal="right"/>
    </xf>
    <xf numFmtId="49" fontId="19" fillId="5" borderId="4" xfId="0" applyNumberFormat="1" applyFont="1" applyFill="1" applyBorder="1" applyAlignment="1">
      <alignment horizontal="center"/>
    </xf>
    <xf numFmtId="0" fontId="18" fillId="5" borderId="9" xfId="0" applyNumberFormat="1" applyFont="1" applyFill="1" applyBorder="1" applyAlignment="1">
      <alignment horizontal="right"/>
    </xf>
    <xf numFmtId="49" fontId="19" fillId="5" borderId="13" xfId="0" applyNumberFormat="1" applyFont="1" applyFill="1" applyBorder="1" applyAlignment="1">
      <alignment horizontal="center"/>
    </xf>
    <xf numFmtId="49" fontId="48" fillId="5" borderId="11" xfId="0" applyNumberFormat="1" applyFont="1" applyFill="1" applyBorder="1" applyAlignment="1">
      <alignment horizontal="right" indent="1"/>
    </xf>
    <xf numFmtId="0" fontId="29" fillId="5" borderId="0" xfId="0" applyFont="1" applyFill="1" applyAlignment="1">
      <alignment/>
    </xf>
    <xf numFmtId="0" fontId="29" fillId="5" borderId="0" xfId="0" applyNumberFormat="1" applyFont="1" applyFill="1" applyAlignment="1">
      <alignment/>
    </xf>
    <xf numFmtId="49" fontId="18" fillId="5" borderId="10" xfId="0" applyNumberFormat="1" applyFont="1" applyFill="1" applyBorder="1" applyAlignment="1">
      <alignment horizontal="center"/>
    </xf>
    <xf numFmtId="49" fontId="18" fillId="5" borderId="4" xfId="0" applyNumberFormat="1" applyFont="1" applyFill="1" applyBorder="1" applyAlignment="1">
      <alignment horizontal="left" indent="1"/>
    </xf>
    <xf numFmtId="49" fontId="18" fillId="5" borderId="5" xfId="0" applyNumberFormat="1" applyFont="1" applyFill="1" applyBorder="1" applyAlignment="1">
      <alignment horizontal="right" indent="1"/>
    </xf>
    <xf numFmtId="49" fontId="18" fillId="5" borderId="13" xfId="0" applyNumberFormat="1" applyFont="1" applyFill="1" applyBorder="1" applyAlignment="1">
      <alignment horizontal="left" indent="1"/>
    </xf>
    <xf numFmtId="49" fontId="47" fillId="5" borderId="10" xfId="0" applyNumberFormat="1" applyFont="1" applyFill="1" applyBorder="1" applyAlignment="1">
      <alignment horizontal="right" indent="1"/>
    </xf>
    <xf numFmtId="0" fontId="49" fillId="5" borderId="0" xfId="0" applyFont="1" applyFill="1" applyAlignment="1">
      <alignment/>
    </xf>
    <xf numFmtId="0" fontId="50" fillId="5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21" fillId="5" borderId="0" xfId="0" applyFont="1" applyFill="1" applyBorder="1" applyAlignment="1">
      <alignment/>
    </xf>
    <xf numFmtId="49" fontId="19" fillId="6" borderId="3" xfId="0" applyNumberFormat="1" applyFont="1" applyFill="1" applyBorder="1" applyAlignment="1">
      <alignment horizontal="center"/>
    </xf>
    <xf numFmtId="49" fontId="19" fillId="6" borderId="5" xfId="0" applyNumberFormat="1" applyFont="1" applyFill="1" applyBorder="1" applyAlignment="1">
      <alignment horizontal="center"/>
    </xf>
    <xf numFmtId="49" fontId="19" fillId="6" borderId="9" xfId="0" applyNumberFormat="1" applyFont="1" applyFill="1" applyBorder="1" applyAlignment="1">
      <alignment horizontal="center"/>
    </xf>
    <xf numFmtId="49" fontId="19" fillId="6" borderId="10" xfId="0" applyNumberFormat="1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49" fontId="0" fillId="5" borderId="3" xfId="0" applyNumberFormat="1" applyFill="1" applyBorder="1" applyAlignment="1">
      <alignment horizontal="center"/>
    </xf>
    <xf numFmtId="49" fontId="0" fillId="5" borderId="3" xfId="0" applyNumberFormat="1" applyFill="1" applyBorder="1" applyAlignment="1">
      <alignment/>
    </xf>
    <xf numFmtId="49" fontId="0" fillId="5" borderId="3" xfId="0" applyNumberFormat="1" applyFill="1" applyBorder="1" applyAlignment="1">
      <alignment horizontal="right"/>
    </xf>
    <xf numFmtId="49" fontId="2" fillId="5" borderId="5" xfId="0" applyNumberFormat="1" applyFont="1" applyFill="1" applyBorder="1" applyAlignment="1">
      <alignment horizontal="right"/>
    </xf>
    <xf numFmtId="49" fontId="2" fillId="5" borderId="13" xfId="0" applyNumberFormat="1" applyFont="1" applyFill="1" applyBorder="1" applyAlignment="1">
      <alignment horizontal="center"/>
    </xf>
    <xf numFmtId="49" fontId="0" fillId="5" borderId="9" xfId="0" applyNumberFormat="1" applyFill="1" applyBorder="1" applyAlignment="1">
      <alignment horizontal="center"/>
    </xf>
    <xf numFmtId="49" fontId="0" fillId="5" borderId="9" xfId="0" applyNumberFormat="1" applyFill="1" applyBorder="1" applyAlignment="1">
      <alignment/>
    </xf>
    <xf numFmtId="49" fontId="0" fillId="5" borderId="9" xfId="0" applyNumberFormat="1" applyFill="1" applyBorder="1" applyAlignment="1">
      <alignment horizontal="right"/>
    </xf>
    <xf numFmtId="49" fontId="2" fillId="5" borderId="10" xfId="0" applyNumberFormat="1" applyFont="1" applyFill="1" applyBorder="1" applyAlignment="1">
      <alignment horizontal="right"/>
    </xf>
    <xf numFmtId="49" fontId="0" fillId="5" borderId="0" xfId="0" applyNumberFormat="1" applyFill="1" applyBorder="1" applyAlignment="1">
      <alignment horizontal="center"/>
    </xf>
    <xf numFmtId="49" fontId="0" fillId="5" borderId="0" xfId="0" applyNumberFormat="1" applyFill="1" applyBorder="1" applyAlignment="1">
      <alignment horizontal="right"/>
    </xf>
    <xf numFmtId="49" fontId="2" fillId="5" borderId="14" xfId="0" applyNumberFormat="1" applyFont="1" applyFill="1" applyBorder="1" applyAlignment="1">
      <alignment horizontal="center"/>
    </xf>
    <xf numFmtId="49" fontId="2" fillId="5" borderId="15" xfId="0" applyNumberFormat="1" applyFont="1" applyFill="1" applyBorder="1" applyAlignment="1">
      <alignment horizontal="right"/>
    </xf>
    <xf numFmtId="0" fontId="51" fillId="5" borderId="0" xfId="0" applyFont="1" applyFill="1" applyAlignment="1">
      <alignment horizontal="right" vertical="center"/>
    </xf>
    <xf numFmtId="164" fontId="33" fillId="3" borderId="0" xfId="0" applyNumberFormat="1" applyFont="1" applyFill="1" applyAlignment="1" quotePrefix="1">
      <alignment horizontal="center" vertical="center"/>
    </xf>
    <xf numFmtId="49" fontId="1" fillId="5" borderId="0" xfId="0" applyNumberFormat="1" applyFont="1" applyFill="1" applyAlignment="1">
      <alignment horizontal="center"/>
    </xf>
    <xf numFmtId="49" fontId="7" fillId="5" borderId="0" xfId="0" applyNumberFormat="1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9" fontId="1" fillId="5" borderId="0" xfId="0" applyNumberFormat="1" applyFont="1" applyFill="1" applyAlignment="1">
      <alignment horizontal="center" vertical="center"/>
    </xf>
    <xf numFmtId="49" fontId="7" fillId="5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44" fillId="0" borderId="9" xfId="0" applyFont="1" applyBorder="1" applyAlignment="1">
      <alignment horizontal="center"/>
    </xf>
    <xf numFmtId="2" fontId="52" fillId="5" borderId="6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2" fontId="53" fillId="5" borderId="1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8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28125" style="133" customWidth="1"/>
    <col min="2" max="2" width="6.00390625" style="143" customWidth="1"/>
    <col min="3" max="3" width="9.140625" style="144" customWidth="1"/>
    <col min="4" max="4" width="23.00390625" style="133" customWidth="1"/>
    <col min="5" max="5" width="21.421875" style="133" customWidth="1"/>
    <col min="6" max="6" width="12.7109375" style="133" customWidth="1"/>
    <col min="7" max="7" width="33.57421875" style="133" customWidth="1"/>
    <col min="8" max="8" width="24.421875" style="133" customWidth="1"/>
    <col min="9" max="16384" width="9.140625" style="133" customWidth="1"/>
  </cols>
  <sheetData>
    <row r="1" spans="1:9" ht="5.25" customHeight="1">
      <c r="A1" s="128"/>
      <c r="B1" s="129"/>
      <c r="C1" s="130"/>
      <c r="D1" s="131"/>
      <c r="E1" s="131"/>
      <c r="F1" s="132" t="s">
        <v>3006</v>
      </c>
      <c r="G1" s="131"/>
      <c r="H1" s="131"/>
      <c r="I1" s="131"/>
    </row>
    <row r="2" spans="1:9" ht="14.25" customHeight="1">
      <c r="A2" s="130"/>
      <c r="B2" s="145"/>
      <c r="C2" s="130"/>
      <c r="D2" s="131"/>
      <c r="E2" s="131"/>
      <c r="F2" s="131"/>
      <c r="G2" s="131"/>
      <c r="H2" s="131"/>
      <c r="I2" s="131"/>
    </row>
    <row r="3" spans="1:9" ht="14.25" customHeight="1">
      <c r="A3" s="281"/>
      <c r="B3" s="145"/>
      <c r="C3" s="130"/>
      <c r="D3" s="131"/>
      <c r="E3" s="131"/>
      <c r="F3" s="131"/>
      <c r="G3" s="131"/>
      <c r="H3" s="131"/>
      <c r="I3" s="131"/>
    </row>
    <row r="4" spans="1:9" ht="14.25" customHeight="1">
      <c r="A4" s="137"/>
      <c r="B4" s="135"/>
      <c r="C4" s="130"/>
      <c r="D4" s="131"/>
      <c r="E4" s="131"/>
      <c r="F4" s="146" t="s">
        <v>3033</v>
      </c>
      <c r="G4" s="131"/>
      <c r="H4" s="131"/>
      <c r="I4" s="131"/>
    </row>
    <row r="5" spans="1:9" ht="14.25" customHeight="1">
      <c r="A5" s="137"/>
      <c r="B5" s="135"/>
      <c r="C5" s="130"/>
      <c r="D5" s="131"/>
      <c r="E5" s="131"/>
      <c r="F5" s="146" t="s">
        <v>3034</v>
      </c>
      <c r="G5" s="131"/>
      <c r="H5" s="256" t="s">
        <v>3612</v>
      </c>
      <c r="I5" s="136" t="s">
        <v>3613</v>
      </c>
    </row>
    <row r="6" spans="1:9" ht="14.25" customHeight="1">
      <c r="A6" s="131"/>
      <c r="B6" s="135"/>
      <c r="C6" s="130"/>
      <c r="D6" s="131"/>
      <c r="E6" s="131"/>
      <c r="F6" s="146" t="s">
        <v>3035</v>
      </c>
      <c r="G6" s="131"/>
      <c r="H6" s="205" t="s">
        <v>3032</v>
      </c>
      <c r="I6" s="136" t="s">
        <v>3031</v>
      </c>
    </row>
    <row r="7" spans="1:9" ht="14.25" customHeight="1">
      <c r="A7" s="131"/>
      <c r="B7" s="129"/>
      <c r="C7" s="130"/>
      <c r="D7" s="131"/>
      <c r="E7" s="131"/>
      <c r="F7" s="131"/>
      <c r="G7" s="131"/>
      <c r="H7" s="205" t="s">
        <v>3008</v>
      </c>
      <c r="I7" s="136" t="s">
        <v>3030</v>
      </c>
    </row>
    <row r="8" spans="1:9" ht="14.25" customHeight="1">
      <c r="A8" s="131"/>
      <c r="B8" s="145" t="s">
        <v>3028</v>
      </c>
      <c r="C8" s="130"/>
      <c r="D8" s="131"/>
      <c r="E8" s="131"/>
      <c r="F8" s="131"/>
      <c r="G8" s="131"/>
      <c r="H8" s="205" t="s">
        <v>3009</v>
      </c>
      <c r="I8" s="136" t="s">
        <v>3029</v>
      </c>
    </row>
    <row r="9" spans="2:9" ht="15">
      <c r="B9" s="138" t="s">
        <v>2962</v>
      </c>
      <c r="C9" s="139" t="s">
        <v>2963</v>
      </c>
      <c r="D9" s="140" t="s">
        <v>2964</v>
      </c>
      <c r="E9" s="141" t="s">
        <v>2965</v>
      </c>
      <c r="F9" s="139"/>
      <c r="G9" s="140" t="s">
        <v>2967</v>
      </c>
      <c r="H9" s="140" t="s">
        <v>2968</v>
      </c>
      <c r="I9" s="142" t="s">
        <v>2969</v>
      </c>
    </row>
    <row r="10" spans="1:9" ht="15" customHeight="1">
      <c r="A10" s="252" t="s">
        <v>3614</v>
      </c>
      <c r="B10" s="253">
        <v>1</v>
      </c>
      <c r="C10" s="147" t="s">
        <v>2952</v>
      </c>
      <c r="D10" s="254" t="s">
        <v>3037</v>
      </c>
      <c r="E10" s="254" t="s">
        <v>3038</v>
      </c>
      <c r="F10" s="147" t="s">
        <v>3039</v>
      </c>
      <c r="G10" s="254" t="s">
        <v>3040</v>
      </c>
      <c r="H10" s="254" t="s">
        <v>3041</v>
      </c>
      <c r="I10" s="255" t="s">
        <v>3042</v>
      </c>
    </row>
    <row r="11" spans="1:9" ht="15" customHeight="1">
      <c r="A11" s="252" t="s">
        <v>3615</v>
      </c>
      <c r="B11" s="253">
        <v>2</v>
      </c>
      <c r="C11" s="147" t="s">
        <v>3001</v>
      </c>
      <c r="D11" s="254" t="s">
        <v>3043</v>
      </c>
      <c r="E11" s="254" t="s">
        <v>3044</v>
      </c>
      <c r="F11" s="147" t="s">
        <v>3045</v>
      </c>
      <c r="G11" s="254" t="s">
        <v>3046</v>
      </c>
      <c r="H11" s="254" t="s">
        <v>3047</v>
      </c>
      <c r="I11" s="255" t="s">
        <v>3048</v>
      </c>
    </row>
    <row r="12" spans="1:9" ht="15" customHeight="1">
      <c r="A12" s="252" t="s">
        <v>3616</v>
      </c>
      <c r="B12" s="253">
        <v>3</v>
      </c>
      <c r="C12" s="147" t="s">
        <v>3001</v>
      </c>
      <c r="D12" s="254" t="s">
        <v>3049</v>
      </c>
      <c r="E12" s="254" t="s">
        <v>3050</v>
      </c>
      <c r="F12" s="147" t="s">
        <v>3039</v>
      </c>
      <c r="G12" s="254" t="s">
        <v>3051</v>
      </c>
      <c r="H12" s="254" t="s">
        <v>3047</v>
      </c>
      <c r="I12" s="255" t="s">
        <v>3052</v>
      </c>
    </row>
    <row r="13" spans="1:9" ht="15" customHeight="1">
      <c r="A13" s="252" t="s">
        <v>3617</v>
      </c>
      <c r="B13" s="253">
        <v>4</v>
      </c>
      <c r="C13" s="147" t="s">
        <v>3001</v>
      </c>
      <c r="D13" s="254" t="s">
        <v>3053</v>
      </c>
      <c r="E13" s="254" t="s">
        <v>3054</v>
      </c>
      <c r="F13" s="147" t="s">
        <v>3039</v>
      </c>
      <c r="G13" s="254" t="s">
        <v>3055</v>
      </c>
      <c r="H13" s="254" t="s">
        <v>3056</v>
      </c>
      <c r="I13" s="255" t="s">
        <v>3057</v>
      </c>
    </row>
    <row r="14" spans="1:9" ht="15" customHeight="1">
      <c r="A14" s="252" t="s">
        <v>3618</v>
      </c>
      <c r="B14" s="253">
        <v>5</v>
      </c>
      <c r="C14" s="147" t="s">
        <v>2952</v>
      </c>
      <c r="D14" s="254" t="s">
        <v>3058</v>
      </c>
      <c r="E14" s="254" t="s">
        <v>3059</v>
      </c>
      <c r="F14" s="147" t="s">
        <v>3039</v>
      </c>
      <c r="G14" s="254" t="s">
        <v>3040</v>
      </c>
      <c r="H14" s="254" t="s">
        <v>3041</v>
      </c>
      <c r="I14" s="255" t="s">
        <v>3060</v>
      </c>
    </row>
    <row r="15" spans="1:9" ht="15" customHeight="1">
      <c r="A15" s="252" t="s">
        <v>3619</v>
      </c>
      <c r="B15" s="253">
        <v>6</v>
      </c>
      <c r="C15" s="147" t="s">
        <v>3001</v>
      </c>
      <c r="D15" s="254" t="s">
        <v>3061</v>
      </c>
      <c r="E15" s="254" t="s">
        <v>3062</v>
      </c>
      <c r="F15" s="147" t="s">
        <v>3039</v>
      </c>
      <c r="G15" s="254" t="s">
        <v>3063</v>
      </c>
      <c r="H15" s="254" t="s">
        <v>3047</v>
      </c>
      <c r="I15" s="255" t="s">
        <v>3064</v>
      </c>
    </row>
    <row r="16" spans="1:9" ht="15" customHeight="1">
      <c r="A16" s="252" t="s">
        <v>3620</v>
      </c>
      <c r="B16" s="253">
        <v>7</v>
      </c>
      <c r="C16" s="147" t="s">
        <v>3001</v>
      </c>
      <c r="D16" s="254" t="s">
        <v>3065</v>
      </c>
      <c r="E16" s="254" t="s">
        <v>3066</v>
      </c>
      <c r="F16" s="147" t="s">
        <v>3039</v>
      </c>
      <c r="G16" s="254" t="s">
        <v>3063</v>
      </c>
      <c r="H16" s="254" t="s">
        <v>3047</v>
      </c>
      <c r="I16" s="255" t="s">
        <v>3067</v>
      </c>
    </row>
    <row r="17" spans="1:9" ht="15" customHeight="1">
      <c r="A17" s="252" t="s">
        <v>3621</v>
      </c>
      <c r="B17" s="253">
        <v>8</v>
      </c>
      <c r="C17" s="147" t="s">
        <v>3004</v>
      </c>
      <c r="D17" s="254" t="s">
        <v>3068</v>
      </c>
      <c r="E17" s="254" t="s">
        <v>3462</v>
      </c>
      <c r="F17" s="147" t="s">
        <v>3069</v>
      </c>
      <c r="G17" s="254" t="s">
        <v>3070</v>
      </c>
      <c r="H17" s="254" t="s">
        <v>3056</v>
      </c>
      <c r="I17" s="255" t="s">
        <v>3071</v>
      </c>
    </row>
    <row r="18" spans="1:9" ht="15" customHeight="1">
      <c r="A18" s="252" t="s">
        <v>3622</v>
      </c>
      <c r="B18" s="253">
        <v>9</v>
      </c>
      <c r="C18" s="147" t="s">
        <v>2952</v>
      </c>
      <c r="D18" s="254" t="s">
        <v>3072</v>
      </c>
      <c r="E18" s="254" t="s">
        <v>3073</v>
      </c>
      <c r="F18" s="147" t="s">
        <v>3074</v>
      </c>
      <c r="G18" s="254" t="s">
        <v>3075</v>
      </c>
      <c r="H18" s="254" t="s">
        <v>3076</v>
      </c>
      <c r="I18" s="255" t="s">
        <v>3077</v>
      </c>
    </row>
    <row r="19" spans="1:9" ht="15" customHeight="1">
      <c r="A19" s="252" t="s">
        <v>3623</v>
      </c>
      <c r="B19" s="253">
        <v>10</v>
      </c>
      <c r="C19" s="147" t="s">
        <v>2952</v>
      </c>
      <c r="D19" s="254" t="s">
        <v>3078</v>
      </c>
      <c r="E19" s="254" t="s">
        <v>3079</v>
      </c>
      <c r="F19" s="147" t="s">
        <v>3045</v>
      </c>
      <c r="G19" s="254" t="s">
        <v>3080</v>
      </c>
      <c r="H19" s="254" t="s">
        <v>3081</v>
      </c>
      <c r="I19" s="255" t="s">
        <v>3082</v>
      </c>
    </row>
    <row r="20" spans="1:9" ht="15" customHeight="1">
      <c r="A20" s="252" t="s">
        <v>3624</v>
      </c>
      <c r="B20" s="253">
        <v>11</v>
      </c>
      <c r="C20" s="147" t="s">
        <v>2952</v>
      </c>
      <c r="D20" s="254" t="s">
        <v>3083</v>
      </c>
      <c r="E20" s="254" t="s">
        <v>3084</v>
      </c>
      <c r="F20" s="147" t="s">
        <v>3039</v>
      </c>
      <c r="G20" s="254" t="s">
        <v>3063</v>
      </c>
      <c r="H20" s="254" t="s">
        <v>3041</v>
      </c>
      <c r="I20" s="255" t="s">
        <v>3085</v>
      </c>
    </row>
    <row r="21" spans="1:9" ht="15" customHeight="1">
      <c r="A21" s="252" t="s">
        <v>3625</v>
      </c>
      <c r="B21" s="253">
        <v>12</v>
      </c>
      <c r="C21" s="147" t="s">
        <v>3004</v>
      </c>
      <c r="D21" s="254" t="s">
        <v>3086</v>
      </c>
      <c r="E21" s="254" t="s">
        <v>3087</v>
      </c>
      <c r="F21" s="147" t="s">
        <v>3039</v>
      </c>
      <c r="G21" s="254" t="s">
        <v>3088</v>
      </c>
      <c r="H21" s="254" t="s">
        <v>3089</v>
      </c>
      <c r="I21" s="255" t="s">
        <v>3090</v>
      </c>
    </row>
    <row r="22" spans="1:9" ht="15" customHeight="1">
      <c r="A22" s="252" t="s">
        <v>3626</v>
      </c>
      <c r="B22" s="253">
        <v>14</v>
      </c>
      <c r="C22" s="147" t="s">
        <v>3001</v>
      </c>
      <c r="D22" s="254" t="s">
        <v>3091</v>
      </c>
      <c r="E22" s="254" t="s">
        <v>3092</v>
      </c>
      <c r="F22" s="147" t="s">
        <v>3045</v>
      </c>
      <c r="G22" s="254" t="s">
        <v>3051</v>
      </c>
      <c r="H22" s="254" t="s">
        <v>3047</v>
      </c>
      <c r="I22" s="255" t="s">
        <v>3093</v>
      </c>
    </row>
    <row r="23" spans="1:9" ht="15" customHeight="1">
      <c r="A23" s="252" t="s">
        <v>3627</v>
      </c>
      <c r="B23" s="253">
        <v>16</v>
      </c>
      <c r="C23" s="147" t="s">
        <v>3004</v>
      </c>
      <c r="D23" s="254" t="s">
        <v>3094</v>
      </c>
      <c r="E23" s="254" t="s">
        <v>3095</v>
      </c>
      <c r="F23" s="147" t="s">
        <v>3074</v>
      </c>
      <c r="G23" s="254" t="s">
        <v>3096</v>
      </c>
      <c r="H23" s="254" t="s">
        <v>3097</v>
      </c>
      <c r="I23" s="255" t="s">
        <v>3098</v>
      </c>
    </row>
    <row r="24" spans="1:9" ht="15" customHeight="1">
      <c r="A24" s="252" t="s">
        <v>3628</v>
      </c>
      <c r="B24" s="253">
        <v>17</v>
      </c>
      <c r="C24" s="147" t="s">
        <v>2952</v>
      </c>
      <c r="D24" s="254" t="s">
        <v>3099</v>
      </c>
      <c r="E24" s="254" t="s">
        <v>3100</v>
      </c>
      <c r="F24" s="147" t="s">
        <v>3045</v>
      </c>
      <c r="G24" s="254" t="s">
        <v>3101</v>
      </c>
      <c r="H24" s="254" t="s">
        <v>3102</v>
      </c>
      <c r="I24" s="255" t="s">
        <v>3103</v>
      </c>
    </row>
    <row r="25" spans="1:9" ht="15" customHeight="1">
      <c r="A25" s="252" t="s">
        <v>3629</v>
      </c>
      <c r="B25" s="253">
        <v>19</v>
      </c>
      <c r="C25" s="147" t="s">
        <v>2952</v>
      </c>
      <c r="D25" s="254" t="s">
        <v>3104</v>
      </c>
      <c r="E25" s="254" t="s">
        <v>3105</v>
      </c>
      <c r="F25" s="147" t="s">
        <v>3074</v>
      </c>
      <c r="G25" s="254" t="s">
        <v>3106</v>
      </c>
      <c r="H25" s="254" t="s">
        <v>3076</v>
      </c>
      <c r="I25" s="255" t="s">
        <v>3107</v>
      </c>
    </row>
    <row r="26" spans="1:9" ht="15" customHeight="1">
      <c r="A26" s="252" t="s">
        <v>3630</v>
      </c>
      <c r="B26" s="253">
        <v>20</v>
      </c>
      <c r="C26" s="147" t="s">
        <v>3005</v>
      </c>
      <c r="D26" s="254" t="s">
        <v>3108</v>
      </c>
      <c r="E26" s="254" t="s">
        <v>3109</v>
      </c>
      <c r="F26" s="147" t="s">
        <v>3039</v>
      </c>
      <c r="G26" s="254" t="s">
        <v>3110</v>
      </c>
      <c r="H26" s="254" t="s">
        <v>3111</v>
      </c>
      <c r="I26" s="255" t="s">
        <v>3112</v>
      </c>
    </row>
    <row r="27" spans="1:9" ht="15" customHeight="1">
      <c r="A27" s="252" t="s">
        <v>3631</v>
      </c>
      <c r="B27" s="253">
        <v>21</v>
      </c>
      <c r="C27" s="147" t="s">
        <v>3005</v>
      </c>
      <c r="D27" s="254" t="s">
        <v>3113</v>
      </c>
      <c r="E27" s="254" t="s">
        <v>3114</v>
      </c>
      <c r="F27" s="147" t="s">
        <v>3039</v>
      </c>
      <c r="G27" s="254" t="s">
        <v>3115</v>
      </c>
      <c r="H27" s="254" t="s">
        <v>3111</v>
      </c>
      <c r="I27" s="255" t="s">
        <v>3116</v>
      </c>
    </row>
    <row r="28" spans="1:9" ht="15" customHeight="1">
      <c r="A28" s="252" t="s">
        <v>3632</v>
      </c>
      <c r="B28" s="253">
        <v>22</v>
      </c>
      <c r="C28" s="147" t="s">
        <v>3005</v>
      </c>
      <c r="D28" s="254" t="s">
        <v>3117</v>
      </c>
      <c r="E28" s="254" t="s">
        <v>3118</v>
      </c>
      <c r="F28" s="147" t="s">
        <v>3069</v>
      </c>
      <c r="G28" s="254" t="s">
        <v>3119</v>
      </c>
      <c r="H28" s="254" t="s">
        <v>3120</v>
      </c>
      <c r="I28" s="255" t="s">
        <v>3121</v>
      </c>
    </row>
    <row r="29" spans="1:9" ht="15" customHeight="1">
      <c r="A29" s="252" t="s">
        <v>3633</v>
      </c>
      <c r="B29" s="253">
        <v>23</v>
      </c>
      <c r="C29" s="147" t="s">
        <v>3005</v>
      </c>
      <c r="D29" s="254" t="s">
        <v>3122</v>
      </c>
      <c r="E29" s="254" t="s">
        <v>3123</v>
      </c>
      <c r="F29" s="147" t="s">
        <v>3074</v>
      </c>
      <c r="G29" s="254" t="s">
        <v>3124</v>
      </c>
      <c r="H29" s="254" t="s">
        <v>3111</v>
      </c>
      <c r="I29" s="255" t="s">
        <v>3125</v>
      </c>
    </row>
    <row r="30" spans="1:9" ht="15" customHeight="1">
      <c r="A30" s="252" t="s">
        <v>3634</v>
      </c>
      <c r="B30" s="253">
        <v>24</v>
      </c>
      <c r="C30" s="147" t="s">
        <v>3005</v>
      </c>
      <c r="D30" s="254" t="s">
        <v>3126</v>
      </c>
      <c r="E30" s="254" t="s">
        <v>3127</v>
      </c>
      <c r="F30" s="147" t="s">
        <v>3039</v>
      </c>
      <c r="G30" s="254" t="s">
        <v>3128</v>
      </c>
      <c r="H30" s="254" t="s">
        <v>3111</v>
      </c>
      <c r="I30" s="255" t="s">
        <v>3129</v>
      </c>
    </row>
    <row r="31" spans="1:9" ht="15" customHeight="1">
      <c r="A31" s="252" t="s">
        <v>3635</v>
      </c>
      <c r="B31" s="253">
        <v>25</v>
      </c>
      <c r="C31" s="147" t="s">
        <v>3005</v>
      </c>
      <c r="D31" s="254" t="s">
        <v>3130</v>
      </c>
      <c r="E31" s="254" t="s">
        <v>3131</v>
      </c>
      <c r="F31" s="147" t="s">
        <v>3069</v>
      </c>
      <c r="G31" s="254" t="s">
        <v>3132</v>
      </c>
      <c r="H31" s="254" t="s">
        <v>3133</v>
      </c>
      <c r="I31" s="255" t="s">
        <v>3134</v>
      </c>
    </row>
    <row r="32" spans="1:9" ht="15" customHeight="1">
      <c r="A32" s="252" t="s">
        <v>3636</v>
      </c>
      <c r="B32" s="253">
        <v>26</v>
      </c>
      <c r="C32" s="147" t="s">
        <v>3005</v>
      </c>
      <c r="D32" s="254" t="s">
        <v>3135</v>
      </c>
      <c r="E32" s="254" t="s">
        <v>3136</v>
      </c>
      <c r="F32" s="147" t="s">
        <v>3045</v>
      </c>
      <c r="G32" s="254" t="s">
        <v>3137</v>
      </c>
      <c r="H32" s="254" t="s">
        <v>3111</v>
      </c>
      <c r="I32" s="255" t="s">
        <v>3138</v>
      </c>
    </row>
    <row r="33" spans="1:9" ht="15" customHeight="1">
      <c r="A33" s="252" t="s">
        <v>3637</v>
      </c>
      <c r="B33" s="253">
        <v>27</v>
      </c>
      <c r="C33" s="147" t="s">
        <v>3004</v>
      </c>
      <c r="D33" s="254" t="s">
        <v>3139</v>
      </c>
      <c r="E33" s="254" t="s">
        <v>3140</v>
      </c>
      <c r="F33" s="147" t="s">
        <v>3039</v>
      </c>
      <c r="G33" s="254" t="s">
        <v>3141</v>
      </c>
      <c r="H33" s="254" t="s">
        <v>3142</v>
      </c>
      <c r="I33" s="255" t="s">
        <v>3143</v>
      </c>
    </row>
    <row r="34" spans="1:9" ht="15" customHeight="1">
      <c r="A34" s="252" t="s">
        <v>3638</v>
      </c>
      <c r="B34" s="253">
        <v>28</v>
      </c>
      <c r="C34" s="147" t="s">
        <v>3004</v>
      </c>
      <c r="D34" s="254" t="s">
        <v>3144</v>
      </c>
      <c r="E34" s="254" t="s">
        <v>3145</v>
      </c>
      <c r="F34" s="147" t="s">
        <v>3039</v>
      </c>
      <c r="G34" s="254" t="s">
        <v>3141</v>
      </c>
      <c r="H34" s="254" t="s">
        <v>3146</v>
      </c>
      <c r="I34" s="255" t="s">
        <v>3147</v>
      </c>
    </row>
    <row r="35" spans="1:9" ht="15" customHeight="1">
      <c r="A35" s="252" t="s">
        <v>3639</v>
      </c>
      <c r="B35" s="253">
        <v>29</v>
      </c>
      <c r="C35" s="147" t="s">
        <v>3004</v>
      </c>
      <c r="D35" s="254" t="s">
        <v>3148</v>
      </c>
      <c r="E35" s="254" t="s">
        <v>3149</v>
      </c>
      <c r="F35" s="147" t="s">
        <v>3045</v>
      </c>
      <c r="G35" s="254" t="s">
        <v>3150</v>
      </c>
      <c r="H35" s="254" t="s">
        <v>3151</v>
      </c>
      <c r="I35" s="255" t="s">
        <v>3152</v>
      </c>
    </row>
    <row r="36" spans="1:9" ht="15" customHeight="1">
      <c r="A36" s="252" t="s">
        <v>3640</v>
      </c>
      <c r="B36" s="253">
        <v>58</v>
      </c>
      <c r="C36" s="147" t="s">
        <v>3010</v>
      </c>
      <c r="D36" s="254" t="s">
        <v>3265</v>
      </c>
      <c r="E36" s="254" t="s">
        <v>3266</v>
      </c>
      <c r="F36" s="147" t="s">
        <v>3039</v>
      </c>
      <c r="G36" s="254" t="s">
        <v>3155</v>
      </c>
      <c r="H36" s="254" t="s">
        <v>3156</v>
      </c>
      <c r="I36" s="255" t="s">
        <v>3157</v>
      </c>
    </row>
    <row r="37" spans="1:9" ht="15" customHeight="1">
      <c r="A37" s="252" t="s">
        <v>3641</v>
      </c>
      <c r="B37" s="253">
        <v>30</v>
      </c>
      <c r="C37" s="147" t="s">
        <v>3010</v>
      </c>
      <c r="D37" s="254" t="s">
        <v>3153</v>
      </c>
      <c r="E37" s="254" t="s">
        <v>3154</v>
      </c>
      <c r="F37" s="147" t="s">
        <v>3039</v>
      </c>
      <c r="G37" s="254" t="s">
        <v>3155</v>
      </c>
      <c r="H37" s="254" t="s">
        <v>3156</v>
      </c>
      <c r="I37" s="255" t="s">
        <v>3161</v>
      </c>
    </row>
    <row r="38" spans="1:9" ht="15" customHeight="1">
      <c r="A38" s="252" t="s">
        <v>3642</v>
      </c>
      <c r="B38" s="253">
        <v>31</v>
      </c>
      <c r="C38" s="147" t="s">
        <v>3010</v>
      </c>
      <c r="D38" s="254" t="s">
        <v>3158</v>
      </c>
      <c r="E38" s="254" t="s">
        <v>3159</v>
      </c>
      <c r="F38" s="147" t="s">
        <v>3039</v>
      </c>
      <c r="G38" s="254" t="s">
        <v>3115</v>
      </c>
      <c r="H38" s="254" t="s">
        <v>3160</v>
      </c>
      <c r="I38" s="255" t="s">
        <v>3166</v>
      </c>
    </row>
    <row r="39" spans="1:9" ht="15" customHeight="1">
      <c r="A39" s="252" t="s">
        <v>3643</v>
      </c>
      <c r="B39" s="253">
        <v>32</v>
      </c>
      <c r="C39" s="147" t="s">
        <v>3010</v>
      </c>
      <c r="D39" s="254" t="s">
        <v>3162</v>
      </c>
      <c r="E39" s="254" t="s">
        <v>3163</v>
      </c>
      <c r="F39" s="147" t="s">
        <v>3039</v>
      </c>
      <c r="G39" s="254" t="s">
        <v>3164</v>
      </c>
      <c r="H39" s="254" t="s">
        <v>3165</v>
      </c>
      <c r="I39" s="255" t="s">
        <v>3169</v>
      </c>
    </row>
    <row r="40" spans="1:9" ht="15" customHeight="1">
      <c r="A40" s="252" t="s">
        <v>3644</v>
      </c>
      <c r="B40" s="253">
        <v>34</v>
      </c>
      <c r="C40" s="147" t="s">
        <v>3010</v>
      </c>
      <c r="D40" s="254" t="s">
        <v>3170</v>
      </c>
      <c r="E40" s="254" t="s">
        <v>3171</v>
      </c>
      <c r="F40" s="147" t="s">
        <v>3039</v>
      </c>
      <c r="G40" s="254" t="s">
        <v>3141</v>
      </c>
      <c r="H40" s="254" t="s">
        <v>3156</v>
      </c>
      <c r="I40" s="255" t="s">
        <v>3172</v>
      </c>
    </row>
    <row r="41" spans="1:9" ht="15" customHeight="1">
      <c r="A41" s="252" t="s">
        <v>3645</v>
      </c>
      <c r="B41" s="253">
        <v>35</v>
      </c>
      <c r="C41" s="147" t="s">
        <v>3010</v>
      </c>
      <c r="D41" s="254" t="s">
        <v>3173</v>
      </c>
      <c r="E41" s="254" t="s">
        <v>3174</v>
      </c>
      <c r="F41" s="147" t="s">
        <v>3039</v>
      </c>
      <c r="G41" s="254" t="s">
        <v>3106</v>
      </c>
      <c r="H41" s="254" t="s">
        <v>3160</v>
      </c>
      <c r="I41" s="255" t="s">
        <v>3175</v>
      </c>
    </row>
    <row r="42" spans="1:9" ht="15" customHeight="1">
      <c r="A42" s="252" t="s">
        <v>3646</v>
      </c>
      <c r="B42" s="253">
        <v>36</v>
      </c>
      <c r="C42" s="147" t="s">
        <v>3010</v>
      </c>
      <c r="D42" s="254" t="s">
        <v>3176</v>
      </c>
      <c r="E42" s="254" t="s">
        <v>3177</v>
      </c>
      <c r="F42" s="147" t="s">
        <v>3039</v>
      </c>
      <c r="G42" s="254" t="s">
        <v>3115</v>
      </c>
      <c r="H42" s="254" t="s">
        <v>3156</v>
      </c>
      <c r="I42" s="255" t="s">
        <v>3178</v>
      </c>
    </row>
    <row r="43" spans="1:9" ht="15" customHeight="1">
      <c r="A43" s="252" t="s">
        <v>3647</v>
      </c>
      <c r="B43" s="253">
        <v>37</v>
      </c>
      <c r="C43" s="147" t="s">
        <v>3010</v>
      </c>
      <c r="D43" s="254" t="s">
        <v>3179</v>
      </c>
      <c r="E43" s="254" t="s">
        <v>3180</v>
      </c>
      <c r="F43" s="147" t="s">
        <v>3039</v>
      </c>
      <c r="G43" s="254" t="s">
        <v>3181</v>
      </c>
      <c r="H43" s="254" t="s">
        <v>3182</v>
      </c>
      <c r="I43" s="255" t="s">
        <v>3183</v>
      </c>
    </row>
    <row r="44" spans="1:9" ht="15" customHeight="1">
      <c r="A44" s="252" t="s">
        <v>3648</v>
      </c>
      <c r="B44" s="253">
        <v>38</v>
      </c>
      <c r="C44" s="147" t="s">
        <v>3010</v>
      </c>
      <c r="D44" s="254" t="s">
        <v>3184</v>
      </c>
      <c r="E44" s="254" t="s">
        <v>3185</v>
      </c>
      <c r="F44" s="147" t="s">
        <v>3186</v>
      </c>
      <c r="G44" s="254" t="s">
        <v>3187</v>
      </c>
      <c r="H44" s="254" t="s">
        <v>3156</v>
      </c>
      <c r="I44" s="255" t="s">
        <v>3188</v>
      </c>
    </row>
    <row r="45" spans="1:9" ht="15" customHeight="1">
      <c r="A45" s="252" t="s">
        <v>3649</v>
      </c>
      <c r="B45" s="253">
        <v>39</v>
      </c>
      <c r="C45" s="147" t="s">
        <v>3003</v>
      </c>
      <c r="D45" s="254" t="s">
        <v>3189</v>
      </c>
      <c r="E45" s="254" t="s">
        <v>3190</v>
      </c>
      <c r="F45" s="147" t="s">
        <v>3039</v>
      </c>
      <c r="G45" s="254" t="s">
        <v>3115</v>
      </c>
      <c r="H45" s="254" t="s">
        <v>3191</v>
      </c>
      <c r="I45" s="255" t="s">
        <v>3192</v>
      </c>
    </row>
    <row r="46" spans="1:9" ht="15" customHeight="1">
      <c r="A46" s="252" t="s">
        <v>3650</v>
      </c>
      <c r="B46" s="253">
        <v>40</v>
      </c>
      <c r="C46" s="147" t="s">
        <v>3003</v>
      </c>
      <c r="D46" s="254" t="s">
        <v>3193</v>
      </c>
      <c r="E46" s="254" t="s">
        <v>3194</v>
      </c>
      <c r="F46" s="147" t="s">
        <v>3039</v>
      </c>
      <c r="G46" s="254" t="s">
        <v>3195</v>
      </c>
      <c r="H46" s="254" t="s">
        <v>3191</v>
      </c>
      <c r="I46" s="255" t="s">
        <v>3196</v>
      </c>
    </row>
    <row r="47" spans="1:9" ht="15" customHeight="1">
      <c r="A47" s="252" t="s">
        <v>3651</v>
      </c>
      <c r="B47" s="253">
        <v>41</v>
      </c>
      <c r="C47" s="147" t="s">
        <v>3003</v>
      </c>
      <c r="D47" s="254" t="s">
        <v>3197</v>
      </c>
      <c r="E47" s="254" t="s">
        <v>3198</v>
      </c>
      <c r="F47" s="147" t="s">
        <v>3039</v>
      </c>
      <c r="G47" s="254" t="s">
        <v>3110</v>
      </c>
      <c r="H47" s="254" t="s">
        <v>3199</v>
      </c>
      <c r="I47" s="255" t="s">
        <v>3200</v>
      </c>
    </row>
    <row r="48" spans="1:9" ht="15" customHeight="1">
      <c r="A48" s="252" t="s">
        <v>3652</v>
      </c>
      <c r="B48" s="253">
        <v>42</v>
      </c>
      <c r="C48" s="147" t="s">
        <v>2993</v>
      </c>
      <c r="D48" s="254" t="s">
        <v>3201</v>
      </c>
      <c r="E48" s="254" t="s">
        <v>3202</v>
      </c>
      <c r="F48" s="147" t="s">
        <v>3039</v>
      </c>
      <c r="G48" s="254" t="s">
        <v>3115</v>
      </c>
      <c r="H48" s="254" t="s">
        <v>3203</v>
      </c>
      <c r="I48" s="255" t="s">
        <v>3204</v>
      </c>
    </row>
    <row r="49" spans="1:9" ht="15" customHeight="1">
      <c r="A49" s="252" t="s">
        <v>3653</v>
      </c>
      <c r="B49" s="253">
        <v>43</v>
      </c>
      <c r="C49" s="147" t="s">
        <v>3005</v>
      </c>
      <c r="D49" s="254" t="s">
        <v>3205</v>
      </c>
      <c r="E49" s="254" t="s">
        <v>3206</v>
      </c>
      <c r="F49" s="147" t="s">
        <v>3045</v>
      </c>
      <c r="G49" s="254" t="s">
        <v>3207</v>
      </c>
      <c r="H49" s="254" t="s">
        <v>3208</v>
      </c>
      <c r="I49" s="255" t="s">
        <v>3209</v>
      </c>
    </row>
    <row r="50" spans="1:9" ht="15" customHeight="1">
      <c r="A50" s="252" t="s">
        <v>3654</v>
      </c>
      <c r="B50" s="253">
        <v>44</v>
      </c>
      <c r="C50" s="147" t="s">
        <v>2993</v>
      </c>
      <c r="D50" s="254" t="s">
        <v>3210</v>
      </c>
      <c r="E50" s="254" t="s">
        <v>3211</v>
      </c>
      <c r="F50" s="147" t="s">
        <v>3069</v>
      </c>
      <c r="G50" s="254" t="s">
        <v>3212</v>
      </c>
      <c r="H50" s="254" t="s">
        <v>3213</v>
      </c>
      <c r="I50" s="255" t="s">
        <v>3214</v>
      </c>
    </row>
    <row r="51" spans="1:9" ht="15" customHeight="1">
      <c r="A51" s="252" t="s">
        <v>3655</v>
      </c>
      <c r="B51" s="253">
        <v>45</v>
      </c>
      <c r="C51" s="147" t="s">
        <v>3005</v>
      </c>
      <c r="D51" s="254" t="s">
        <v>3215</v>
      </c>
      <c r="E51" s="254" t="s">
        <v>3656</v>
      </c>
      <c r="F51" s="147" t="s">
        <v>3039</v>
      </c>
      <c r="G51" s="254" t="s">
        <v>3110</v>
      </c>
      <c r="H51" s="254" t="s">
        <v>3111</v>
      </c>
      <c r="I51" s="255" t="s">
        <v>3216</v>
      </c>
    </row>
    <row r="52" spans="1:9" ht="15" customHeight="1">
      <c r="A52" s="252" t="s">
        <v>3657</v>
      </c>
      <c r="B52" s="253">
        <v>46</v>
      </c>
      <c r="C52" s="147" t="s">
        <v>3001</v>
      </c>
      <c r="D52" s="254" t="s">
        <v>3217</v>
      </c>
      <c r="E52" s="254" t="s">
        <v>3218</v>
      </c>
      <c r="F52" s="147" t="s">
        <v>3039</v>
      </c>
      <c r="G52" s="254" t="s">
        <v>3195</v>
      </c>
      <c r="H52" s="254" t="s">
        <v>3047</v>
      </c>
      <c r="I52" s="255" t="s">
        <v>3219</v>
      </c>
    </row>
    <row r="53" spans="1:9" ht="15" customHeight="1">
      <c r="A53" s="252" t="s">
        <v>3658</v>
      </c>
      <c r="B53" s="253">
        <v>77</v>
      </c>
      <c r="C53" s="147" t="s">
        <v>3004</v>
      </c>
      <c r="D53" s="254" t="s">
        <v>3333</v>
      </c>
      <c r="E53" s="254" t="s">
        <v>3334</v>
      </c>
      <c r="F53" s="147" t="s">
        <v>3074</v>
      </c>
      <c r="G53" s="254" t="s">
        <v>3335</v>
      </c>
      <c r="H53" s="254" t="s">
        <v>3146</v>
      </c>
      <c r="I53" s="255" t="s">
        <v>3221</v>
      </c>
    </row>
    <row r="54" spans="1:9" ht="15" customHeight="1">
      <c r="A54" s="252" t="s">
        <v>3659</v>
      </c>
      <c r="B54" s="253">
        <v>48</v>
      </c>
      <c r="C54" s="147" t="s">
        <v>3001</v>
      </c>
      <c r="D54" s="254" t="s">
        <v>3222</v>
      </c>
      <c r="E54" s="254" t="s">
        <v>3223</v>
      </c>
      <c r="F54" s="147" t="s">
        <v>3224</v>
      </c>
      <c r="G54" s="254" t="s">
        <v>3225</v>
      </c>
      <c r="H54" s="254" t="s">
        <v>3056</v>
      </c>
      <c r="I54" s="255" t="s">
        <v>3226</v>
      </c>
    </row>
    <row r="55" spans="1:9" ht="15" customHeight="1">
      <c r="A55" s="252" t="s">
        <v>3660</v>
      </c>
      <c r="B55" s="253">
        <v>49</v>
      </c>
      <c r="C55" s="147" t="s">
        <v>3004</v>
      </c>
      <c r="D55" s="254" t="s">
        <v>3227</v>
      </c>
      <c r="E55" s="254" t="s">
        <v>3228</v>
      </c>
      <c r="F55" s="147" t="s">
        <v>3074</v>
      </c>
      <c r="G55" s="254" t="s">
        <v>3229</v>
      </c>
      <c r="H55" s="254" t="s">
        <v>3230</v>
      </c>
      <c r="I55" s="255" t="s">
        <v>3231</v>
      </c>
    </row>
    <row r="56" spans="1:9" ht="15" customHeight="1">
      <c r="A56" s="252" t="s">
        <v>3661</v>
      </c>
      <c r="B56" s="253">
        <v>50</v>
      </c>
      <c r="C56" s="147" t="s">
        <v>3004</v>
      </c>
      <c r="D56" s="254" t="s">
        <v>3232</v>
      </c>
      <c r="E56" s="254" t="s">
        <v>3233</v>
      </c>
      <c r="F56" s="147" t="s">
        <v>3039</v>
      </c>
      <c r="G56" s="254" t="s">
        <v>3234</v>
      </c>
      <c r="H56" s="254" t="s">
        <v>3230</v>
      </c>
      <c r="I56" s="255" t="s">
        <v>3235</v>
      </c>
    </row>
    <row r="57" spans="1:9" ht="15" customHeight="1">
      <c r="A57" s="252" t="s">
        <v>3662</v>
      </c>
      <c r="B57" s="253">
        <v>51</v>
      </c>
      <c r="C57" s="147" t="s">
        <v>3005</v>
      </c>
      <c r="D57" s="254" t="s">
        <v>3236</v>
      </c>
      <c r="E57" s="254" t="s">
        <v>3237</v>
      </c>
      <c r="F57" s="147" t="s">
        <v>3074</v>
      </c>
      <c r="G57" s="254" t="s">
        <v>3106</v>
      </c>
      <c r="H57" s="254" t="s">
        <v>3238</v>
      </c>
      <c r="I57" s="255" t="s">
        <v>3239</v>
      </c>
    </row>
    <row r="58" spans="1:9" ht="15" customHeight="1">
      <c r="A58" s="252" t="s">
        <v>3663</v>
      </c>
      <c r="B58" s="253">
        <v>52</v>
      </c>
      <c r="C58" s="147" t="s">
        <v>2992</v>
      </c>
      <c r="D58" s="254" t="s">
        <v>3240</v>
      </c>
      <c r="E58" s="254" t="s">
        <v>3241</v>
      </c>
      <c r="F58" s="147" t="s">
        <v>3074</v>
      </c>
      <c r="G58" s="254" t="s">
        <v>3242</v>
      </c>
      <c r="H58" s="254" t="s">
        <v>3243</v>
      </c>
      <c r="I58" s="255" t="s">
        <v>3244</v>
      </c>
    </row>
    <row r="59" spans="1:9" ht="15" customHeight="1">
      <c r="A59" s="252" t="s">
        <v>3664</v>
      </c>
      <c r="B59" s="253">
        <v>53</v>
      </c>
      <c r="C59" s="147" t="s">
        <v>3003</v>
      </c>
      <c r="D59" s="254" t="s">
        <v>3245</v>
      </c>
      <c r="E59" s="254" t="s">
        <v>3246</v>
      </c>
      <c r="F59" s="147" t="s">
        <v>3045</v>
      </c>
      <c r="G59" s="254" t="s">
        <v>3247</v>
      </c>
      <c r="H59" s="254" t="s">
        <v>3248</v>
      </c>
      <c r="I59" s="255" t="s">
        <v>3249</v>
      </c>
    </row>
    <row r="60" spans="1:9" ht="15" customHeight="1">
      <c r="A60" s="252" t="s">
        <v>3665</v>
      </c>
      <c r="B60" s="253">
        <v>54</v>
      </c>
      <c r="C60" s="147" t="s">
        <v>3003</v>
      </c>
      <c r="D60" s="254" t="s">
        <v>3250</v>
      </c>
      <c r="E60" s="254" t="s">
        <v>3251</v>
      </c>
      <c r="F60" s="147" t="s">
        <v>3039</v>
      </c>
      <c r="G60" s="254" t="s">
        <v>3195</v>
      </c>
      <c r="H60" s="254" t="s">
        <v>3191</v>
      </c>
      <c r="I60" s="255" t="s">
        <v>3252</v>
      </c>
    </row>
    <row r="61" spans="1:9" ht="15" customHeight="1">
      <c r="A61" s="252" t="s">
        <v>3666</v>
      </c>
      <c r="B61" s="253">
        <v>55</v>
      </c>
      <c r="C61" s="147" t="s">
        <v>3005</v>
      </c>
      <c r="D61" s="254" t="s">
        <v>3253</v>
      </c>
      <c r="E61" s="254" t="s">
        <v>3254</v>
      </c>
      <c r="F61" s="147" t="s">
        <v>3039</v>
      </c>
      <c r="G61" s="254" t="s">
        <v>3128</v>
      </c>
      <c r="H61" s="254" t="s">
        <v>3111</v>
      </c>
      <c r="I61" s="255" t="s">
        <v>3255</v>
      </c>
    </row>
    <row r="62" spans="1:9" ht="15" customHeight="1">
      <c r="A62" s="252" t="s">
        <v>3667</v>
      </c>
      <c r="B62" s="253">
        <v>56</v>
      </c>
      <c r="C62" s="147" t="s">
        <v>3005</v>
      </c>
      <c r="D62" s="254" t="s">
        <v>3256</v>
      </c>
      <c r="E62" s="254" t="s">
        <v>3257</v>
      </c>
      <c r="F62" s="147" t="s">
        <v>3069</v>
      </c>
      <c r="G62" s="254" t="s">
        <v>3258</v>
      </c>
      <c r="H62" s="254" t="s">
        <v>3259</v>
      </c>
      <c r="I62" s="255" t="s">
        <v>3260</v>
      </c>
    </row>
    <row r="63" spans="1:9" ht="15" customHeight="1">
      <c r="A63" s="252" t="s">
        <v>3668</v>
      </c>
      <c r="B63" s="253">
        <v>57</v>
      </c>
      <c r="C63" s="147" t="s">
        <v>2993</v>
      </c>
      <c r="D63" s="254" t="s">
        <v>3261</v>
      </c>
      <c r="E63" s="254" t="s">
        <v>3262</v>
      </c>
      <c r="F63" s="147" t="s">
        <v>3039</v>
      </c>
      <c r="G63" s="254" t="s">
        <v>3115</v>
      </c>
      <c r="H63" s="254" t="s">
        <v>3263</v>
      </c>
      <c r="I63" s="255" t="s">
        <v>3264</v>
      </c>
    </row>
    <row r="64" spans="1:9" ht="15" customHeight="1">
      <c r="A64" s="252" t="s">
        <v>3669</v>
      </c>
      <c r="B64" s="253">
        <v>33</v>
      </c>
      <c r="C64" s="147" t="s">
        <v>3010</v>
      </c>
      <c r="D64" s="254" t="s">
        <v>3167</v>
      </c>
      <c r="E64" s="254" t="s">
        <v>3168</v>
      </c>
      <c r="F64" s="147" t="s">
        <v>3039</v>
      </c>
      <c r="G64" s="254" t="s">
        <v>3141</v>
      </c>
      <c r="H64" s="254" t="s">
        <v>3156</v>
      </c>
      <c r="I64" s="255" t="s">
        <v>3267</v>
      </c>
    </row>
    <row r="65" spans="1:9" ht="15" customHeight="1">
      <c r="A65" s="252" t="s">
        <v>3670</v>
      </c>
      <c r="B65" s="253">
        <v>59</v>
      </c>
      <c r="C65" s="147" t="s">
        <v>3010</v>
      </c>
      <c r="D65" s="254" t="s">
        <v>3268</v>
      </c>
      <c r="E65" s="254" t="s">
        <v>3269</v>
      </c>
      <c r="F65" s="147" t="s">
        <v>3039</v>
      </c>
      <c r="G65" s="254" t="s">
        <v>3270</v>
      </c>
      <c r="H65" s="254" t="s">
        <v>3156</v>
      </c>
      <c r="I65" s="255" t="s">
        <v>3271</v>
      </c>
    </row>
    <row r="66" spans="1:9" ht="15" customHeight="1">
      <c r="A66" s="252" t="s">
        <v>3671</v>
      </c>
      <c r="B66" s="253">
        <v>60</v>
      </c>
      <c r="C66" s="147" t="s">
        <v>3010</v>
      </c>
      <c r="D66" s="254" t="s">
        <v>3272</v>
      </c>
      <c r="E66" s="254" t="s">
        <v>3273</v>
      </c>
      <c r="F66" s="147" t="s">
        <v>3274</v>
      </c>
      <c r="G66" s="254" t="s">
        <v>3040</v>
      </c>
      <c r="H66" s="254" t="s">
        <v>3156</v>
      </c>
      <c r="I66" s="255" t="s">
        <v>3275</v>
      </c>
    </row>
    <row r="67" spans="1:9" ht="15" customHeight="1">
      <c r="A67" s="252" t="s">
        <v>3672</v>
      </c>
      <c r="B67" s="253">
        <v>61</v>
      </c>
      <c r="C67" s="147" t="s">
        <v>3003</v>
      </c>
      <c r="D67" s="254" t="s">
        <v>3276</v>
      </c>
      <c r="E67" s="254" t="s">
        <v>3277</v>
      </c>
      <c r="F67" s="147" t="s">
        <v>3045</v>
      </c>
      <c r="G67" s="254" t="s">
        <v>3051</v>
      </c>
      <c r="H67" s="254" t="s">
        <v>3278</v>
      </c>
      <c r="I67" s="255" t="s">
        <v>3279</v>
      </c>
    </row>
    <row r="68" spans="1:9" ht="15" customHeight="1">
      <c r="A68" s="252" t="s">
        <v>3673</v>
      </c>
      <c r="B68" s="253">
        <v>96</v>
      </c>
      <c r="C68" s="147" t="s">
        <v>2991</v>
      </c>
      <c r="D68" s="254" t="s">
        <v>3405</v>
      </c>
      <c r="E68" s="254" t="s">
        <v>3406</v>
      </c>
      <c r="F68" s="147" t="s">
        <v>3045</v>
      </c>
      <c r="G68" s="254" t="s">
        <v>3407</v>
      </c>
      <c r="H68" s="254" t="s">
        <v>3408</v>
      </c>
      <c r="I68" s="255" t="s">
        <v>3285</v>
      </c>
    </row>
    <row r="69" spans="1:9" ht="15" customHeight="1">
      <c r="A69" s="252" t="s">
        <v>3674</v>
      </c>
      <c r="B69" s="253">
        <v>62</v>
      </c>
      <c r="C69" s="147" t="s">
        <v>3010</v>
      </c>
      <c r="D69" s="254" t="s">
        <v>3280</v>
      </c>
      <c r="E69" s="254" t="s">
        <v>3281</v>
      </c>
      <c r="F69" s="147" t="s">
        <v>3282</v>
      </c>
      <c r="G69" s="254" t="s">
        <v>3283</v>
      </c>
      <c r="H69" s="254" t="s">
        <v>3284</v>
      </c>
      <c r="I69" s="255" t="s">
        <v>3289</v>
      </c>
    </row>
    <row r="70" spans="1:9" ht="15" customHeight="1">
      <c r="A70" s="252" t="s">
        <v>3675</v>
      </c>
      <c r="B70" s="253">
        <v>63</v>
      </c>
      <c r="C70" s="147" t="s">
        <v>3010</v>
      </c>
      <c r="D70" s="254" t="s">
        <v>3286</v>
      </c>
      <c r="E70" s="254" t="s">
        <v>3287</v>
      </c>
      <c r="F70" s="147" t="s">
        <v>3074</v>
      </c>
      <c r="G70" s="254" t="s">
        <v>3288</v>
      </c>
      <c r="H70" s="254" t="s">
        <v>3165</v>
      </c>
      <c r="I70" s="255" t="s">
        <v>3293</v>
      </c>
    </row>
    <row r="71" spans="1:9" ht="15" customHeight="1">
      <c r="A71" s="252" t="s">
        <v>3676</v>
      </c>
      <c r="B71" s="253">
        <v>64</v>
      </c>
      <c r="C71" s="147" t="s">
        <v>3001</v>
      </c>
      <c r="D71" s="254" t="s">
        <v>3290</v>
      </c>
      <c r="E71" s="254" t="s">
        <v>3291</v>
      </c>
      <c r="F71" s="147" t="s">
        <v>3045</v>
      </c>
      <c r="G71" s="254" t="s">
        <v>3292</v>
      </c>
      <c r="H71" s="254" t="s">
        <v>3047</v>
      </c>
      <c r="I71" s="255" t="s">
        <v>3296</v>
      </c>
    </row>
    <row r="72" spans="1:9" ht="15" customHeight="1">
      <c r="A72" s="252" t="s">
        <v>3677</v>
      </c>
      <c r="B72" s="253">
        <v>65</v>
      </c>
      <c r="C72" s="147" t="s">
        <v>3001</v>
      </c>
      <c r="D72" s="254" t="s">
        <v>3294</v>
      </c>
      <c r="E72" s="254" t="s">
        <v>3295</v>
      </c>
      <c r="F72" s="147" t="s">
        <v>3045</v>
      </c>
      <c r="G72" s="254" t="s">
        <v>3220</v>
      </c>
      <c r="H72" s="254" t="s">
        <v>3056</v>
      </c>
      <c r="I72" s="255" t="s">
        <v>3299</v>
      </c>
    </row>
    <row r="73" spans="1:9" ht="15" customHeight="1">
      <c r="A73" s="252" t="s">
        <v>3678</v>
      </c>
      <c r="B73" s="253">
        <v>66</v>
      </c>
      <c r="C73" s="147" t="s">
        <v>3001</v>
      </c>
      <c r="D73" s="254" t="s">
        <v>3297</v>
      </c>
      <c r="E73" s="254" t="s">
        <v>3298</v>
      </c>
      <c r="F73" s="147" t="s">
        <v>3039</v>
      </c>
      <c r="G73" s="254" t="s">
        <v>3141</v>
      </c>
      <c r="H73" s="254" t="s">
        <v>3056</v>
      </c>
      <c r="I73" s="255" t="s">
        <v>3303</v>
      </c>
    </row>
    <row r="74" spans="1:9" ht="15" customHeight="1">
      <c r="A74" s="252" t="s">
        <v>3679</v>
      </c>
      <c r="B74" s="253">
        <v>67</v>
      </c>
      <c r="C74" s="147" t="s">
        <v>3004</v>
      </c>
      <c r="D74" s="254" t="s">
        <v>3300</v>
      </c>
      <c r="E74" s="254" t="s">
        <v>3301</v>
      </c>
      <c r="F74" s="147" t="s">
        <v>3039</v>
      </c>
      <c r="G74" s="254" t="s">
        <v>3234</v>
      </c>
      <c r="H74" s="254" t="s">
        <v>3302</v>
      </c>
      <c r="I74" s="255" t="s">
        <v>3307</v>
      </c>
    </row>
    <row r="75" spans="1:9" ht="15" customHeight="1">
      <c r="A75" s="252" t="s">
        <v>3680</v>
      </c>
      <c r="B75" s="253">
        <v>68</v>
      </c>
      <c r="C75" s="147" t="s">
        <v>3002</v>
      </c>
      <c r="D75" s="254" t="s">
        <v>3304</v>
      </c>
      <c r="E75" s="254" t="s">
        <v>3305</v>
      </c>
      <c r="F75" s="147" t="s">
        <v>3039</v>
      </c>
      <c r="G75" s="254" t="s">
        <v>3141</v>
      </c>
      <c r="H75" s="254" t="s">
        <v>3306</v>
      </c>
      <c r="I75" s="255" t="s">
        <v>3310</v>
      </c>
    </row>
    <row r="76" spans="1:9" ht="15" customHeight="1">
      <c r="A76" s="252" t="s">
        <v>3681</v>
      </c>
      <c r="B76" s="253">
        <v>69</v>
      </c>
      <c r="C76" s="147" t="s">
        <v>3005</v>
      </c>
      <c r="D76" s="254" t="s">
        <v>3308</v>
      </c>
      <c r="E76" s="254" t="s">
        <v>3309</v>
      </c>
      <c r="F76" s="147" t="s">
        <v>3039</v>
      </c>
      <c r="G76" s="254" t="s">
        <v>3110</v>
      </c>
      <c r="H76" s="254" t="s">
        <v>3111</v>
      </c>
      <c r="I76" s="255" t="s">
        <v>3314</v>
      </c>
    </row>
    <row r="77" spans="1:9" ht="15" customHeight="1">
      <c r="A77" s="252" t="s">
        <v>3682</v>
      </c>
      <c r="B77" s="253">
        <v>70</v>
      </c>
      <c r="C77" s="147" t="s">
        <v>3005</v>
      </c>
      <c r="D77" s="254" t="s">
        <v>3311</v>
      </c>
      <c r="E77" s="254" t="s">
        <v>3312</v>
      </c>
      <c r="F77" s="147" t="s">
        <v>3074</v>
      </c>
      <c r="G77" s="254" t="s">
        <v>3106</v>
      </c>
      <c r="H77" s="254" t="s">
        <v>3313</v>
      </c>
      <c r="I77" s="255" t="s">
        <v>3315</v>
      </c>
    </row>
    <row r="78" spans="1:9" ht="15" customHeight="1">
      <c r="A78" s="252" t="s">
        <v>3683</v>
      </c>
      <c r="B78" s="253">
        <v>72</v>
      </c>
      <c r="C78" s="147" t="s">
        <v>2993</v>
      </c>
      <c r="D78" s="254" t="s">
        <v>3316</v>
      </c>
      <c r="E78" s="254" t="s">
        <v>3317</v>
      </c>
      <c r="F78" s="147" t="s">
        <v>3074</v>
      </c>
      <c r="G78" s="254" t="s">
        <v>3318</v>
      </c>
      <c r="H78" s="254" t="s">
        <v>3319</v>
      </c>
      <c r="I78" s="255" t="s">
        <v>3320</v>
      </c>
    </row>
    <row r="79" spans="1:9" ht="15" customHeight="1">
      <c r="A79" s="252" t="s">
        <v>3684</v>
      </c>
      <c r="B79" s="253">
        <v>73</v>
      </c>
      <c r="C79" s="147" t="s">
        <v>3003</v>
      </c>
      <c r="D79" s="254" t="s">
        <v>3321</v>
      </c>
      <c r="E79" s="254" t="s">
        <v>3322</v>
      </c>
      <c r="F79" s="147" t="s">
        <v>3282</v>
      </c>
      <c r="G79" s="254" t="s">
        <v>3323</v>
      </c>
      <c r="H79" s="254" t="s">
        <v>3191</v>
      </c>
      <c r="I79" s="255" t="s">
        <v>3324</v>
      </c>
    </row>
    <row r="80" spans="1:9" ht="15" customHeight="1">
      <c r="A80" s="252" t="s">
        <v>3685</v>
      </c>
      <c r="B80" s="253">
        <v>74</v>
      </c>
      <c r="C80" s="147" t="s">
        <v>3005</v>
      </c>
      <c r="D80" s="254" t="s">
        <v>3325</v>
      </c>
      <c r="E80" s="254" t="s">
        <v>3326</v>
      </c>
      <c r="F80" s="147" t="s">
        <v>3039</v>
      </c>
      <c r="G80" s="254" t="s">
        <v>3110</v>
      </c>
      <c r="H80" s="254" t="s">
        <v>3111</v>
      </c>
      <c r="I80" s="255" t="s">
        <v>3327</v>
      </c>
    </row>
    <row r="81" spans="1:9" s="131" customFormat="1" ht="15" customHeight="1">
      <c r="A81" s="252" t="s">
        <v>3688</v>
      </c>
      <c r="B81" s="253">
        <v>75</v>
      </c>
      <c r="C81" s="147" t="s">
        <v>3005</v>
      </c>
      <c r="D81" s="254" t="s">
        <v>3328</v>
      </c>
      <c r="E81" s="254" t="s">
        <v>3329</v>
      </c>
      <c r="F81" s="147" t="s">
        <v>3039</v>
      </c>
      <c r="G81" s="254" t="s">
        <v>3195</v>
      </c>
      <c r="H81" s="254" t="s">
        <v>3111</v>
      </c>
      <c r="I81" s="255" t="s">
        <v>3330</v>
      </c>
    </row>
    <row r="82" spans="1:9" ht="15" customHeight="1">
      <c r="A82" s="252" t="s">
        <v>3689</v>
      </c>
      <c r="B82" s="253">
        <v>100</v>
      </c>
      <c r="C82" s="147" t="s">
        <v>3003</v>
      </c>
      <c r="D82" s="254" t="s">
        <v>3420</v>
      </c>
      <c r="E82" s="254" t="s">
        <v>3421</v>
      </c>
      <c r="F82" s="147" t="s">
        <v>3039</v>
      </c>
      <c r="G82" s="254" t="s">
        <v>3195</v>
      </c>
      <c r="H82" s="254" t="s">
        <v>3191</v>
      </c>
      <c r="I82" s="255" t="s">
        <v>3332</v>
      </c>
    </row>
    <row r="83" spans="1:9" ht="15" customHeight="1">
      <c r="A83" s="252" t="s">
        <v>3690</v>
      </c>
      <c r="B83" s="253">
        <v>76</v>
      </c>
      <c r="C83" s="147" t="s">
        <v>3001</v>
      </c>
      <c r="D83" s="254" t="s">
        <v>3331</v>
      </c>
      <c r="E83" s="254" t="s">
        <v>3686</v>
      </c>
      <c r="F83" s="147" t="s">
        <v>3687</v>
      </c>
      <c r="G83" s="254" t="s">
        <v>3220</v>
      </c>
      <c r="H83" s="254" t="s">
        <v>3056</v>
      </c>
      <c r="I83" s="255" t="s">
        <v>3336</v>
      </c>
    </row>
    <row r="84" spans="1:9" ht="15" customHeight="1">
      <c r="A84" s="252" t="s">
        <v>3691</v>
      </c>
      <c r="B84" s="253">
        <v>78</v>
      </c>
      <c r="C84" s="147" t="s">
        <v>3004</v>
      </c>
      <c r="D84" s="254" t="s">
        <v>3337</v>
      </c>
      <c r="E84" s="254" t="s">
        <v>3338</v>
      </c>
      <c r="F84" s="147" t="s">
        <v>3039</v>
      </c>
      <c r="G84" s="254" t="s">
        <v>3106</v>
      </c>
      <c r="H84" s="254" t="s">
        <v>3230</v>
      </c>
      <c r="I84" s="255" t="s">
        <v>3339</v>
      </c>
    </row>
    <row r="85" spans="1:9" ht="15" customHeight="1">
      <c r="A85" s="252" t="s">
        <v>3692</v>
      </c>
      <c r="B85" s="253">
        <v>79</v>
      </c>
      <c r="C85" s="147" t="s">
        <v>3002</v>
      </c>
      <c r="D85" s="254" t="s">
        <v>3340</v>
      </c>
      <c r="E85" s="254" t="s">
        <v>3341</v>
      </c>
      <c r="F85" s="147" t="s">
        <v>3045</v>
      </c>
      <c r="G85" s="254" t="s">
        <v>3051</v>
      </c>
      <c r="H85" s="254" t="s">
        <v>3306</v>
      </c>
      <c r="I85" s="255" t="s">
        <v>3342</v>
      </c>
    </row>
    <row r="86" spans="1:9" ht="15" customHeight="1">
      <c r="A86" s="252" t="s">
        <v>3693</v>
      </c>
      <c r="B86" s="253">
        <v>80</v>
      </c>
      <c r="C86" s="147" t="s">
        <v>3004</v>
      </c>
      <c r="D86" s="254" t="s">
        <v>3343</v>
      </c>
      <c r="E86" s="254" t="s">
        <v>3344</v>
      </c>
      <c r="F86" s="147" t="s">
        <v>3045</v>
      </c>
      <c r="G86" s="254" t="s">
        <v>3345</v>
      </c>
      <c r="H86" s="254" t="s">
        <v>3146</v>
      </c>
      <c r="I86" s="255" t="s">
        <v>3346</v>
      </c>
    </row>
    <row r="87" spans="1:9" ht="15" customHeight="1">
      <c r="A87" s="252" t="s">
        <v>3694</v>
      </c>
      <c r="B87" s="253">
        <v>81</v>
      </c>
      <c r="C87" s="147" t="s">
        <v>3001</v>
      </c>
      <c r="D87" s="254" t="s">
        <v>3347</v>
      </c>
      <c r="E87" s="254" t="s">
        <v>3348</v>
      </c>
      <c r="F87" s="147" t="s">
        <v>3045</v>
      </c>
      <c r="G87" s="254" t="s">
        <v>3349</v>
      </c>
      <c r="H87" s="254" t="s">
        <v>3047</v>
      </c>
      <c r="I87" s="255" t="s">
        <v>3350</v>
      </c>
    </row>
    <row r="88" spans="1:9" ht="15">
      <c r="A88" s="252" t="s">
        <v>3695</v>
      </c>
      <c r="B88" s="253">
        <v>82</v>
      </c>
      <c r="C88" s="147" t="s">
        <v>3004</v>
      </c>
      <c r="D88" s="254" t="s">
        <v>3351</v>
      </c>
      <c r="E88" s="254" t="s">
        <v>3352</v>
      </c>
      <c r="F88" s="147" t="s">
        <v>3045</v>
      </c>
      <c r="G88" s="254" t="s">
        <v>3292</v>
      </c>
      <c r="H88" s="254" t="s">
        <v>3306</v>
      </c>
      <c r="I88" s="255" t="s">
        <v>3353</v>
      </c>
    </row>
    <row r="89" spans="1:9" ht="15">
      <c r="A89" s="252" t="s">
        <v>3696</v>
      </c>
      <c r="B89" s="253">
        <v>83</v>
      </c>
      <c r="C89" s="147" t="s">
        <v>2991</v>
      </c>
      <c r="D89" s="254" t="s">
        <v>3354</v>
      </c>
      <c r="E89" s="254" t="s">
        <v>3355</v>
      </c>
      <c r="F89" s="147" t="s">
        <v>3045</v>
      </c>
      <c r="G89" s="254" t="s">
        <v>3088</v>
      </c>
      <c r="H89" s="254" t="s">
        <v>3356</v>
      </c>
      <c r="I89" s="255" t="s">
        <v>3357</v>
      </c>
    </row>
    <row r="90" spans="1:9" ht="15">
      <c r="A90" s="252" t="s">
        <v>3697</v>
      </c>
      <c r="B90" s="253">
        <v>84</v>
      </c>
      <c r="C90" s="147" t="s">
        <v>2993</v>
      </c>
      <c r="D90" s="254" t="s">
        <v>3358</v>
      </c>
      <c r="E90" s="254" t="s">
        <v>3359</v>
      </c>
      <c r="F90" s="147" t="s">
        <v>3069</v>
      </c>
      <c r="G90" s="254" t="s">
        <v>3360</v>
      </c>
      <c r="H90" s="254" t="s">
        <v>3191</v>
      </c>
      <c r="I90" s="255" t="s">
        <v>3361</v>
      </c>
    </row>
    <row r="91" spans="1:9" ht="15">
      <c r="A91" s="252" t="s">
        <v>3698</v>
      </c>
      <c r="B91" s="253">
        <v>85</v>
      </c>
      <c r="C91" s="147" t="s">
        <v>2993</v>
      </c>
      <c r="D91" s="254" t="s">
        <v>3362</v>
      </c>
      <c r="E91" s="254" t="s">
        <v>3363</v>
      </c>
      <c r="F91" s="147" t="s">
        <v>3074</v>
      </c>
      <c r="G91" s="254" t="s">
        <v>3364</v>
      </c>
      <c r="H91" s="254" t="s">
        <v>3191</v>
      </c>
      <c r="I91" s="255" t="s">
        <v>3365</v>
      </c>
    </row>
    <row r="92" spans="1:9" ht="15">
      <c r="A92" s="252" t="s">
        <v>3699</v>
      </c>
      <c r="B92" s="253">
        <v>86</v>
      </c>
      <c r="C92" s="147" t="s">
        <v>2993</v>
      </c>
      <c r="D92" s="254" t="s">
        <v>3366</v>
      </c>
      <c r="E92" s="254" t="s">
        <v>3367</v>
      </c>
      <c r="F92" s="147" t="s">
        <v>3069</v>
      </c>
      <c r="G92" s="254" t="s">
        <v>3132</v>
      </c>
      <c r="H92" s="254" t="s">
        <v>3213</v>
      </c>
      <c r="I92" s="255" t="s">
        <v>3368</v>
      </c>
    </row>
    <row r="93" spans="1:9" ht="15">
      <c r="A93" s="252" t="s">
        <v>3700</v>
      </c>
      <c r="B93" s="253">
        <v>87</v>
      </c>
      <c r="C93" s="147" t="s">
        <v>2993</v>
      </c>
      <c r="D93" s="254" t="s">
        <v>3369</v>
      </c>
      <c r="E93" s="254" t="s">
        <v>3370</v>
      </c>
      <c r="F93" s="147" t="s">
        <v>3039</v>
      </c>
      <c r="G93" s="254" t="s">
        <v>3371</v>
      </c>
      <c r="H93" s="254" t="s">
        <v>3372</v>
      </c>
      <c r="I93" s="255" t="s">
        <v>3373</v>
      </c>
    </row>
    <row r="94" spans="1:9" ht="15">
      <c r="A94" s="252" t="s">
        <v>3701</v>
      </c>
      <c r="B94" s="253">
        <v>88</v>
      </c>
      <c r="C94" s="147" t="s">
        <v>2993</v>
      </c>
      <c r="D94" s="254" t="s">
        <v>3374</v>
      </c>
      <c r="E94" s="254" t="s">
        <v>3375</v>
      </c>
      <c r="F94" s="147" t="s">
        <v>3039</v>
      </c>
      <c r="G94" s="254" t="s">
        <v>3234</v>
      </c>
      <c r="H94" s="254" t="s">
        <v>3376</v>
      </c>
      <c r="I94" s="255" t="s">
        <v>3377</v>
      </c>
    </row>
    <row r="95" spans="1:9" ht="15">
      <c r="A95" s="252" t="s">
        <v>3702</v>
      </c>
      <c r="B95" s="253">
        <v>90</v>
      </c>
      <c r="C95" s="147" t="s">
        <v>3005</v>
      </c>
      <c r="D95" s="254" t="s">
        <v>3378</v>
      </c>
      <c r="E95" s="254" t="s">
        <v>3379</v>
      </c>
      <c r="F95" s="147" t="s">
        <v>3074</v>
      </c>
      <c r="G95" s="254" t="s">
        <v>3128</v>
      </c>
      <c r="H95" s="254" t="s">
        <v>3380</v>
      </c>
      <c r="I95" s="255" t="s">
        <v>3381</v>
      </c>
    </row>
    <row r="96" spans="1:9" ht="15">
      <c r="A96" s="252" t="s">
        <v>3703</v>
      </c>
      <c r="B96" s="253">
        <v>91</v>
      </c>
      <c r="C96" s="147" t="s">
        <v>3005</v>
      </c>
      <c r="D96" s="254" t="s">
        <v>3382</v>
      </c>
      <c r="E96" s="254" t="s">
        <v>3383</v>
      </c>
      <c r="F96" s="147" t="s">
        <v>3074</v>
      </c>
      <c r="G96" s="254" t="s">
        <v>3384</v>
      </c>
      <c r="H96" s="254" t="s">
        <v>3385</v>
      </c>
      <c r="I96" s="255" t="s">
        <v>3386</v>
      </c>
    </row>
    <row r="97" spans="1:9" ht="15">
      <c r="A97" s="252" t="s">
        <v>3704</v>
      </c>
      <c r="B97" s="253">
        <v>92</v>
      </c>
      <c r="C97" s="147" t="s">
        <v>3005</v>
      </c>
      <c r="D97" s="254" t="s">
        <v>3387</v>
      </c>
      <c r="E97" s="254" t="s">
        <v>3388</v>
      </c>
      <c r="F97" s="147" t="s">
        <v>3074</v>
      </c>
      <c r="G97" s="254" t="s">
        <v>3389</v>
      </c>
      <c r="H97" s="254" t="s">
        <v>3111</v>
      </c>
      <c r="I97" s="255" t="s">
        <v>3390</v>
      </c>
    </row>
    <row r="98" spans="1:9" ht="15">
      <c r="A98" s="252" t="s">
        <v>3705</v>
      </c>
      <c r="B98" s="253">
        <v>93</v>
      </c>
      <c r="C98" s="147" t="s">
        <v>2993</v>
      </c>
      <c r="D98" s="254" t="s">
        <v>3391</v>
      </c>
      <c r="E98" s="254" t="s">
        <v>3392</v>
      </c>
      <c r="F98" s="147" t="s">
        <v>3074</v>
      </c>
      <c r="G98" s="254" t="s">
        <v>3393</v>
      </c>
      <c r="H98" s="254" t="s">
        <v>3191</v>
      </c>
      <c r="I98" s="255" t="s">
        <v>3394</v>
      </c>
    </row>
    <row r="99" spans="1:9" ht="15">
      <c r="A99" s="252" t="s">
        <v>3706</v>
      </c>
      <c r="B99" s="253">
        <v>94</v>
      </c>
      <c r="C99" s="147" t="s">
        <v>2993</v>
      </c>
      <c r="D99" s="254" t="s">
        <v>3395</v>
      </c>
      <c r="E99" s="254" t="s">
        <v>3396</v>
      </c>
      <c r="F99" s="147" t="s">
        <v>3074</v>
      </c>
      <c r="G99" s="254" t="s">
        <v>3397</v>
      </c>
      <c r="H99" s="254" t="s">
        <v>3398</v>
      </c>
      <c r="I99" s="255" t="s">
        <v>3399</v>
      </c>
    </row>
    <row r="100" spans="1:9" ht="15">
      <c r="A100" s="252" t="s">
        <v>3707</v>
      </c>
      <c r="B100" s="253">
        <v>95</v>
      </c>
      <c r="C100" s="147" t="s">
        <v>3005</v>
      </c>
      <c r="D100" s="254" t="s">
        <v>3400</v>
      </c>
      <c r="E100" s="254" t="s">
        <v>3401</v>
      </c>
      <c r="F100" s="147" t="s">
        <v>3074</v>
      </c>
      <c r="G100" s="254" t="s">
        <v>3402</v>
      </c>
      <c r="H100" s="254" t="s">
        <v>3403</v>
      </c>
      <c r="I100" s="255" t="s">
        <v>3404</v>
      </c>
    </row>
    <row r="101" spans="1:9" ht="15">
      <c r="A101" s="252" t="s">
        <v>3708</v>
      </c>
      <c r="B101" s="253">
        <v>97</v>
      </c>
      <c r="C101" s="147" t="s">
        <v>3003</v>
      </c>
      <c r="D101" s="254" t="s">
        <v>3410</v>
      </c>
      <c r="E101" s="254" t="s">
        <v>3411</v>
      </c>
      <c r="F101" s="147" t="s">
        <v>3074</v>
      </c>
      <c r="G101" s="254" t="s">
        <v>3412</v>
      </c>
      <c r="H101" s="254" t="s">
        <v>3191</v>
      </c>
      <c r="I101" s="255" t="s">
        <v>3409</v>
      </c>
    </row>
    <row r="102" spans="1:9" ht="15">
      <c r="A102" s="252" t="s">
        <v>3709</v>
      </c>
      <c r="B102" s="253">
        <v>98</v>
      </c>
      <c r="C102" s="147" t="s">
        <v>2991</v>
      </c>
      <c r="D102" s="254" t="s">
        <v>3414</v>
      </c>
      <c r="E102" s="254" t="s">
        <v>3415</v>
      </c>
      <c r="F102" s="147" t="s">
        <v>3039</v>
      </c>
      <c r="G102" s="254" t="s">
        <v>3195</v>
      </c>
      <c r="H102" s="254" t="s">
        <v>3191</v>
      </c>
      <c r="I102" s="255" t="s">
        <v>3413</v>
      </c>
    </row>
    <row r="103" spans="1:9" ht="15">
      <c r="A103" s="252" t="s">
        <v>3710</v>
      </c>
      <c r="B103" s="253">
        <v>99</v>
      </c>
      <c r="C103" s="147" t="s">
        <v>2991</v>
      </c>
      <c r="D103" s="254" t="s">
        <v>3417</v>
      </c>
      <c r="E103" s="254" t="s">
        <v>3418</v>
      </c>
      <c r="F103" s="147" t="s">
        <v>3039</v>
      </c>
      <c r="G103" s="254" t="s">
        <v>3195</v>
      </c>
      <c r="H103" s="254" t="s">
        <v>3191</v>
      </c>
      <c r="I103" s="255" t="s">
        <v>3416</v>
      </c>
    </row>
    <row r="104" spans="1:9" ht="15">
      <c r="A104" s="252" t="s">
        <v>3711</v>
      </c>
      <c r="B104" s="253">
        <v>101</v>
      </c>
      <c r="C104" s="147" t="s">
        <v>3003</v>
      </c>
      <c r="D104" s="254" t="s">
        <v>3423</v>
      </c>
      <c r="E104" s="254" t="s">
        <v>3424</v>
      </c>
      <c r="F104" s="147" t="s">
        <v>3045</v>
      </c>
      <c r="G104" s="254" t="s">
        <v>3425</v>
      </c>
      <c r="H104" s="254" t="s">
        <v>3248</v>
      </c>
      <c r="I104" s="255" t="s">
        <v>3419</v>
      </c>
    </row>
    <row r="105" spans="1:9" ht="15">
      <c r="A105" s="252" t="s">
        <v>3712</v>
      </c>
      <c r="B105" s="253">
        <v>102</v>
      </c>
      <c r="C105" s="147" t="s">
        <v>3003</v>
      </c>
      <c r="D105" s="254" t="s">
        <v>3427</v>
      </c>
      <c r="E105" s="254" t="s">
        <v>3428</v>
      </c>
      <c r="F105" s="147" t="s">
        <v>3039</v>
      </c>
      <c r="G105" s="254" t="s">
        <v>3155</v>
      </c>
      <c r="H105" s="254" t="s">
        <v>3429</v>
      </c>
      <c r="I105" s="255" t="s">
        <v>3422</v>
      </c>
    </row>
    <row r="106" spans="1:9" ht="15">
      <c r="A106" s="252" t="s">
        <v>3713</v>
      </c>
      <c r="B106" s="253">
        <v>103</v>
      </c>
      <c r="C106" s="147" t="s">
        <v>2992</v>
      </c>
      <c r="D106" s="254" t="s">
        <v>3431</v>
      </c>
      <c r="E106" s="254" t="s">
        <v>3432</v>
      </c>
      <c r="F106" s="147" t="s">
        <v>3039</v>
      </c>
      <c r="G106" s="254" t="s">
        <v>3063</v>
      </c>
      <c r="H106" s="254" t="s">
        <v>3263</v>
      </c>
      <c r="I106" s="255" t="s">
        <v>3426</v>
      </c>
    </row>
    <row r="107" spans="1:9" ht="15">
      <c r="A107" s="252" t="s">
        <v>3714</v>
      </c>
      <c r="B107" s="253">
        <v>104</v>
      </c>
      <c r="C107" s="147" t="s">
        <v>2992</v>
      </c>
      <c r="D107" s="254" t="s">
        <v>3434</v>
      </c>
      <c r="E107" s="254" t="s">
        <v>3435</v>
      </c>
      <c r="F107" s="147" t="s">
        <v>3045</v>
      </c>
      <c r="G107" s="254" t="s">
        <v>3349</v>
      </c>
      <c r="H107" s="254" t="s">
        <v>3436</v>
      </c>
      <c r="I107" s="255" t="s">
        <v>3430</v>
      </c>
    </row>
    <row r="108" spans="1:9" ht="15">
      <c r="A108" s="252" t="s">
        <v>3715</v>
      </c>
      <c r="B108" s="253">
        <v>105</v>
      </c>
      <c r="C108" s="147" t="s">
        <v>2993</v>
      </c>
      <c r="D108" s="254" t="s">
        <v>3438</v>
      </c>
      <c r="E108" s="254" t="s">
        <v>3439</v>
      </c>
      <c r="F108" s="147" t="s">
        <v>3074</v>
      </c>
      <c r="G108" s="254" t="s">
        <v>3075</v>
      </c>
      <c r="H108" s="254" t="s">
        <v>3440</v>
      </c>
      <c r="I108" s="255" t="s">
        <v>3433</v>
      </c>
    </row>
    <row r="109" spans="1:9" ht="15">
      <c r="A109" s="252" t="s">
        <v>3716</v>
      </c>
      <c r="B109" s="253">
        <v>106</v>
      </c>
      <c r="C109" s="147" t="s">
        <v>2993</v>
      </c>
      <c r="D109" s="254" t="s">
        <v>3442</v>
      </c>
      <c r="E109" s="254" t="s">
        <v>3443</v>
      </c>
      <c r="F109" s="147" t="s">
        <v>3039</v>
      </c>
      <c r="G109" s="254" t="s">
        <v>3115</v>
      </c>
      <c r="H109" s="254" t="s">
        <v>3444</v>
      </c>
      <c r="I109" s="255" t="s">
        <v>3437</v>
      </c>
    </row>
    <row r="110" spans="1:9" ht="15">
      <c r="A110" s="252" t="s">
        <v>3717</v>
      </c>
      <c r="B110" s="253">
        <v>107</v>
      </c>
      <c r="C110" s="147" t="s">
        <v>2993</v>
      </c>
      <c r="D110" s="254" t="s">
        <v>3446</v>
      </c>
      <c r="E110" s="254" t="s">
        <v>3447</v>
      </c>
      <c r="F110" s="147" t="s">
        <v>3039</v>
      </c>
      <c r="G110" s="254" t="s">
        <v>3110</v>
      </c>
      <c r="H110" s="254" t="s">
        <v>3356</v>
      </c>
      <c r="I110" s="255" t="s">
        <v>3441</v>
      </c>
    </row>
    <row r="111" spans="1:9" ht="15">
      <c r="A111" s="252" t="s">
        <v>3718</v>
      </c>
      <c r="B111" s="253">
        <v>108</v>
      </c>
      <c r="C111" s="147" t="s">
        <v>2991</v>
      </c>
      <c r="D111" s="254" t="s">
        <v>3449</v>
      </c>
      <c r="E111" s="254" t="s">
        <v>3450</v>
      </c>
      <c r="F111" s="147" t="s">
        <v>3039</v>
      </c>
      <c r="G111" s="254" t="s">
        <v>3234</v>
      </c>
      <c r="H111" s="254" t="s">
        <v>3191</v>
      </c>
      <c r="I111" s="255" t="s">
        <v>3445</v>
      </c>
    </row>
    <row r="112" spans="1:9" ht="15">
      <c r="A112" s="252" t="s">
        <v>3719</v>
      </c>
      <c r="B112" s="253">
        <v>109</v>
      </c>
      <c r="C112" s="147" t="s">
        <v>2992</v>
      </c>
      <c r="D112" s="254" t="s">
        <v>3452</v>
      </c>
      <c r="E112" s="254" t="s">
        <v>3453</v>
      </c>
      <c r="F112" s="147" t="s">
        <v>3039</v>
      </c>
      <c r="G112" s="254" t="s">
        <v>3115</v>
      </c>
      <c r="H112" s="254" t="s">
        <v>3263</v>
      </c>
      <c r="I112" s="255" t="s">
        <v>3448</v>
      </c>
    </row>
    <row r="113" spans="1:9" ht="15">
      <c r="A113" s="252" t="s">
        <v>3720</v>
      </c>
      <c r="B113" s="253">
        <v>110</v>
      </c>
      <c r="C113" s="147" t="s">
        <v>3005</v>
      </c>
      <c r="D113" s="254" t="s">
        <v>3455</v>
      </c>
      <c r="E113" s="254" t="s">
        <v>3456</v>
      </c>
      <c r="F113" s="147" t="s">
        <v>3074</v>
      </c>
      <c r="G113" s="254" t="s">
        <v>3457</v>
      </c>
      <c r="H113" s="254" t="s">
        <v>3111</v>
      </c>
      <c r="I113" s="255" t="s">
        <v>3451</v>
      </c>
    </row>
    <row r="114" spans="1:9" ht="15">
      <c r="A114" s="252" t="s">
        <v>3721</v>
      </c>
      <c r="B114" s="253">
        <v>111</v>
      </c>
      <c r="C114" s="147" t="s">
        <v>2993</v>
      </c>
      <c r="D114" s="254" t="s">
        <v>3459</v>
      </c>
      <c r="E114" s="254" t="s">
        <v>3460</v>
      </c>
      <c r="F114" s="147" t="s">
        <v>3039</v>
      </c>
      <c r="G114" s="254" t="s">
        <v>3115</v>
      </c>
      <c r="H114" s="254" t="s">
        <v>3372</v>
      </c>
      <c r="I114" s="255" t="s">
        <v>3454</v>
      </c>
    </row>
    <row r="115" spans="1:9" ht="15">
      <c r="A115" s="252" t="s">
        <v>3722</v>
      </c>
      <c r="B115" s="253">
        <v>113</v>
      </c>
      <c r="C115" s="147" t="s">
        <v>2993</v>
      </c>
      <c r="D115" s="254" t="s">
        <v>3464</v>
      </c>
      <c r="E115" s="254" t="s">
        <v>3723</v>
      </c>
      <c r="F115" s="147" t="s">
        <v>3039</v>
      </c>
      <c r="G115" s="254" t="s">
        <v>3128</v>
      </c>
      <c r="H115" s="254" t="s">
        <v>3465</v>
      </c>
      <c r="I115" s="255" t="s">
        <v>3458</v>
      </c>
    </row>
    <row r="116" spans="1:9" ht="15">
      <c r="A116" s="252" t="s">
        <v>3724</v>
      </c>
      <c r="B116" s="253">
        <v>114</v>
      </c>
      <c r="C116" s="147" t="s">
        <v>2993</v>
      </c>
      <c r="D116" s="254" t="s">
        <v>3467</v>
      </c>
      <c r="E116" s="254" t="s">
        <v>3468</v>
      </c>
      <c r="F116" s="147" t="s">
        <v>3282</v>
      </c>
      <c r="G116" s="254" t="s">
        <v>3469</v>
      </c>
      <c r="H116" s="254" t="s">
        <v>3470</v>
      </c>
      <c r="I116" s="255" t="s">
        <v>3461</v>
      </c>
    </row>
    <row r="117" spans="1:9" ht="15">
      <c r="A117" s="252" t="s">
        <v>3725</v>
      </c>
      <c r="B117" s="253">
        <v>115</v>
      </c>
      <c r="C117" s="147" t="s">
        <v>3005</v>
      </c>
      <c r="D117" s="254" t="s">
        <v>3472</v>
      </c>
      <c r="E117" s="254" t="s">
        <v>3473</v>
      </c>
      <c r="F117" s="147" t="s">
        <v>3074</v>
      </c>
      <c r="G117" s="254" t="s">
        <v>3474</v>
      </c>
      <c r="H117" s="254" t="s">
        <v>3403</v>
      </c>
      <c r="I117" s="255" t="s">
        <v>3463</v>
      </c>
    </row>
    <row r="118" spans="1:9" ht="15">
      <c r="A118" s="252" t="s">
        <v>3726</v>
      </c>
      <c r="B118" s="253">
        <v>116</v>
      </c>
      <c r="C118" s="147" t="s">
        <v>2992</v>
      </c>
      <c r="D118" s="254" t="s">
        <v>3476</v>
      </c>
      <c r="E118" s="254" t="s">
        <v>3477</v>
      </c>
      <c r="F118" s="147" t="s">
        <v>3045</v>
      </c>
      <c r="G118" s="254" t="s">
        <v>3478</v>
      </c>
      <c r="H118" s="254" t="s">
        <v>3479</v>
      </c>
      <c r="I118" s="255" t="s">
        <v>3466</v>
      </c>
    </row>
    <row r="119" spans="1:9" ht="15">
      <c r="A119" s="252" t="s">
        <v>3727</v>
      </c>
      <c r="B119" s="253">
        <v>117</v>
      </c>
      <c r="C119" s="147" t="s">
        <v>2992</v>
      </c>
      <c r="D119" s="254" t="s">
        <v>3481</v>
      </c>
      <c r="E119" s="254" t="s">
        <v>3482</v>
      </c>
      <c r="F119" s="147" t="s">
        <v>3074</v>
      </c>
      <c r="G119" s="254" t="s">
        <v>3483</v>
      </c>
      <c r="H119" s="254" t="s">
        <v>3203</v>
      </c>
      <c r="I119" s="255" t="s">
        <v>3471</v>
      </c>
    </row>
    <row r="120" spans="1:9" ht="15">
      <c r="A120" s="252" t="s">
        <v>3728</v>
      </c>
      <c r="B120" s="253">
        <v>118</v>
      </c>
      <c r="C120" s="147" t="s">
        <v>2993</v>
      </c>
      <c r="D120" s="254" t="s">
        <v>3485</v>
      </c>
      <c r="E120" s="254" t="s">
        <v>3486</v>
      </c>
      <c r="F120" s="147" t="s">
        <v>3039</v>
      </c>
      <c r="G120" s="254" t="s">
        <v>3195</v>
      </c>
      <c r="H120" s="254" t="s">
        <v>3372</v>
      </c>
      <c r="I120" s="255" t="s">
        <v>3475</v>
      </c>
    </row>
    <row r="121" spans="1:9" ht="15">
      <c r="A121" s="252" t="s">
        <v>3729</v>
      </c>
      <c r="B121" s="253">
        <v>119</v>
      </c>
      <c r="C121" s="147" t="s">
        <v>2993</v>
      </c>
      <c r="D121" s="254" t="s">
        <v>3488</v>
      </c>
      <c r="E121" s="254" t="s">
        <v>3489</v>
      </c>
      <c r="F121" s="147" t="s">
        <v>3039</v>
      </c>
      <c r="G121" s="254" t="s">
        <v>3115</v>
      </c>
      <c r="H121" s="254" t="s">
        <v>3376</v>
      </c>
      <c r="I121" s="255" t="s">
        <v>3480</v>
      </c>
    </row>
    <row r="122" spans="1:9" ht="15">
      <c r="A122" s="252" t="s">
        <v>3730</v>
      </c>
      <c r="B122" s="253">
        <v>120</v>
      </c>
      <c r="C122" s="147" t="s">
        <v>3005</v>
      </c>
      <c r="D122" s="254" t="s">
        <v>3491</v>
      </c>
      <c r="E122" s="254" t="s">
        <v>3492</v>
      </c>
      <c r="F122" s="147" t="s">
        <v>3039</v>
      </c>
      <c r="G122" s="254" t="s">
        <v>3110</v>
      </c>
      <c r="H122" s="254" t="s">
        <v>3493</v>
      </c>
      <c r="I122" s="255" t="s">
        <v>3484</v>
      </c>
    </row>
    <row r="123" spans="1:9" ht="15">
      <c r="A123" s="252" t="s">
        <v>3731</v>
      </c>
      <c r="B123" s="253">
        <v>121</v>
      </c>
      <c r="C123" s="147" t="s">
        <v>3005</v>
      </c>
      <c r="D123" s="254" t="s">
        <v>3495</v>
      </c>
      <c r="E123" s="254" t="s">
        <v>3496</v>
      </c>
      <c r="F123" s="147" t="s">
        <v>3074</v>
      </c>
      <c r="G123" s="254" t="s">
        <v>3106</v>
      </c>
      <c r="H123" s="254" t="s">
        <v>3238</v>
      </c>
      <c r="I123" s="255" t="s">
        <v>3487</v>
      </c>
    </row>
    <row r="124" spans="1:9" ht="15">
      <c r="A124" s="252" t="s">
        <v>3732</v>
      </c>
      <c r="B124" s="253">
        <v>122</v>
      </c>
      <c r="C124" s="147" t="s">
        <v>3005</v>
      </c>
      <c r="D124" s="254" t="s">
        <v>3498</v>
      </c>
      <c r="E124" s="254" t="s">
        <v>3499</v>
      </c>
      <c r="F124" s="147" t="s">
        <v>3074</v>
      </c>
      <c r="G124" s="254" t="s">
        <v>3500</v>
      </c>
      <c r="H124" s="254" t="s">
        <v>3111</v>
      </c>
      <c r="I124" s="255" t="s">
        <v>3490</v>
      </c>
    </row>
    <row r="125" spans="1:9" ht="15">
      <c r="A125" s="252" t="s">
        <v>3733</v>
      </c>
      <c r="B125" s="253">
        <v>123</v>
      </c>
      <c r="C125" s="147" t="s">
        <v>3004</v>
      </c>
      <c r="D125" s="254" t="s">
        <v>3502</v>
      </c>
      <c r="E125" s="254" t="s">
        <v>3503</v>
      </c>
      <c r="F125" s="147" t="s">
        <v>3224</v>
      </c>
      <c r="G125" s="254" t="s">
        <v>3164</v>
      </c>
      <c r="H125" s="254" t="s">
        <v>3306</v>
      </c>
      <c r="I125" s="255" t="s">
        <v>3494</v>
      </c>
    </row>
    <row r="126" spans="1:9" ht="15">
      <c r="A126" s="252" t="s">
        <v>3734</v>
      </c>
      <c r="B126" s="253">
        <v>124</v>
      </c>
      <c r="C126" s="147" t="s">
        <v>3005</v>
      </c>
      <c r="D126" s="254" t="s">
        <v>3505</v>
      </c>
      <c r="E126" s="254" t="s">
        <v>3506</v>
      </c>
      <c r="F126" s="147" t="s">
        <v>3039</v>
      </c>
      <c r="G126" s="254" t="s">
        <v>3141</v>
      </c>
      <c r="H126" s="254" t="s">
        <v>3385</v>
      </c>
      <c r="I126" s="255" t="s">
        <v>3497</v>
      </c>
    </row>
    <row r="127" spans="1:9" ht="15">
      <c r="A127" s="252" t="s">
        <v>3735</v>
      </c>
      <c r="B127" s="253">
        <v>125</v>
      </c>
      <c r="C127" s="147" t="s">
        <v>2993</v>
      </c>
      <c r="D127" s="254" t="s">
        <v>3508</v>
      </c>
      <c r="E127" s="254" t="s">
        <v>3509</v>
      </c>
      <c r="F127" s="147" t="s">
        <v>3039</v>
      </c>
      <c r="G127" s="254" t="s">
        <v>3115</v>
      </c>
      <c r="H127" s="254" t="s">
        <v>3444</v>
      </c>
      <c r="I127" s="255" t="s">
        <v>3501</v>
      </c>
    </row>
    <row r="128" spans="1:9" ht="15">
      <c r="A128" s="252" t="s">
        <v>3736</v>
      </c>
      <c r="B128" s="253">
        <v>126</v>
      </c>
      <c r="C128" s="147" t="s">
        <v>2993</v>
      </c>
      <c r="D128" s="254" t="s">
        <v>3511</v>
      </c>
      <c r="E128" s="254" t="s">
        <v>3737</v>
      </c>
      <c r="F128" s="147" t="s">
        <v>3039</v>
      </c>
      <c r="G128" s="254" t="s">
        <v>3195</v>
      </c>
      <c r="H128" s="254" t="s">
        <v>3512</v>
      </c>
      <c r="I128" s="255" t="s">
        <v>3504</v>
      </c>
    </row>
    <row r="129" spans="1:9" ht="15">
      <c r="A129" s="252" t="s">
        <v>3738</v>
      </c>
      <c r="B129" s="253">
        <v>127</v>
      </c>
      <c r="C129" s="147" t="s">
        <v>2993</v>
      </c>
      <c r="D129" s="254" t="s">
        <v>3514</v>
      </c>
      <c r="E129" s="254" t="s">
        <v>3515</v>
      </c>
      <c r="F129" s="147" t="s">
        <v>3039</v>
      </c>
      <c r="G129" s="254" t="s">
        <v>3115</v>
      </c>
      <c r="H129" s="254" t="s">
        <v>3479</v>
      </c>
      <c r="I129" s="255" t="s">
        <v>3507</v>
      </c>
    </row>
    <row r="130" spans="1:9" ht="15">
      <c r="A130" s="252" t="s">
        <v>3739</v>
      </c>
      <c r="B130" s="253">
        <v>128</v>
      </c>
      <c r="C130" s="147" t="s">
        <v>2993</v>
      </c>
      <c r="D130" s="254" t="s">
        <v>3517</v>
      </c>
      <c r="E130" s="254" t="s">
        <v>3518</v>
      </c>
      <c r="F130" s="147" t="s">
        <v>3039</v>
      </c>
      <c r="G130" s="254" t="s">
        <v>3155</v>
      </c>
      <c r="H130" s="254" t="s">
        <v>3403</v>
      </c>
      <c r="I130" s="255" t="s">
        <v>3510</v>
      </c>
    </row>
    <row r="131" spans="1:9" ht="15">
      <c r="A131" s="252" t="s">
        <v>3740</v>
      </c>
      <c r="B131" s="253">
        <v>129</v>
      </c>
      <c r="C131" s="147" t="s">
        <v>3004</v>
      </c>
      <c r="D131" s="254" t="s">
        <v>3520</v>
      </c>
      <c r="E131" s="254" t="s">
        <v>3521</v>
      </c>
      <c r="F131" s="147" t="s">
        <v>3039</v>
      </c>
      <c r="G131" s="254" t="s">
        <v>3088</v>
      </c>
      <c r="H131" s="254" t="s">
        <v>3522</v>
      </c>
      <c r="I131" s="255" t="s">
        <v>3513</v>
      </c>
    </row>
    <row r="132" spans="1:9" ht="15">
      <c r="A132" s="252" t="s">
        <v>3741</v>
      </c>
      <c r="B132" s="253">
        <v>130</v>
      </c>
      <c r="C132" s="147" t="s">
        <v>2992</v>
      </c>
      <c r="D132" s="254" t="s">
        <v>3524</v>
      </c>
      <c r="E132" s="254" t="s">
        <v>3525</v>
      </c>
      <c r="F132" s="147" t="s">
        <v>3039</v>
      </c>
      <c r="G132" s="254" t="s">
        <v>3526</v>
      </c>
      <c r="H132" s="254" t="s">
        <v>3263</v>
      </c>
      <c r="I132" s="255" t="s">
        <v>3516</v>
      </c>
    </row>
    <row r="133" spans="1:9" ht="15">
      <c r="A133" s="252" t="s">
        <v>3742</v>
      </c>
      <c r="B133" s="253">
        <v>131</v>
      </c>
      <c r="C133" s="147" t="s">
        <v>3005</v>
      </c>
      <c r="D133" s="254" t="s">
        <v>3528</v>
      </c>
      <c r="E133" s="254" t="s">
        <v>3529</v>
      </c>
      <c r="F133" s="147" t="s">
        <v>3039</v>
      </c>
      <c r="G133" s="254" t="s">
        <v>3141</v>
      </c>
      <c r="H133" s="254" t="s">
        <v>3111</v>
      </c>
      <c r="I133" s="255" t="s">
        <v>3519</v>
      </c>
    </row>
    <row r="134" spans="1:9" ht="15">
      <c r="A134" s="252" t="s">
        <v>3743</v>
      </c>
      <c r="B134" s="253">
        <v>132</v>
      </c>
      <c r="C134" s="147" t="s">
        <v>2992</v>
      </c>
      <c r="D134" s="254" t="s">
        <v>3531</v>
      </c>
      <c r="E134" s="254" t="s">
        <v>3532</v>
      </c>
      <c r="F134" s="147" t="s">
        <v>3039</v>
      </c>
      <c r="G134" s="254" t="s">
        <v>3195</v>
      </c>
      <c r="H134" s="254" t="s">
        <v>3533</v>
      </c>
      <c r="I134" s="255" t="s">
        <v>3523</v>
      </c>
    </row>
    <row r="135" spans="1:9" ht="15">
      <c r="A135" s="252" t="s">
        <v>3744</v>
      </c>
      <c r="B135" s="253">
        <v>133</v>
      </c>
      <c r="C135" s="147" t="s">
        <v>2993</v>
      </c>
      <c r="D135" s="254" t="s">
        <v>3535</v>
      </c>
      <c r="E135" s="254" t="s">
        <v>3536</v>
      </c>
      <c r="F135" s="147" t="s">
        <v>3045</v>
      </c>
      <c r="G135" s="254" t="s">
        <v>3137</v>
      </c>
      <c r="H135" s="254" t="s">
        <v>3356</v>
      </c>
      <c r="I135" s="255" t="s">
        <v>3527</v>
      </c>
    </row>
    <row r="136" spans="1:9" ht="15">
      <c r="A136" s="252" t="s">
        <v>3745</v>
      </c>
      <c r="B136" s="253">
        <v>134</v>
      </c>
      <c r="C136" s="147" t="s">
        <v>2993</v>
      </c>
      <c r="D136" s="254" t="s">
        <v>3538</v>
      </c>
      <c r="E136" s="254" t="s">
        <v>3539</v>
      </c>
      <c r="F136" s="147" t="s">
        <v>3039</v>
      </c>
      <c r="G136" s="254" t="s">
        <v>3115</v>
      </c>
      <c r="H136" s="254" t="s">
        <v>3540</v>
      </c>
      <c r="I136" s="255" t="s">
        <v>3530</v>
      </c>
    </row>
    <row r="137" spans="1:9" ht="15">
      <c r="A137" s="252" t="s">
        <v>3746</v>
      </c>
      <c r="B137" s="253">
        <v>135</v>
      </c>
      <c r="C137" s="147" t="s">
        <v>2992</v>
      </c>
      <c r="D137" s="254" t="s">
        <v>3542</v>
      </c>
      <c r="E137" s="254" t="s">
        <v>3543</v>
      </c>
      <c r="F137" s="147" t="s">
        <v>3039</v>
      </c>
      <c r="G137" s="254" t="s">
        <v>3195</v>
      </c>
      <c r="H137" s="254" t="s">
        <v>3544</v>
      </c>
      <c r="I137" s="255" t="s">
        <v>3534</v>
      </c>
    </row>
    <row r="138" spans="1:9" ht="15">
      <c r="A138" s="252" t="s">
        <v>3747</v>
      </c>
      <c r="B138" s="253">
        <v>136</v>
      </c>
      <c r="C138" s="147" t="s">
        <v>3003</v>
      </c>
      <c r="D138" s="254" t="s">
        <v>3546</v>
      </c>
      <c r="E138" s="254" t="s">
        <v>3547</v>
      </c>
      <c r="F138" s="147" t="s">
        <v>3045</v>
      </c>
      <c r="G138" s="254" t="s">
        <v>3407</v>
      </c>
      <c r="H138" s="254" t="s">
        <v>3548</v>
      </c>
      <c r="I138" s="255" t="s">
        <v>3537</v>
      </c>
    </row>
    <row r="139" spans="1:9" ht="15">
      <c r="A139" s="252" t="s">
        <v>3748</v>
      </c>
      <c r="B139" s="253">
        <v>137</v>
      </c>
      <c r="C139" s="147" t="s">
        <v>3005</v>
      </c>
      <c r="D139" s="254" t="s">
        <v>3550</v>
      </c>
      <c r="E139" s="254" t="s">
        <v>3749</v>
      </c>
      <c r="F139" s="147" t="s">
        <v>3750</v>
      </c>
      <c r="G139" s="254" t="s">
        <v>3551</v>
      </c>
      <c r="H139" s="254" t="s">
        <v>3111</v>
      </c>
      <c r="I139" s="255" t="s">
        <v>3541</v>
      </c>
    </row>
    <row r="140" spans="1:9" ht="15">
      <c r="A140" s="252" t="s">
        <v>3751</v>
      </c>
      <c r="B140" s="253">
        <v>143</v>
      </c>
      <c r="C140" s="147" t="s">
        <v>3005</v>
      </c>
      <c r="D140" s="254" t="s">
        <v>3573</v>
      </c>
      <c r="E140" s="254" t="s">
        <v>3574</v>
      </c>
      <c r="F140" s="147" t="s">
        <v>3039</v>
      </c>
      <c r="G140" s="254" t="s">
        <v>3560</v>
      </c>
      <c r="H140" s="254" t="s">
        <v>3385</v>
      </c>
      <c r="I140" s="255" t="s">
        <v>3545</v>
      </c>
    </row>
    <row r="141" spans="1:9" ht="15">
      <c r="A141" s="252" t="s">
        <v>3752</v>
      </c>
      <c r="B141" s="253">
        <v>138</v>
      </c>
      <c r="C141" s="147" t="s">
        <v>2993</v>
      </c>
      <c r="D141" s="254" t="s">
        <v>3553</v>
      </c>
      <c r="E141" s="254" t="s">
        <v>3554</v>
      </c>
      <c r="F141" s="147" t="s">
        <v>3039</v>
      </c>
      <c r="G141" s="254" t="s">
        <v>3555</v>
      </c>
      <c r="H141" s="254" t="s">
        <v>3556</v>
      </c>
      <c r="I141" s="255" t="s">
        <v>3549</v>
      </c>
    </row>
    <row r="142" spans="1:9" ht="15">
      <c r="A142" s="252" t="s">
        <v>3753</v>
      </c>
      <c r="B142" s="253">
        <v>139</v>
      </c>
      <c r="C142" s="147" t="s">
        <v>2992</v>
      </c>
      <c r="D142" s="254" t="s">
        <v>3558</v>
      </c>
      <c r="E142" s="254" t="s">
        <v>3559</v>
      </c>
      <c r="F142" s="147" t="s">
        <v>3039</v>
      </c>
      <c r="G142" s="254" t="s">
        <v>3560</v>
      </c>
      <c r="H142" s="254" t="s">
        <v>3479</v>
      </c>
      <c r="I142" s="255" t="s">
        <v>3552</v>
      </c>
    </row>
    <row r="143" spans="1:9" ht="15">
      <c r="A143" s="252" t="s">
        <v>3754</v>
      </c>
      <c r="B143" s="253">
        <v>140</v>
      </c>
      <c r="C143" s="147" t="s">
        <v>2992</v>
      </c>
      <c r="D143" s="254" t="s">
        <v>3562</v>
      </c>
      <c r="E143" s="254" t="s">
        <v>3563</v>
      </c>
      <c r="F143" s="147" t="s">
        <v>3039</v>
      </c>
      <c r="G143" s="254" t="s">
        <v>3560</v>
      </c>
      <c r="H143" s="254" t="s">
        <v>3564</v>
      </c>
      <c r="I143" s="255" t="s">
        <v>3557</v>
      </c>
    </row>
    <row r="144" spans="1:9" ht="15">
      <c r="A144" s="252" t="s">
        <v>3755</v>
      </c>
      <c r="B144" s="253">
        <v>141</v>
      </c>
      <c r="C144" s="147" t="s">
        <v>2993</v>
      </c>
      <c r="D144" s="254" t="s">
        <v>3566</v>
      </c>
      <c r="E144" s="254" t="s">
        <v>3567</v>
      </c>
      <c r="F144" s="147" t="s">
        <v>3039</v>
      </c>
      <c r="G144" s="254" t="s">
        <v>3115</v>
      </c>
      <c r="H144" s="254" t="s">
        <v>3376</v>
      </c>
      <c r="I144" s="255" t="s">
        <v>3561</v>
      </c>
    </row>
    <row r="145" spans="1:9" ht="15">
      <c r="A145" s="252" t="s">
        <v>3756</v>
      </c>
      <c r="B145" s="253">
        <v>142</v>
      </c>
      <c r="C145" s="147" t="s">
        <v>2992</v>
      </c>
      <c r="D145" s="254" t="s">
        <v>3569</v>
      </c>
      <c r="E145" s="254" t="s">
        <v>3570</v>
      </c>
      <c r="F145" s="147" t="s">
        <v>3039</v>
      </c>
      <c r="G145" s="254" t="s">
        <v>3571</v>
      </c>
      <c r="H145" s="254" t="s">
        <v>3572</v>
      </c>
      <c r="I145" s="255" t="s">
        <v>3565</v>
      </c>
    </row>
    <row r="146" spans="1:9" ht="15">
      <c r="A146" s="252" t="s">
        <v>3757</v>
      </c>
      <c r="B146" s="253">
        <v>144</v>
      </c>
      <c r="C146" s="147" t="s">
        <v>2993</v>
      </c>
      <c r="D146" s="254" t="s">
        <v>3575</v>
      </c>
      <c r="E146" s="254" t="s">
        <v>3576</v>
      </c>
      <c r="F146" s="147" t="s">
        <v>3039</v>
      </c>
      <c r="G146" s="254" t="s">
        <v>3075</v>
      </c>
      <c r="H146" s="254" t="s">
        <v>3577</v>
      </c>
      <c r="I146" s="255" t="s">
        <v>3568</v>
      </c>
    </row>
    <row r="147" spans="1:9" ht="15">
      <c r="A147" s="252" t="s">
        <v>3758</v>
      </c>
      <c r="B147" s="253">
        <v>145</v>
      </c>
      <c r="C147" s="147" t="s">
        <v>2956</v>
      </c>
      <c r="D147" s="254" t="s">
        <v>3579</v>
      </c>
      <c r="E147" s="254" t="s">
        <v>3580</v>
      </c>
      <c r="F147" s="147" t="s">
        <v>3039</v>
      </c>
      <c r="G147" s="254" t="s">
        <v>3571</v>
      </c>
      <c r="H147" s="254" t="s">
        <v>3581</v>
      </c>
      <c r="I147" s="255" t="s">
        <v>3578</v>
      </c>
    </row>
    <row r="148" spans="1:9" ht="15">
      <c r="A148" s="252" t="s">
        <v>3759</v>
      </c>
      <c r="B148" s="253">
        <v>146</v>
      </c>
      <c r="C148" s="147" t="s">
        <v>2956</v>
      </c>
      <c r="D148" s="254" t="s">
        <v>3583</v>
      </c>
      <c r="E148" s="254" t="s">
        <v>3584</v>
      </c>
      <c r="F148" s="147" t="s">
        <v>3039</v>
      </c>
      <c r="G148" s="254" t="s">
        <v>3164</v>
      </c>
      <c r="H148" s="254" t="s">
        <v>3585</v>
      </c>
      <c r="I148" s="255" t="s">
        <v>3582</v>
      </c>
    </row>
    <row r="149" spans="1:9" ht="15">
      <c r="A149" s="252" t="s">
        <v>3760</v>
      </c>
      <c r="B149" s="253">
        <v>147</v>
      </c>
      <c r="C149" s="147" t="s">
        <v>2956</v>
      </c>
      <c r="D149" s="254" t="s">
        <v>3587</v>
      </c>
      <c r="E149" s="254" t="s">
        <v>3588</v>
      </c>
      <c r="F149" s="147" t="s">
        <v>3039</v>
      </c>
      <c r="G149" s="254" t="s">
        <v>3571</v>
      </c>
      <c r="H149" s="254" t="s">
        <v>3589</v>
      </c>
      <c r="I149" s="255" t="s">
        <v>3586</v>
      </c>
    </row>
    <row r="150" spans="1:9" ht="15">
      <c r="A150" s="252" t="s">
        <v>3761</v>
      </c>
      <c r="B150" s="253">
        <v>148</v>
      </c>
      <c r="C150" s="147" t="s">
        <v>2956</v>
      </c>
      <c r="D150" s="254" t="s">
        <v>3591</v>
      </c>
      <c r="E150" s="254" t="s">
        <v>3592</v>
      </c>
      <c r="F150" s="147" t="s">
        <v>3039</v>
      </c>
      <c r="G150" s="254" t="s">
        <v>3526</v>
      </c>
      <c r="H150" s="254" t="s">
        <v>3589</v>
      </c>
      <c r="I150" s="255" t="s">
        <v>3590</v>
      </c>
    </row>
    <row r="151" spans="1:9" ht="15">
      <c r="A151" s="252" t="s">
        <v>3762</v>
      </c>
      <c r="B151" s="253">
        <v>149</v>
      </c>
      <c r="C151" s="147" t="s">
        <v>2956</v>
      </c>
      <c r="D151" s="254" t="s">
        <v>3609</v>
      </c>
      <c r="E151" s="254" t="s">
        <v>3610</v>
      </c>
      <c r="F151" s="147" t="s">
        <v>3039</v>
      </c>
      <c r="G151" s="254" t="s">
        <v>3571</v>
      </c>
      <c r="H151" s="254" t="s">
        <v>3581</v>
      </c>
      <c r="I151" s="255" t="s">
        <v>3593</v>
      </c>
    </row>
    <row r="152" spans="1:9" ht="15">
      <c r="A152" s="252" t="s">
        <v>3763</v>
      </c>
      <c r="B152" s="253">
        <v>150</v>
      </c>
      <c r="C152" s="147" t="s">
        <v>2956</v>
      </c>
      <c r="D152" s="254" t="s">
        <v>3594</v>
      </c>
      <c r="E152" s="254" t="s">
        <v>3595</v>
      </c>
      <c r="F152" s="147" t="s">
        <v>3039</v>
      </c>
      <c r="G152" s="254" t="s">
        <v>3571</v>
      </c>
      <c r="H152" s="254" t="s">
        <v>3589</v>
      </c>
      <c r="I152" s="255" t="s">
        <v>3596</v>
      </c>
    </row>
    <row r="153" spans="1:9" ht="15">
      <c r="A153" s="252" t="s">
        <v>3764</v>
      </c>
      <c r="B153" s="253">
        <v>151</v>
      </c>
      <c r="C153" s="147" t="s">
        <v>2956</v>
      </c>
      <c r="D153" s="254" t="s">
        <v>3597</v>
      </c>
      <c r="E153" s="254" t="s">
        <v>3598</v>
      </c>
      <c r="F153" s="147" t="s">
        <v>3039</v>
      </c>
      <c r="G153" s="254" t="s">
        <v>3571</v>
      </c>
      <c r="H153" s="254" t="s">
        <v>3581</v>
      </c>
      <c r="I153" s="255" t="s">
        <v>3599</v>
      </c>
    </row>
    <row r="154" spans="1:9" ht="15">
      <c r="A154" s="252" t="s">
        <v>3765</v>
      </c>
      <c r="B154" s="253">
        <v>152</v>
      </c>
      <c r="C154" s="147" t="s">
        <v>2956</v>
      </c>
      <c r="D154" s="254" t="s">
        <v>3600</v>
      </c>
      <c r="E154" s="254" t="s">
        <v>3601</v>
      </c>
      <c r="F154" s="147" t="s">
        <v>3039</v>
      </c>
      <c r="G154" s="254" t="s">
        <v>3571</v>
      </c>
      <c r="H154" s="254" t="s">
        <v>3589</v>
      </c>
      <c r="I154" s="255" t="s">
        <v>3602</v>
      </c>
    </row>
    <row r="155" spans="1:9" ht="15">
      <c r="A155" s="252" t="s">
        <v>3766</v>
      </c>
      <c r="B155" s="253">
        <v>153</v>
      </c>
      <c r="C155" s="147" t="s">
        <v>2956</v>
      </c>
      <c r="D155" s="254" t="s">
        <v>3603</v>
      </c>
      <c r="E155" s="254" t="s">
        <v>3604</v>
      </c>
      <c r="F155" s="147" t="s">
        <v>3039</v>
      </c>
      <c r="G155" s="254" t="s">
        <v>3526</v>
      </c>
      <c r="H155" s="254" t="s">
        <v>3589</v>
      </c>
      <c r="I155" s="255" t="s">
        <v>3605</v>
      </c>
    </row>
    <row r="156" spans="1:9" ht="15">
      <c r="A156" s="252" t="s">
        <v>3767</v>
      </c>
      <c r="B156" s="253">
        <v>154</v>
      </c>
      <c r="C156" s="147" t="s">
        <v>2956</v>
      </c>
      <c r="D156" s="254" t="s">
        <v>3606</v>
      </c>
      <c r="E156" s="254" t="s">
        <v>3607</v>
      </c>
      <c r="F156" s="147" t="s">
        <v>3039</v>
      </c>
      <c r="G156" s="254" t="s">
        <v>3164</v>
      </c>
      <c r="H156" s="254" t="s">
        <v>3589</v>
      </c>
      <c r="I156" s="255" t="s">
        <v>3608</v>
      </c>
    </row>
    <row r="157" spans="1:9" ht="15">
      <c r="A157" s="282"/>
      <c r="B157" s="283"/>
      <c r="C157" s="284"/>
      <c r="D157" s="282"/>
      <c r="E157" s="282"/>
      <c r="F157" s="282"/>
      <c r="G157" s="282"/>
      <c r="H157" s="282"/>
      <c r="I157" s="282"/>
    </row>
    <row r="158" spans="1:9" ht="15">
      <c r="A158" s="282"/>
      <c r="B158" s="283"/>
      <c r="C158" s="284"/>
      <c r="D158" s="282"/>
      <c r="E158" s="282"/>
      <c r="F158" s="282"/>
      <c r="G158" s="282"/>
      <c r="H158" s="282"/>
      <c r="I158" s="282"/>
    </row>
    <row r="159" spans="1:9" ht="15">
      <c r="A159" s="282"/>
      <c r="B159" s="283"/>
      <c r="C159" s="284"/>
      <c r="D159" s="282"/>
      <c r="E159" s="282"/>
      <c r="F159" s="282"/>
      <c r="G159" s="282"/>
      <c r="H159" s="282"/>
      <c r="I159" s="282"/>
    </row>
    <row r="160" spans="1:9" ht="15">
      <c r="A160" s="282"/>
      <c r="B160" s="283"/>
      <c r="C160" s="284"/>
      <c r="D160" s="282"/>
      <c r="E160" s="282"/>
      <c r="F160" s="282"/>
      <c r="G160" s="282"/>
      <c r="H160" s="282"/>
      <c r="I160" s="282"/>
    </row>
    <row r="161" spans="1:9" ht="15">
      <c r="A161" s="282"/>
      <c r="B161" s="283"/>
      <c r="C161" s="284"/>
      <c r="D161" s="282"/>
      <c r="E161" s="282"/>
      <c r="F161" s="282"/>
      <c r="G161" s="282"/>
      <c r="H161" s="282"/>
      <c r="I161" s="282"/>
    </row>
    <row r="162" spans="1:9" ht="15">
      <c r="A162" s="282"/>
      <c r="B162" s="283"/>
      <c r="C162" s="284"/>
      <c r="D162" s="282"/>
      <c r="E162" s="282"/>
      <c r="F162" s="282"/>
      <c r="G162" s="282"/>
      <c r="H162" s="282"/>
      <c r="I162" s="282"/>
    </row>
    <row r="163" spans="1:9" ht="15">
      <c r="A163" s="282"/>
      <c r="B163" s="283"/>
      <c r="C163" s="284"/>
      <c r="D163" s="282"/>
      <c r="E163" s="282"/>
      <c r="F163" s="282"/>
      <c r="G163" s="282"/>
      <c r="H163" s="282"/>
      <c r="I163" s="282"/>
    </row>
    <row r="164" spans="1:9" ht="15">
      <c r="A164" s="282"/>
      <c r="B164" s="283"/>
      <c r="C164" s="284"/>
      <c r="D164" s="282"/>
      <c r="E164" s="282"/>
      <c r="F164" s="282"/>
      <c r="G164" s="282"/>
      <c r="H164" s="282"/>
      <c r="I164" s="282"/>
    </row>
    <row r="165" spans="1:9" ht="15">
      <c r="A165" s="282"/>
      <c r="B165" s="283"/>
      <c r="C165" s="284"/>
      <c r="D165" s="282"/>
      <c r="E165" s="282"/>
      <c r="F165" s="282"/>
      <c r="G165" s="282"/>
      <c r="H165" s="282"/>
      <c r="I165" s="282"/>
    </row>
    <row r="166" spans="1:9" ht="15">
      <c r="A166" s="282"/>
      <c r="B166" s="283"/>
      <c r="C166" s="284"/>
      <c r="D166" s="282"/>
      <c r="E166" s="282"/>
      <c r="F166" s="282"/>
      <c r="G166" s="282"/>
      <c r="H166" s="282"/>
      <c r="I166" s="282"/>
    </row>
    <row r="167" spans="1:9" ht="15">
      <c r="A167" s="282"/>
      <c r="B167" s="283"/>
      <c r="C167" s="284"/>
      <c r="D167" s="282"/>
      <c r="E167" s="282"/>
      <c r="F167" s="282"/>
      <c r="G167" s="282"/>
      <c r="H167" s="282"/>
      <c r="I167" s="282"/>
    </row>
    <row r="168" spans="1:9" ht="15">
      <c r="A168" s="282"/>
      <c r="B168" s="283"/>
      <c r="C168" s="284"/>
      <c r="D168" s="282"/>
      <c r="E168" s="282"/>
      <c r="F168" s="282"/>
      <c r="G168" s="282"/>
      <c r="H168" s="282"/>
      <c r="I168" s="282"/>
    </row>
    <row r="169" spans="1:9" ht="15">
      <c r="A169" s="282"/>
      <c r="B169" s="283"/>
      <c r="C169" s="284"/>
      <c r="D169" s="282"/>
      <c r="E169" s="282"/>
      <c r="F169" s="282"/>
      <c r="G169" s="282"/>
      <c r="H169" s="282"/>
      <c r="I169" s="282"/>
    </row>
    <row r="170" spans="1:9" ht="15">
      <c r="A170" s="282"/>
      <c r="B170" s="283"/>
      <c r="C170" s="284"/>
      <c r="D170" s="282"/>
      <c r="E170" s="282"/>
      <c r="F170" s="282"/>
      <c r="G170" s="282"/>
      <c r="H170" s="282"/>
      <c r="I170" s="282"/>
    </row>
    <row r="171" spans="1:9" ht="15">
      <c r="A171" s="282"/>
      <c r="B171" s="283"/>
      <c r="C171" s="284"/>
      <c r="D171" s="282"/>
      <c r="E171" s="282"/>
      <c r="F171" s="282"/>
      <c r="G171" s="282"/>
      <c r="H171" s="282"/>
      <c r="I171" s="282"/>
    </row>
    <row r="172" spans="1:9" ht="15">
      <c r="A172" s="131"/>
      <c r="B172" s="129"/>
      <c r="C172" s="130"/>
      <c r="D172" s="131"/>
      <c r="E172" s="131"/>
      <c r="F172" s="131"/>
      <c r="G172" s="131"/>
      <c r="H172" s="131"/>
      <c r="I172" s="131"/>
    </row>
    <row r="173" spans="1:9" ht="15">
      <c r="A173" s="131"/>
      <c r="B173" s="129"/>
      <c r="C173" s="130"/>
      <c r="D173" s="131"/>
      <c r="E173" s="131"/>
      <c r="F173" s="131"/>
      <c r="G173" s="131"/>
      <c r="H173" s="131"/>
      <c r="I173" s="131"/>
    </row>
    <row r="174" spans="1:9" ht="15">
      <c r="A174" s="131"/>
      <c r="B174" s="129"/>
      <c r="C174" s="130"/>
      <c r="D174" s="131"/>
      <c r="E174" s="131"/>
      <c r="F174" s="131"/>
      <c r="G174" s="131"/>
      <c r="H174" s="131"/>
      <c r="I174" s="131"/>
    </row>
    <row r="175" spans="1:9" ht="15">
      <c r="A175" s="131"/>
      <c r="B175" s="129"/>
      <c r="C175" s="130"/>
      <c r="D175" s="131"/>
      <c r="E175" s="131"/>
      <c r="F175" s="131"/>
      <c r="G175" s="131"/>
      <c r="H175" s="131"/>
      <c r="I175" s="131"/>
    </row>
    <row r="176" spans="1:9" ht="15">
      <c r="A176" s="131"/>
      <c r="B176" s="129"/>
      <c r="C176" s="130"/>
      <c r="D176" s="131"/>
      <c r="E176" s="131"/>
      <c r="F176" s="131"/>
      <c r="G176" s="131"/>
      <c r="H176" s="131"/>
      <c r="I176" s="131"/>
    </row>
    <row r="177" spans="1:9" ht="15">
      <c r="A177" s="131"/>
      <c r="B177" s="129"/>
      <c r="C177" s="130"/>
      <c r="D177" s="131"/>
      <c r="E177" s="131"/>
      <c r="F177" s="131"/>
      <c r="G177" s="131"/>
      <c r="H177" s="131"/>
      <c r="I177" s="131"/>
    </row>
    <row r="178" spans="1:9" ht="15">
      <c r="A178" s="131"/>
      <c r="B178" s="129"/>
      <c r="C178" s="130"/>
      <c r="D178" s="131"/>
      <c r="E178" s="131"/>
      <c r="F178" s="131"/>
      <c r="G178" s="131"/>
      <c r="H178" s="131"/>
      <c r="I178" s="131"/>
    </row>
    <row r="179" spans="1:9" ht="15">
      <c r="A179" s="131"/>
      <c r="B179" s="129"/>
      <c r="C179" s="130"/>
      <c r="D179" s="131"/>
      <c r="E179" s="131"/>
      <c r="F179" s="131"/>
      <c r="G179" s="131"/>
      <c r="H179" s="131"/>
      <c r="I179" s="131"/>
    </row>
    <row r="180" spans="1:9" ht="15">
      <c r="A180" s="131"/>
      <c r="B180" s="129"/>
      <c r="C180" s="130"/>
      <c r="D180" s="131"/>
      <c r="E180" s="131"/>
      <c r="F180" s="131"/>
      <c r="G180" s="131"/>
      <c r="H180" s="131"/>
      <c r="I180" s="131"/>
    </row>
    <row r="181" spans="1:9" ht="15">
      <c r="A181" s="131"/>
      <c r="B181" s="129"/>
      <c r="C181" s="130"/>
      <c r="D181" s="131"/>
      <c r="E181" s="131"/>
      <c r="F181" s="131"/>
      <c r="G181" s="131"/>
      <c r="H181" s="131"/>
      <c r="I181" s="131"/>
    </row>
    <row r="182" spans="1:9" ht="15">
      <c r="A182" s="131"/>
      <c r="B182" s="129"/>
      <c r="C182" s="130"/>
      <c r="D182" s="131"/>
      <c r="E182" s="131"/>
      <c r="F182" s="131"/>
      <c r="G182" s="131"/>
      <c r="H182" s="131"/>
      <c r="I182" s="131"/>
    </row>
    <row r="183" spans="1:9" ht="15">
      <c r="A183" s="131"/>
      <c r="B183" s="129"/>
      <c r="C183" s="130"/>
      <c r="D183" s="131"/>
      <c r="E183" s="131"/>
      <c r="F183" s="131"/>
      <c r="G183" s="131"/>
      <c r="H183" s="131"/>
      <c r="I183" s="131"/>
    </row>
    <row r="184" spans="1:9" ht="15">
      <c r="A184" s="131"/>
      <c r="B184" s="129"/>
      <c r="C184" s="130"/>
      <c r="D184" s="131"/>
      <c r="E184" s="131"/>
      <c r="F184" s="131"/>
      <c r="G184" s="131"/>
      <c r="H184" s="131"/>
      <c r="I184" s="131"/>
    </row>
    <row r="185" spans="1:9" ht="15">
      <c r="A185" s="131"/>
      <c r="B185" s="129"/>
      <c r="C185" s="130"/>
      <c r="D185" s="131"/>
      <c r="E185" s="131"/>
      <c r="F185" s="131"/>
      <c r="G185" s="131"/>
      <c r="H185" s="131"/>
      <c r="I185" s="131"/>
    </row>
    <row r="186" spans="1:9" ht="15">
      <c r="A186" s="131"/>
      <c r="B186" s="129"/>
      <c r="C186" s="130"/>
      <c r="D186" s="131"/>
      <c r="E186" s="131"/>
      <c r="F186" s="131"/>
      <c r="G186" s="131"/>
      <c r="H186" s="131"/>
      <c r="I186" s="131"/>
    </row>
    <row r="187" spans="1:9" ht="15">
      <c r="A187" s="131"/>
      <c r="B187" s="129"/>
      <c r="C187" s="130"/>
      <c r="D187" s="131"/>
      <c r="E187" s="131"/>
      <c r="F187" s="131"/>
      <c r="G187" s="131"/>
      <c r="H187" s="131"/>
      <c r="I187" s="131"/>
    </row>
    <row r="188" spans="1:9" ht="15">
      <c r="A188" s="131"/>
      <c r="B188" s="129"/>
      <c r="C188" s="130"/>
      <c r="D188" s="131"/>
      <c r="E188" s="131"/>
      <c r="F188" s="131"/>
      <c r="G188" s="131"/>
      <c r="H188" s="131"/>
      <c r="I188" s="131"/>
    </row>
    <row r="189" spans="1:9" ht="15">
      <c r="A189" s="131"/>
      <c r="B189" s="129"/>
      <c r="C189" s="130"/>
      <c r="D189" s="131"/>
      <c r="E189" s="131"/>
      <c r="F189" s="131"/>
      <c r="G189" s="131"/>
      <c r="H189" s="131"/>
      <c r="I189" s="131"/>
    </row>
    <row r="190" spans="1:9" ht="15">
      <c r="A190" s="131"/>
      <c r="B190" s="129"/>
      <c r="C190" s="130"/>
      <c r="D190" s="131"/>
      <c r="E190" s="131"/>
      <c r="F190" s="131"/>
      <c r="G190" s="131"/>
      <c r="H190" s="131"/>
      <c r="I190" s="131"/>
    </row>
    <row r="191" spans="1:9" ht="15">
      <c r="A191" s="131"/>
      <c r="B191" s="129"/>
      <c r="C191" s="130"/>
      <c r="D191" s="131"/>
      <c r="E191" s="131"/>
      <c r="F191" s="131"/>
      <c r="G191" s="131"/>
      <c r="H191" s="131"/>
      <c r="I191" s="131"/>
    </row>
    <row r="192" spans="1:9" ht="15">
      <c r="A192" s="131"/>
      <c r="B192" s="129"/>
      <c r="C192" s="130"/>
      <c r="D192" s="131"/>
      <c r="E192" s="131"/>
      <c r="F192" s="131"/>
      <c r="G192" s="131"/>
      <c r="H192" s="131"/>
      <c r="I192" s="131"/>
    </row>
    <row r="193" spans="1:9" ht="15">
      <c r="A193" s="131"/>
      <c r="B193" s="129"/>
      <c r="C193" s="130"/>
      <c r="D193" s="131"/>
      <c r="E193" s="131"/>
      <c r="F193" s="131"/>
      <c r="G193" s="131"/>
      <c r="H193" s="131"/>
      <c r="I193" s="131"/>
    </row>
    <row r="194" spans="1:9" ht="15">
      <c r="A194" s="131"/>
      <c r="B194" s="129"/>
      <c r="C194" s="130"/>
      <c r="D194" s="131"/>
      <c r="E194" s="131"/>
      <c r="F194" s="131"/>
      <c r="G194" s="131"/>
      <c r="H194" s="131"/>
      <c r="I194" s="131"/>
    </row>
    <row r="195" spans="1:9" ht="15">
      <c r="A195" s="131"/>
      <c r="B195" s="129"/>
      <c r="C195" s="130"/>
      <c r="D195" s="131"/>
      <c r="E195" s="131"/>
      <c r="F195" s="131"/>
      <c r="G195" s="131"/>
      <c r="H195" s="131"/>
      <c r="I195" s="131"/>
    </row>
    <row r="196" spans="1:9" ht="15">
      <c r="A196" s="131"/>
      <c r="B196" s="129"/>
      <c r="C196" s="130"/>
      <c r="D196" s="131"/>
      <c r="E196" s="131"/>
      <c r="F196" s="131"/>
      <c r="G196" s="131"/>
      <c r="H196" s="131"/>
      <c r="I196" s="131"/>
    </row>
    <row r="197" spans="1:9" ht="15">
      <c r="A197" s="131"/>
      <c r="B197" s="129"/>
      <c r="C197" s="130"/>
      <c r="D197" s="131"/>
      <c r="E197" s="131"/>
      <c r="F197" s="131"/>
      <c r="G197" s="131"/>
      <c r="H197" s="131"/>
      <c r="I197" s="131"/>
    </row>
    <row r="198" spans="1:9" ht="15">
      <c r="A198" s="131"/>
      <c r="B198" s="129"/>
      <c r="C198" s="130"/>
      <c r="D198" s="131"/>
      <c r="E198" s="131"/>
      <c r="F198" s="131"/>
      <c r="G198" s="131"/>
      <c r="H198" s="131"/>
      <c r="I198" s="131"/>
    </row>
    <row r="199" spans="1:9" ht="15">
      <c r="A199" s="131"/>
      <c r="B199" s="129"/>
      <c r="C199" s="130"/>
      <c r="D199" s="131"/>
      <c r="E199" s="131"/>
      <c r="F199" s="131"/>
      <c r="G199" s="131"/>
      <c r="H199" s="131"/>
      <c r="I199" s="131"/>
    </row>
    <row r="200" spans="1:9" ht="15">
      <c r="A200" s="131"/>
      <c r="B200" s="129"/>
      <c r="C200" s="130"/>
      <c r="D200" s="131"/>
      <c r="E200" s="131"/>
      <c r="F200" s="131"/>
      <c r="G200" s="131"/>
      <c r="H200" s="131"/>
      <c r="I200" s="131"/>
    </row>
    <row r="201" spans="1:9" ht="15">
      <c r="A201" s="131"/>
      <c r="B201" s="129"/>
      <c r="C201" s="130"/>
      <c r="D201" s="131"/>
      <c r="E201" s="131"/>
      <c r="F201" s="131"/>
      <c r="G201" s="131"/>
      <c r="H201" s="131"/>
      <c r="I201" s="131"/>
    </row>
    <row r="202" spans="1:9" ht="15">
      <c r="A202" s="131"/>
      <c r="B202" s="129"/>
      <c r="C202" s="130"/>
      <c r="D202" s="131"/>
      <c r="E202" s="131"/>
      <c r="F202" s="131"/>
      <c r="G202" s="131"/>
      <c r="H202" s="131"/>
      <c r="I202" s="131"/>
    </row>
    <row r="203" spans="1:9" ht="15">
      <c r="A203" s="131"/>
      <c r="B203" s="129"/>
      <c r="C203" s="130"/>
      <c r="D203" s="131"/>
      <c r="E203" s="131"/>
      <c r="F203" s="131"/>
      <c r="G203" s="131"/>
      <c r="H203" s="131"/>
      <c r="I203" s="131"/>
    </row>
    <row r="204" spans="1:9" ht="15">
      <c r="A204" s="131"/>
      <c r="B204" s="129"/>
      <c r="C204" s="130"/>
      <c r="D204" s="131"/>
      <c r="E204" s="131"/>
      <c r="F204" s="131"/>
      <c r="G204" s="131"/>
      <c r="H204" s="131"/>
      <c r="I204" s="131"/>
    </row>
    <row r="205" spans="1:9" ht="15">
      <c r="A205" s="131"/>
      <c r="B205" s="129"/>
      <c r="C205" s="130"/>
      <c r="D205" s="131"/>
      <c r="E205" s="131"/>
      <c r="F205" s="131"/>
      <c r="G205" s="131"/>
      <c r="H205" s="131"/>
      <c r="I205" s="131"/>
    </row>
    <row r="206" spans="1:9" ht="15">
      <c r="A206" s="131"/>
      <c r="B206" s="129"/>
      <c r="C206" s="130"/>
      <c r="D206" s="131"/>
      <c r="E206" s="131"/>
      <c r="F206" s="131"/>
      <c r="G206" s="131"/>
      <c r="H206" s="131"/>
      <c r="I206" s="131"/>
    </row>
    <row r="207" spans="1:9" ht="15">
      <c r="A207" s="131"/>
      <c r="B207" s="129"/>
      <c r="C207" s="130"/>
      <c r="D207" s="131"/>
      <c r="E207" s="131"/>
      <c r="F207" s="131"/>
      <c r="G207" s="131"/>
      <c r="H207" s="131"/>
      <c r="I207" s="131"/>
    </row>
    <row r="208" spans="1:9" ht="15">
      <c r="A208" s="131"/>
      <c r="B208" s="129"/>
      <c r="C208" s="130"/>
      <c r="D208" s="131"/>
      <c r="E208" s="131"/>
      <c r="F208" s="131"/>
      <c r="G208" s="131"/>
      <c r="H208" s="131"/>
      <c r="I208" s="131"/>
    </row>
    <row r="209" spans="1:9" ht="15">
      <c r="A209" s="131"/>
      <c r="B209" s="129"/>
      <c r="C209" s="130"/>
      <c r="D209" s="131"/>
      <c r="E209" s="131"/>
      <c r="F209" s="131"/>
      <c r="G209" s="131"/>
      <c r="H209" s="131"/>
      <c r="I209" s="131"/>
    </row>
    <row r="210" spans="1:9" ht="15">
      <c r="A210" s="131"/>
      <c r="B210" s="129"/>
      <c r="C210" s="130"/>
      <c r="D210" s="131"/>
      <c r="E210" s="131"/>
      <c r="F210" s="131"/>
      <c r="G210" s="131"/>
      <c r="H210" s="131"/>
      <c r="I210" s="131"/>
    </row>
    <row r="211" spans="1:9" ht="15">
      <c r="A211" s="131"/>
      <c r="B211" s="129"/>
      <c r="C211" s="130"/>
      <c r="D211" s="131"/>
      <c r="E211" s="131"/>
      <c r="F211" s="131"/>
      <c r="G211" s="131"/>
      <c r="H211" s="131"/>
      <c r="I211" s="131"/>
    </row>
    <row r="212" spans="1:9" ht="15">
      <c r="A212" s="131"/>
      <c r="B212" s="129"/>
      <c r="C212" s="130"/>
      <c r="D212" s="131"/>
      <c r="E212" s="131"/>
      <c r="F212" s="131"/>
      <c r="G212" s="131"/>
      <c r="H212" s="131"/>
      <c r="I212" s="131"/>
    </row>
    <row r="213" spans="1:9" ht="15">
      <c r="A213" s="131"/>
      <c r="B213" s="129"/>
      <c r="C213" s="130"/>
      <c r="D213" s="131"/>
      <c r="E213" s="131"/>
      <c r="F213" s="131"/>
      <c r="G213" s="131"/>
      <c r="H213" s="131"/>
      <c r="I213" s="131"/>
    </row>
    <row r="214" spans="1:9" ht="15">
      <c r="A214" s="131"/>
      <c r="B214" s="129"/>
      <c r="C214" s="130"/>
      <c r="D214" s="131"/>
      <c r="E214" s="131"/>
      <c r="F214" s="131"/>
      <c r="G214" s="131"/>
      <c r="H214" s="131"/>
      <c r="I214" s="131"/>
    </row>
    <row r="215" spans="1:9" ht="15">
      <c r="A215" s="131"/>
      <c r="B215" s="129"/>
      <c r="C215" s="130"/>
      <c r="D215" s="131"/>
      <c r="E215" s="131"/>
      <c r="F215" s="131"/>
      <c r="G215" s="131"/>
      <c r="H215" s="131"/>
      <c r="I215" s="131"/>
    </row>
    <row r="216" spans="1:9" ht="15">
      <c r="A216" s="131"/>
      <c r="B216" s="129"/>
      <c r="C216" s="130"/>
      <c r="D216" s="131"/>
      <c r="E216" s="131"/>
      <c r="F216" s="131"/>
      <c r="G216" s="131"/>
      <c r="H216" s="131"/>
      <c r="I216" s="131"/>
    </row>
    <row r="217" spans="1:9" ht="15">
      <c r="A217" s="131"/>
      <c r="B217" s="129"/>
      <c r="C217" s="130"/>
      <c r="D217" s="131"/>
      <c r="E217" s="131"/>
      <c r="F217" s="131"/>
      <c r="G217" s="131"/>
      <c r="H217" s="131"/>
      <c r="I217" s="131"/>
    </row>
    <row r="218" spans="1:9" ht="15">
      <c r="A218" s="131"/>
      <c r="B218" s="129"/>
      <c r="C218" s="130"/>
      <c r="D218" s="131"/>
      <c r="E218" s="131"/>
      <c r="F218" s="131"/>
      <c r="G218" s="131"/>
      <c r="H218" s="131"/>
      <c r="I218" s="131"/>
    </row>
    <row r="219" spans="1:9" ht="15">
      <c r="A219" s="131"/>
      <c r="B219" s="129"/>
      <c r="C219" s="130"/>
      <c r="D219" s="131"/>
      <c r="E219" s="131"/>
      <c r="F219" s="131"/>
      <c r="G219" s="131"/>
      <c r="H219" s="131"/>
      <c r="I219" s="131"/>
    </row>
    <row r="220" spans="1:9" ht="15">
      <c r="A220" s="131"/>
      <c r="B220" s="129"/>
      <c r="C220" s="130"/>
      <c r="D220" s="131"/>
      <c r="E220" s="131"/>
      <c r="F220" s="131"/>
      <c r="G220" s="131"/>
      <c r="H220" s="131"/>
      <c r="I220" s="131"/>
    </row>
    <row r="221" spans="1:9" ht="15">
      <c r="A221" s="131"/>
      <c r="B221" s="129"/>
      <c r="C221" s="130"/>
      <c r="D221" s="131"/>
      <c r="E221" s="131"/>
      <c r="F221" s="131"/>
      <c r="G221" s="131"/>
      <c r="H221" s="131"/>
      <c r="I221" s="131"/>
    </row>
    <row r="222" spans="1:9" ht="15">
      <c r="A222" s="131"/>
      <c r="B222" s="129"/>
      <c r="C222" s="130"/>
      <c r="D222" s="131"/>
      <c r="E222" s="131"/>
      <c r="F222" s="131"/>
      <c r="G222" s="131"/>
      <c r="H222" s="131"/>
      <c r="I222" s="131"/>
    </row>
    <row r="223" spans="1:9" ht="15">
      <c r="A223" s="131"/>
      <c r="B223" s="129"/>
      <c r="C223" s="130"/>
      <c r="D223" s="131"/>
      <c r="E223" s="131"/>
      <c r="F223" s="131"/>
      <c r="G223" s="131"/>
      <c r="H223" s="131"/>
      <c r="I223" s="131"/>
    </row>
    <row r="224" spans="1:9" ht="15">
      <c r="A224" s="131"/>
      <c r="B224" s="129"/>
      <c r="C224" s="130"/>
      <c r="D224" s="131"/>
      <c r="E224" s="131"/>
      <c r="F224" s="131"/>
      <c r="G224" s="131"/>
      <c r="H224" s="131"/>
      <c r="I224" s="131"/>
    </row>
    <row r="225" spans="1:9" ht="15">
      <c r="A225" s="131"/>
      <c r="B225" s="129"/>
      <c r="C225" s="130"/>
      <c r="D225" s="131"/>
      <c r="E225" s="131"/>
      <c r="F225" s="131"/>
      <c r="G225" s="131"/>
      <c r="H225" s="131"/>
      <c r="I225" s="131"/>
    </row>
    <row r="226" spans="1:9" ht="15">
      <c r="A226" s="131"/>
      <c r="B226" s="129"/>
      <c r="C226" s="130"/>
      <c r="D226" s="131"/>
      <c r="E226" s="131"/>
      <c r="F226" s="131"/>
      <c r="G226" s="131"/>
      <c r="H226" s="131"/>
      <c r="I226" s="131"/>
    </row>
    <row r="227" spans="1:9" ht="15">
      <c r="A227" s="131"/>
      <c r="B227" s="129"/>
      <c r="C227" s="130"/>
      <c r="D227" s="131"/>
      <c r="E227" s="131"/>
      <c r="F227" s="131"/>
      <c r="G227" s="131"/>
      <c r="H227" s="131"/>
      <c r="I227" s="131"/>
    </row>
    <row r="228" spans="1:9" ht="15">
      <c r="A228" s="131"/>
      <c r="B228" s="129"/>
      <c r="C228" s="130"/>
      <c r="D228" s="131"/>
      <c r="E228" s="131"/>
      <c r="F228" s="131"/>
      <c r="G228" s="131"/>
      <c r="H228" s="131"/>
      <c r="I228" s="131"/>
    </row>
    <row r="229" spans="1:9" ht="15">
      <c r="A229" s="131"/>
      <c r="B229" s="129"/>
      <c r="C229" s="130"/>
      <c r="D229" s="131"/>
      <c r="E229" s="131"/>
      <c r="F229" s="131"/>
      <c r="G229" s="131"/>
      <c r="H229" s="131"/>
      <c r="I229" s="131"/>
    </row>
    <row r="230" spans="1:9" ht="15">
      <c r="A230" s="131"/>
      <c r="B230" s="129"/>
      <c r="C230" s="130"/>
      <c r="D230" s="131"/>
      <c r="E230" s="131"/>
      <c r="F230" s="131"/>
      <c r="G230" s="131"/>
      <c r="H230" s="131"/>
      <c r="I230" s="131"/>
    </row>
    <row r="231" spans="1:9" ht="15">
      <c r="A231" s="131"/>
      <c r="B231" s="129"/>
      <c r="C231" s="130"/>
      <c r="D231" s="131"/>
      <c r="E231" s="131"/>
      <c r="F231" s="131"/>
      <c r="G231" s="131"/>
      <c r="H231" s="131"/>
      <c r="I231" s="131"/>
    </row>
    <row r="232" spans="1:9" ht="15">
      <c r="A232" s="131"/>
      <c r="B232" s="129"/>
      <c r="C232" s="130"/>
      <c r="D232" s="131"/>
      <c r="E232" s="131"/>
      <c r="F232" s="131"/>
      <c r="G232" s="131"/>
      <c r="H232" s="131"/>
      <c r="I232" s="131"/>
    </row>
    <row r="233" spans="1:9" ht="15">
      <c r="A233" s="131"/>
      <c r="B233" s="129"/>
      <c r="C233" s="130"/>
      <c r="D233" s="131"/>
      <c r="E233" s="131"/>
      <c r="F233" s="131"/>
      <c r="G233" s="131"/>
      <c r="H233" s="131"/>
      <c r="I233" s="131"/>
    </row>
    <row r="234" spans="1:9" ht="15">
      <c r="A234" s="131"/>
      <c r="B234" s="129"/>
      <c r="C234" s="130"/>
      <c r="D234" s="131"/>
      <c r="E234" s="131"/>
      <c r="F234" s="131"/>
      <c r="G234" s="131"/>
      <c r="H234" s="131"/>
      <c r="I234" s="131"/>
    </row>
    <row r="235" spans="1:9" ht="15">
      <c r="A235" s="131"/>
      <c r="B235" s="129"/>
      <c r="C235" s="130"/>
      <c r="D235" s="131"/>
      <c r="E235" s="131"/>
      <c r="F235" s="131"/>
      <c r="G235" s="131"/>
      <c r="H235" s="131"/>
      <c r="I235" s="131"/>
    </row>
    <row r="236" spans="1:9" ht="15">
      <c r="A236" s="131"/>
      <c r="B236" s="129"/>
      <c r="C236" s="130"/>
      <c r="D236" s="131"/>
      <c r="E236" s="131"/>
      <c r="F236" s="131"/>
      <c r="G236" s="131"/>
      <c r="H236" s="131"/>
      <c r="I236" s="131"/>
    </row>
    <row r="237" spans="1:9" ht="15">
      <c r="A237" s="131"/>
      <c r="B237" s="129"/>
      <c r="C237" s="130"/>
      <c r="D237" s="131"/>
      <c r="E237" s="131"/>
      <c r="F237" s="131"/>
      <c r="G237" s="131"/>
      <c r="H237" s="131"/>
      <c r="I237" s="131"/>
    </row>
    <row r="238" spans="1:9" ht="15">
      <c r="A238" s="131"/>
      <c r="B238" s="129"/>
      <c r="C238" s="130"/>
      <c r="D238" s="131"/>
      <c r="E238" s="131"/>
      <c r="F238" s="131"/>
      <c r="G238" s="131"/>
      <c r="H238" s="131"/>
      <c r="I238" s="131"/>
    </row>
    <row r="239" spans="1:9" ht="15">
      <c r="A239" s="131"/>
      <c r="B239" s="129"/>
      <c r="C239" s="130"/>
      <c r="D239" s="131"/>
      <c r="E239" s="131"/>
      <c r="F239" s="131"/>
      <c r="G239" s="131"/>
      <c r="H239" s="131"/>
      <c r="I239" s="131"/>
    </row>
    <row r="240" spans="1:9" ht="15">
      <c r="A240" s="131"/>
      <c r="B240" s="129"/>
      <c r="C240" s="130"/>
      <c r="D240" s="131"/>
      <c r="E240" s="131"/>
      <c r="F240" s="131"/>
      <c r="G240" s="131"/>
      <c r="H240" s="131"/>
      <c r="I240" s="131"/>
    </row>
    <row r="241" spans="1:9" ht="15">
      <c r="A241" s="131"/>
      <c r="B241" s="129"/>
      <c r="C241" s="130"/>
      <c r="D241" s="131"/>
      <c r="E241" s="131"/>
      <c r="F241" s="131"/>
      <c r="G241" s="131"/>
      <c r="H241" s="131"/>
      <c r="I241" s="131"/>
    </row>
    <row r="242" spans="1:9" ht="15">
      <c r="A242" s="131"/>
      <c r="B242" s="129"/>
      <c r="C242" s="130"/>
      <c r="D242" s="131"/>
      <c r="E242" s="131"/>
      <c r="F242" s="131"/>
      <c r="G242" s="131"/>
      <c r="H242" s="131"/>
      <c r="I242" s="131"/>
    </row>
    <row r="243" spans="1:9" ht="15">
      <c r="A243" s="131"/>
      <c r="B243" s="129"/>
      <c r="C243" s="130"/>
      <c r="D243" s="131"/>
      <c r="E243" s="131"/>
      <c r="F243" s="131"/>
      <c r="G243" s="131"/>
      <c r="H243" s="131"/>
      <c r="I243" s="131"/>
    </row>
    <row r="244" spans="1:9" ht="15">
      <c r="A244" s="131"/>
      <c r="B244" s="129"/>
      <c r="C244" s="130"/>
      <c r="D244" s="131"/>
      <c r="E244" s="131"/>
      <c r="F244" s="131"/>
      <c r="G244" s="131"/>
      <c r="H244" s="131"/>
      <c r="I244" s="131"/>
    </row>
    <row r="245" spans="1:9" ht="15">
      <c r="A245" s="131"/>
      <c r="B245" s="129"/>
      <c r="C245" s="130"/>
      <c r="D245" s="131"/>
      <c r="E245" s="131"/>
      <c r="F245" s="131"/>
      <c r="G245" s="131"/>
      <c r="H245" s="131"/>
      <c r="I245" s="131"/>
    </row>
    <row r="246" spans="1:9" ht="15">
      <c r="A246" s="131"/>
      <c r="B246" s="129"/>
      <c r="C246" s="130"/>
      <c r="D246" s="131"/>
      <c r="E246" s="131"/>
      <c r="F246" s="131"/>
      <c r="G246" s="131"/>
      <c r="H246" s="131"/>
      <c r="I246" s="131"/>
    </row>
    <row r="247" spans="1:9" ht="15">
      <c r="A247" s="131"/>
      <c r="B247" s="129"/>
      <c r="C247" s="130"/>
      <c r="D247" s="131"/>
      <c r="E247" s="131"/>
      <c r="F247" s="131"/>
      <c r="G247" s="131"/>
      <c r="H247" s="131"/>
      <c r="I247" s="131"/>
    </row>
    <row r="248" spans="1:9" ht="15">
      <c r="A248" s="131"/>
      <c r="B248" s="129"/>
      <c r="C248" s="130"/>
      <c r="D248" s="131"/>
      <c r="E248" s="131"/>
      <c r="F248" s="131"/>
      <c r="G248" s="131"/>
      <c r="H248" s="131"/>
      <c r="I248" s="131"/>
    </row>
    <row r="249" spans="1:9" ht="15">
      <c r="A249" s="131"/>
      <c r="B249" s="129"/>
      <c r="C249" s="130"/>
      <c r="D249" s="131"/>
      <c r="E249" s="131"/>
      <c r="F249" s="131"/>
      <c r="G249" s="131"/>
      <c r="H249" s="131"/>
      <c r="I249" s="131"/>
    </row>
    <row r="250" spans="1:9" ht="15">
      <c r="A250" s="131"/>
      <c r="B250" s="129"/>
      <c r="C250" s="130"/>
      <c r="D250" s="131"/>
      <c r="E250" s="131"/>
      <c r="F250" s="131"/>
      <c r="G250" s="131"/>
      <c r="H250" s="131"/>
      <c r="I250" s="131"/>
    </row>
    <row r="251" spans="1:9" ht="15">
      <c r="A251" s="131"/>
      <c r="B251" s="129"/>
      <c r="C251" s="130"/>
      <c r="D251" s="131"/>
      <c r="E251" s="131"/>
      <c r="F251" s="131"/>
      <c r="G251" s="131"/>
      <c r="H251" s="131"/>
      <c r="I251" s="131"/>
    </row>
    <row r="252" spans="1:9" ht="15">
      <c r="A252" s="131"/>
      <c r="B252" s="129"/>
      <c r="C252" s="130"/>
      <c r="D252" s="131"/>
      <c r="E252" s="131"/>
      <c r="F252" s="131"/>
      <c r="G252" s="131"/>
      <c r="H252" s="131"/>
      <c r="I252" s="131"/>
    </row>
    <row r="253" spans="1:9" ht="15">
      <c r="A253" s="131"/>
      <c r="B253" s="129"/>
      <c r="C253" s="130"/>
      <c r="D253" s="131"/>
      <c r="E253" s="131"/>
      <c r="F253" s="131"/>
      <c r="G253" s="131"/>
      <c r="H253" s="131"/>
      <c r="I253" s="131"/>
    </row>
    <row r="254" spans="1:9" ht="15">
      <c r="A254" s="131"/>
      <c r="B254" s="129"/>
      <c r="C254" s="130"/>
      <c r="D254" s="131"/>
      <c r="E254" s="131"/>
      <c r="F254" s="131"/>
      <c r="G254" s="131"/>
      <c r="H254" s="131"/>
      <c r="I254" s="131"/>
    </row>
    <row r="255" spans="1:9" ht="15">
      <c r="A255" s="131"/>
      <c r="B255" s="129"/>
      <c r="C255" s="130"/>
      <c r="D255" s="131"/>
      <c r="E255" s="131"/>
      <c r="F255" s="131"/>
      <c r="G255" s="131"/>
      <c r="H255" s="131"/>
      <c r="I255" s="131"/>
    </row>
    <row r="256" spans="1:9" ht="15">
      <c r="A256" s="131"/>
      <c r="B256" s="129"/>
      <c r="C256" s="130"/>
      <c r="D256" s="131"/>
      <c r="E256" s="131"/>
      <c r="F256" s="131"/>
      <c r="G256" s="131"/>
      <c r="H256" s="131"/>
      <c r="I256" s="131"/>
    </row>
    <row r="257" spans="1:9" ht="15">
      <c r="A257" s="131"/>
      <c r="B257" s="129"/>
      <c r="C257" s="130"/>
      <c r="D257" s="131"/>
      <c r="E257" s="131"/>
      <c r="F257" s="131"/>
      <c r="G257" s="131"/>
      <c r="H257" s="131"/>
      <c r="I257" s="131"/>
    </row>
    <row r="258" spans="1:9" ht="15">
      <c r="A258" s="131"/>
      <c r="B258" s="129"/>
      <c r="C258" s="130"/>
      <c r="D258" s="131"/>
      <c r="E258" s="131"/>
      <c r="F258" s="131"/>
      <c r="G258" s="131"/>
      <c r="H258" s="131"/>
      <c r="I258" s="131"/>
    </row>
  </sheetData>
  <autoFilter ref="A9:I156"/>
  <printOptions horizontalCentered="1"/>
  <pageMargins left="0" right="0" top="0.1968503937007874" bottom="0.3937007874015748" header="0" footer="0"/>
  <pageSetup fitToHeight="4" fitToWidth="1" horizontalDpi="360" verticalDpi="36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8" sqref="C8"/>
    </sheetView>
  </sheetViews>
  <sheetFormatPr defaultColWidth="9.140625" defaultRowHeight="12.75"/>
  <cols>
    <col min="1" max="1" width="12.00390625" style="0" bestFit="1" customWidth="1"/>
    <col min="2" max="2" width="10.00390625" style="0" customWidth="1"/>
    <col min="3" max="3" width="16.7109375" style="0" customWidth="1"/>
    <col min="4" max="4" width="0.71875" style="0" customWidth="1"/>
    <col min="5" max="5" width="12.00390625" style="0" customWidth="1"/>
    <col min="6" max="6" width="10.00390625" style="0" customWidth="1"/>
    <col min="7" max="7" width="12.421875" style="0" customWidth="1"/>
  </cols>
  <sheetData>
    <row r="1" spans="1:7" ht="15">
      <c r="A1" s="84"/>
      <c r="B1" s="84"/>
      <c r="C1" s="84"/>
      <c r="D1" s="85" t="str">
        <f>Startlist!$F1</f>
        <v> </v>
      </c>
      <c r="E1" s="84"/>
      <c r="F1" s="84"/>
      <c r="G1" s="84"/>
    </row>
    <row r="2" spans="1:7" ht="12.75" customHeight="1">
      <c r="A2" s="84"/>
      <c r="B2" s="307" t="str">
        <f>Startlist!$F4</f>
        <v>SILVESTON 47. Saaremaa Ralli 2014</v>
      </c>
      <c r="C2" s="307"/>
      <c r="D2" s="307"/>
      <c r="E2" s="307"/>
      <c r="F2" s="307"/>
      <c r="G2" s="84"/>
    </row>
    <row r="3" spans="1:7" ht="15" customHeight="1">
      <c r="A3" s="84"/>
      <c r="B3" s="308" t="str">
        <f>Startlist!$F5</f>
        <v>10-11 October 2014</v>
      </c>
      <c r="C3" s="308"/>
      <c r="D3" s="308"/>
      <c r="E3" s="308"/>
      <c r="F3" s="308"/>
      <c r="G3" s="84"/>
    </row>
    <row r="4" spans="1:7" ht="15" customHeight="1">
      <c r="A4" s="84"/>
      <c r="B4" s="308" t="str">
        <f>Startlist!$F6</f>
        <v>Saaremaa</v>
      </c>
      <c r="C4" s="308"/>
      <c r="D4" s="308"/>
      <c r="E4" s="308"/>
      <c r="F4" s="308"/>
      <c r="G4" s="84"/>
    </row>
    <row r="5" spans="1:7" ht="12.75">
      <c r="A5" s="84"/>
      <c r="B5" s="84"/>
      <c r="C5" s="84"/>
      <c r="D5" s="84"/>
      <c r="E5" s="84"/>
      <c r="F5" s="84"/>
      <c r="G5" s="84"/>
    </row>
    <row r="6" spans="1:7" ht="12.75">
      <c r="A6" s="84"/>
      <c r="B6" s="84"/>
      <c r="C6" s="84"/>
      <c r="D6" s="84"/>
      <c r="E6" s="84"/>
      <c r="F6" s="96"/>
      <c r="G6" s="96"/>
    </row>
    <row r="7" spans="1:7" ht="12.75">
      <c r="A7" s="84"/>
      <c r="B7" s="84"/>
      <c r="C7" s="316" t="s">
        <v>2990</v>
      </c>
      <c r="D7" s="317"/>
      <c r="E7" s="58" t="s">
        <v>2999</v>
      </c>
      <c r="F7" s="96"/>
      <c r="G7" s="96"/>
    </row>
    <row r="8" spans="1:7" ht="18.75" customHeight="1">
      <c r="A8" s="84"/>
      <c r="B8" s="84"/>
      <c r="C8" s="257" t="s">
        <v>3002</v>
      </c>
      <c r="D8" s="258"/>
      <c r="E8" s="259">
        <v>2</v>
      </c>
      <c r="F8" s="96"/>
      <c r="G8" s="102"/>
    </row>
    <row r="9" spans="1:7" ht="18.75" customHeight="1">
      <c r="A9" s="84"/>
      <c r="B9" s="84"/>
      <c r="C9" s="257" t="s">
        <v>3001</v>
      </c>
      <c r="D9" s="258"/>
      <c r="E9" s="259">
        <v>13</v>
      </c>
      <c r="F9" s="92"/>
      <c r="G9" s="103"/>
    </row>
    <row r="10" spans="1:7" ht="18.75" customHeight="1">
      <c r="A10" s="84"/>
      <c r="B10" s="84"/>
      <c r="C10" s="257" t="s">
        <v>2952</v>
      </c>
      <c r="D10" s="258"/>
      <c r="E10" s="259">
        <v>7</v>
      </c>
      <c r="F10" s="92"/>
      <c r="G10" s="103"/>
    </row>
    <row r="11" spans="1:7" ht="18.75" customHeight="1">
      <c r="A11" s="84"/>
      <c r="B11" s="84"/>
      <c r="C11" s="257" t="s">
        <v>3004</v>
      </c>
      <c r="D11" s="258"/>
      <c r="E11" s="259">
        <v>15</v>
      </c>
      <c r="F11" s="92"/>
      <c r="G11" s="92"/>
    </row>
    <row r="12" spans="1:7" ht="18.75" customHeight="1">
      <c r="A12" s="84"/>
      <c r="B12" s="84"/>
      <c r="C12" s="257" t="s">
        <v>3003</v>
      </c>
      <c r="D12" s="258"/>
      <c r="E12" s="259">
        <v>13</v>
      </c>
      <c r="F12" s="96"/>
      <c r="G12" s="84"/>
    </row>
    <row r="13" spans="1:7" ht="18.75" customHeight="1">
      <c r="A13" s="84"/>
      <c r="B13" s="84"/>
      <c r="C13" s="257" t="s">
        <v>2991</v>
      </c>
      <c r="D13" s="260"/>
      <c r="E13" s="285">
        <v>4</v>
      </c>
      <c r="F13" s="96"/>
      <c r="G13" s="84"/>
    </row>
    <row r="14" spans="1:7" ht="18.75" customHeight="1">
      <c r="A14" s="84"/>
      <c r="B14" s="84"/>
      <c r="C14" s="257" t="s">
        <v>3010</v>
      </c>
      <c r="D14" s="258"/>
      <c r="E14" s="259">
        <v>14</v>
      </c>
      <c r="F14" s="96"/>
      <c r="G14" s="84"/>
    </row>
    <row r="15" spans="1:7" ht="18.75" customHeight="1">
      <c r="A15" s="84"/>
      <c r="B15" s="84"/>
      <c r="C15" s="257" t="s">
        <v>3005</v>
      </c>
      <c r="D15" s="258"/>
      <c r="E15" s="259">
        <v>29</v>
      </c>
      <c r="F15" s="92"/>
      <c r="G15" s="92"/>
    </row>
    <row r="16" spans="1:7" ht="18.75" customHeight="1">
      <c r="A16" s="84"/>
      <c r="B16" s="84"/>
      <c r="C16" s="257" t="s">
        <v>2993</v>
      </c>
      <c r="D16" s="258"/>
      <c r="E16" s="259">
        <v>28</v>
      </c>
      <c r="F16" s="92"/>
      <c r="G16" s="91"/>
    </row>
    <row r="17" spans="1:7" ht="18.75" customHeight="1">
      <c r="A17" s="84"/>
      <c r="B17" s="84"/>
      <c r="C17" s="257" t="s">
        <v>2992</v>
      </c>
      <c r="D17" s="258"/>
      <c r="E17" s="259">
        <v>12</v>
      </c>
      <c r="F17" s="92"/>
      <c r="G17" s="91"/>
    </row>
    <row r="18" spans="1:7" ht="18.75" customHeight="1">
      <c r="A18" s="84"/>
      <c r="B18" s="84"/>
      <c r="C18" s="257" t="s">
        <v>2956</v>
      </c>
      <c r="D18" s="258"/>
      <c r="E18" s="259">
        <v>10</v>
      </c>
      <c r="F18" s="96"/>
      <c r="G18" s="84"/>
    </row>
    <row r="19" spans="1:7" ht="19.5" customHeight="1">
      <c r="A19" s="84"/>
      <c r="B19" s="84"/>
      <c r="C19" s="56" t="s">
        <v>2994</v>
      </c>
      <c r="D19" s="55"/>
      <c r="E19" s="57">
        <f>SUM(E8:E18)</f>
        <v>147</v>
      </c>
      <c r="F19" s="96"/>
      <c r="G19" s="84"/>
    </row>
    <row r="20" spans="1:7" ht="19.5" customHeight="1">
      <c r="A20" s="84"/>
      <c r="B20" s="84"/>
      <c r="C20" s="84"/>
      <c r="D20" s="84"/>
      <c r="E20" s="84"/>
      <c r="F20" s="84"/>
      <c r="G20" s="84"/>
    </row>
    <row r="21" spans="1:7" ht="19.5" customHeight="1">
      <c r="A21" s="84"/>
      <c r="B21" s="84"/>
      <c r="C21" s="84"/>
      <c r="D21" s="84"/>
      <c r="E21" s="84"/>
      <c r="F21" s="84"/>
      <c r="G21" s="84"/>
    </row>
    <row r="22" spans="1:7" ht="19.5" customHeight="1">
      <c r="A22" s="84"/>
      <c r="B22" s="84"/>
      <c r="C22" s="84"/>
      <c r="D22" s="84"/>
      <c r="E22" s="84"/>
      <c r="F22" s="84"/>
      <c r="G22" s="84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mergeCells count="4">
    <mergeCell ref="C7:D7"/>
    <mergeCell ref="B2:F2"/>
    <mergeCell ref="B3:F3"/>
    <mergeCell ref="B4:F4"/>
  </mergeCells>
  <printOptions/>
  <pageMargins left="2.0866141732283467" right="0.15748031496062992" top="0.6299212598425197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H154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2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10" customWidth="1"/>
  </cols>
  <sheetData>
    <row r="1" spans="5:8" ht="15.75">
      <c r="E1" s="1" t="str">
        <f>Startlist!$F1</f>
        <v> </v>
      </c>
      <c r="H1" s="114"/>
    </row>
    <row r="2" spans="2:8" ht="15" customHeight="1">
      <c r="B2" s="2"/>
      <c r="C2" s="3"/>
      <c r="E2" s="1" t="str">
        <f>Startlist!$F4</f>
        <v>SILVESTON 47. Saaremaa Ralli 2014</v>
      </c>
      <c r="H2" s="115"/>
    </row>
    <row r="3" spans="2:8" ht="15">
      <c r="B3" s="2"/>
      <c r="C3" s="3"/>
      <c r="E3" s="54" t="str">
        <f>Startlist!$F5</f>
        <v>10-11 October 2014</v>
      </c>
      <c r="H3" s="115"/>
    </row>
    <row r="4" spans="2:8" ht="15">
      <c r="B4" s="2"/>
      <c r="C4" s="3"/>
      <c r="E4" s="54" t="str">
        <f>Startlist!$F6</f>
        <v>Saaremaa</v>
      </c>
      <c r="H4" s="115"/>
    </row>
    <row r="5" spans="3:8" ht="15" customHeight="1">
      <c r="C5" s="3"/>
      <c r="H5" s="115"/>
    </row>
    <row r="6" spans="2:8" ht="15.75" customHeight="1">
      <c r="B6" s="98" t="s">
        <v>2955</v>
      </c>
      <c r="C6" s="3"/>
      <c r="H6" s="97"/>
    </row>
    <row r="7" spans="1:8" ht="12.75">
      <c r="A7" s="216"/>
      <c r="B7" s="240" t="s">
        <v>2971</v>
      </c>
      <c r="C7" s="241" t="s">
        <v>2953</v>
      </c>
      <c r="D7" s="241" t="s">
        <v>2954</v>
      </c>
      <c r="E7" s="241"/>
      <c r="F7" s="242" t="s">
        <v>2968</v>
      </c>
      <c r="G7" s="241" t="s">
        <v>2967</v>
      </c>
      <c r="H7" s="246" t="s">
        <v>2961</v>
      </c>
    </row>
    <row r="8" spans="1:8" ht="15" customHeight="1">
      <c r="A8" s="212">
        <v>1</v>
      </c>
      <c r="B8" s="220">
        <v>1</v>
      </c>
      <c r="C8" s="213" t="str">
        <f>VLOOKUP(B8,Startlist!B:F,2,FALSE)</f>
        <v>R4</v>
      </c>
      <c r="D8" s="215" t="str">
        <f>CONCATENATE(VLOOKUP(B8,Startlist!B:H,3,FALSE)," / ",VLOOKUP(B8,Startlist!B:H,4,FALSE))</f>
        <v>Timmu Kōrge / Erki Pints</v>
      </c>
      <c r="E8" s="214" t="str">
        <f>VLOOKUP(B8,Startlist!B:F,5,FALSE)</f>
        <v>EST</v>
      </c>
      <c r="F8" s="215" t="str">
        <f>VLOOKUP(B8,Startlist!B:H,7,FALSE)</f>
        <v>Ford Fiesta R5</v>
      </c>
      <c r="G8" s="215" t="str">
        <f>VLOOKUP(B8,Startlist!B:H,6,FALSE)</f>
        <v>MM-MOTORSPORT</v>
      </c>
      <c r="H8" s="251" t="str">
        <f>VLOOKUP(B8,Results!B:O,14,FALSE)</f>
        <v>56.28,9</v>
      </c>
    </row>
    <row r="9" spans="1:8" ht="15" customHeight="1">
      <c r="A9" s="212">
        <f>A8+1</f>
        <v>2</v>
      </c>
      <c r="B9" s="220">
        <v>3</v>
      </c>
      <c r="C9" s="213" t="str">
        <f>VLOOKUP(B9,Startlist!B:F,2,FALSE)</f>
        <v>N4</v>
      </c>
      <c r="D9" s="215" t="str">
        <f>CONCATENATE(VLOOKUP(B9,Startlist!B:H,3,FALSE)," / ",VLOOKUP(B9,Startlist!B:H,4,FALSE))</f>
        <v>Siim Plangi / Marek Sarapuu</v>
      </c>
      <c r="E9" s="214" t="str">
        <f>VLOOKUP(B9,Startlist!B:F,5,FALSE)</f>
        <v>EST</v>
      </c>
      <c r="F9" s="215" t="str">
        <f>VLOOKUP(B9,Startlist!B:H,7,FALSE)</f>
        <v>Mitsubishi Lancer Evo 10</v>
      </c>
      <c r="G9" s="215" t="str">
        <f>VLOOKUP(B9,Startlist!B:H,6,FALSE)</f>
        <v>ASRT RALLY TEAM</v>
      </c>
      <c r="H9" s="251" t="str">
        <f>VLOOKUP(B9,Results!B:O,14,FALSE)</f>
        <v>56.40,3</v>
      </c>
    </row>
    <row r="10" spans="1:8" ht="15" customHeight="1">
      <c r="A10" s="212">
        <f aca="true" t="shared" si="0" ref="A10:A73">A9+1</f>
        <v>3</v>
      </c>
      <c r="B10" s="220">
        <v>2</v>
      </c>
      <c r="C10" s="213" t="str">
        <f>VLOOKUP(B10,Startlist!B:F,2,FALSE)</f>
        <v>N4</v>
      </c>
      <c r="D10" s="215" t="str">
        <f>CONCATENATE(VLOOKUP(B10,Startlist!B:H,3,FALSE)," / ",VLOOKUP(B10,Startlist!B:H,4,FALSE))</f>
        <v>Alexey Lukyanuk / Alexey Arnautov</v>
      </c>
      <c r="E10" s="214" t="str">
        <f>VLOOKUP(B10,Startlist!B:F,5,FALSE)</f>
        <v>RUS</v>
      </c>
      <c r="F10" s="215" t="str">
        <f>VLOOKUP(B10,Startlist!B:H,7,FALSE)</f>
        <v>Mitsubishi Lancer Evo 10</v>
      </c>
      <c r="G10" s="215" t="str">
        <f>VLOOKUP(B10,Startlist!B:H,6,FALSE)</f>
        <v>EAMV-RPM</v>
      </c>
      <c r="H10" s="251" t="str">
        <f>VLOOKUP(B10,Results!B:O,14,FALSE)</f>
        <v>56.47,7</v>
      </c>
    </row>
    <row r="11" spans="1:8" ht="15" customHeight="1">
      <c r="A11" s="212">
        <f t="shared" si="0"/>
        <v>4</v>
      </c>
      <c r="B11" s="220">
        <v>6</v>
      </c>
      <c r="C11" s="213" t="str">
        <f>VLOOKUP(B11,Startlist!B:F,2,FALSE)</f>
        <v>N4</v>
      </c>
      <c r="D11" s="215" t="str">
        <f>CONCATENATE(VLOOKUP(B11,Startlist!B:H,3,FALSE)," / ",VLOOKUP(B11,Startlist!B:H,4,FALSE))</f>
        <v>Roland Murakas / Kalle Adler</v>
      </c>
      <c r="E11" s="214" t="str">
        <f>VLOOKUP(B11,Startlist!B:F,5,FALSE)</f>
        <v>EST</v>
      </c>
      <c r="F11" s="215" t="str">
        <f>VLOOKUP(B11,Startlist!B:H,7,FALSE)</f>
        <v>Mitsubishi Lancer Evo 10</v>
      </c>
      <c r="G11" s="215" t="str">
        <f>VLOOKUP(B11,Startlist!B:H,6,FALSE)</f>
        <v>PROREHV RALLY TEAM</v>
      </c>
      <c r="H11" s="251" t="str">
        <f>VLOOKUP(B11,Results!B:O,14,FALSE)</f>
        <v>57.42,9</v>
      </c>
    </row>
    <row r="12" spans="1:8" ht="15" customHeight="1">
      <c r="A12" s="212">
        <f t="shared" si="0"/>
        <v>5</v>
      </c>
      <c r="B12" s="220">
        <v>7</v>
      </c>
      <c r="C12" s="213" t="str">
        <f>VLOOKUP(B12,Startlist!B:F,2,FALSE)</f>
        <v>N4</v>
      </c>
      <c r="D12" s="215" t="str">
        <f>CONCATENATE(VLOOKUP(B12,Startlist!B:H,3,FALSE)," / ",VLOOKUP(B12,Startlist!B:H,4,FALSE))</f>
        <v>Markus Abram / Rein Jōessar</v>
      </c>
      <c r="E12" s="214" t="str">
        <f>VLOOKUP(B12,Startlist!B:F,5,FALSE)</f>
        <v>EST</v>
      </c>
      <c r="F12" s="215" t="str">
        <f>VLOOKUP(B12,Startlist!B:H,7,FALSE)</f>
        <v>Mitsubishi Lancer Evo 10</v>
      </c>
      <c r="G12" s="215" t="str">
        <f>VLOOKUP(B12,Startlist!B:H,6,FALSE)</f>
        <v>PROREHV RALLY TEAM</v>
      </c>
      <c r="H12" s="251" t="str">
        <f>VLOOKUP(B12,Results!B:O,14,FALSE)</f>
        <v>58.05,5</v>
      </c>
    </row>
    <row r="13" spans="1:8" ht="15" customHeight="1">
      <c r="A13" s="212">
        <f t="shared" si="0"/>
        <v>6</v>
      </c>
      <c r="B13" s="220">
        <v>19</v>
      </c>
      <c r="C13" s="213" t="str">
        <f>VLOOKUP(B13,Startlist!B:F,2,FALSE)</f>
        <v>R4</v>
      </c>
      <c r="D13" s="215" t="str">
        <f>CONCATENATE(VLOOKUP(B13,Startlist!B:H,3,FALSE)," / ",VLOOKUP(B13,Startlist!B:H,4,FALSE))</f>
        <v>Janne Vähämiko / Jani Salo</v>
      </c>
      <c r="E13" s="214" t="str">
        <f>VLOOKUP(B13,Startlist!B:F,5,FALSE)</f>
        <v>FIN</v>
      </c>
      <c r="F13" s="215" t="str">
        <f>VLOOKUP(B13,Startlist!B:H,7,FALSE)</f>
        <v>Ford Fiesta S2000</v>
      </c>
      <c r="G13" s="215" t="str">
        <f>VLOOKUP(B13,Startlist!B:H,6,FALSE)</f>
        <v>PRINTSPORT</v>
      </c>
      <c r="H13" s="251" t="str">
        <f>VLOOKUP(B13,Results!B:O,14,FALSE)</f>
        <v>58.51,9</v>
      </c>
    </row>
    <row r="14" spans="1:8" ht="15" customHeight="1">
      <c r="A14" s="212">
        <f t="shared" si="0"/>
        <v>7</v>
      </c>
      <c r="B14" s="220">
        <v>9</v>
      </c>
      <c r="C14" s="213" t="str">
        <f>VLOOKUP(B14,Startlist!B:F,2,FALSE)</f>
        <v>R4</v>
      </c>
      <c r="D14" s="215" t="str">
        <f>CONCATENATE(VLOOKUP(B14,Startlist!B:H,3,FALSE)," / ",VLOOKUP(B14,Startlist!B:H,4,FALSE))</f>
        <v>Tomi Tukiainen / Mikko Pohjanharju</v>
      </c>
      <c r="E14" s="214" t="str">
        <f>VLOOKUP(B14,Startlist!B:F,5,FALSE)</f>
        <v>FIN</v>
      </c>
      <c r="F14" s="215" t="str">
        <f>VLOOKUP(B14,Startlist!B:H,7,FALSE)</f>
        <v>Ford Fiesta S2000</v>
      </c>
      <c r="G14" s="215" t="str">
        <f>VLOOKUP(B14,Startlist!B:H,6,FALSE)</f>
        <v>FUTURSOFT RACING TEAM</v>
      </c>
      <c r="H14" s="251" t="str">
        <f>VLOOKUP(B14,Results!B:O,14,FALSE)</f>
        <v>58.55,5</v>
      </c>
    </row>
    <row r="15" spans="1:8" ht="15" customHeight="1">
      <c r="A15" s="212">
        <f t="shared" si="0"/>
        <v>8</v>
      </c>
      <c r="B15" s="220">
        <v>12</v>
      </c>
      <c r="C15" s="213" t="str">
        <f>VLOOKUP(B15,Startlist!B:F,2,FALSE)</f>
        <v>E12</v>
      </c>
      <c r="D15" s="215" t="str">
        <f>CONCATENATE(VLOOKUP(B15,Startlist!B:H,3,FALSE)," / ",VLOOKUP(B15,Startlist!B:H,4,FALSE))</f>
        <v>Hendrik Kers / Viljo Vider</v>
      </c>
      <c r="E15" s="214" t="str">
        <f>VLOOKUP(B15,Startlist!B:F,5,FALSE)</f>
        <v>EST</v>
      </c>
      <c r="F15" s="215" t="str">
        <f>VLOOKUP(B15,Startlist!B:H,7,FALSE)</f>
        <v>Mitsubishi Lancer Evo 5</v>
      </c>
      <c r="G15" s="215" t="str">
        <f>VLOOKUP(B15,Startlist!B:H,6,FALSE)</f>
        <v>PSC MOTORSPORT</v>
      </c>
      <c r="H15" s="251" t="str">
        <f>VLOOKUP(B15,Results!B:O,14,FALSE)</f>
        <v>59.27,5</v>
      </c>
    </row>
    <row r="16" spans="1:8" ht="15" customHeight="1">
      <c r="A16" s="212">
        <f t="shared" si="0"/>
        <v>9</v>
      </c>
      <c r="B16" s="220">
        <v>10</v>
      </c>
      <c r="C16" s="213" t="str">
        <f>VLOOKUP(B16,Startlist!B:F,2,FALSE)</f>
        <v>R4</v>
      </c>
      <c r="D16" s="215" t="str">
        <f>CONCATENATE(VLOOKUP(B16,Startlist!B:H,3,FALSE)," / ",VLOOKUP(B16,Startlist!B:H,4,FALSE))</f>
        <v>Radik Shaymiev / Maxim Tsvetkov</v>
      </c>
      <c r="E16" s="214" t="str">
        <f>VLOOKUP(B16,Startlist!B:F,5,FALSE)</f>
        <v>RUS</v>
      </c>
      <c r="F16" s="215" t="str">
        <f>VLOOKUP(B16,Startlist!B:H,7,FALSE)</f>
        <v>Peugeot 207 Sport</v>
      </c>
      <c r="G16" s="215" t="str">
        <f>VLOOKUP(B16,Startlist!B:H,6,FALSE)</f>
        <v>TAIF RALLY TEAM</v>
      </c>
      <c r="H16" s="251" t="str">
        <f>VLOOKUP(B16,Results!B:O,14,FALSE)</f>
        <v>59.55,6</v>
      </c>
    </row>
    <row r="17" spans="1:8" ht="15" customHeight="1">
      <c r="A17" s="212">
        <f t="shared" si="0"/>
        <v>10</v>
      </c>
      <c r="B17" s="247">
        <v>5</v>
      </c>
      <c r="C17" s="248" t="str">
        <f>VLOOKUP(B17,Startlist!B:F,2,FALSE)</f>
        <v>R4</v>
      </c>
      <c r="D17" s="249" t="str">
        <f>CONCATENATE(VLOOKUP(B17,Startlist!B:H,3,FALSE)," / ",VLOOKUP(B17,Startlist!B:H,4,FALSE))</f>
        <v>Raul Jeets / Kristo Kraag</v>
      </c>
      <c r="E17" s="250" t="str">
        <f>VLOOKUP(B17,Startlist!B:F,5,FALSE)</f>
        <v>EST</v>
      </c>
      <c r="F17" s="249" t="str">
        <f>VLOOKUP(B17,Startlist!B:H,7,FALSE)</f>
        <v>Ford Fiesta R5</v>
      </c>
      <c r="G17" s="249" t="str">
        <f>VLOOKUP(B17,Startlist!B:H,6,FALSE)</f>
        <v>MM-MOTORSPORT</v>
      </c>
      <c r="H17" s="251" t="str">
        <f>VLOOKUP(B17,Results!B:O,14,FALSE)</f>
        <v> 1:00.04,1</v>
      </c>
    </row>
    <row r="18" spans="1:8" ht="15" customHeight="1">
      <c r="A18" s="212">
        <f t="shared" si="0"/>
        <v>11</v>
      </c>
      <c r="B18" s="220">
        <v>14</v>
      </c>
      <c r="C18" s="213" t="str">
        <f>VLOOKUP(B18,Startlist!B:F,2,FALSE)</f>
        <v>N4</v>
      </c>
      <c r="D18" s="215" t="str">
        <f>CONCATENATE(VLOOKUP(B18,Startlist!B:H,3,FALSE)," / ",VLOOKUP(B18,Startlist!B:H,4,FALSE))</f>
        <v>Igor Bulantsev / Marina Danilova</v>
      </c>
      <c r="E18" s="214" t="str">
        <f>VLOOKUP(B18,Startlist!B:F,5,FALSE)</f>
        <v>RUS</v>
      </c>
      <c r="F18" s="215" t="str">
        <f>VLOOKUP(B18,Startlist!B:H,7,FALSE)</f>
        <v>Mitsubishi Lancer Evo 10</v>
      </c>
      <c r="G18" s="215" t="str">
        <f>VLOOKUP(B18,Startlist!B:H,6,FALSE)</f>
        <v>ASRT RALLY TEAM</v>
      </c>
      <c r="H18" s="251" t="str">
        <f>VLOOKUP(B18,Results!B:O,14,FALSE)</f>
        <v> 1:00.23,4</v>
      </c>
    </row>
    <row r="19" spans="1:8" ht="15" customHeight="1">
      <c r="A19" s="212">
        <f t="shared" si="0"/>
        <v>12</v>
      </c>
      <c r="B19" s="220">
        <v>39</v>
      </c>
      <c r="C19" s="213" t="str">
        <f>VLOOKUP(B19,Startlist!B:F,2,FALSE)</f>
        <v>A7</v>
      </c>
      <c r="D19" s="215" t="str">
        <f>CONCATENATE(VLOOKUP(B19,Startlist!B:H,3,FALSE)," / ",VLOOKUP(B19,Startlist!B:H,4,FALSE))</f>
        <v>Ken Torn / Riivo Mesila</v>
      </c>
      <c r="E19" s="214" t="str">
        <f>VLOOKUP(B19,Startlist!B:F,5,FALSE)</f>
        <v>EST</v>
      </c>
      <c r="F19" s="215" t="str">
        <f>VLOOKUP(B19,Startlist!B:H,7,FALSE)</f>
        <v>Honda Civic Type-R</v>
      </c>
      <c r="G19" s="215" t="str">
        <f>VLOOKUP(B19,Startlist!B:H,6,FALSE)</f>
        <v>SAR-TECH MOTORSPORT</v>
      </c>
      <c r="H19" s="251" t="str">
        <f>VLOOKUP(B19,Results!B:O,14,FALSE)</f>
        <v> 1:00.33,0</v>
      </c>
    </row>
    <row r="20" spans="1:8" ht="15" customHeight="1">
      <c r="A20" s="212">
        <f t="shared" si="0"/>
        <v>13</v>
      </c>
      <c r="B20" s="220">
        <v>11</v>
      </c>
      <c r="C20" s="213" t="str">
        <f>VLOOKUP(B20,Startlist!B:F,2,FALSE)</f>
        <v>R4</v>
      </c>
      <c r="D20" s="215" t="str">
        <f>CONCATENATE(VLOOKUP(B20,Startlist!B:H,3,FALSE)," / ",VLOOKUP(B20,Startlist!B:H,4,FALSE))</f>
        <v>Margus Murakas / Henri Murakas</v>
      </c>
      <c r="E20" s="214" t="str">
        <f>VLOOKUP(B20,Startlist!B:F,5,FALSE)</f>
        <v>EST</v>
      </c>
      <c r="F20" s="215" t="str">
        <f>VLOOKUP(B20,Startlist!B:H,7,FALSE)</f>
        <v>Ford Fiesta R5</v>
      </c>
      <c r="G20" s="215" t="str">
        <f>VLOOKUP(B20,Startlist!B:H,6,FALSE)</f>
        <v>PROREHV RALLY TEAM</v>
      </c>
      <c r="H20" s="251" t="str">
        <f>VLOOKUP(B20,Results!B:O,14,FALSE)</f>
        <v> 1:00.35,7</v>
      </c>
    </row>
    <row r="21" spans="1:8" ht="15" customHeight="1">
      <c r="A21" s="212">
        <f t="shared" si="0"/>
        <v>14</v>
      </c>
      <c r="B21" s="220">
        <v>24</v>
      </c>
      <c r="C21" s="213" t="str">
        <f>VLOOKUP(B21,Startlist!B:F,2,FALSE)</f>
        <v>E11</v>
      </c>
      <c r="D21" s="215" t="str">
        <f>CONCATENATE(VLOOKUP(B21,Startlist!B:H,3,FALSE)," / ",VLOOKUP(B21,Startlist!B:H,4,FALSE))</f>
        <v>Einar Laipaik / Siimo Suvemaa</v>
      </c>
      <c r="E21" s="214" t="str">
        <f>VLOOKUP(B21,Startlist!B:F,5,FALSE)</f>
        <v>EST</v>
      </c>
      <c r="F21" s="215" t="str">
        <f>VLOOKUP(B21,Startlist!B:H,7,FALSE)</f>
        <v>BMW M3</v>
      </c>
      <c r="G21" s="215" t="str">
        <f>VLOOKUP(B21,Startlist!B:H,6,FALSE)</f>
        <v>LAITSE RALLYPARK</v>
      </c>
      <c r="H21" s="251" t="str">
        <f>VLOOKUP(B21,Results!B:O,14,FALSE)</f>
        <v> 1:00.52,1</v>
      </c>
    </row>
    <row r="22" spans="1:8" ht="15" customHeight="1">
      <c r="A22" s="212">
        <f t="shared" si="0"/>
        <v>15</v>
      </c>
      <c r="B22" s="220">
        <v>35</v>
      </c>
      <c r="C22" s="213" t="str">
        <f>VLOOKUP(B22,Startlist!B:F,2,FALSE)</f>
        <v>A6</v>
      </c>
      <c r="D22" s="215" t="str">
        <f>CONCATENATE(VLOOKUP(B22,Startlist!B:H,3,FALSE)," / ",VLOOKUP(B22,Startlist!B:H,4,FALSE))</f>
        <v>Rainer Rohtmets / Rauno Rohtmets</v>
      </c>
      <c r="E22" s="214" t="str">
        <f>VLOOKUP(B22,Startlist!B:F,5,FALSE)</f>
        <v>EST</v>
      </c>
      <c r="F22" s="215" t="str">
        <f>VLOOKUP(B22,Startlist!B:H,7,FALSE)</f>
        <v>Citroen C2R2 MAX</v>
      </c>
      <c r="G22" s="215" t="str">
        <f>VLOOKUP(B22,Startlist!B:H,6,FALSE)</f>
        <v>PRINTSPORT</v>
      </c>
      <c r="H22" s="251" t="str">
        <f>VLOOKUP(B22,Results!B:O,14,FALSE)</f>
        <v> 1:01.22,4</v>
      </c>
    </row>
    <row r="23" spans="1:8" ht="15" customHeight="1">
      <c r="A23" s="212">
        <f t="shared" si="0"/>
        <v>16</v>
      </c>
      <c r="B23" s="220">
        <v>50</v>
      </c>
      <c r="C23" s="213" t="str">
        <f>VLOOKUP(B23,Startlist!B:F,2,FALSE)</f>
        <v>E12</v>
      </c>
      <c r="D23" s="215" t="str">
        <f>CONCATENATE(VLOOKUP(B23,Startlist!B:H,3,FALSE)," / ",VLOOKUP(B23,Startlist!B:H,4,FALSE))</f>
        <v>Aiko Aigro / Kermo Kärtmann</v>
      </c>
      <c r="E23" s="214" t="str">
        <f>VLOOKUP(B23,Startlist!B:F,5,FALSE)</f>
        <v>EST</v>
      </c>
      <c r="F23" s="215" t="str">
        <f>VLOOKUP(B23,Startlist!B:H,7,FALSE)</f>
        <v>Mitsubishi Lancer Evo 6</v>
      </c>
      <c r="G23" s="215" t="str">
        <f>VLOOKUP(B23,Startlist!B:H,6,FALSE)</f>
        <v>TIKKRI MOTORSPORT</v>
      </c>
      <c r="H23" s="251" t="str">
        <f>VLOOKUP(B23,Results!B:O,14,FALSE)</f>
        <v> 1:01.26,2</v>
      </c>
    </row>
    <row r="24" spans="1:8" ht="15" customHeight="1">
      <c r="A24" s="212">
        <f t="shared" si="0"/>
        <v>17</v>
      </c>
      <c r="B24" s="220">
        <v>36</v>
      </c>
      <c r="C24" s="213" t="str">
        <f>VLOOKUP(B24,Startlist!B:F,2,FALSE)</f>
        <v>A6</v>
      </c>
      <c r="D24" s="215" t="str">
        <f>CONCATENATE(VLOOKUP(B24,Startlist!B:H,3,FALSE)," / ",VLOOKUP(B24,Startlist!B:H,4,FALSE))</f>
        <v>Rasmus Uustulnd / Imre Kuusk</v>
      </c>
      <c r="E24" s="214" t="str">
        <f>VLOOKUP(B24,Startlist!B:F,5,FALSE)</f>
        <v>EST</v>
      </c>
      <c r="F24" s="215" t="str">
        <f>VLOOKUP(B24,Startlist!B:H,7,FALSE)</f>
        <v>Ford Fiesta R2</v>
      </c>
      <c r="G24" s="215" t="str">
        <f>VLOOKUP(B24,Startlist!B:H,6,FALSE)</f>
        <v>SAR-TECH MOTORSPORT</v>
      </c>
      <c r="H24" s="251" t="str">
        <f>VLOOKUP(B24,Results!B:O,14,FALSE)</f>
        <v> 1:01.54,4</v>
      </c>
    </row>
    <row r="25" spans="1:8" ht="15" customHeight="1">
      <c r="A25" s="212">
        <f t="shared" si="0"/>
        <v>18</v>
      </c>
      <c r="B25" s="220">
        <v>41</v>
      </c>
      <c r="C25" s="213" t="str">
        <f>VLOOKUP(B25,Startlist!B:F,2,FALSE)</f>
        <v>A7</v>
      </c>
      <c r="D25" s="215" t="str">
        <f>CONCATENATE(VLOOKUP(B25,Startlist!B:H,3,FALSE)," / ",VLOOKUP(B25,Startlist!B:H,4,FALSE))</f>
        <v>David Sultanjants / Siim Oja</v>
      </c>
      <c r="E25" s="214" t="str">
        <f>VLOOKUP(B25,Startlist!B:F,5,FALSE)</f>
        <v>EST</v>
      </c>
      <c r="F25" s="215" t="str">
        <f>VLOOKUP(B25,Startlist!B:H,7,FALSE)</f>
        <v>Citroen DS3</v>
      </c>
      <c r="G25" s="215" t="str">
        <f>VLOOKUP(B25,Startlist!B:H,6,FALSE)</f>
        <v>MS RACING</v>
      </c>
      <c r="H25" s="251" t="str">
        <f>VLOOKUP(B25,Results!B:O,14,FALSE)</f>
        <v> 1:02.05,6</v>
      </c>
    </row>
    <row r="26" spans="1:8" ht="15" customHeight="1">
      <c r="A26" s="212">
        <f t="shared" si="0"/>
        <v>19</v>
      </c>
      <c r="B26" s="220">
        <v>49</v>
      </c>
      <c r="C26" s="213" t="str">
        <f>VLOOKUP(B26,Startlist!B:F,2,FALSE)</f>
        <v>E12</v>
      </c>
      <c r="D26" s="215" t="str">
        <f>CONCATENATE(VLOOKUP(B26,Startlist!B:H,3,FALSE)," / ",VLOOKUP(B26,Startlist!B:H,4,FALSE))</f>
        <v>Sami Valme / Kaj Nordling</v>
      </c>
      <c r="E26" s="214" t="str">
        <f>VLOOKUP(B26,Startlist!B:F,5,FALSE)</f>
        <v>FIN</v>
      </c>
      <c r="F26" s="215" t="str">
        <f>VLOOKUP(B26,Startlist!B:H,7,FALSE)</f>
        <v>Mitsubishi Lancer Evo 6</v>
      </c>
      <c r="G26" s="215" t="str">
        <f>VLOOKUP(B26,Startlist!B:H,6,FALSE)</f>
        <v>SAMI VALME</v>
      </c>
      <c r="H26" s="251" t="str">
        <f>VLOOKUP(B26,Results!B:O,14,FALSE)</f>
        <v> 1:02.22,6</v>
      </c>
    </row>
    <row r="27" spans="1:8" ht="15" customHeight="1">
      <c r="A27" s="212">
        <f t="shared" si="0"/>
        <v>20</v>
      </c>
      <c r="B27" s="220">
        <v>40</v>
      </c>
      <c r="C27" s="213" t="str">
        <f>VLOOKUP(B27,Startlist!B:F,2,FALSE)</f>
        <v>A7</v>
      </c>
      <c r="D27" s="215" t="str">
        <f>CONCATENATE(VLOOKUP(B27,Startlist!B:H,3,FALSE)," / ",VLOOKUP(B27,Startlist!B:H,4,FALSE))</f>
        <v>Kristo Subi / Raido Subi</v>
      </c>
      <c r="E27" s="214" t="str">
        <f>VLOOKUP(B27,Startlist!B:F,5,FALSE)</f>
        <v>EST</v>
      </c>
      <c r="F27" s="215" t="str">
        <f>VLOOKUP(B27,Startlist!B:H,7,FALSE)</f>
        <v>Honda Civic Type-R</v>
      </c>
      <c r="G27" s="215" t="str">
        <f>VLOOKUP(B27,Startlist!B:H,6,FALSE)</f>
        <v>ECOM MOTORSPORT</v>
      </c>
      <c r="H27" s="251" t="str">
        <f>VLOOKUP(B27,Results!B:O,14,FALSE)</f>
        <v> 1:02.39,5</v>
      </c>
    </row>
    <row r="28" spans="1:8" ht="15" customHeight="1">
      <c r="A28" s="212">
        <f t="shared" si="0"/>
        <v>21</v>
      </c>
      <c r="B28" s="220">
        <v>59</v>
      </c>
      <c r="C28" s="213" t="str">
        <f>VLOOKUP(B28,Startlist!B:F,2,FALSE)</f>
        <v>A6</v>
      </c>
      <c r="D28" s="215" t="str">
        <f>CONCATENATE(VLOOKUP(B28,Startlist!B:H,3,FALSE)," / ",VLOOKUP(B28,Startlist!B:H,4,FALSE))</f>
        <v>Gustav Kruuda / Ken Järveoja</v>
      </c>
      <c r="E28" s="214" t="str">
        <f>VLOOKUP(B28,Startlist!B:F,5,FALSE)</f>
        <v>EST</v>
      </c>
      <c r="F28" s="215" t="str">
        <f>VLOOKUP(B28,Startlist!B:H,7,FALSE)</f>
        <v>Ford Fiesta R2</v>
      </c>
      <c r="G28" s="215" t="str">
        <f>VLOOKUP(B28,Startlist!B:H,6,FALSE)</f>
        <v>ME3 RALLYTEAM</v>
      </c>
      <c r="H28" s="251" t="str">
        <f>VLOOKUP(B28,Results!B:O,14,FALSE)</f>
        <v> 1:02.58,1</v>
      </c>
    </row>
    <row r="29" spans="1:8" ht="15" customHeight="1">
      <c r="A29" s="212">
        <f t="shared" si="0"/>
        <v>22</v>
      </c>
      <c r="B29" s="220">
        <v>38</v>
      </c>
      <c r="C29" s="213" t="str">
        <f>VLOOKUP(B29,Startlist!B:F,2,FALSE)</f>
        <v>A6</v>
      </c>
      <c r="D29" s="215" t="str">
        <f>CONCATENATE(VLOOKUP(B29,Startlist!B:H,3,FALSE)," / ",VLOOKUP(B29,Startlist!B:H,4,FALSE))</f>
        <v>Sander Pärn / James Morgan</v>
      </c>
      <c r="E29" s="214" t="str">
        <f>VLOOKUP(B29,Startlist!B:F,5,FALSE)</f>
        <v>EST / GB</v>
      </c>
      <c r="F29" s="215" t="str">
        <f>VLOOKUP(B29,Startlist!B:H,7,FALSE)</f>
        <v>Ford Fiesta R2</v>
      </c>
      <c r="G29" s="215" t="str">
        <f>VLOOKUP(B29,Startlist!B:H,6,FALSE)</f>
        <v>SP RALLY PROJECT</v>
      </c>
      <c r="H29" s="251" t="str">
        <f>VLOOKUP(B29,Results!B:O,14,FALSE)</f>
        <v> 1:03.00,2</v>
      </c>
    </row>
    <row r="30" spans="1:8" ht="15" customHeight="1">
      <c r="A30" s="212">
        <f t="shared" si="0"/>
        <v>23</v>
      </c>
      <c r="B30" s="220">
        <v>60</v>
      </c>
      <c r="C30" s="213" t="str">
        <f>VLOOKUP(B30,Startlist!B:F,2,FALSE)</f>
        <v>A6</v>
      </c>
      <c r="D30" s="215" t="str">
        <f>CONCATENATE(VLOOKUP(B30,Startlist!B:H,3,FALSE)," / ",VLOOKUP(B30,Startlist!B:H,4,FALSE))</f>
        <v>Niko-Pekka Nieminen / Kuldar Sikk</v>
      </c>
      <c r="E30" s="214" t="str">
        <f>VLOOKUP(B30,Startlist!B:F,5,FALSE)</f>
        <v>FIN / EST</v>
      </c>
      <c r="F30" s="215" t="str">
        <f>VLOOKUP(B30,Startlist!B:H,7,FALSE)</f>
        <v>Ford Fiesta R2</v>
      </c>
      <c r="G30" s="215" t="str">
        <f>VLOOKUP(B30,Startlist!B:H,6,FALSE)</f>
        <v>MM-MOTORSPORT</v>
      </c>
      <c r="H30" s="251" t="str">
        <f>VLOOKUP(B30,Results!B:O,14,FALSE)</f>
        <v> 1:03.02,6</v>
      </c>
    </row>
    <row r="31" spans="1:8" ht="15" customHeight="1">
      <c r="A31" s="212">
        <f t="shared" si="0"/>
        <v>24</v>
      </c>
      <c r="B31" s="220">
        <v>54</v>
      </c>
      <c r="C31" s="213" t="str">
        <f>VLOOKUP(B31,Startlist!B:F,2,FALSE)</f>
        <v>A7</v>
      </c>
      <c r="D31" s="215" t="str">
        <f>CONCATENATE(VLOOKUP(B31,Startlist!B:H,3,FALSE)," / ",VLOOKUP(B31,Startlist!B:H,4,FALSE))</f>
        <v>Mait Madik / Toomas Tauk</v>
      </c>
      <c r="E31" s="214" t="str">
        <f>VLOOKUP(B31,Startlist!B:F,5,FALSE)</f>
        <v>EST</v>
      </c>
      <c r="F31" s="215" t="str">
        <f>VLOOKUP(B31,Startlist!B:H,7,FALSE)</f>
        <v>Honda Civic Type-R</v>
      </c>
      <c r="G31" s="215" t="str">
        <f>VLOOKUP(B31,Startlist!B:H,6,FALSE)</f>
        <v>ECOM MOTORSPORT</v>
      </c>
      <c r="H31" s="251" t="str">
        <f>VLOOKUP(B31,Results!B:O,14,FALSE)</f>
        <v> 1:03.03,6</v>
      </c>
    </row>
    <row r="32" spans="1:8" ht="15" customHeight="1">
      <c r="A32" s="212">
        <f t="shared" si="0"/>
        <v>25</v>
      </c>
      <c r="B32" s="220">
        <v>31</v>
      </c>
      <c r="C32" s="213" t="str">
        <f>VLOOKUP(B32,Startlist!B:F,2,FALSE)</f>
        <v>A6</v>
      </c>
      <c r="D32" s="215" t="str">
        <f>CONCATENATE(VLOOKUP(B32,Startlist!B:H,3,FALSE)," / ",VLOOKUP(B32,Startlist!B:H,4,FALSE))</f>
        <v>Kenneth Sepp / Tanel Kasesalu</v>
      </c>
      <c r="E32" s="214" t="str">
        <f>VLOOKUP(B32,Startlist!B:F,5,FALSE)</f>
        <v>EST</v>
      </c>
      <c r="F32" s="215" t="str">
        <f>VLOOKUP(B32,Startlist!B:H,7,FALSE)</f>
        <v>Citroen C2R2 MAX</v>
      </c>
      <c r="G32" s="215" t="str">
        <f>VLOOKUP(B32,Startlist!B:H,6,FALSE)</f>
        <v>SAR-TECH MOTORSPORT</v>
      </c>
      <c r="H32" s="251" t="str">
        <f>VLOOKUP(B32,Results!B:O,14,FALSE)</f>
        <v> 1:03.05,0</v>
      </c>
    </row>
    <row r="33" spans="1:8" ht="15" customHeight="1">
      <c r="A33" s="212">
        <f t="shared" si="0"/>
        <v>26</v>
      </c>
      <c r="B33" s="220">
        <v>42</v>
      </c>
      <c r="C33" s="213" t="str">
        <f>VLOOKUP(B33,Startlist!B:F,2,FALSE)</f>
        <v>E10</v>
      </c>
      <c r="D33" s="215" t="str">
        <f>CONCATENATE(VLOOKUP(B33,Startlist!B:H,3,FALSE)," / ",VLOOKUP(B33,Startlist!B:H,4,FALSE))</f>
        <v>Lembit Soe / Ahto Pihlas</v>
      </c>
      <c r="E33" s="214" t="str">
        <f>VLOOKUP(B33,Startlist!B:F,5,FALSE)</f>
        <v>EST</v>
      </c>
      <c r="F33" s="215" t="str">
        <f>VLOOKUP(B33,Startlist!B:H,7,FALSE)</f>
        <v>Toyota Starlet</v>
      </c>
      <c r="G33" s="215" t="str">
        <f>VLOOKUP(B33,Startlist!B:H,6,FALSE)</f>
        <v>SAR-TECH MOTORSPORT</v>
      </c>
      <c r="H33" s="251" t="str">
        <f>VLOOKUP(B33,Results!B:O,14,FALSE)</f>
        <v> 1:03.07,2</v>
      </c>
    </row>
    <row r="34" spans="1:8" ht="15" customHeight="1">
      <c r="A34" s="212">
        <f t="shared" si="0"/>
        <v>27</v>
      </c>
      <c r="B34" s="220">
        <v>66</v>
      </c>
      <c r="C34" s="213" t="str">
        <f>VLOOKUP(B34,Startlist!B:F,2,FALSE)</f>
        <v>N4</v>
      </c>
      <c r="D34" s="215" t="str">
        <f>CONCATENATE(VLOOKUP(B34,Startlist!B:H,3,FALSE)," / ",VLOOKUP(B34,Startlist!B:H,4,FALSE))</f>
        <v>Reiko Lempu / Andre Rahumeel</v>
      </c>
      <c r="E34" s="214" t="str">
        <f>VLOOKUP(B34,Startlist!B:F,5,FALSE)</f>
        <v>EST</v>
      </c>
      <c r="F34" s="215" t="str">
        <f>VLOOKUP(B34,Startlist!B:H,7,FALSE)</f>
        <v>Mitsubishi Lancer Evo 9</v>
      </c>
      <c r="G34" s="215" t="str">
        <f>VLOOKUP(B34,Startlist!B:H,6,FALSE)</f>
        <v>KAUR MOTORSPORT</v>
      </c>
      <c r="H34" s="251" t="str">
        <f>VLOOKUP(B34,Results!B:O,14,FALSE)</f>
        <v> 1:03.15,6</v>
      </c>
    </row>
    <row r="35" spans="1:8" ht="15" customHeight="1">
      <c r="A35" s="212">
        <f t="shared" si="0"/>
        <v>28</v>
      </c>
      <c r="B35" s="220">
        <v>37</v>
      </c>
      <c r="C35" s="213" t="str">
        <f>VLOOKUP(B35,Startlist!B:F,2,FALSE)</f>
        <v>A6</v>
      </c>
      <c r="D35" s="215" t="str">
        <f>CONCATENATE(VLOOKUP(B35,Startlist!B:H,3,FALSE)," / ",VLOOKUP(B35,Startlist!B:H,4,FALSE))</f>
        <v>Kristen Kelement / Timo Kasesalu</v>
      </c>
      <c r="E35" s="214" t="str">
        <f>VLOOKUP(B35,Startlist!B:F,5,FALSE)</f>
        <v>EST</v>
      </c>
      <c r="F35" s="215" t="str">
        <f>VLOOKUP(B35,Startlist!B:H,7,FALSE)</f>
        <v>Citroen C2</v>
      </c>
      <c r="G35" s="215" t="str">
        <f>VLOOKUP(B35,Startlist!B:H,6,FALSE)</f>
        <v>RS RACING</v>
      </c>
      <c r="H35" s="251" t="str">
        <f>VLOOKUP(B35,Results!B:O,14,FALSE)</f>
        <v> 1:03.24,9</v>
      </c>
    </row>
    <row r="36" spans="1:8" ht="15" customHeight="1">
      <c r="A36" s="212">
        <f t="shared" si="0"/>
        <v>29</v>
      </c>
      <c r="B36" s="220">
        <v>30</v>
      </c>
      <c r="C36" s="213" t="str">
        <f>VLOOKUP(B36,Startlist!B:F,2,FALSE)</f>
        <v>A6</v>
      </c>
      <c r="D36" s="215" t="str">
        <f>CONCATENATE(VLOOKUP(B36,Startlist!B:H,3,FALSE)," / ",VLOOKUP(B36,Startlist!B:H,4,FALSE))</f>
        <v>Oliver Ojaperv / Jarno Talve</v>
      </c>
      <c r="E36" s="214" t="str">
        <f>VLOOKUP(B36,Startlist!B:F,5,FALSE)</f>
        <v>EST</v>
      </c>
      <c r="F36" s="215" t="str">
        <f>VLOOKUP(B36,Startlist!B:H,7,FALSE)</f>
        <v>Ford Fiesta R2</v>
      </c>
      <c r="G36" s="215" t="str">
        <f>VLOOKUP(B36,Startlist!B:H,6,FALSE)</f>
        <v>OT RACING</v>
      </c>
      <c r="H36" s="251" t="str">
        <f>VLOOKUP(B36,Results!B:O,14,FALSE)</f>
        <v> 1:03.31,8</v>
      </c>
    </row>
    <row r="37" spans="1:8" ht="15" customHeight="1">
      <c r="A37" s="212">
        <f t="shared" si="0"/>
        <v>30</v>
      </c>
      <c r="B37" s="220">
        <v>61</v>
      </c>
      <c r="C37" s="213" t="str">
        <f>VLOOKUP(B37,Startlist!B:F,2,FALSE)</f>
        <v>A7</v>
      </c>
      <c r="D37" s="215" t="str">
        <f>CONCATENATE(VLOOKUP(B37,Startlist!B:H,3,FALSE)," / ",VLOOKUP(B37,Startlist!B:H,4,FALSE))</f>
        <v>Petr Turkin / Vasily Mirkotan</v>
      </c>
      <c r="E37" s="214" t="str">
        <f>VLOOKUP(B37,Startlist!B:F,5,FALSE)</f>
        <v>RUS</v>
      </c>
      <c r="F37" s="215" t="str">
        <f>VLOOKUP(B37,Startlist!B:H,7,FALSE)</f>
        <v>Citroen DS3 R3T Racing</v>
      </c>
      <c r="G37" s="215" t="str">
        <f>VLOOKUP(B37,Startlist!B:H,6,FALSE)</f>
        <v>ASRT RALLY TEAM</v>
      </c>
      <c r="H37" s="251" t="str">
        <f>VLOOKUP(B37,Results!B:O,14,FALSE)</f>
        <v> 1:03.36,2</v>
      </c>
    </row>
    <row r="38" spans="1:8" ht="15" customHeight="1">
      <c r="A38" s="212">
        <f t="shared" si="0"/>
        <v>31</v>
      </c>
      <c r="B38" s="220">
        <v>52</v>
      </c>
      <c r="C38" s="213" t="str">
        <f>VLOOKUP(B38,Startlist!B:F,2,FALSE)</f>
        <v>E9</v>
      </c>
      <c r="D38" s="215" t="str">
        <f>CONCATENATE(VLOOKUP(B38,Startlist!B:H,3,FALSE)," / ",VLOOKUP(B38,Startlist!B:H,4,FALSE))</f>
        <v>Tomi Rönnemaa / Tero Rönnemaa</v>
      </c>
      <c r="E38" s="214" t="str">
        <f>VLOOKUP(B38,Startlist!B:F,5,FALSE)</f>
        <v>FIN</v>
      </c>
      <c r="F38" s="215" t="str">
        <f>VLOOKUP(B38,Startlist!B:H,7,FALSE)</f>
        <v>Toyota Corolla 1600 GT</v>
      </c>
      <c r="G38" s="215" t="str">
        <f>VLOOKUP(B38,Startlist!B:H,6,FALSE)</f>
        <v>TERO RÖNNEMAA</v>
      </c>
      <c r="H38" s="251" t="str">
        <f>VLOOKUP(B38,Results!B:O,14,FALSE)</f>
        <v> 1:03.49,3</v>
      </c>
    </row>
    <row r="39" spans="1:8" ht="15" customHeight="1">
      <c r="A39" s="212">
        <f t="shared" si="0"/>
        <v>32</v>
      </c>
      <c r="B39" s="220">
        <v>43</v>
      </c>
      <c r="C39" s="213" t="str">
        <f>VLOOKUP(B39,Startlist!B:F,2,FALSE)</f>
        <v>E11</v>
      </c>
      <c r="D39" s="215" t="str">
        <f>CONCATENATE(VLOOKUP(B39,Startlist!B:H,3,FALSE)," / ",VLOOKUP(B39,Startlist!B:H,4,FALSE))</f>
        <v>Vadim Lelyukh / Aleksandr Danilovskii</v>
      </c>
      <c r="E39" s="214" t="str">
        <f>VLOOKUP(B39,Startlist!B:F,5,FALSE)</f>
        <v>RUS</v>
      </c>
      <c r="F39" s="215" t="str">
        <f>VLOOKUP(B39,Startlist!B:H,7,FALSE)</f>
        <v>BMW M3 Compact</v>
      </c>
      <c r="G39" s="215" t="str">
        <f>VLOOKUP(B39,Startlist!B:H,6,FALSE)</f>
        <v>CSVP</v>
      </c>
      <c r="H39" s="251" t="str">
        <f>VLOOKUP(B39,Results!B:O,14,FALSE)</f>
        <v> 1:03.50,3</v>
      </c>
    </row>
    <row r="40" spans="1:8" ht="15" customHeight="1">
      <c r="A40" s="212">
        <f t="shared" si="0"/>
        <v>33</v>
      </c>
      <c r="B40" s="220">
        <v>21</v>
      </c>
      <c r="C40" s="213" t="str">
        <f>VLOOKUP(B40,Startlist!B:F,2,FALSE)</f>
        <v>E11</v>
      </c>
      <c r="D40" s="215" t="str">
        <f>CONCATENATE(VLOOKUP(B40,Startlist!B:H,3,FALSE)," / ",VLOOKUP(B40,Startlist!B:H,4,FALSE))</f>
        <v>Ago Ahu / Kalle Ahu</v>
      </c>
      <c r="E40" s="214" t="str">
        <f>VLOOKUP(B40,Startlist!B:F,5,FALSE)</f>
        <v>EST</v>
      </c>
      <c r="F40" s="215" t="str">
        <f>VLOOKUP(B40,Startlist!B:H,7,FALSE)</f>
        <v>BMW M3</v>
      </c>
      <c r="G40" s="215" t="str">
        <f>VLOOKUP(B40,Startlist!B:H,6,FALSE)</f>
        <v>SAR-TECH MOTORSPORT</v>
      </c>
      <c r="H40" s="251" t="str">
        <f>VLOOKUP(B40,Results!B:O,14,FALSE)</f>
        <v> 1:04.00,0</v>
      </c>
    </row>
    <row r="41" spans="1:8" ht="15" customHeight="1">
      <c r="A41" s="212">
        <f t="shared" si="0"/>
        <v>34</v>
      </c>
      <c r="B41" s="220">
        <v>78</v>
      </c>
      <c r="C41" s="213" t="str">
        <f>VLOOKUP(B41,Startlist!B:F,2,FALSE)</f>
        <v>E12</v>
      </c>
      <c r="D41" s="215" t="str">
        <f>CONCATENATE(VLOOKUP(B41,Startlist!B:H,3,FALSE)," / ",VLOOKUP(B41,Startlist!B:H,4,FALSE))</f>
        <v>Madis Enok / Lauri Ristolainen</v>
      </c>
      <c r="E41" s="214" t="str">
        <f>VLOOKUP(B41,Startlist!B:F,5,FALSE)</f>
        <v>EST</v>
      </c>
      <c r="F41" s="215" t="str">
        <f>VLOOKUP(B41,Startlist!B:H,7,FALSE)</f>
        <v>Mitsubishi Lancer Evo 6</v>
      </c>
      <c r="G41" s="215" t="str">
        <f>VLOOKUP(B41,Startlist!B:H,6,FALSE)</f>
        <v>PRINTSPORT</v>
      </c>
      <c r="H41" s="251" t="str">
        <f>VLOOKUP(B41,Results!B:O,14,FALSE)</f>
        <v> 1:04.02,3</v>
      </c>
    </row>
    <row r="42" spans="1:8" ht="15" customHeight="1">
      <c r="A42" s="212">
        <f t="shared" si="0"/>
        <v>35</v>
      </c>
      <c r="B42" s="220">
        <v>65</v>
      </c>
      <c r="C42" s="213" t="str">
        <f>VLOOKUP(B42,Startlist!B:F,2,FALSE)</f>
        <v>N4</v>
      </c>
      <c r="D42" s="215" t="str">
        <f>CONCATENATE(VLOOKUP(B42,Startlist!B:H,3,FALSE)," / ",VLOOKUP(B42,Startlist!B:H,4,FALSE))</f>
        <v>Ivan Mironov / Sergei Denisov</v>
      </c>
      <c r="E42" s="214" t="str">
        <f>VLOOKUP(B42,Startlist!B:F,5,FALSE)</f>
        <v>RUS</v>
      </c>
      <c r="F42" s="215" t="str">
        <f>VLOOKUP(B42,Startlist!B:H,7,FALSE)</f>
        <v>Mitsubishi Lancer Evo 9</v>
      </c>
      <c r="G42" s="215" t="str">
        <f>VLOOKUP(B42,Startlist!B:H,6,FALSE)</f>
        <v>NEIKSANS RALLY SPORT</v>
      </c>
      <c r="H42" s="251" t="str">
        <f>VLOOKUP(B42,Results!B:O,14,FALSE)</f>
        <v> 1:04.04,5</v>
      </c>
    </row>
    <row r="43" spans="1:8" ht="15" customHeight="1">
      <c r="A43" s="212">
        <f t="shared" si="0"/>
        <v>36</v>
      </c>
      <c r="B43" s="220">
        <v>26</v>
      </c>
      <c r="C43" s="213" t="str">
        <f>VLOOKUP(B43,Startlist!B:F,2,FALSE)</f>
        <v>E11</v>
      </c>
      <c r="D43" s="215" t="str">
        <f>CONCATENATE(VLOOKUP(B43,Startlist!B:H,3,FALSE)," / ",VLOOKUP(B43,Startlist!B:H,4,FALSE))</f>
        <v>Dmitry Nikonchuk / Alexander Potesov</v>
      </c>
      <c r="E43" s="214" t="str">
        <f>VLOOKUP(B43,Startlist!B:F,5,FALSE)</f>
        <v>RUS</v>
      </c>
      <c r="F43" s="215" t="str">
        <f>VLOOKUP(B43,Startlist!B:H,7,FALSE)</f>
        <v>BMW M3</v>
      </c>
      <c r="G43" s="215" t="str">
        <f>VLOOKUP(B43,Startlist!B:H,6,FALSE)</f>
        <v>RALLYSTORE.RU</v>
      </c>
      <c r="H43" s="251" t="str">
        <f>VLOOKUP(B43,Results!B:O,14,FALSE)</f>
        <v> 1:04.32,9</v>
      </c>
    </row>
    <row r="44" spans="1:8" ht="15" customHeight="1">
      <c r="A44" s="212">
        <f t="shared" si="0"/>
        <v>37</v>
      </c>
      <c r="B44" s="220">
        <v>73</v>
      </c>
      <c r="C44" s="213" t="str">
        <f>VLOOKUP(B44,Startlist!B:F,2,FALSE)</f>
        <v>A7</v>
      </c>
      <c r="D44" s="215" t="str">
        <f>CONCATENATE(VLOOKUP(B44,Startlist!B:H,3,FALSE)," / ",VLOOKUP(B44,Startlist!B:H,4,FALSE))</f>
        <v>Edgars Balodis / Inese Akmentina</v>
      </c>
      <c r="E44" s="214" t="str">
        <f>VLOOKUP(B44,Startlist!B:F,5,FALSE)</f>
        <v>LAT</v>
      </c>
      <c r="F44" s="215" t="str">
        <f>VLOOKUP(B44,Startlist!B:H,7,FALSE)</f>
        <v>Honda Civic Type-R</v>
      </c>
      <c r="G44" s="215" t="str">
        <f>VLOOKUP(B44,Startlist!B:H,6,FALSE)</f>
        <v>EDGARS BALODIS</v>
      </c>
      <c r="H44" s="251" t="str">
        <f>VLOOKUP(B44,Results!B:O,14,FALSE)</f>
        <v> 1:04.45,2</v>
      </c>
    </row>
    <row r="45" spans="1:8" ht="15" customHeight="1">
      <c r="A45" s="212">
        <f t="shared" si="0"/>
        <v>38</v>
      </c>
      <c r="B45" s="220">
        <v>87</v>
      </c>
      <c r="C45" s="213" t="str">
        <f>VLOOKUP(B45,Startlist!B:F,2,FALSE)</f>
        <v>E10</v>
      </c>
      <c r="D45" s="215" t="str">
        <f>CONCATENATE(VLOOKUP(B45,Startlist!B:H,3,FALSE)," / ",VLOOKUP(B45,Startlist!B:H,4,FALSE))</f>
        <v>Kristjan Sinik / Martti Meetua</v>
      </c>
      <c r="E45" s="214" t="str">
        <f>VLOOKUP(B45,Startlist!B:F,5,FALSE)</f>
        <v>EST</v>
      </c>
      <c r="F45" s="215" t="str">
        <f>VLOOKUP(B45,Startlist!B:H,7,FALSE)</f>
        <v>Nissan Sunny</v>
      </c>
      <c r="G45" s="215" t="str">
        <f>VLOOKUP(B45,Startlist!B:H,6,FALSE)</f>
        <v>ERKI SPORT</v>
      </c>
      <c r="H45" s="251" t="str">
        <f>VLOOKUP(B45,Results!B:O,14,FALSE)</f>
        <v> 1:04.55,2</v>
      </c>
    </row>
    <row r="46" spans="1:8" ht="15" customHeight="1">
      <c r="A46" s="212">
        <f t="shared" si="0"/>
        <v>39</v>
      </c>
      <c r="B46" s="220">
        <v>96</v>
      </c>
      <c r="C46" s="213" t="str">
        <f>VLOOKUP(B46,Startlist!B:F,2,FALSE)</f>
        <v>N3</v>
      </c>
      <c r="D46" s="215" t="str">
        <f>CONCATENATE(VLOOKUP(B46,Startlist!B:H,3,FALSE)," / ",VLOOKUP(B46,Startlist!B:H,4,FALSE))</f>
        <v>Alexey Iofin / Evgenii Eviseev</v>
      </c>
      <c r="E46" s="214" t="str">
        <f>VLOOKUP(B46,Startlist!B:F,5,FALSE)</f>
        <v>RUS</v>
      </c>
      <c r="F46" s="215" t="str">
        <f>VLOOKUP(B46,Startlist!B:H,7,FALSE)</f>
        <v>Honda Civic</v>
      </c>
      <c r="G46" s="215" t="str">
        <f>VLOOKUP(B46,Startlist!B:H,6,FALSE)</f>
        <v>2WD RACING SERVICES</v>
      </c>
      <c r="H46" s="251" t="str">
        <f>VLOOKUP(B46,Results!B:O,14,FALSE)</f>
        <v> 1:05.01,3</v>
      </c>
    </row>
    <row r="47" spans="1:8" ht="15" customHeight="1">
      <c r="A47" s="212">
        <f t="shared" si="0"/>
        <v>40</v>
      </c>
      <c r="B47" s="220">
        <v>99</v>
      </c>
      <c r="C47" s="213" t="str">
        <f>VLOOKUP(B47,Startlist!B:F,2,FALSE)</f>
        <v>N3</v>
      </c>
      <c r="D47" s="215" t="str">
        <f>CONCATENATE(VLOOKUP(B47,Startlist!B:H,3,FALSE)," / ",VLOOKUP(B47,Startlist!B:H,4,FALSE))</f>
        <v>Kaspar Kasari / Hannes Kuusmaa</v>
      </c>
      <c r="E47" s="214" t="str">
        <f>VLOOKUP(B47,Startlist!B:F,5,FALSE)</f>
        <v>EST</v>
      </c>
      <c r="F47" s="215" t="str">
        <f>VLOOKUP(B47,Startlist!B:H,7,FALSE)</f>
        <v>Honda Civic Type-R</v>
      </c>
      <c r="G47" s="215" t="str">
        <f>VLOOKUP(B47,Startlist!B:H,6,FALSE)</f>
        <v>ECOM MOTORSPORT</v>
      </c>
      <c r="H47" s="251" t="str">
        <f>VLOOKUP(B47,Results!B:O,14,FALSE)</f>
        <v> 1:05.03,8</v>
      </c>
    </row>
    <row r="48" spans="1:8" ht="15" customHeight="1">
      <c r="A48" s="212">
        <f t="shared" si="0"/>
        <v>41</v>
      </c>
      <c r="B48" s="220">
        <v>74</v>
      </c>
      <c r="C48" s="213" t="str">
        <f>VLOOKUP(B48,Startlist!B:F,2,FALSE)</f>
        <v>E11</v>
      </c>
      <c r="D48" s="215" t="str">
        <f>CONCATENATE(VLOOKUP(B48,Startlist!B:H,3,FALSE)," / ",VLOOKUP(B48,Startlist!B:H,4,FALSE))</f>
        <v>Vallo Nuuter / Eero Kikerpill</v>
      </c>
      <c r="E48" s="214" t="str">
        <f>VLOOKUP(B48,Startlist!B:F,5,FALSE)</f>
        <v>EST</v>
      </c>
      <c r="F48" s="215" t="str">
        <f>VLOOKUP(B48,Startlist!B:H,7,FALSE)</f>
        <v>BMW M3</v>
      </c>
      <c r="G48" s="215" t="str">
        <f>VLOOKUP(B48,Startlist!B:H,6,FALSE)</f>
        <v>MS RACING</v>
      </c>
      <c r="H48" s="251" t="str">
        <f>VLOOKUP(B48,Results!B:O,14,FALSE)</f>
        <v> 1:05.04,1</v>
      </c>
    </row>
    <row r="49" spans="1:8" ht="15" customHeight="1">
      <c r="A49" s="212">
        <f t="shared" si="0"/>
        <v>42</v>
      </c>
      <c r="B49" s="220">
        <v>97</v>
      </c>
      <c r="C49" s="213" t="str">
        <f>VLOOKUP(B49,Startlist!B:F,2,FALSE)</f>
        <v>A7</v>
      </c>
      <c r="D49" s="215" t="str">
        <f>CONCATENATE(VLOOKUP(B49,Startlist!B:H,3,FALSE)," / ",VLOOKUP(B49,Startlist!B:H,4,FALSE))</f>
        <v>Esa Ruotsalainen / Enni Mälkönen</v>
      </c>
      <c r="E49" s="214" t="str">
        <f>VLOOKUP(B49,Startlist!B:F,5,FALSE)</f>
        <v>FIN</v>
      </c>
      <c r="F49" s="215" t="str">
        <f>VLOOKUP(B49,Startlist!B:H,7,FALSE)</f>
        <v>Honda Civic Type-R</v>
      </c>
      <c r="G49" s="215" t="str">
        <f>VLOOKUP(B49,Startlist!B:H,6,FALSE)</f>
        <v>KÖPÖ RACING TEAM</v>
      </c>
      <c r="H49" s="251" t="str">
        <f>VLOOKUP(B49,Results!B:O,14,FALSE)</f>
        <v> 1:05.06,1</v>
      </c>
    </row>
    <row r="50" spans="1:8" ht="15" customHeight="1">
      <c r="A50" s="212">
        <f t="shared" si="0"/>
        <v>43</v>
      </c>
      <c r="B50" s="220">
        <v>27</v>
      </c>
      <c r="C50" s="213" t="str">
        <f>VLOOKUP(B50,Startlist!B:F,2,FALSE)</f>
        <v>E12</v>
      </c>
      <c r="D50" s="215" t="str">
        <f>CONCATENATE(VLOOKUP(B50,Startlist!B:H,3,FALSE)," / ",VLOOKUP(B50,Startlist!B:H,4,FALSE))</f>
        <v>Meelis Orgla / Jaan Halliste</v>
      </c>
      <c r="E50" s="214" t="str">
        <f>VLOOKUP(B50,Startlist!B:F,5,FALSE)</f>
        <v>EST</v>
      </c>
      <c r="F50" s="215" t="str">
        <f>VLOOKUP(B50,Startlist!B:H,7,FALSE)</f>
        <v>Mitsubishi Lancer Evo 7</v>
      </c>
      <c r="G50" s="215" t="str">
        <f>VLOOKUP(B50,Startlist!B:H,6,FALSE)</f>
        <v>KAUR MOTORSPORT</v>
      </c>
      <c r="H50" s="251" t="str">
        <f>VLOOKUP(B50,Results!B:O,14,FALSE)</f>
        <v> 1:05.14,8</v>
      </c>
    </row>
    <row r="51" spans="1:8" ht="15" customHeight="1">
      <c r="A51" s="212">
        <f t="shared" si="0"/>
        <v>44</v>
      </c>
      <c r="B51" s="220">
        <v>53</v>
      </c>
      <c r="C51" s="213" t="str">
        <f>VLOOKUP(B51,Startlist!B:F,2,FALSE)</f>
        <v>A7</v>
      </c>
      <c r="D51" s="215" t="str">
        <f>CONCATENATE(VLOOKUP(B51,Startlist!B:H,3,FALSE)," / ",VLOOKUP(B51,Startlist!B:H,4,FALSE))</f>
        <v>Mikail Skripnikov / Anton Grechko</v>
      </c>
      <c r="E51" s="214" t="str">
        <f>VLOOKUP(B51,Startlist!B:F,5,FALSE)</f>
        <v>RUS</v>
      </c>
      <c r="F51" s="215" t="str">
        <f>VLOOKUP(B51,Startlist!B:H,7,FALSE)</f>
        <v>Renault Clio R3</v>
      </c>
      <c r="G51" s="215" t="str">
        <f>VLOOKUP(B51,Startlist!B:H,6,FALSE)</f>
        <v>THOMAS BETON RACING</v>
      </c>
      <c r="H51" s="251" t="str">
        <f>VLOOKUP(B51,Results!B:O,14,FALSE)</f>
        <v> 1:05.16,3</v>
      </c>
    </row>
    <row r="52" spans="1:8" ht="15" customHeight="1">
      <c r="A52" s="212">
        <f t="shared" si="0"/>
        <v>45</v>
      </c>
      <c r="B52" s="220">
        <v>64</v>
      </c>
      <c r="C52" s="213" t="str">
        <f>VLOOKUP(B52,Startlist!B:F,2,FALSE)</f>
        <v>N4</v>
      </c>
      <c r="D52" s="215" t="str">
        <f>CONCATENATE(VLOOKUP(B52,Startlist!B:H,3,FALSE)," / ",VLOOKUP(B52,Startlist!B:H,4,FALSE))</f>
        <v>Sergey Uger / Trofim Chikin</v>
      </c>
      <c r="E52" s="214" t="str">
        <f>VLOOKUP(B52,Startlist!B:F,5,FALSE)</f>
        <v>RUS</v>
      </c>
      <c r="F52" s="215" t="str">
        <f>VLOOKUP(B52,Startlist!B:H,7,FALSE)</f>
        <v>Mitsubishi Lancer Evo 10</v>
      </c>
      <c r="G52" s="215" t="str">
        <f>VLOOKUP(B52,Startlist!B:H,6,FALSE)</f>
        <v>CONE FOREST RALLY TEAM</v>
      </c>
      <c r="H52" s="251" t="str">
        <f>VLOOKUP(B52,Results!B:O,14,FALSE)</f>
        <v> 1:05.17,9</v>
      </c>
    </row>
    <row r="53" spans="1:8" ht="15" customHeight="1">
      <c r="A53" s="212">
        <f t="shared" si="0"/>
        <v>46</v>
      </c>
      <c r="B53" s="220">
        <v>82</v>
      </c>
      <c r="C53" s="213" t="str">
        <f>VLOOKUP(B53,Startlist!B:F,2,FALSE)</f>
        <v>E12</v>
      </c>
      <c r="D53" s="215" t="str">
        <f>CONCATENATE(VLOOKUP(B53,Startlist!B:H,3,FALSE)," / ",VLOOKUP(B53,Startlist!B:H,4,FALSE))</f>
        <v>Denis Levyatov / Mariya Obolenskaya</v>
      </c>
      <c r="E53" s="214" t="str">
        <f>VLOOKUP(B53,Startlist!B:F,5,FALSE)</f>
        <v>RUS</v>
      </c>
      <c r="F53" s="215" t="str">
        <f>VLOOKUP(B53,Startlist!B:H,7,FALSE)</f>
        <v>Subaru Impreza</v>
      </c>
      <c r="G53" s="215" t="str">
        <f>VLOOKUP(B53,Startlist!B:H,6,FALSE)</f>
        <v>CONE FOREST RALLY TEAM</v>
      </c>
      <c r="H53" s="251" t="str">
        <f>VLOOKUP(B53,Results!B:O,14,FALSE)</f>
        <v> 1:05.20,7</v>
      </c>
    </row>
    <row r="54" spans="1:8" ht="15" customHeight="1">
      <c r="A54" s="212">
        <f t="shared" si="0"/>
        <v>47</v>
      </c>
      <c r="B54" s="220">
        <v>44</v>
      </c>
      <c r="C54" s="213" t="str">
        <f>VLOOKUP(B54,Startlist!B:F,2,FALSE)</f>
        <v>E10</v>
      </c>
      <c r="D54" s="215" t="str">
        <f>CONCATENATE(VLOOKUP(B54,Startlist!B:H,3,FALSE)," / ",VLOOKUP(B54,Startlist!B:H,4,FALSE))</f>
        <v>Mantas Morkis / Jonas Paukste</v>
      </c>
      <c r="E54" s="214" t="str">
        <f>VLOOKUP(B54,Startlist!B:F,5,FALSE)</f>
        <v>LIT</v>
      </c>
      <c r="F54" s="215" t="str">
        <f>VLOOKUP(B54,Startlist!B:H,7,FALSE)</f>
        <v>Renault Clio Sport</v>
      </c>
      <c r="G54" s="215" t="str">
        <f>VLOOKUP(B54,Startlist!B:H,6,FALSE)</f>
        <v>TRANSPROFUS</v>
      </c>
      <c r="H54" s="251" t="str">
        <f>VLOOKUP(B54,Results!B:O,14,FALSE)</f>
        <v> 1:05.28,9</v>
      </c>
    </row>
    <row r="55" spans="1:8" ht="15" customHeight="1">
      <c r="A55" s="212">
        <f t="shared" si="0"/>
        <v>48</v>
      </c>
      <c r="B55" s="220">
        <v>93</v>
      </c>
      <c r="C55" s="213" t="str">
        <f>VLOOKUP(B55,Startlist!B:F,2,FALSE)</f>
        <v>E10</v>
      </c>
      <c r="D55" s="215" t="str">
        <f>CONCATENATE(VLOOKUP(B55,Startlist!B:H,3,FALSE)," / ",VLOOKUP(B55,Startlist!B:H,4,FALSE))</f>
        <v>Jussi Pikkuaho / Kari Peura</v>
      </c>
      <c r="E55" s="214" t="str">
        <f>VLOOKUP(B55,Startlist!B:F,5,FALSE)</f>
        <v>FIN</v>
      </c>
      <c r="F55" s="215" t="str">
        <f>VLOOKUP(B55,Startlist!B:H,7,FALSE)</f>
        <v>Honda Civic Type-R</v>
      </c>
      <c r="G55" s="215" t="str">
        <f>VLOOKUP(B55,Startlist!B:H,6,FALSE)</f>
        <v>JUSSI PIKKUAHO</v>
      </c>
      <c r="H55" s="251" t="str">
        <f>VLOOKUP(B55,Results!B:O,14,FALSE)</f>
        <v> 1:06.02,2</v>
      </c>
    </row>
    <row r="56" spans="1:8" ht="15" customHeight="1">
      <c r="A56" s="212">
        <f t="shared" si="0"/>
        <v>49</v>
      </c>
      <c r="B56" s="220">
        <v>57</v>
      </c>
      <c r="C56" s="213" t="str">
        <f>VLOOKUP(B56,Startlist!B:F,2,FALSE)</f>
        <v>E10</v>
      </c>
      <c r="D56" s="215" t="str">
        <f>CONCATENATE(VLOOKUP(B56,Startlist!B:H,3,FALSE)," / ",VLOOKUP(B56,Startlist!B:H,4,FALSE))</f>
        <v>Rando Turja / Ain Sepp</v>
      </c>
      <c r="E56" s="214" t="str">
        <f>VLOOKUP(B56,Startlist!B:F,5,FALSE)</f>
        <v>EST</v>
      </c>
      <c r="F56" s="215" t="str">
        <f>VLOOKUP(B56,Startlist!B:H,7,FALSE)</f>
        <v>LADA VFTS</v>
      </c>
      <c r="G56" s="215" t="str">
        <f>VLOOKUP(B56,Startlist!B:H,6,FALSE)</f>
        <v>SAR-TECH MOTORSPORT</v>
      </c>
      <c r="H56" s="251" t="str">
        <f>VLOOKUP(B56,Results!B:O,14,FALSE)</f>
        <v> 1:06.09,9</v>
      </c>
    </row>
    <row r="57" spans="1:8" ht="15" customHeight="1">
      <c r="A57" s="212">
        <f t="shared" si="0"/>
        <v>50</v>
      </c>
      <c r="B57" s="220">
        <v>92</v>
      </c>
      <c r="C57" s="213" t="str">
        <f>VLOOKUP(B57,Startlist!B:F,2,FALSE)</f>
        <v>E11</v>
      </c>
      <c r="D57" s="215" t="str">
        <f>CONCATENATE(VLOOKUP(B57,Startlist!B:H,3,FALSE)," / ",VLOOKUP(B57,Startlist!B:H,4,FALSE))</f>
        <v>Juha Paavilainen / Mika Lassila</v>
      </c>
      <c r="E57" s="214" t="str">
        <f>VLOOKUP(B57,Startlist!B:F,5,FALSE)</f>
        <v>FIN</v>
      </c>
      <c r="F57" s="215" t="str">
        <f>VLOOKUP(B57,Startlist!B:H,7,FALSE)</f>
        <v>BMW M3</v>
      </c>
      <c r="G57" s="215" t="str">
        <f>VLOOKUP(B57,Startlist!B:H,6,FALSE)</f>
        <v>JUHA PAAVILAINEN</v>
      </c>
      <c r="H57" s="251" t="str">
        <f>VLOOKUP(B57,Results!B:O,14,FALSE)</f>
        <v> 1:06.15,3</v>
      </c>
    </row>
    <row r="58" spans="1:8" ht="15" customHeight="1">
      <c r="A58" s="212">
        <f t="shared" si="0"/>
        <v>51</v>
      </c>
      <c r="B58" s="220">
        <v>75</v>
      </c>
      <c r="C58" s="213" t="str">
        <f>VLOOKUP(B58,Startlist!B:F,2,FALSE)</f>
        <v>E11</v>
      </c>
      <c r="D58" s="215" t="str">
        <f>CONCATENATE(VLOOKUP(B58,Startlist!B:H,3,FALSE)," / ",VLOOKUP(B58,Startlist!B:H,4,FALSE))</f>
        <v>Virko Juga / Rivo Hell</v>
      </c>
      <c r="E58" s="214" t="str">
        <f>VLOOKUP(B58,Startlist!B:F,5,FALSE)</f>
        <v>EST</v>
      </c>
      <c r="F58" s="215" t="str">
        <f>VLOOKUP(B58,Startlist!B:H,7,FALSE)</f>
        <v>BMW M3</v>
      </c>
      <c r="G58" s="215" t="str">
        <f>VLOOKUP(B58,Startlist!B:H,6,FALSE)</f>
        <v>ECOM MOTORSPORT</v>
      </c>
      <c r="H58" s="251" t="str">
        <f>VLOOKUP(B58,Results!B:O,14,FALSE)</f>
        <v> 1:06.31,4</v>
      </c>
    </row>
    <row r="59" spans="1:8" ht="15" customHeight="1">
      <c r="A59" s="212">
        <f t="shared" si="0"/>
        <v>52</v>
      </c>
      <c r="B59" s="220">
        <v>79</v>
      </c>
      <c r="C59" s="213" t="str">
        <f>VLOOKUP(B59,Startlist!B:F,2,FALSE)</f>
        <v>A8</v>
      </c>
      <c r="D59" s="215" t="str">
        <f>CONCATENATE(VLOOKUP(B59,Startlist!B:H,3,FALSE)," / ",VLOOKUP(B59,Startlist!B:H,4,FALSE))</f>
        <v>Vadim Kuznetsov / Roman Kapustin</v>
      </c>
      <c r="E59" s="214" t="str">
        <f>VLOOKUP(B59,Startlist!B:F,5,FALSE)</f>
        <v>RUS</v>
      </c>
      <c r="F59" s="215" t="str">
        <f>VLOOKUP(B59,Startlist!B:H,7,FALSE)</f>
        <v>Subaru Impreza</v>
      </c>
      <c r="G59" s="215" t="str">
        <f>VLOOKUP(B59,Startlist!B:H,6,FALSE)</f>
        <v>ASRT RALLY TEAM</v>
      </c>
      <c r="H59" s="251" t="str">
        <f>VLOOKUP(B59,Results!B:O,14,FALSE)</f>
        <v> 1:06.44,9</v>
      </c>
    </row>
    <row r="60" spans="1:8" ht="15" customHeight="1">
      <c r="A60" s="212">
        <f t="shared" si="0"/>
        <v>53</v>
      </c>
      <c r="B60" s="220">
        <v>103</v>
      </c>
      <c r="C60" s="213" t="str">
        <f>VLOOKUP(B60,Startlist!B:F,2,FALSE)</f>
        <v>E9</v>
      </c>
      <c r="D60" s="215" t="str">
        <f>CONCATENATE(VLOOKUP(B60,Startlist!B:H,3,FALSE)," / ",VLOOKUP(B60,Startlist!B:H,4,FALSE))</f>
        <v>Rainer Meus / Kaupo Vana</v>
      </c>
      <c r="E60" s="214" t="str">
        <f>VLOOKUP(B60,Startlist!B:F,5,FALSE)</f>
        <v>EST</v>
      </c>
      <c r="F60" s="215" t="str">
        <f>VLOOKUP(B60,Startlist!B:H,7,FALSE)</f>
        <v>LADA VFTS</v>
      </c>
      <c r="G60" s="215" t="str">
        <f>VLOOKUP(B60,Startlist!B:H,6,FALSE)</f>
        <v>PROREHV RALLY TEAM</v>
      </c>
      <c r="H60" s="251" t="str">
        <f>VLOOKUP(B60,Results!B:O,14,FALSE)</f>
        <v> 1:06.55,6</v>
      </c>
    </row>
    <row r="61" spans="1:8" ht="15" customHeight="1">
      <c r="A61" s="212">
        <f t="shared" si="0"/>
        <v>54</v>
      </c>
      <c r="B61" s="220">
        <v>124</v>
      </c>
      <c r="C61" s="213" t="str">
        <f>VLOOKUP(B61,Startlist!B:F,2,FALSE)</f>
        <v>E11</v>
      </c>
      <c r="D61" s="215" t="str">
        <f>CONCATENATE(VLOOKUP(B61,Startlist!B:H,3,FALSE)," / ",VLOOKUP(B61,Startlist!B:H,4,FALSE))</f>
        <v>Robert Peetson / Martin Tomson</v>
      </c>
      <c r="E61" s="214" t="str">
        <f>VLOOKUP(B61,Startlist!B:F,5,FALSE)</f>
        <v>EST</v>
      </c>
      <c r="F61" s="215" t="str">
        <f>VLOOKUP(B61,Startlist!B:H,7,FALSE)</f>
        <v>BMW 325i</v>
      </c>
      <c r="G61" s="215" t="str">
        <f>VLOOKUP(B61,Startlist!B:H,6,FALSE)</f>
        <v>KAUR MOTORSPORT</v>
      </c>
      <c r="H61" s="251" t="str">
        <f>VLOOKUP(B61,Results!B:O,14,FALSE)</f>
        <v> 1:07.07,1</v>
      </c>
    </row>
    <row r="62" spans="1:8" ht="15" customHeight="1">
      <c r="A62" s="212">
        <f t="shared" si="0"/>
        <v>55</v>
      </c>
      <c r="B62" s="220">
        <v>129</v>
      </c>
      <c r="C62" s="213" t="str">
        <f>VLOOKUP(B62,Startlist!B:F,2,FALSE)</f>
        <v>E12</v>
      </c>
      <c r="D62" s="215" t="str">
        <f>CONCATENATE(VLOOKUP(B62,Startlist!B:H,3,FALSE)," / ",VLOOKUP(B62,Startlist!B:H,4,FALSE))</f>
        <v>Allar Goldberg / Kaarel Lääne</v>
      </c>
      <c r="E62" s="214" t="str">
        <f>VLOOKUP(B62,Startlist!B:F,5,FALSE)</f>
        <v>EST</v>
      </c>
      <c r="F62" s="215" t="str">
        <f>VLOOKUP(B62,Startlist!B:H,7,FALSE)</f>
        <v>Lancia DeltaHF Integrale</v>
      </c>
      <c r="G62" s="215" t="str">
        <f>VLOOKUP(B62,Startlist!B:H,6,FALSE)</f>
        <v>PSC MOTORSPORT</v>
      </c>
      <c r="H62" s="251" t="str">
        <f>VLOOKUP(B62,Results!B:O,14,FALSE)</f>
        <v> 1:07.23,1</v>
      </c>
    </row>
    <row r="63" spans="1:8" ht="15" customHeight="1">
      <c r="A63" s="212">
        <f t="shared" si="0"/>
        <v>56</v>
      </c>
      <c r="B63" s="220">
        <v>104</v>
      </c>
      <c r="C63" s="213" t="str">
        <f>VLOOKUP(B63,Startlist!B:F,2,FALSE)</f>
        <v>E9</v>
      </c>
      <c r="D63" s="215" t="str">
        <f>CONCATENATE(VLOOKUP(B63,Startlist!B:H,3,FALSE)," / ",VLOOKUP(B63,Startlist!B:H,4,FALSE))</f>
        <v>Valentine Tereschenkov / Sergei Kozlov</v>
      </c>
      <c r="E63" s="214" t="str">
        <f>VLOOKUP(B63,Startlist!B:F,5,FALSE)</f>
        <v>RUS</v>
      </c>
      <c r="F63" s="215" t="str">
        <f>VLOOKUP(B63,Startlist!B:H,7,FALSE)</f>
        <v>LADA 21083</v>
      </c>
      <c r="G63" s="215" t="str">
        <f>VLOOKUP(B63,Startlist!B:H,6,FALSE)</f>
        <v>ART RALLY</v>
      </c>
      <c r="H63" s="251" t="str">
        <f>VLOOKUP(B63,Results!B:O,14,FALSE)</f>
        <v> 1:07.27,3</v>
      </c>
    </row>
    <row r="64" spans="1:8" ht="15" customHeight="1">
      <c r="A64" s="212">
        <f t="shared" si="0"/>
        <v>57</v>
      </c>
      <c r="B64" s="220">
        <v>111</v>
      </c>
      <c r="C64" s="213" t="str">
        <f>VLOOKUP(B64,Startlist!B:F,2,FALSE)</f>
        <v>E10</v>
      </c>
      <c r="D64" s="215" t="str">
        <f>CONCATENATE(VLOOKUP(B64,Startlist!B:H,3,FALSE)," / ",VLOOKUP(B64,Startlist!B:H,4,FALSE))</f>
        <v>Kermo Laus / Kauri Pannas</v>
      </c>
      <c r="E64" s="214" t="str">
        <f>VLOOKUP(B64,Startlist!B:F,5,FALSE)</f>
        <v>EST</v>
      </c>
      <c r="F64" s="215" t="str">
        <f>VLOOKUP(B64,Startlist!B:H,7,FALSE)</f>
        <v>Nissan Sunny</v>
      </c>
      <c r="G64" s="215" t="str">
        <f>VLOOKUP(B64,Startlist!B:H,6,FALSE)</f>
        <v>SAR-TECH MOTORSPORT</v>
      </c>
      <c r="H64" s="251" t="str">
        <f>VLOOKUP(B64,Results!B:O,14,FALSE)</f>
        <v> 1:07.44,6</v>
      </c>
    </row>
    <row r="65" spans="1:8" ht="15" customHeight="1">
      <c r="A65" s="212">
        <f t="shared" si="0"/>
        <v>58</v>
      </c>
      <c r="B65" s="220">
        <v>118</v>
      </c>
      <c r="C65" s="213" t="str">
        <f>VLOOKUP(B65,Startlist!B:F,2,FALSE)</f>
        <v>E10</v>
      </c>
      <c r="D65" s="215" t="str">
        <f>CONCATENATE(VLOOKUP(B65,Startlist!B:H,3,FALSE)," / ",VLOOKUP(B65,Startlist!B:H,4,FALSE))</f>
        <v>Kasper Koosa / Siim Korsten</v>
      </c>
      <c r="E65" s="214" t="str">
        <f>VLOOKUP(B65,Startlist!B:F,5,FALSE)</f>
        <v>EST</v>
      </c>
      <c r="F65" s="215" t="str">
        <f>VLOOKUP(B65,Startlist!B:H,7,FALSE)</f>
        <v>Nissan Sunny</v>
      </c>
      <c r="G65" s="215" t="str">
        <f>VLOOKUP(B65,Startlist!B:H,6,FALSE)</f>
        <v>ECOM MOTORSPORT</v>
      </c>
      <c r="H65" s="251" t="str">
        <f>VLOOKUP(B65,Results!B:O,14,FALSE)</f>
        <v> 1:07.46,8</v>
      </c>
    </row>
    <row r="66" spans="1:8" ht="15" customHeight="1">
      <c r="A66" s="212">
        <f t="shared" si="0"/>
        <v>59</v>
      </c>
      <c r="B66" s="220">
        <v>126</v>
      </c>
      <c r="C66" s="213" t="str">
        <f>VLOOKUP(B66,Startlist!B:F,2,FALSE)</f>
        <v>E10</v>
      </c>
      <c r="D66" s="215" t="str">
        <f>CONCATENATE(VLOOKUP(B66,Startlist!B:H,3,FALSE)," / ",VLOOKUP(B66,Startlist!B:H,4,FALSE))</f>
        <v>Mario Jürimäe / Aigar Pärs</v>
      </c>
      <c r="E66" s="214" t="str">
        <f>VLOOKUP(B66,Startlist!B:F,5,FALSE)</f>
        <v>EST</v>
      </c>
      <c r="F66" s="215" t="str">
        <f>VLOOKUP(B66,Startlist!B:H,7,FALSE)</f>
        <v>Opel Ascona</v>
      </c>
      <c r="G66" s="215" t="str">
        <f>VLOOKUP(B66,Startlist!B:H,6,FALSE)</f>
        <v>ECOM MOTORSPORT</v>
      </c>
      <c r="H66" s="251" t="str">
        <f>VLOOKUP(B66,Results!B:O,14,FALSE)</f>
        <v> 1:08.20,2</v>
      </c>
    </row>
    <row r="67" spans="1:8" ht="15" customHeight="1">
      <c r="A67" s="212">
        <f t="shared" si="0"/>
        <v>60</v>
      </c>
      <c r="B67" s="220">
        <v>70</v>
      </c>
      <c r="C67" s="213" t="str">
        <f>VLOOKUP(B67,Startlist!B:F,2,FALSE)</f>
        <v>E11</v>
      </c>
      <c r="D67" s="215" t="str">
        <f>CONCATENATE(VLOOKUP(B67,Startlist!B:H,3,FALSE)," / ",VLOOKUP(B67,Startlist!B:H,4,FALSE))</f>
        <v>Juha Hautala / Jonne Luotonen</v>
      </c>
      <c r="E67" s="214" t="str">
        <f>VLOOKUP(B67,Startlist!B:F,5,FALSE)</f>
        <v>FIN</v>
      </c>
      <c r="F67" s="215" t="str">
        <f>VLOOKUP(B67,Startlist!B:H,7,FALSE)</f>
        <v>MB 190E 2,3-16V</v>
      </c>
      <c r="G67" s="215" t="str">
        <f>VLOOKUP(B67,Startlist!B:H,6,FALSE)</f>
        <v>PRINTSPORT</v>
      </c>
      <c r="H67" s="251" t="str">
        <f>VLOOKUP(B67,Results!B:O,14,FALSE)</f>
        <v> 1:08.27,1</v>
      </c>
    </row>
    <row r="68" spans="1:8" ht="15" customHeight="1">
      <c r="A68" s="212">
        <f t="shared" si="0"/>
        <v>61</v>
      </c>
      <c r="B68" s="220">
        <v>110</v>
      </c>
      <c r="C68" s="213" t="str">
        <f>VLOOKUP(B68,Startlist!B:F,2,FALSE)</f>
        <v>E11</v>
      </c>
      <c r="D68" s="215" t="str">
        <f>CONCATENATE(VLOOKUP(B68,Startlist!B:H,3,FALSE)," / ",VLOOKUP(B68,Startlist!B:H,4,FALSE))</f>
        <v>Pasi Lyytikäinen / Sami Jokioinen</v>
      </c>
      <c r="E68" s="214" t="str">
        <f>VLOOKUP(B68,Startlist!B:F,5,FALSE)</f>
        <v>FIN</v>
      </c>
      <c r="F68" s="215" t="str">
        <f>VLOOKUP(B68,Startlist!B:H,7,FALSE)</f>
        <v>BMW M3</v>
      </c>
      <c r="G68" s="215" t="str">
        <f>VLOOKUP(B68,Startlist!B:H,6,FALSE)</f>
        <v>PASI LYYTIKÄINEN</v>
      </c>
      <c r="H68" s="251" t="str">
        <f>VLOOKUP(B68,Results!B:O,14,FALSE)</f>
        <v> 1:08.27,1</v>
      </c>
    </row>
    <row r="69" spans="1:8" ht="15" customHeight="1">
      <c r="A69" s="212">
        <f t="shared" si="0"/>
        <v>62</v>
      </c>
      <c r="B69" s="220">
        <v>102</v>
      </c>
      <c r="C69" s="213" t="str">
        <f>VLOOKUP(B69,Startlist!B:F,2,FALSE)</f>
        <v>A7</v>
      </c>
      <c r="D69" s="215" t="str">
        <f>CONCATENATE(VLOOKUP(B69,Startlist!B:H,3,FALSE)," / ",VLOOKUP(B69,Startlist!B:H,4,FALSE))</f>
        <v>Sander Sepp / Andres Tammel</v>
      </c>
      <c r="E69" s="214" t="str">
        <f>VLOOKUP(B69,Startlist!B:F,5,FALSE)</f>
        <v>EST</v>
      </c>
      <c r="F69" s="215" t="str">
        <f>VLOOKUP(B69,Startlist!B:H,7,FALSE)</f>
        <v>Renault Clio Ragnotti</v>
      </c>
      <c r="G69" s="215" t="str">
        <f>VLOOKUP(B69,Startlist!B:H,6,FALSE)</f>
        <v>OT RACING</v>
      </c>
      <c r="H69" s="251" t="str">
        <f>VLOOKUP(B69,Results!B:O,14,FALSE)</f>
        <v> 1:08.33,4</v>
      </c>
    </row>
    <row r="70" spans="1:8" ht="15" customHeight="1">
      <c r="A70" s="212">
        <f t="shared" si="0"/>
        <v>63</v>
      </c>
      <c r="B70" s="220">
        <v>127</v>
      </c>
      <c r="C70" s="213" t="str">
        <f>VLOOKUP(B70,Startlist!B:F,2,FALSE)</f>
        <v>E10</v>
      </c>
      <c r="D70" s="215" t="str">
        <f>CONCATENATE(VLOOKUP(B70,Startlist!B:H,3,FALSE)," / ",VLOOKUP(B70,Startlist!B:H,4,FALSE))</f>
        <v>Andris Truu / Alari Jürgens</v>
      </c>
      <c r="E70" s="214" t="str">
        <f>VLOOKUP(B70,Startlist!B:F,5,FALSE)</f>
        <v>EST</v>
      </c>
      <c r="F70" s="215" t="str">
        <f>VLOOKUP(B70,Startlist!B:H,7,FALSE)</f>
        <v>LADA 2105</v>
      </c>
      <c r="G70" s="215" t="str">
        <f>VLOOKUP(B70,Startlist!B:H,6,FALSE)</f>
        <v>SAR-TECH MOTORSPORT</v>
      </c>
      <c r="H70" s="251" t="str">
        <f>VLOOKUP(B70,Results!B:O,14,FALSE)</f>
        <v> 1:08.33,7</v>
      </c>
    </row>
    <row r="71" spans="1:8" ht="15" customHeight="1">
      <c r="A71" s="212">
        <f t="shared" si="0"/>
        <v>64</v>
      </c>
      <c r="B71" s="220">
        <v>108</v>
      </c>
      <c r="C71" s="213" t="str">
        <f>VLOOKUP(B71,Startlist!B:F,2,FALSE)</f>
        <v>N3</v>
      </c>
      <c r="D71" s="215" t="str">
        <f>CONCATENATE(VLOOKUP(B71,Startlist!B:H,3,FALSE)," / ",VLOOKUP(B71,Startlist!B:H,4,FALSE))</f>
        <v>Martin Vatter / Oliver Peebo</v>
      </c>
      <c r="E71" s="214" t="str">
        <f>VLOOKUP(B71,Startlist!B:F,5,FALSE)</f>
        <v>EST</v>
      </c>
      <c r="F71" s="215" t="str">
        <f>VLOOKUP(B71,Startlist!B:H,7,FALSE)</f>
        <v>Honda Civic Type-R</v>
      </c>
      <c r="G71" s="215" t="str">
        <f>VLOOKUP(B71,Startlist!B:H,6,FALSE)</f>
        <v>TIKKRI MOTORSPORT</v>
      </c>
      <c r="H71" s="251" t="str">
        <f>VLOOKUP(B71,Results!B:O,14,FALSE)</f>
        <v> 1:08.33,9</v>
      </c>
    </row>
    <row r="72" spans="1:8" ht="15" customHeight="1">
      <c r="A72" s="212">
        <f t="shared" si="0"/>
        <v>65</v>
      </c>
      <c r="B72" s="220">
        <v>133</v>
      </c>
      <c r="C72" s="213" t="str">
        <f>VLOOKUP(B72,Startlist!B:F,2,FALSE)</f>
        <v>E10</v>
      </c>
      <c r="D72" s="215" t="str">
        <f>CONCATENATE(VLOOKUP(B72,Startlist!B:H,3,FALSE)," / ",VLOOKUP(B72,Startlist!B:H,4,FALSE))</f>
        <v>Vladislav Larionov / Marina Petrikaite</v>
      </c>
      <c r="E72" s="214" t="str">
        <f>VLOOKUP(B72,Startlist!B:F,5,FALSE)</f>
        <v>RUS</v>
      </c>
      <c r="F72" s="215" t="str">
        <f>VLOOKUP(B72,Startlist!B:H,7,FALSE)</f>
        <v>Renault Clio</v>
      </c>
      <c r="G72" s="215" t="str">
        <f>VLOOKUP(B72,Startlist!B:H,6,FALSE)</f>
        <v>RALLYSTORE.RU</v>
      </c>
      <c r="H72" s="251" t="str">
        <f>VLOOKUP(B72,Results!B:O,14,FALSE)</f>
        <v> 1:08.55,8</v>
      </c>
    </row>
    <row r="73" spans="1:8" ht="15" customHeight="1">
      <c r="A73" s="212">
        <f t="shared" si="0"/>
        <v>66</v>
      </c>
      <c r="B73" s="220">
        <v>58</v>
      </c>
      <c r="C73" s="213" t="str">
        <f>VLOOKUP(B73,Startlist!B:F,2,FALSE)</f>
        <v>A6</v>
      </c>
      <c r="D73" s="215" t="str">
        <f>CONCATENATE(VLOOKUP(B73,Startlist!B:H,3,FALSE)," / ",VLOOKUP(B73,Startlist!B:H,4,FALSE))</f>
        <v>Kevin Kuusik / Carl Terras</v>
      </c>
      <c r="E73" s="214" t="str">
        <f>VLOOKUP(B73,Startlist!B:F,5,FALSE)</f>
        <v>EST</v>
      </c>
      <c r="F73" s="215" t="str">
        <f>VLOOKUP(B73,Startlist!B:H,7,FALSE)</f>
        <v>Ford Fiesta R2</v>
      </c>
      <c r="G73" s="215" t="str">
        <f>VLOOKUP(B73,Startlist!B:H,6,FALSE)</f>
        <v>OT RACING</v>
      </c>
      <c r="H73" s="251" t="str">
        <f>VLOOKUP(B73,Results!B:O,14,FALSE)</f>
        <v> 1:09.27,7</v>
      </c>
    </row>
    <row r="74" spans="1:8" ht="15" customHeight="1">
      <c r="A74" s="212">
        <f>A73+1</f>
        <v>67</v>
      </c>
      <c r="B74" s="220">
        <v>84</v>
      </c>
      <c r="C74" s="213" t="str">
        <f>VLOOKUP(B74,Startlist!B:F,2,FALSE)</f>
        <v>E10</v>
      </c>
      <c r="D74" s="215" t="str">
        <f>CONCATENATE(VLOOKUP(B74,Startlist!B:H,3,FALSE)," / ",VLOOKUP(B74,Startlist!B:H,4,FALSE))</f>
        <v>Gintautas Slepikas / Audrius Pivoras</v>
      </c>
      <c r="E74" s="214" t="str">
        <f>VLOOKUP(B74,Startlist!B:F,5,FALSE)</f>
        <v>LIT</v>
      </c>
      <c r="F74" s="215" t="str">
        <f>VLOOKUP(B74,Startlist!B:H,7,FALSE)</f>
        <v>Honda Civic Type-R</v>
      </c>
      <c r="G74" s="215" t="str">
        <f>VLOOKUP(B74,Startlist!B:H,6,FALSE)</f>
        <v>GINT-AUTO</v>
      </c>
      <c r="H74" s="251" t="str">
        <f>VLOOKUP(B74,Results!B:O,14,FALSE)</f>
        <v> 1:09.40,9</v>
      </c>
    </row>
    <row r="75" spans="1:8" ht="15" customHeight="1">
      <c r="A75" s="212">
        <f>A74+1</f>
        <v>68</v>
      </c>
      <c r="B75" s="220">
        <v>114</v>
      </c>
      <c r="C75" s="213" t="str">
        <f>VLOOKUP(B75,Startlist!B:F,2,FALSE)</f>
        <v>E10</v>
      </c>
      <c r="D75" s="215" t="str">
        <f>CONCATENATE(VLOOKUP(B75,Startlist!B:H,3,FALSE)," / ",VLOOKUP(B75,Startlist!B:H,4,FALSE))</f>
        <v>Janis Krickis / Toms Pirktins</v>
      </c>
      <c r="E75" s="214" t="str">
        <f>VLOOKUP(B75,Startlist!B:F,5,FALSE)</f>
        <v>LAT</v>
      </c>
      <c r="F75" s="215" t="str">
        <f>VLOOKUP(B75,Startlist!B:H,7,FALSE)</f>
        <v>VW Golf 2</v>
      </c>
      <c r="G75" s="215" t="str">
        <f>VLOOKUP(B75,Startlist!B:H,6,FALSE)</f>
        <v>ABAUTOSPORTS</v>
      </c>
      <c r="H75" s="251" t="str">
        <f>VLOOKUP(B75,Results!B:O,14,FALSE)</f>
        <v> 1:10.28,2</v>
      </c>
    </row>
    <row r="76" spans="1:8" ht="15" customHeight="1">
      <c r="A76" s="212">
        <f>A75+1</f>
        <v>69</v>
      </c>
      <c r="B76" s="220">
        <v>137</v>
      </c>
      <c r="C76" s="213" t="str">
        <f>VLOOKUP(B76,Startlist!B:F,2,FALSE)</f>
        <v>E11</v>
      </c>
      <c r="D76" s="215" t="str">
        <f>CONCATENATE(VLOOKUP(B76,Startlist!B:H,3,FALSE)," / ",VLOOKUP(B76,Startlist!B:H,4,FALSE))</f>
        <v>Yuriy Kasim / Andis Neiksans</v>
      </c>
      <c r="E76" s="214" t="str">
        <f>VLOOKUP(B76,Startlist!B:F,5,FALSE)</f>
        <v>UKR / LAT</v>
      </c>
      <c r="F76" s="215" t="str">
        <f>VLOOKUP(B76,Startlist!B:H,7,FALSE)</f>
        <v>BMW M3</v>
      </c>
      <c r="G76" s="215" t="str">
        <f>VLOOKUP(B76,Startlist!B:H,6,FALSE)</f>
        <v>DYNAMIC SPORT</v>
      </c>
      <c r="H76" s="251" t="str">
        <f>VLOOKUP(B76,Results!B:O,14,FALSE)</f>
        <v> 1:10.36,9</v>
      </c>
    </row>
    <row r="77" spans="1:8" ht="15" customHeight="1">
      <c r="A77" s="212">
        <f>A76+1</f>
        <v>70</v>
      </c>
      <c r="B77" s="220">
        <v>62</v>
      </c>
      <c r="C77" s="213" t="str">
        <f>VLOOKUP(B77,Startlist!B:F,2,FALSE)</f>
        <v>A6</v>
      </c>
      <c r="D77" s="215" t="str">
        <f>CONCATENATE(VLOOKUP(B77,Startlist!B:H,3,FALSE)," / ",VLOOKUP(B77,Startlist!B:H,4,FALSE))</f>
        <v>Guntis Lielkajis / Vilnis Mikelsons</v>
      </c>
      <c r="E77" s="214" t="str">
        <f>VLOOKUP(B77,Startlist!B:F,5,FALSE)</f>
        <v>LAT</v>
      </c>
      <c r="F77" s="215" t="str">
        <f>VLOOKUP(B77,Startlist!B:H,7,FALSE)</f>
        <v>Ford Fiesta</v>
      </c>
      <c r="G77" s="215" t="str">
        <f>VLOOKUP(B77,Startlist!B:H,6,FALSE)</f>
        <v>CIEDRA RACING</v>
      </c>
      <c r="H77" s="251" t="str">
        <f>VLOOKUP(B77,Results!B:O,14,FALSE)</f>
        <v> 1:10.45,1</v>
      </c>
    </row>
    <row r="78" spans="1:8" ht="15" customHeight="1">
      <c r="A78" s="212">
        <f>A77+1</f>
        <v>71</v>
      </c>
      <c r="B78" s="220">
        <v>145</v>
      </c>
      <c r="C78" s="213" t="str">
        <f>VLOOKUP(B78,Startlist!B:F,2,FALSE)</f>
        <v>E13</v>
      </c>
      <c r="D78" s="215" t="str">
        <f>CONCATENATE(VLOOKUP(B78,Startlist!B:H,3,FALSE)," / ",VLOOKUP(B78,Startlist!B:H,4,FALSE))</f>
        <v>Taavi Niinemets / Marco Prems</v>
      </c>
      <c r="E78" s="214" t="str">
        <f>VLOOKUP(B78,Startlist!B:F,5,FALSE)</f>
        <v>EST</v>
      </c>
      <c r="F78" s="215" t="str">
        <f>VLOOKUP(B78,Startlist!B:H,7,FALSE)</f>
        <v>GAZ 51A</v>
      </c>
      <c r="G78" s="215" t="str">
        <f>VLOOKUP(B78,Startlist!B:H,6,FALSE)</f>
        <v>GAZ RALLIKLUBI</v>
      </c>
      <c r="H78" s="251" t="str">
        <f>VLOOKUP(B78,Results!B:O,14,FALSE)</f>
        <v> 1:12.59,7</v>
      </c>
    </row>
    <row r="79" spans="1:8" ht="15" customHeight="1">
      <c r="A79" s="212">
        <f>A78+1</f>
        <v>72</v>
      </c>
      <c r="B79" s="220">
        <v>109</v>
      </c>
      <c r="C79" s="213" t="str">
        <f>VLOOKUP(B79,Startlist!B:F,2,FALSE)</f>
        <v>E9</v>
      </c>
      <c r="D79" s="215" t="str">
        <f>CONCATENATE(VLOOKUP(B79,Startlist!B:H,3,FALSE)," / ",VLOOKUP(B79,Startlist!B:H,4,FALSE))</f>
        <v>Karl Jalakas / Rando Tark</v>
      </c>
      <c r="E79" s="214" t="str">
        <f>VLOOKUP(B79,Startlist!B:F,5,FALSE)</f>
        <v>EST</v>
      </c>
      <c r="F79" s="215" t="str">
        <f>VLOOKUP(B79,Startlist!B:H,7,FALSE)</f>
        <v>LADA VFTS</v>
      </c>
      <c r="G79" s="215" t="str">
        <f>VLOOKUP(B79,Startlist!B:H,6,FALSE)</f>
        <v>SAR-TECH MOTORSPORT</v>
      </c>
      <c r="H79" s="251" t="str">
        <f>VLOOKUP(B79,Results!B:O,14,FALSE)</f>
        <v> 1:13.25,8</v>
      </c>
    </row>
    <row r="80" spans="1:8" ht="15" customHeight="1">
      <c r="A80" s="212">
        <f>A79+1</f>
        <v>73</v>
      </c>
      <c r="B80" s="220">
        <v>115</v>
      </c>
      <c r="C80" s="213" t="str">
        <f>VLOOKUP(B80,Startlist!B:F,2,FALSE)</f>
        <v>E11</v>
      </c>
      <c r="D80" s="215" t="str">
        <f>CONCATENATE(VLOOKUP(B80,Startlist!B:H,3,FALSE)," / ",VLOOKUP(B80,Startlist!B:H,4,FALSE))</f>
        <v>Mikko Kilpiä / Marko Lyijynen</v>
      </c>
      <c r="E80" s="214" t="str">
        <f>VLOOKUP(B80,Startlist!B:F,5,FALSE)</f>
        <v>FIN</v>
      </c>
      <c r="F80" s="215" t="str">
        <f>VLOOKUP(B80,Startlist!B:H,7,FALSE)</f>
        <v>Ford Escort RS2000</v>
      </c>
      <c r="G80" s="215" t="str">
        <f>VLOOKUP(B80,Startlist!B:H,6,FALSE)</f>
        <v>MIKKO KILPIÄ</v>
      </c>
      <c r="H80" s="251" t="str">
        <f>VLOOKUP(B80,Results!B:O,14,FALSE)</f>
        <v> 1:15.14,6</v>
      </c>
    </row>
    <row r="81" spans="1:8" ht="15" customHeight="1">
      <c r="A81" s="212">
        <f>A80+1</f>
        <v>74</v>
      </c>
      <c r="B81" s="220">
        <v>144</v>
      </c>
      <c r="C81" s="213" t="str">
        <f>VLOOKUP(B81,Startlist!B:F,2,FALSE)</f>
        <v>E10</v>
      </c>
      <c r="D81" s="215" t="str">
        <f>CONCATENATE(VLOOKUP(B81,Startlist!B:H,3,FALSE)," / ",VLOOKUP(B81,Startlist!B:H,4,FALSE))</f>
        <v>Peeter Salmu / Olavi Kask</v>
      </c>
      <c r="E81" s="214" t="str">
        <f>VLOOKUP(B81,Startlist!B:F,5,FALSE)</f>
        <v>EST</v>
      </c>
      <c r="F81" s="215" t="str">
        <f>VLOOKUP(B81,Startlist!B:H,7,FALSE)</f>
        <v>Peugeot 309</v>
      </c>
      <c r="G81" s="215" t="str">
        <f>VLOOKUP(B81,Startlist!B:H,6,FALSE)</f>
        <v>FUTURSOFT RACING TEAM</v>
      </c>
      <c r="H81" s="251" t="str">
        <f>VLOOKUP(B81,Results!B:O,14,FALSE)</f>
        <v> 1:15.19,0</v>
      </c>
    </row>
    <row r="82" spans="1:8" ht="15" customHeight="1">
      <c r="A82" s="212">
        <f>A81+1</f>
        <v>75</v>
      </c>
      <c r="B82" s="220">
        <v>122</v>
      </c>
      <c r="C82" s="213" t="str">
        <f>VLOOKUP(B82,Startlist!B:F,2,FALSE)</f>
        <v>E11</v>
      </c>
      <c r="D82" s="215" t="str">
        <f>CONCATENATE(VLOOKUP(B82,Startlist!B:H,3,FALSE)," / ",VLOOKUP(B82,Startlist!B:H,4,FALSE))</f>
        <v>Ilkka Saarikoski / Juhani Koski</v>
      </c>
      <c r="E82" s="214" t="str">
        <f>VLOOKUP(B82,Startlist!B:F,5,FALSE)</f>
        <v>FIN</v>
      </c>
      <c r="F82" s="215" t="str">
        <f>VLOOKUP(B82,Startlist!B:H,7,FALSE)</f>
        <v>BMW M3</v>
      </c>
      <c r="G82" s="215" t="str">
        <f>VLOOKUP(B82,Startlist!B:H,6,FALSE)</f>
        <v>ILKKA SAARIKOSKI</v>
      </c>
      <c r="H82" s="251" t="str">
        <f>VLOOKUP(B82,Results!B:O,14,FALSE)</f>
        <v> 1:15.23,5</v>
      </c>
    </row>
    <row r="83" spans="1:8" ht="15" customHeight="1">
      <c r="A83" s="212">
        <f>A82+1</f>
        <v>76</v>
      </c>
      <c r="B83" s="220">
        <v>68</v>
      </c>
      <c r="C83" s="213" t="str">
        <f>VLOOKUP(B83,Startlist!B:F,2,FALSE)</f>
        <v>A8</v>
      </c>
      <c r="D83" s="215" t="str">
        <f>CONCATENATE(VLOOKUP(B83,Startlist!B:H,3,FALSE)," / ",VLOOKUP(B83,Startlist!B:H,4,FALSE))</f>
        <v>Rünno Ubinhain / Riho Teinveld</v>
      </c>
      <c r="E83" s="214" t="str">
        <f>VLOOKUP(B83,Startlist!B:F,5,FALSE)</f>
        <v>EST</v>
      </c>
      <c r="F83" s="215" t="str">
        <f>VLOOKUP(B83,Startlist!B:H,7,FALSE)</f>
        <v>Subaru Impreza</v>
      </c>
      <c r="G83" s="215" t="str">
        <f>VLOOKUP(B83,Startlist!B:H,6,FALSE)</f>
        <v>KAUR MOTORSPORT</v>
      </c>
      <c r="H83" s="251" t="str">
        <f>VLOOKUP(B83,Results!B:O,14,FALSE)</f>
        <v> 1:15.29,3</v>
      </c>
    </row>
    <row r="84" spans="1:8" ht="15" customHeight="1">
      <c r="A84" s="212">
        <f>A83+1</f>
        <v>77</v>
      </c>
      <c r="B84" s="220">
        <v>140</v>
      </c>
      <c r="C84" s="213" t="str">
        <f>VLOOKUP(B84,Startlist!B:F,2,FALSE)</f>
        <v>E9</v>
      </c>
      <c r="D84" s="215" t="str">
        <f>CONCATENATE(VLOOKUP(B84,Startlist!B:H,3,FALSE)," / ",VLOOKUP(B84,Startlist!B:H,4,FALSE))</f>
        <v>Mait Mättik / Kristjan Len</v>
      </c>
      <c r="E84" s="214" t="str">
        <f>VLOOKUP(B84,Startlist!B:F,5,FALSE)</f>
        <v>EST</v>
      </c>
      <c r="F84" s="215" t="str">
        <f>VLOOKUP(B84,Startlist!B:H,7,FALSE)</f>
        <v>LADA 2107</v>
      </c>
      <c r="G84" s="215" t="str">
        <f>VLOOKUP(B84,Startlist!B:H,6,FALSE)</f>
        <v>SK VILLU</v>
      </c>
      <c r="H84" s="251" t="str">
        <f>VLOOKUP(B84,Results!B:O,14,FALSE)</f>
        <v> 1:15.35,4</v>
      </c>
    </row>
    <row r="85" spans="1:8" ht="15" customHeight="1">
      <c r="A85" s="212">
        <f>A84+1</f>
        <v>78</v>
      </c>
      <c r="B85" s="220">
        <v>148</v>
      </c>
      <c r="C85" s="213" t="str">
        <f>VLOOKUP(B85,Startlist!B:F,2,FALSE)</f>
        <v>E13</v>
      </c>
      <c r="D85" s="215" t="str">
        <f>CONCATENATE(VLOOKUP(B85,Startlist!B:H,3,FALSE)," / ",VLOOKUP(B85,Startlist!B:H,4,FALSE))</f>
        <v>Tarmo Silt / Raido Loel</v>
      </c>
      <c r="E85" s="214" t="str">
        <f>VLOOKUP(B85,Startlist!B:F,5,FALSE)</f>
        <v>EST</v>
      </c>
      <c r="F85" s="215" t="str">
        <f>VLOOKUP(B85,Startlist!B:H,7,FALSE)</f>
        <v>GAZ 51</v>
      </c>
      <c r="G85" s="215" t="str">
        <f>VLOOKUP(B85,Startlist!B:H,6,FALSE)</f>
        <v>MÄRJAMAA RALLY TEAM</v>
      </c>
      <c r="H85" s="251" t="str">
        <f>VLOOKUP(B85,Results!B:O,14,FALSE)</f>
        <v> 1:16.16,8</v>
      </c>
    </row>
    <row r="86" spans="1:8" ht="15" customHeight="1">
      <c r="A86" s="212">
        <f>A85+1</f>
        <v>79</v>
      </c>
      <c r="B86" s="220">
        <v>153</v>
      </c>
      <c r="C86" s="213" t="str">
        <f>VLOOKUP(B86,Startlist!B:F,2,FALSE)</f>
        <v>E13</v>
      </c>
      <c r="D86" s="215" t="str">
        <f>CONCATENATE(VLOOKUP(B86,Startlist!B:H,3,FALSE)," / ",VLOOKUP(B86,Startlist!B:H,4,FALSE))</f>
        <v>Veiko Liukanen / Toivo Liukanen</v>
      </c>
      <c r="E86" s="214" t="str">
        <f>VLOOKUP(B86,Startlist!B:F,5,FALSE)</f>
        <v>EST</v>
      </c>
      <c r="F86" s="215" t="str">
        <f>VLOOKUP(B86,Startlist!B:H,7,FALSE)</f>
        <v>GAZ 51</v>
      </c>
      <c r="G86" s="215" t="str">
        <f>VLOOKUP(B86,Startlist!B:H,6,FALSE)</f>
        <v>MÄRJAMAA RALLY TEAM</v>
      </c>
      <c r="H86" s="251" t="str">
        <f>VLOOKUP(B86,Results!B:O,14,FALSE)</f>
        <v> 1:16.32,5</v>
      </c>
    </row>
    <row r="87" spans="1:8" ht="15" customHeight="1">
      <c r="A87" s="212">
        <f>A86+1</f>
        <v>80</v>
      </c>
      <c r="B87" s="220">
        <v>25</v>
      </c>
      <c r="C87" s="213" t="str">
        <f>VLOOKUP(B87,Startlist!B:F,2,FALSE)</f>
        <v>E11</v>
      </c>
      <c r="D87" s="215" t="str">
        <f>CONCATENATE(VLOOKUP(B87,Startlist!B:H,3,FALSE)," / ",VLOOKUP(B87,Startlist!B:H,4,FALSE))</f>
        <v>Giedrius Firantas / Matas Valiulis</v>
      </c>
      <c r="E87" s="214" t="str">
        <f>VLOOKUP(B87,Startlist!B:F,5,FALSE)</f>
        <v>LIT</v>
      </c>
      <c r="F87" s="215" t="str">
        <f>VLOOKUP(B87,Startlist!B:H,7,FALSE)</f>
        <v>BMW 325</v>
      </c>
      <c r="G87" s="215" t="str">
        <f>VLOOKUP(B87,Startlist!B:H,6,FALSE)</f>
        <v>KAUNO AUTOMOBIL. SPORTO KLUBAS</v>
      </c>
      <c r="H87" s="251" t="str">
        <f>VLOOKUP(B87,Results!B:O,14,FALSE)</f>
        <v> 1:16.45,7</v>
      </c>
    </row>
    <row r="88" spans="1:8" ht="15" customHeight="1">
      <c r="A88" s="212">
        <f>A87+1</f>
        <v>81</v>
      </c>
      <c r="B88" s="220">
        <v>151</v>
      </c>
      <c r="C88" s="213" t="str">
        <f>VLOOKUP(B88,Startlist!B:F,2,FALSE)</f>
        <v>E13</v>
      </c>
      <c r="D88" s="215" t="str">
        <f>CONCATENATE(VLOOKUP(B88,Startlist!B:H,3,FALSE)," / ",VLOOKUP(B88,Startlist!B:H,4,FALSE))</f>
        <v>Kaido Vilu / Andrus Markson</v>
      </c>
      <c r="E88" s="214" t="str">
        <f>VLOOKUP(B88,Startlist!B:F,5,FALSE)</f>
        <v>EST</v>
      </c>
      <c r="F88" s="215" t="str">
        <f>VLOOKUP(B88,Startlist!B:H,7,FALSE)</f>
        <v>GAZ 51A</v>
      </c>
      <c r="G88" s="215" t="str">
        <f>VLOOKUP(B88,Startlist!B:H,6,FALSE)</f>
        <v>GAZ RALLIKLUBI</v>
      </c>
      <c r="H88" s="251" t="str">
        <f>VLOOKUP(B88,Results!B:O,14,FALSE)</f>
        <v> 1:17.22,2</v>
      </c>
    </row>
    <row r="89" spans="1:8" ht="15" customHeight="1">
      <c r="A89" s="212">
        <f>A88+1</f>
        <v>82</v>
      </c>
      <c r="B89" s="220">
        <v>146</v>
      </c>
      <c r="C89" s="213" t="str">
        <f>VLOOKUP(B89,Startlist!B:F,2,FALSE)</f>
        <v>E13</v>
      </c>
      <c r="D89" s="215" t="str">
        <f>CONCATENATE(VLOOKUP(B89,Startlist!B:H,3,FALSE)," / ",VLOOKUP(B89,Startlist!B:H,4,FALSE))</f>
        <v>Toomas Repp / Oliver Ojaveer</v>
      </c>
      <c r="E89" s="214" t="str">
        <f>VLOOKUP(B89,Startlist!B:F,5,FALSE)</f>
        <v>EST</v>
      </c>
      <c r="F89" s="215" t="str">
        <f>VLOOKUP(B89,Startlist!B:H,7,FALSE)</f>
        <v>GAZ 53</v>
      </c>
      <c r="G89" s="215" t="str">
        <f>VLOOKUP(B89,Startlist!B:H,6,FALSE)</f>
        <v>G.M.RACING SK</v>
      </c>
      <c r="H89" s="251" t="str">
        <f>VLOOKUP(B89,Results!B:O,14,FALSE)</f>
        <v> 1:17.39,7</v>
      </c>
    </row>
    <row r="90" spans="1:8" ht="15" customHeight="1">
      <c r="A90" s="212">
        <f>A89+1</f>
        <v>83</v>
      </c>
      <c r="B90" s="220">
        <v>149</v>
      </c>
      <c r="C90" s="213" t="str">
        <f>VLOOKUP(B90,Startlist!B:F,2,FALSE)</f>
        <v>E13</v>
      </c>
      <c r="D90" s="215" t="str">
        <f>CONCATENATE(VLOOKUP(B90,Startlist!B:H,3,FALSE)," / ",VLOOKUP(B90,Startlist!B:H,4,FALSE))</f>
        <v>Jüri Lindmets / Nele Helü</v>
      </c>
      <c r="E90" s="214" t="str">
        <f>VLOOKUP(B90,Startlist!B:F,5,FALSE)</f>
        <v>EST</v>
      </c>
      <c r="F90" s="215" t="str">
        <f>VLOOKUP(B90,Startlist!B:H,7,FALSE)</f>
        <v>GAZ 51A</v>
      </c>
      <c r="G90" s="215" t="str">
        <f>VLOOKUP(B90,Startlist!B:H,6,FALSE)</f>
        <v>GAZ RALLIKLUBI</v>
      </c>
      <c r="H90" s="251" t="str">
        <f>VLOOKUP(B90,Results!B:O,14,FALSE)</f>
        <v> 1:17.44,3</v>
      </c>
    </row>
    <row r="91" spans="1:8" ht="15" customHeight="1">
      <c r="A91" s="212">
        <f>A90+1</f>
        <v>84</v>
      </c>
      <c r="B91" s="220">
        <v>150</v>
      </c>
      <c r="C91" s="213" t="str">
        <f>VLOOKUP(B91,Startlist!B:F,2,FALSE)</f>
        <v>E13</v>
      </c>
      <c r="D91" s="215" t="str">
        <f>CONCATENATE(VLOOKUP(B91,Startlist!B:H,3,FALSE)," / ",VLOOKUP(B91,Startlist!B:H,4,FALSE))</f>
        <v>Ants Kristall / Rain Nipernado</v>
      </c>
      <c r="E91" s="214" t="str">
        <f>VLOOKUP(B91,Startlist!B:F,5,FALSE)</f>
        <v>EST</v>
      </c>
      <c r="F91" s="215" t="str">
        <f>VLOOKUP(B91,Startlist!B:H,7,FALSE)</f>
        <v>GAZ 51</v>
      </c>
      <c r="G91" s="215" t="str">
        <f>VLOOKUP(B91,Startlist!B:H,6,FALSE)</f>
        <v>GAZ RALLIKLUBI</v>
      </c>
      <c r="H91" s="251" t="str">
        <f>VLOOKUP(B91,Results!B:O,14,FALSE)</f>
        <v> 1:18.15,5</v>
      </c>
    </row>
    <row r="92" spans="1:8" ht="15" customHeight="1">
      <c r="A92" s="212">
        <f>A91+1</f>
        <v>85</v>
      </c>
      <c r="B92" s="220">
        <v>152</v>
      </c>
      <c r="C92" s="213" t="str">
        <f>VLOOKUP(B92,Startlist!B:F,2,FALSE)</f>
        <v>E13</v>
      </c>
      <c r="D92" s="215" t="str">
        <f>CONCATENATE(VLOOKUP(B92,Startlist!B:H,3,FALSE)," / ",VLOOKUP(B92,Startlist!B:H,4,FALSE))</f>
        <v>Kristo Laadre / Priit Pilden</v>
      </c>
      <c r="E92" s="214" t="str">
        <f>VLOOKUP(B92,Startlist!B:F,5,FALSE)</f>
        <v>EST</v>
      </c>
      <c r="F92" s="215" t="str">
        <f>VLOOKUP(B92,Startlist!B:H,7,FALSE)</f>
        <v>GAZ 51</v>
      </c>
      <c r="G92" s="215" t="str">
        <f>VLOOKUP(B92,Startlist!B:H,6,FALSE)</f>
        <v>GAZ RALLIKLUBI</v>
      </c>
      <c r="H92" s="251" t="str">
        <f>VLOOKUP(B92,Results!B:O,14,FALSE)</f>
        <v> 1:18.37,1</v>
      </c>
    </row>
    <row r="93" spans="1:8" ht="15" customHeight="1">
      <c r="A93" s="212">
        <f>A92+1</f>
        <v>86</v>
      </c>
      <c r="B93" s="220">
        <v>131</v>
      </c>
      <c r="C93" s="213" t="str">
        <f>VLOOKUP(B93,Startlist!B:F,2,FALSE)</f>
        <v>E11</v>
      </c>
      <c r="D93" s="215" t="str">
        <f>CONCATENATE(VLOOKUP(B93,Startlist!B:H,3,FALSE)," / ",VLOOKUP(B93,Startlist!B:H,4,FALSE))</f>
        <v>Alar Tatrik / Lauri ōlli</v>
      </c>
      <c r="E93" s="214" t="str">
        <f>VLOOKUP(B93,Startlist!B:F,5,FALSE)</f>
        <v>EST</v>
      </c>
      <c r="F93" s="215" t="str">
        <f>VLOOKUP(B93,Startlist!B:H,7,FALSE)</f>
        <v>BMW M3</v>
      </c>
      <c r="G93" s="215" t="str">
        <f>VLOOKUP(B93,Startlist!B:H,6,FALSE)</f>
        <v>KAUR MOTORSPORT</v>
      </c>
      <c r="H93" s="251" t="str">
        <f>VLOOKUP(B93,Results!B:O,14,FALSE)</f>
        <v> 1:19.30,2</v>
      </c>
    </row>
    <row r="94" spans="1:8" ht="15" customHeight="1">
      <c r="A94" s="212">
        <f>A93+1</f>
        <v>87</v>
      </c>
      <c r="B94" s="220">
        <v>136</v>
      </c>
      <c r="C94" s="213" t="str">
        <f>VLOOKUP(B94,Startlist!B:F,2,FALSE)</f>
        <v>A7</v>
      </c>
      <c r="D94" s="215" t="str">
        <f>CONCATENATE(VLOOKUP(B94,Startlist!B:H,3,FALSE)," / ",VLOOKUP(B94,Startlist!B:H,4,FALSE))</f>
        <v>Maksim Aronov / Dmitry Maksimov</v>
      </c>
      <c r="E94" s="214" t="str">
        <f>VLOOKUP(B94,Startlist!B:F,5,FALSE)</f>
        <v>RUS</v>
      </c>
      <c r="F94" s="215" t="str">
        <f>VLOOKUP(B94,Startlist!B:H,7,FALSE)</f>
        <v>Ford Fiesta ST</v>
      </c>
      <c r="G94" s="215" t="str">
        <f>VLOOKUP(B94,Startlist!B:H,6,FALSE)</f>
        <v>2WD RACING SERVICES</v>
      </c>
      <c r="H94" s="251" t="str">
        <f>VLOOKUP(B94,Results!B:O,14,FALSE)</f>
        <v> 1:22.36,5</v>
      </c>
    </row>
    <row r="95" spans="1:8" ht="15" customHeight="1">
      <c r="A95" s="212"/>
      <c r="B95" s="220">
        <v>4</v>
      </c>
      <c r="C95" s="213" t="str">
        <f>VLOOKUP(B95,Startlist!B:F,2,FALSE)</f>
        <v>N4</v>
      </c>
      <c r="D95" s="215" t="str">
        <f>CONCATENATE(VLOOKUP(B95,Startlist!B:H,3,FALSE)," / ",VLOOKUP(B95,Startlist!B:H,4,FALSE))</f>
        <v>Rainer Aus / Simo Koskinen</v>
      </c>
      <c r="E95" s="214" t="str">
        <f>VLOOKUP(B95,Startlist!B:F,5,FALSE)</f>
        <v>EST</v>
      </c>
      <c r="F95" s="215" t="str">
        <f>VLOOKUP(B95,Startlist!B:H,7,FALSE)</f>
        <v>Mitsubishi Lancer Evo 9</v>
      </c>
      <c r="G95" s="215" t="str">
        <f>VLOOKUP(B95,Startlist!B:H,6,FALSE)</f>
        <v>CARGLASS MOTORSPORT</v>
      </c>
      <c r="H95" s="325" t="s">
        <v>2612</v>
      </c>
    </row>
    <row r="96" spans="1:8" ht="15" customHeight="1">
      <c r="A96" s="212"/>
      <c r="B96" s="220">
        <v>8</v>
      </c>
      <c r="C96" s="213" t="str">
        <f>VLOOKUP(B96,Startlist!B:F,2,FALSE)</f>
        <v>E12</v>
      </c>
      <c r="D96" s="215" t="str">
        <f>CONCATENATE(VLOOKUP(B96,Startlist!B:H,3,FALSE)," / ",VLOOKUP(B96,Startlist!B:H,4,FALSE))</f>
        <v>Giedrius Notkus / Dalius Strizanas</v>
      </c>
      <c r="E96" s="214" t="str">
        <f>VLOOKUP(B96,Startlist!B:F,5,FALSE)</f>
        <v>LIT</v>
      </c>
      <c r="F96" s="215" t="str">
        <f>VLOOKUP(B96,Startlist!B:H,7,FALSE)</f>
        <v>Mitsubishi Lancer Evo 9</v>
      </c>
      <c r="G96" s="215" t="str">
        <f>VLOOKUP(B96,Startlist!B:H,6,FALSE)</f>
        <v>ASK AUTORIKONA</v>
      </c>
      <c r="H96" s="325" t="s">
        <v>2612</v>
      </c>
    </row>
    <row r="97" spans="1:8" ht="15" customHeight="1">
      <c r="A97" s="212"/>
      <c r="B97" s="220">
        <v>16</v>
      </c>
      <c r="C97" s="213" t="str">
        <f>VLOOKUP(B97,Startlist!B:F,2,FALSE)</f>
        <v>E12</v>
      </c>
      <c r="D97" s="215" t="str">
        <f>CONCATENATE(VLOOKUP(B97,Startlist!B:H,3,FALSE)," / ",VLOOKUP(B97,Startlist!B:H,4,FALSE))</f>
        <v>Timo Pulkkinen / Veikko Kanninen</v>
      </c>
      <c r="E97" s="214" t="str">
        <f>VLOOKUP(B97,Startlist!B:F,5,FALSE)</f>
        <v>FIN</v>
      </c>
      <c r="F97" s="215" t="str">
        <f>VLOOKUP(B97,Startlist!B:H,7,FALSE)</f>
        <v>Subaru Impreza WRX STI</v>
      </c>
      <c r="G97" s="215" t="str">
        <f>VLOOKUP(B97,Startlist!B:H,6,FALSE)</f>
        <v>TIMO PULKKINEN</v>
      </c>
      <c r="H97" s="325" t="s">
        <v>2612</v>
      </c>
    </row>
    <row r="98" spans="1:8" ht="15" customHeight="1">
      <c r="A98" s="212"/>
      <c r="B98" s="220">
        <v>17</v>
      </c>
      <c r="C98" s="213" t="str">
        <f>VLOOKUP(B98,Startlist!B:F,2,FALSE)</f>
        <v>R4</v>
      </c>
      <c r="D98" s="215" t="str">
        <f>CONCATENATE(VLOOKUP(B98,Startlist!B:H,3,FALSE)," / ",VLOOKUP(B98,Startlist!B:H,4,FALSE))</f>
        <v>Yury Arshanskiy / Mikhail Soskin</v>
      </c>
      <c r="E98" s="214" t="str">
        <f>VLOOKUP(B98,Startlist!B:F,5,FALSE)</f>
        <v>RUS</v>
      </c>
      <c r="F98" s="215" t="str">
        <f>VLOOKUP(B98,Startlist!B:H,7,FALSE)</f>
        <v>Skoda Fabia S2000</v>
      </c>
      <c r="G98" s="215" t="str">
        <f>VLOOKUP(B98,Startlist!B:H,6,FALSE)</f>
        <v>YURY ARSHANSKIY</v>
      </c>
      <c r="H98" s="325" t="s">
        <v>2612</v>
      </c>
    </row>
    <row r="99" spans="1:8" ht="15" customHeight="1">
      <c r="A99" s="212"/>
      <c r="B99" s="220">
        <v>20</v>
      </c>
      <c r="C99" s="213" t="str">
        <f>VLOOKUP(B99,Startlist!B:F,2,FALSE)</f>
        <v>E11</v>
      </c>
      <c r="D99" s="215" t="str">
        <f>CONCATENATE(VLOOKUP(B99,Startlist!B:H,3,FALSE)," / ",VLOOKUP(B99,Startlist!B:H,4,FALSE))</f>
        <v>Toomas Vask / Taaniel Tigas</v>
      </c>
      <c r="E99" s="214" t="str">
        <f>VLOOKUP(B99,Startlist!B:F,5,FALSE)</f>
        <v>EST</v>
      </c>
      <c r="F99" s="215" t="str">
        <f>VLOOKUP(B99,Startlist!B:H,7,FALSE)</f>
        <v>BMW M3</v>
      </c>
      <c r="G99" s="215" t="str">
        <f>VLOOKUP(B99,Startlist!B:H,6,FALSE)</f>
        <v>MS RACING</v>
      </c>
      <c r="H99" s="325" t="s">
        <v>2612</v>
      </c>
    </row>
    <row r="100" spans="1:8" ht="15" customHeight="1">
      <c r="A100" s="212"/>
      <c r="B100" s="220">
        <v>22</v>
      </c>
      <c r="C100" s="213" t="str">
        <f>VLOOKUP(B100,Startlist!B:F,2,FALSE)</f>
        <v>E11</v>
      </c>
      <c r="D100" s="215" t="str">
        <f>CONCATENATE(VLOOKUP(B100,Startlist!B:H,3,FALSE)," / ",VLOOKUP(B100,Startlist!B:H,4,FALSE))</f>
        <v>Martynas Samsonas / Mindaugas Varza</v>
      </c>
      <c r="E100" s="214" t="str">
        <f>VLOOKUP(B100,Startlist!B:F,5,FALSE)</f>
        <v>LIT</v>
      </c>
      <c r="F100" s="215" t="str">
        <f>VLOOKUP(B100,Startlist!B:H,7,FALSE)</f>
        <v>BMW M3 E30</v>
      </c>
      <c r="G100" s="215" t="str">
        <f>VLOOKUP(B100,Startlist!B:H,6,FALSE)</f>
        <v>SAMSONAS MOTORSPORT</v>
      </c>
      <c r="H100" s="325" t="s">
        <v>2612</v>
      </c>
    </row>
    <row r="101" spans="1:8" ht="15" customHeight="1">
      <c r="A101" s="212"/>
      <c r="B101" s="220">
        <v>23</v>
      </c>
      <c r="C101" s="213" t="str">
        <f>VLOOKUP(B101,Startlist!B:F,2,FALSE)</f>
        <v>E11</v>
      </c>
      <c r="D101" s="215" t="str">
        <f>CONCATENATE(VLOOKUP(B101,Startlist!B:H,3,FALSE)," / ",VLOOKUP(B101,Startlist!B:H,4,FALSE))</f>
        <v>Antti Nokkanen / Markus Tankka</v>
      </c>
      <c r="E101" s="214" t="str">
        <f>VLOOKUP(B101,Startlist!B:F,5,FALSE)</f>
        <v>FIN</v>
      </c>
      <c r="F101" s="215" t="str">
        <f>VLOOKUP(B101,Startlist!B:H,7,FALSE)</f>
        <v>BMW M3</v>
      </c>
      <c r="G101" s="215" t="str">
        <f>VLOOKUP(B101,Startlist!B:H,6,FALSE)</f>
        <v>MARKUS TANKKA</v>
      </c>
      <c r="H101" s="325" t="s">
        <v>2612</v>
      </c>
    </row>
    <row r="102" spans="1:8" ht="15" customHeight="1">
      <c r="A102" s="212"/>
      <c r="B102" s="220">
        <v>28</v>
      </c>
      <c r="C102" s="213" t="str">
        <f>VLOOKUP(B102,Startlist!B:F,2,FALSE)</f>
        <v>E12</v>
      </c>
      <c r="D102" s="215" t="str">
        <f>CONCATENATE(VLOOKUP(B102,Startlist!B:H,3,FALSE)," / ",VLOOKUP(B102,Startlist!B:H,4,FALSE))</f>
        <v>Allan Ilves / Kristo Tamm</v>
      </c>
      <c r="E102" s="214" t="str">
        <f>VLOOKUP(B102,Startlist!B:F,5,FALSE)</f>
        <v>EST</v>
      </c>
      <c r="F102" s="215" t="str">
        <f>VLOOKUP(B102,Startlist!B:H,7,FALSE)</f>
        <v>Mitsubishi Lancer Evo 8</v>
      </c>
      <c r="G102" s="215" t="str">
        <f>VLOOKUP(B102,Startlist!B:H,6,FALSE)</f>
        <v>KAUR MOTORSPORT</v>
      </c>
      <c r="H102" s="325" t="s">
        <v>2612</v>
      </c>
    </row>
    <row r="103" spans="1:8" ht="15" customHeight="1">
      <c r="A103" s="212"/>
      <c r="B103" s="220">
        <v>29</v>
      </c>
      <c r="C103" s="213" t="str">
        <f>VLOOKUP(B103,Startlist!B:F,2,FALSE)</f>
        <v>E12</v>
      </c>
      <c r="D103" s="215" t="str">
        <f>CONCATENATE(VLOOKUP(B103,Startlist!B:H,3,FALSE)," / ",VLOOKUP(B103,Startlist!B:H,4,FALSE))</f>
        <v>Mikhail Lepekhov / Aleksei Kurnosov</v>
      </c>
      <c r="E103" s="214" t="str">
        <f>VLOOKUP(B103,Startlist!B:F,5,FALSE)</f>
        <v>RUS</v>
      </c>
      <c r="F103" s="215" t="str">
        <f>VLOOKUP(B103,Startlist!B:H,7,FALSE)</f>
        <v>VW Polo 4x4</v>
      </c>
      <c r="G103" s="215" t="str">
        <f>VLOOKUP(B103,Startlist!B:H,6,FALSE)</f>
        <v>MIKHAIL LEPEKHOV</v>
      </c>
      <c r="H103" s="325" t="s">
        <v>2612</v>
      </c>
    </row>
    <row r="104" spans="1:8" ht="15" customHeight="1">
      <c r="A104" s="212"/>
      <c r="B104" s="220">
        <v>32</v>
      </c>
      <c r="C104" s="213" t="str">
        <f>VLOOKUP(B104,Startlist!B:F,2,FALSE)</f>
        <v>A6</v>
      </c>
      <c r="D104" s="215" t="str">
        <f>CONCATENATE(VLOOKUP(B104,Startlist!B:H,3,FALSE)," / ",VLOOKUP(B104,Startlist!B:H,4,FALSE))</f>
        <v>Karl Tarrend / Mirko Kaunis</v>
      </c>
      <c r="E104" s="214" t="str">
        <f>VLOOKUP(B104,Startlist!B:F,5,FALSE)</f>
        <v>EST</v>
      </c>
      <c r="F104" s="215" t="str">
        <f>VLOOKUP(B104,Startlist!B:H,7,FALSE)</f>
        <v>Citroen C2R2</v>
      </c>
      <c r="G104" s="215" t="str">
        <f>VLOOKUP(B104,Startlist!B:H,6,FALSE)</f>
        <v>G.M.RACING SK</v>
      </c>
      <c r="H104" s="325" t="s">
        <v>2612</v>
      </c>
    </row>
    <row r="105" spans="1:8" ht="15" customHeight="1">
      <c r="A105" s="212"/>
      <c r="B105" s="220">
        <v>33</v>
      </c>
      <c r="C105" s="213" t="str">
        <f>VLOOKUP(B105,Startlist!B:F,2,FALSE)</f>
        <v>A6</v>
      </c>
      <c r="D105" s="215" t="str">
        <f>CONCATENATE(VLOOKUP(B105,Startlist!B:H,3,FALSE)," / ",VLOOKUP(B105,Startlist!B:H,4,FALSE))</f>
        <v>Roland Poom / Taavi Udevald</v>
      </c>
      <c r="E105" s="214" t="str">
        <f>VLOOKUP(B105,Startlist!B:F,5,FALSE)</f>
        <v>EST</v>
      </c>
      <c r="F105" s="215" t="str">
        <f>VLOOKUP(B105,Startlist!B:H,7,FALSE)</f>
        <v>Ford Fiesta R2</v>
      </c>
      <c r="G105" s="215" t="str">
        <f>VLOOKUP(B105,Startlist!B:H,6,FALSE)</f>
        <v>KAUR MOTORSPORT</v>
      </c>
      <c r="H105" s="325" t="s">
        <v>2612</v>
      </c>
    </row>
    <row r="106" spans="1:8" ht="15" customHeight="1">
      <c r="A106" s="212"/>
      <c r="B106" s="220">
        <v>34</v>
      </c>
      <c r="C106" s="213" t="str">
        <f>VLOOKUP(B106,Startlist!B:F,2,FALSE)</f>
        <v>A6</v>
      </c>
      <c r="D106" s="215" t="str">
        <f>CONCATENATE(VLOOKUP(B106,Startlist!B:H,3,FALSE)," / ",VLOOKUP(B106,Startlist!B:H,4,FALSE))</f>
        <v>Sander Siniorg / Annika Arnek</v>
      </c>
      <c r="E106" s="214" t="str">
        <f>VLOOKUP(B106,Startlist!B:F,5,FALSE)</f>
        <v>EST</v>
      </c>
      <c r="F106" s="215" t="str">
        <f>VLOOKUP(B106,Startlist!B:H,7,FALSE)</f>
        <v>Ford Fiesta R2</v>
      </c>
      <c r="G106" s="215" t="str">
        <f>VLOOKUP(B106,Startlist!B:H,6,FALSE)</f>
        <v>KAUR MOTORSPORT</v>
      </c>
      <c r="H106" s="325" t="s">
        <v>2612</v>
      </c>
    </row>
    <row r="107" spans="1:8" ht="15" customHeight="1">
      <c r="A107" s="212"/>
      <c r="B107" s="220">
        <v>45</v>
      </c>
      <c r="C107" s="213" t="str">
        <f>VLOOKUP(B107,Startlist!B:F,2,FALSE)</f>
        <v>E11</v>
      </c>
      <c r="D107" s="215" t="str">
        <f>CONCATENATE(VLOOKUP(B107,Startlist!B:H,3,FALSE)," / ",VLOOKUP(B107,Startlist!B:H,4,FALSE))</f>
        <v>Argo Kuutok / Ott Mesikäpp</v>
      </c>
      <c r="E107" s="214" t="str">
        <f>VLOOKUP(B107,Startlist!B:F,5,FALSE)</f>
        <v>EST</v>
      </c>
      <c r="F107" s="215" t="str">
        <f>VLOOKUP(B107,Startlist!B:H,7,FALSE)</f>
        <v>BMW M3</v>
      </c>
      <c r="G107" s="215" t="str">
        <f>VLOOKUP(B107,Startlist!B:H,6,FALSE)</f>
        <v>MS RACING</v>
      </c>
      <c r="H107" s="325" t="s">
        <v>2612</v>
      </c>
    </row>
    <row r="108" spans="1:8" ht="15" customHeight="1">
      <c r="A108" s="212"/>
      <c r="B108" s="220">
        <v>46</v>
      </c>
      <c r="C108" s="213" t="str">
        <f>VLOOKUP(B108,Startlist!B:F,2,FALSE)</f>
        <v>N4</v>
      </c>
      <c r="D108" s="215" t="str">
        <f>CONCATENATE(VLOOKUP(B108,Startlist!B:H,3,FALSE)," / ",VLOOKUP(B108,Startlist!B:H,4,FALSE))</f>
        <v>Mait Maarend / Mihkel Kapp</v>
      </c>
      <c r="E108" s="214" t="str">
        <f>VLOOKUP(B108,Startlist!B:F,5,FALSE)</f>
        <v>EST</v>
      </c>
      <c r="F108" s="215" t="str">
        <f>VLOOKUP(B108,Startlist!B:H,7,FALSE)</f>
        <v>Mitsubishi Lancer Evo 10</v>
      </c>
      <c r="G108" s="215" t="str">
        <f>VLOOKUP(B108,Startlist!B:H,6,FALSE)</f>
        <v>ECOM MOTORSPORT</v>
      </c>
      <c r="H108" s="325" t="s">
        <v>2612</v>
      </c>
    </row>
    <row r="109" spans="1:8" ht="15" customHeight="1">
      <c r="A109" s="212"/>
      <c r="B109" s="220">
        <v>48</v>
      </c>
      <c r="C109" s="213" t="str">
        <f>VLOOKUP(B109,Startlist!B:F,2,FALSE)</f>
        <v>N4</v>
      </c>
      <c r="D109" s="215" t="str">
        <f>CONCATENATE(VLOOKUP(B109,Startlist!B:H,3,FALSE)," / ",VLOOKUP(B109,Startlist!B:H,4,FALSE))</f>
        <v>Yuri Sidorenko / Sergei Larens</v>
      </c>
      <c r="E109" s="214" t="str">
        <f>VLOOKUP(B109,Startlist!B:F,5,FALSE)</f>
        <v>RUS / EST</v>
      </c>
      <c r="F109" s="215" t="str">
        <f>VLOOKUP(B109,Startlist!B:H,7,FALSE)</f>
        <v>Mitsubishi Lancer Evo 9</v>
      </c>
      <c r="G109" s="215" t="str">
        <f>VLOOKUP(B109,Startlist!B:H,6,FALSE)</f>
        <v>BLISS RALLY</v>
      </c>
      <c r="H109" s="325" t="s">
        <v>2612</v>
      </c>
    </row>
    <row r="110" spans="1:8" ht="15" customHeight="1">
      <c r="A110" s="212"/>
      <c r="B110" s="220">
        <v>51</v>
      </c>
      <c r="C110" s="213" t="str">
        <f>VLOOKUP(B110,Startlist!B:F,2,FALSE)</f>
        <v>E11</v>
      </c>
      <c r="D110" s="215" t="str">
        <f>CONCATENATE(VLOOKUP(B110,Startlist!B:H,3,FALSE)," / ",VLOOKUP(B110,Startlist!B:H,4,FALSE))</f>
        <v>Mikko Varneslahti / Jarno Ottman</v>
      </c>
      <c r="E110" s="214" t="str">
        <f>VLOOKUP(B110,Startlist!B:F,5,FALSE)</f>
        <v>FIN</v>
      </c>
      <c r="F110" s="215" t="str">
        <f>VLOOKUP(B110,Startlist!B:H,7,FALSE)</f>
        <v>Volvo 240</v>
      </c>
      <c r="G110" s="215" t="str">
        <f>VLOOKUP(B110,Startlist!B:H,6,FALSE)</f>
        <v>PRINTSPORT</v>
      </c>
      <c r="H110" s="325" t="s">
        <v>2612</v>
      </c>
    </row>
    <row r="111" spans="1:8" ht="15" customHeight="1">
      <c r="A111" s="212"/>
      <c r="B111" s="220">
        <v>55</v>
      </c>
      <c r="C111" s="213" t="str">
        <f>VLOOKUP(B111,Startlist!B:F,2,FALSE)</f>
        <v>E11</v>
      </c>
      <c r="D111" s="215" t="str">
        <f>CONCATENATE(VLOOKUP(B111,Startlist!B:H,3,FALSE)," / ",VLOOKUP(B111,Startlist!B:H,4,FALSE))</f>
        <v>Madis Vanaselja / Jaanus Hōbemägi</v>
      </c>
      <c r="E111" s="214" t="str">
        <f>VLOOKUP(B111,Startlist!B:F,5,FALSE)</f>
        <v>EST</v>
      </c>
      <c r="F111" s="215" t="str">
        <f>VLOOKUP(B111,Startlist!B:H,7,FALSE)</f>
        <v>BMW M3</v>
      </c>
      <c r="G111" s="215" t="str">
        <f>VLOOKUP(B111,Startlist!B:H,6,FALSE)</f>
        <v>LAITSE RALLYPARK</v>
      </c>
      <c r="H111" s="325" t="s">
        <v>2612</v>
      </c>
    </row>
    <row r="112" spans="1:8" ht="15" customHeight="1">
      <c r="A112" s="212"/>
      <c r="B112" s="220">
        <v>56</v>
      </c>
      <c r="C112" s="213" t="str">
        <f>VLOOKUP(B112,Startlist!B:F,2,FALSE)</f>
        <v>E11</v>
      </c>
      <c r="D112" s="215" t="str">
        <f>CONCATENATE(VLOOKUP(B112,Startlist!B:H,3,FALSE)," / ",VLOOKUP(B112,Startlist!B:H,4,FALSE))</f>
        <v>Egidijus Valeisa / Povilas Reisas</v>
      </c>
      <c r="E112" s="214" t="str">
        <f>VLOOKUP(B112,Startlist!B:F,5,FALSE)</f>
        <v>LIT</v>
      </c>
      <c r="F112" s="215" t="str">
        <f>VLOOKUP(B112,Startlist!B:H,7,FALSE)</f>
        <v>BMW Compact</v>
      </c>
      <c r="G112" s="215" t="str">
        <f>VLOOKUP(B112,Startlist!B:H,6,FALSE)</f>
        <v>MAZEIKIU ASK</v>
      </c>
      <c r="H112" s="325" t="s">
        <v>2612</v>
      </c>
    </row>
    <row r="113" spans="1:8" ht="15" customHeight="1">
      <c r="A113" s="212"/>
      <c r="B113" s="220">
        <v>63</v>
      </c>
      <c r="C113" s="213" t="str">
        <f>VLOOKUP(B113,Startlist!B:F,2,FALSE)</f>
        <v>A6</v>
      </c>
      <c r="D113" s="215" t="str">
        <f>CONCATENATE(VLOOKUP(B113,Startlist!B:H,3,FALSE)," / ",VLOOKUP(B113,Startlist!B:H,4,FALSE))</f>
        <v>Pyry Ovaska / Janne Siirilä</v>
      </c>
      <c r="E113" s="214" t="str">
        <f>VLOOKUP(B113,Startlist!B:F,5,FALSE)</f>
        <v>FIN</v>
      </c>
      <c r="F113" s="215" t="str">
        <f>VLOOKUP(B113,Startlist!B:H,7,FALSE)</f>
        <v>Citroen C2R2</v>
      </c>
      <c r="G113" s="215" t="str">
        <f>VLOOKUP(B113,Startlist!B:H,6,FALSE)</f>
        <v>PYRY OVASKA</v>
      </c>
      <c r="H113" s="325" t="s">
        <v>2612</v>
      </c>
    </row>
    <row r="114" spans="1:8" ht="15" customHeight="1">
      <c r="A114" s="212"/>
      <c r="B114" s="220">
        <v>67</v>
      </c>
      <c r="C114" s="213" t="str">
        <f>VLOOKUP(B114,Startlist!B:F,2,FALSE)</f>
        <v>E12</v>
      </c>
      <c r="D114" s="215" t="str">
        <f>CONCATENATE(VLOOKUP(B114,Startlist!B:H,3,FALSE)," / ",VLOOKUP(B114,Startlist!B:H,4,FALSE))</f>
        <v>Mart Tikkerbär / Andres Preide</v>
      </c>
      <c r="E114" s="214" t="str">
        <f>VLOOKUP(B114,Startlist!B:F,5,FALSE)</f>
        <v>EST</v>
      </c>
      <c r="F114" s="215" t="str">
        <f>VLOOKUP(B114,Startlist!B:H,7,FALSE)</f>
        <v>Mitsubishi Lancer Evo</v>
      </c>
      <c r="G114" s="215" t="str">
        <f>VLOOKUP(B114,Startlist!B:H,6,FALSE)</f>
        <v>TIKKRI MOTORSPORT</v>
      </c>
      <c r="H114" s="325" t="s">
        <v>2612</v>
      </c>
    </row>
    <row r="115" spans="1:8" ht="15" customHeight="1">
      <c r="A115" s="212"/>
      <c r="B115" s="220">
        <v>69</v>
      </c>
      <c r="C115" s="213" t="str">
        <f>VLOOKUP(B115,Startlist!B:F,2,FALSE)</f>
        <v>E11</v>
      </c>
      <c r="D115" s="215" t="str">
        <f>CONCATENATE(VLOOKUP(B115,Startlist!B:H,3,FALSE)," / ",VLOOKUP(B115,Startlist!B:H,4,FALSE))</f>
        <v>Priit Koik / Uku Heldna</v>
      </c>
      <c r="E115" s="214" t="str">
        <f>VLOOKUP(B115,Startlist!B:F,5,FALSE)</f>
        <v>EST</v>
      </c>
      <c r="F115" s="215" t="str">
        <f>VLOOKUP(B115,Startlist!B:H,7,FALSE)</f>
        <v>BMW M3</v>
      </c>
      <c r="G115" s="215" t="str">
        <f>VLOOKUP(B115,Startlist!B:H,6,FALSE)</f>
        <v>MS RACING</v>
      </c>
      <c r="H115" s="325" t="s">
        <v>2612</v>
      </c>
    </row>
    <row r="116" spans="1:8" ht="15" customHeight="1">
      <c r="A116" s="212"/>
      <c r="B116" s="220">
        <v>72</v>
      </c>
      <c r="C116" s="213" t="str">
        <f>VLOOKUP(B116,Startlist!B:F,2,FALSE)</f>
        <v>E10</v>
      </c>
      <c r="D116" s="215" t="str">
        <f>CONCATENATE(VLOOKUP(B116,Startlist!B:H,3,FALSE)," / ",VLOOKUP(B116,Startlist!B:H,4,FALSE))</f>
        <v>Erno Kinnunen / Tomi Minkkinen</v>
      </c>
      <c r="E116" s="214" t="str">
        <f>VLOOKUP(B116,Startlist!B:F,5,FALSE)</f>
        <v>FIN</v>
      </c>
      <c r="F116" s="215" t="str">
        <f>VLOOKUP(B116,Startlist!B:H,7,FALSE)</f>
        <v>Honda Integra Type-R</v>
      </c>
      <c r="G116" s="215" t="str">
        <f>VLOOKUP(B116,Startlist!B:H,6,FALSE)</f>
        <v>ERNO KINNUNEN</v>
      </c>
      <c r="H116" s="325" t="s">
        <v>2612</v>
      </c>
    </row>
    <row r="117" spans="1:8" ht="15" customHeight="1">
      <c r="A117" s="212"/>
      <c r="B117" s="220">
        <v>76</v>
      </c>
      <c r="C117" s="213" t="str">
        <f>VLOOKUP(B117,Startlist!B:F,2,FALSE)</f>
        <v>N4</v>
      </c>
      <c r="D117" s="215" t="str">
        <f>CONCATENATE(VLOOKUP(B117,Startlist!B:H,3,FALSE)," / ",VLOOKUP(B117,Startlist!B:H,4,FALSE))</f>
        <v>Dmitry Filonets / Maris Neiksans</v>
      </c>
      <c r="E117" s="214" t="str">
        <f>VLOOKUP(B117,Startlist!B:F,5,FALSE)</f>
        <v>KAZ / LAT</v>
      </c>
      <c r="F117" s="215" t="str">
        <f>VLOOKUP(B117,Startlist!B:H,7,FALSE)</f>
        <v>Mitsubishi Lancer Evo 9</v>
      </c>
      <c r="G117" s="215" t="str">
        <f>VLOOKUP(B117,Startlist!B:H,6,FALSE)</f>
        <v>NEIKSANS RALLY SPORT</v>
      </c>
      <c r="H117" s="325" t="s">
        <v>2612</v>
      </c>
    </row>
    <row r="118" spans="1:8" ht="15" customHeight="1">
      <c r="A118" s="212"/>
      <c r="B118" s="220">
        <v>77</v>
      </c>
      <c r="C118" s="213" t="str">
        <f>VLOOKUP(B118,Startlist!B:F,2,FALSE)</f>
        <v>E12</v>
      </c>
      <c r="D118" s="215" t="str">
        <f>CONCATENATE(VLOOKUP(B118,Startlist!B:H,3,FALSE)," / ",VLOOKUP(B118,Startlist!B:H,4,FALSE))</f>
        <v>Tero Röyhkiö / Timo Hallia</v>
      </c>
      <c r="E118" s="214" t="str">
        <f>VLOOKUP(B118,Startlist!B:F,5,FALSE)</f>
        <v>FIN</v>
      </c>
      <c r="F118" s="215" t="str">
        <f>VLOOKUP(B118,Startlist!B:H,7,FALSE)</f>
        <v>Mitsubishi Lancer Evo 8</v>
      </c>
      <c r="G118" s="215" t="str">
        <f>VLOOKUP(B118,Startlist!B:H,6,FALSE)</f>
        <v>TIMO HALLIA</v>
      </c>
      <c r="H118" s="325" t="s">
        <v>2612</v>
      </c>
    </row>
    <row r="119" spans="1:8" ht="15" customHeight="1">
      <c r="A119" s="212"/>
      <c r="B119" s="220">
        <v>80</v>
      </c>
      <c r="C119" s="213" t="str">
        <f>VLOOKUP(B119,Startlist!B:F,2,FALSE)</f>
        <v>E12</v>
      </c>
      <c r="D119" s="215" t="str">
        <f>CONCATENATE(VLOOKUP(B119,Startlist!B:H,3,FALSE)," / ",VLOOKUP(B119,Startlist!B:H,4,FALSE))</f>
        <v>Dmitry Feofanov / Maxim Gordyushkin</v>
      </c>
      <c r="E119" s="214" t="str">
        <f>VLOOKUP(B119,Startlist!B:F,5,FALSE)</f>
        <v>RUS</v>
      </c>
      <c r="F119" s="215" t="str">
        <f>VLOOKUP(B119,Startlist!B:H,7,FALSE)</f>
        <v>Mitsubishi Lancer Evo 8</v>
      </c>
      <c r="G119" s="215" t="str">
        <f>VLOOKUP(B119,Startlist!B:H,6,FALSE)</f>
        <v>ASPORT</v>
      </c>
      <c r="H119" s="325" t="s">
        <v>2612</v>
      </c>
    </row>
    <row r="120" spans="1:8" ht="15" customHeight="1">
      <c r="A120" s="212"/>
      <c r="B120" s="220">
        <v>81</v>
      </c>
      <c r="C120" s="213" t="str">
        <f>VLOOKUP(B120,Startlist!B:F,2,FALSE)</f>
        <v>N4</v>
      </c>
      <c r="D120" s="215" t="str">
        <f>CONCATENATE(VLOOKUP(B120,Startlist!B:H,3,FALSE)," / ",VLOOKUP(B120,Startlist!B:H,4,FALSE))</f>
        <v>Aleksandr Posadskiy / Oleg Krylov</v>
      </c>
      <c r="E120" s="214" t="str">
        <f>VLOOKUP(B120,Startlist!B:F,5,FALSE)</f>
        <v>RUS</v>
      </c>
      <c r="F120" s="215" t="str">
        <f>VLOOKUP(B120,Startlist!B:H,7,FALSE)</f>
        <v>Mitsubishi Lancer Evo 10</v>
      </c>
      <c r="G120" s="215" t="str">
        <f>VLOOKUP(B120,Startlist!B:H,6,FALSE)</f>
        <v>ART RALLY</v>
      </c>
      <c r="H120" s="325" t="s">
        <v>2612</v>
      </c>
    </row>
    <row r="121" spans="1:8" ht="15" customHeight="1">
      <c r="A121" s="212"/>
      <c r="B121" s="220">
        <v>83</v>
      </c>
      <c r="C121" s="213" t="str">
        <f>VLOOKUP(B121,Startlist!B:F,2,FALSE)</f>
        <v>N3</v>
      </c>
      <c r="D121" s="215" t="str">
        <f>CONCATENATE(VLOOKUP(B121,Startlist!B:H,3,FALSE)," / ",VLOOKUP(B121,Startlist!B:H,4,FALSE))</f>
        <v>Dmitry Gorchakov / Juri Kulikov</v>
      </c>
      <c r="E121" s="214" t="str">
        <f>VLOOKUP(B121,Startlist!B:F,5,FALSE)</f>
        <v>RUS</v>
      </c>
      <c r="F121" s="215" t="str">
        <f>VLOOKUP(B121,Startlist!B:H,7,FALSE)</f>
        <v>Renault Clio</v>
      </c>
      <c r="G121" s="215" t="str">
        <f>VLOOKUP(B121,Startlist!B:H,6,FALSE)</f>
        <v>PSC MOTORSPORT</v>
      </c>
      <c r="H121" s="325" t="s">
        <v>2612</v>
      </c>
    </row>
    <row r="122" spans="1:8" ht="15" customHeight="1">
      <c r="A122" s="212"/>
      <c r="B122" s="220">
        <v>85</v>
      </c>
      <c r="C122" s="213" t="str">
        <f>VLOOKUP(B122,Startlist!B:F,2,FALSE)</f>
        <v>E10</v>
      </c>
      <c r="D122" s="215" t="str">
        <f>CONCATENATE(VLOOKUP(B122,Startlist!B:H,3,FALSE)," / ",VLOOKUP(B122,Startlist!B:H,4,FALSE))</f>
        <v>Ville Tannermäki / Teemu Neuvonen</v>
      </c>
      <c r="E122" s="214" t="str">
        <f>VLOOKUP(B122,Startlist!B:F,5,FALSE)</f>
        <v>FIN</v>
      </c>
      <c r="F122" s="215" t="str">
        <f>VLOOKUP(B122,Startlist!B:H,7,FALSE)</f>
        <v>Honda Civic Type-R</v>
      </c>
      <c r="G122" s="215" t="str">
        <f>VLOOKUP(B122,Startlist!B:H,6,FALSE)</f>
        <v>VILLE TANNERMÄKI</v>
      </c>
      <c r="H122" s="325" t="s">
        <v>2612</v>
      </c>
    </row>
    <row r="123" spans="1:8" ht="15" customHeight="1">
      <c r="A123" s="212"/>
      <c r="B123" s="220">
        <v>86</v>
      </c>
      <c r="C123" s="213" t="str">
        <f>VLOOKUP(B123,Startlist!B:F,2,FALSE)</f>
        <v>E10</v>
      </c>
      <c r="D123" s="215" t="str">
        <f>CONCATENATE(VLOOKUP(B123,Startlist!B:H,3,FALSE)," / ",VLOOKUP(B123,Startlist!B:H,4,FALSE))</f>
        <v>Jonas Pipiras / Ramunas Babachinas</v>
      </c>
      <c r="E123" s="214" t="str">
        <f>VLOOKUP(B123,Startlist!B:F,5,FALSE)</f>
        <v>LIT</v>
      </c>
      <c r="F123" s="215" t="str">
        <f>VLOOKUP(B123,Startlist!B:H,7,FALSE)</f>
        <v>Renault Clio Sport</v>
      </c>
      <c r="G123" s="215" t="str">
        <f>VLOOKUP(B123,Startlist!B:H,6,FALSE)</f>
        <v>KAUNO AUTOMOBIL. SPORTO KLUBAS</v>
      </c>
      <c r="H123" s="325" t="s">
        <v>2612</v>
      </c>
    </row>
    <row r="124" spans="1:8" ht="15" customHeight="1">
      <c r="A124" s="212"/>
      <c r="B124" s="220">
        <v>88</v>
      </c>
      <c r="C124" s="213" t="str">
        <f>VLOOKUP(B124,Startlist!B:F,2,FALSE)</f>
        <v>E10</v>
      </c>
      <c r="D124" s="215" t="str">
        <f>CONCATENATE(VLOOKUP(B124,Startlist!B:H,3,FALSE)," / ",VLOOKUP(B124,Startlist!B:H,4,FALSE))</f>
        <v>Alvar Kuusik / Riho Kens</v>
      </c>
      <c r="E124" s="214" t="str">
        <f>VLOOKUP(B124,Startlist!B:F,5,FALSE)</f>
        <v>EST</v>
      </c>
      <c r="F124" s="215" t="str">
        <f>VLOOKUP(B124,Startlist!B:H,7,FALSE)</f>
        <v>VW Golf</v>
      </c>
      <c r="G124" s="215" t="str">
        <f>VLOOKUP(B124,Startlist!B:H,6,FALSE)</f>
        <v>TIKKRI MOTORSPORT</v>
      </c>
      <c r="H124" s="325" t="s">
        <v>2612</v>
      </c>
    </row>
    <row r="125" spans="1:8" ht="15" customHeight="1">
      <c r="A125" s="212"/>
      <c r="B125" s="220">
        <v>90</v>
      </c>
      <c r="C125" s="213" t="str">
        <f>VLOOKUP(B125,Startlist!B:F,2,FALSE)</f>
        <v>E11</v>
      </c>
      <c r="D125" s="215" t="str">
        <f>CONCATENATE(VLOOKUP(B125,Startlist!B:H,3,FALSE)," / ",VLOOKUP(B125,Startlist!B:H,4,FALSE))</f>
        <v>Pasi Tiainen / Pentti Tiainen</v>
      </c>
      <c r="E125" s="214" t="str">
        <f>VLOOKUP(B125,Startlist!B:F,5,FALSE)</f>
        <v>FIN</v>
      </c>
      <c r="F125" s="215" t="str">
        <f>VLOOKUP(B125,Startlist!B:H,7,FALSE)</f>
        <v>BMW 325 M3</v>
      </c>
      <c r="G125" s="215" t="str">
        <f>VLOOKUP(B125,Startlist!B:H,6,FALSE)</f>
        <v>LAITSE RALLYPARK</v>
      </c>
      <c r="H125" s="325" t="s">
        <v>2612</v>
      </c>
    </row>
    <row r="126" spans="1:8" ht="15" customHeight="1">
      <c r="A126" s="212"/>
      <c r="B126" s="220">
        <v>91</v>
      </c>
      <c r="C126" s="213" t="str">
        <f>VLOOKUP(B126,Startlist!B:F,2,FALSE)</f>
        <v>E11</v>
      </c>
      <c r="D126" s="215" t="str">
        <f>CONCATENATE(VLOOKUP(B126,Startlist!B:H,3,FALSE)," / ",VLOOKUP(B126,Startlist!B:H,4,FALSE))</f>
        <v>Esa Uski / Jouni Jäkkilä</v>
      </c>
      <c r="E126" s="214" t="str">
        <f>VLOOKUP(B126,Startlist!B:F,5,FALSE)</f>
        <v>FIN</v>
      </c>
      <c r="F126" s="215" t="str">
        <f>VLOOKUP(B126,Startlist!B:H,7,FALSE)</f>
        <v>BMW 325i</v>
      </c>
      <c r="G126" s="215" t="str">
        <f>VLOOKUP(B126,Startlist!B:H,6,FALSE)</f>
        <v>ESA USKI</v>
      </c>
      <c r="H126" s="325" t="s">
        <v>2612</v>
      </c>
    </row>
    <row r="127" spans="1:8" ht="15" customHeight="1">
      <c r="A127" s="212"/>
      <c r="B127" s="220">
        <v>94</v>
      </c>
      <c r="C127" s="213" t="str">
        <f>VLOOKUP(B127,Startlist!B:F,2,FALSE)</f>
        <v>E10</v>
      </c>
      <c r="D127" s="215" t="str">
        <f>CONCATENATE(VLOOKUP(B127,Startlist!B:H,3,FALSE)," / ",VLOOKUP(B127,Startlist!B:H,4,FALSE))</f>
        <v>Teemu Kiiski / Antti Linnaketo</v>
      </c>
      <c r="E127" s="214" t="str">
        <f>VLOOKUP(B127,Startlist!B:F,5,FALSE)</f>
        <v>FIN</v>
      </c>
      <c r="F127" s="215" t="str">
        <f>VLOOKUP(B127,Startlist!B:H,7,FALSE)</f>
        <v>Opel Astra GSi 16V</v>
      </c>
      <c r="G127" s="215" t="str">
        <f>VLOOKUP(B127,Startlist!B:H,6,FALSE)</f>
        <v>TEEMU KIISKI</v>
      </c>
      <c r="H127" s="325" t="s">
        <v>2612</v>
      </c>
    </row>
    <row r="128" spans="1:8" ht="15" customHeight="1">
      <c r="A128" s="212"/>
      <c r="B128" s="220">
        <v>95</v>
      </c>
      <c r="C128" s="213" t="str">
        <f>VLOOKUP(B128,Startlist!B:F,2,FALSE)</f>
        <v>E11</v>
      </c>
      <c r="D128" s="215" t="str">
        <f>CONCATENATE(VLOOKUP(B128,Startlist!B:H,3,FALSE)," / ",VLOOKUP(B128,Startlist!B:H,4,FALSE))</f>
        <v>Mikko Lauhasmaa / Teemu Sillanpää</v>
      </c>
      <c r="E128" s="214" t="str">
        <f>VLOOKUP(B128,Startlist!B:F,5,FALSE)</f>
        <v>FIN</v>
      </c>
      <c r="F128" s="215" t="str">
        <f>VLOOKUP(B128,Startlist!B:H,7,FALSE)</f>
        <v>Ford Escort RS2000</v>
      </c>
      <c r="G128" s="215" t="str">
        <f>VLOOKUP(B128,Startlist!B:H,6,FALSE)</f>
        <v>TEEMU SILLANPÄÄ</v>
      </c>
      <c r="H128" s="325" t="s">
        <v>2612</v>
      </c>
    </row>
    <row r="129" spans="1:8" ht="15" customHeight="1">
      <c r="A129" s="212"/>
      <c r="B129" s="220">
        <v>98</v>
      </c>
      <c r="C129" s="213" t="str">
        <f>VLOOKUP(B129,Startlist!B:F,2,FALSE)</f>
        <v>N3</v>
      </c>
      <c r="D129" s="215" t="str">
        <f>CONCATENATE(VLOOKUP(B129,Startlist!B:H,3,FALSE)," / ",VLOOKUP(B129,Startlist!B:H,4,FALSE))</f>
        <v>Karel Tölp / Priit Guljajev</v>
      </c>
      <c r="E129" s="214" t="str">
        <f>VLOOKUP(B129,Startlist!B:F,5,FALSE)</f>
        <v>EST</v>
      </c>
      <c r="F129" s="215" t="str">
        <f>VLOOKUP(B129,Startlist!B:H,7,FALSE)</f>
        <v>Honda Civic Type-R</v>
      </c>
      <c r="G129" s="215" t="str">
        <f>VLOOKUP(B129,Startlist!B:H,6,FALSE)</f>
        <v>ECOM MOTORSPORT</v>
      </c>
      <c r="H129" s="325" t="s">
        <v>2612</v>
      </c>
    </row>
    <row r="130" spans="1:8" ht="15" customHeight="1">
      <c r="A130" s="212"/>
      <c r="B130" s="220">
        <v>100</v>
      </c>
      <c r="C130" s="213" t="str">
        <f>VLOOKUP(B130,Startlist!B:F,2,FALSE)</f>
        <v>A7</v>
      </c>
      <c r="D130" s="215" t="str">
        <f>CONCATENATE(VLOOKUP(B130,Startlist!B:H,3,FALSE)," / ",VLOOKUP(B130,Startlist!B:H,4,FALSE))</f>
        <v>Henry Asi / Karl-Artur Viitra</v>
      </c>
      <c r="E130" s="214" t="str">
        <f>VLOOKUP(B130,Startlist!B:F,5,FALSE)</f>
        <v>EST</v>
      </c>
      <c r="F130" s="215" t="str">
        <f>VLOOKUP(B130,Startlist!B:H,7,FALSE)</f>
        <v>Honda Civic Type-R</v>
      </c>
      <c r="G130" s="215" t="str">
        <f>VLOOKUP(B130,Startlist!B:H,6,FALSE)</f>
        <v>ECOM MOTORSPORT</v>
      </c>
      <c r="H130" s="325" t="s">
        <v>2612</v>
      </c>
    </row>
    <row r="131" spans="1:8" ht="15" customHeight="1">
      <c r="A131" s="212"/>
      <c r="B131" s="220">
        <v>101</v>
      </c>
      <c r="C131" s="213" t="str">
        <f>VLOOKUP(B131,Startlist!B:F,2,FALSE)</f>
        <v>A7</v>
      </c>
      <c r="D131" s="215" t="str">
        <f>CONCATENATE(VLOOKUP(B131,Startlist!B:H,3,FALSE)," / ",VLOOKUP(B131,Startlist!B:H,4,FALSE))</f>
        <v>Aleksandr Kudrjavtsev / Andrei Konovalenko</v>
      </c>
      <c r="E131" s="214" t="str">
        <f>VLOOKUP(B131,Startlist!B:F,5,FALSE)</f>
        <v>RUS</v>
      </c>
      <c r="F131" s="215" t="str">
        <f>VLOOKUP(B131,Startlist!B:H,7,FALSE)</f>
        <v>Renault Clio R3</v>
      </c>
      <c r="G131" s="215" t="str">
        <f>VLOOKUP(B131,Startlist!B:H,6,FALSE)</f>
        <v>ALM MOTORSPORT</v>
      </c>
      <c r="H131" s="325" t="s">
        <v>2612</v>
      </c>
    </row>
    <row r="132" spans="1:8" ht="15" customHeight="1">
      <c r="A132" s="212"/>
      <c r="B132" s="220">
        <v>105</v>
      </c>
      <c r="C132" s="213" t="str">
        <f>VLOOKUP(B132,Startlist!B:F,2,FALSE)</f>
        <v>E10</v>
      </c>
      <c r="D132" s="215" t="str">
        <f>CONCATENATE(VLOOKUP(B132,Startlist!B:H,3,FALSE)," / ",VLOOKUP(B132,Startlist!B:H,4,FALSE))</f>
        <v>Henri Tuomisto / Jukka Rasi</v>
      </c>
      <c r="E132" s="214" t="str">
        <f>VLOOKUP(B132,Startlist!B:F,5,FALSE)</f>
        <v>FIN</v>
      </c>
      <c r="F132" s="215" t="str">
        <f>VLOOKUP(B132,Startlist!B:H,7,FALSE)</f>
        <v>Opel Astra GSi</v>
      </c>
      <c r="G132" s="215" t="str">
        <f>VLOOKUP(B132,Startlist!B:H,6,FALSE)</f>
        <v>FUTURSOFT RACING TEAM</v>
      </c>
      <c r="H132" s="325" t="s">
        <v>2612</v>
      </c>
    </row>
    <row r="133" spans="1:8" ht="15" customHeight="1">
      <c r="A133" s="212"/>
      <c r="B133" s="220">
        <v>106</v>
      </c>
      <c r="C133" s="213" t="str">
        <f>VLOOKUP(B133,Startlist!B:F,2,FALSE)</f>
        <v>E10</v>
      </c>
      <c r="D133" s="215" t="str">
        <f>CONCATENATE(VLOOKUP(B133,Startlist!B:H,3,FALSE)," / ",VLOOKUP(B133,Startlist!B:H,4,FALSE))</f>
        <v>Raido Laulik / Tōnis Viidas</v>
      </c>
      <c r="E133" s="214" t="str">
        <f>VLOOKUP(B133,Startlist!B:F,5,FALSE)</f>
        <v>EST</v>
      </c>
      <c r="F133" s="215" t="str">
        <f>VLOOKUP(B133,Startlist!B:H,7,FALSE)</f>
        <v>Nissan Sunny GTI</v>
      </c>
      <c r="G133" s="215" t="str">
        <f>VLOOKUP(B133,Startlist!B:H,6,FALSE)</f>
        <v>SAR-TECH MOTORSPORT</v>
      </c>
      <c r="H133" s="325" t="s">
        <v>2612</v>
      </c>
    </row>
    <row r="134" spans="1:8" ht="15" customHeight="1">
      <c r="A134" s="212"/>
      <c r="B134" s="220">
        <v>107</v>
      </c>
      <c r="C134" s="213" t="str">
        <f>VLOOKUP(B134,Startlist!B:F,2,FALSE)</f>
        <v>E10</v>
      </c>
      <c r="D134" s="215" t="str">
        <f>CONCATENATE(VLOOKUP(B134,Startlist!B:H,3,FALSE)," / ",VLOOKUP(B134,Startlist!B:H,4,FALSE))</f>
        <v>Margus Sarja / Taavi Audova</v>
      </c>
      <c r="E134" s="214" t="str">
        <f>VLOOKUP(B134,Startlist!B:F,5,FALSE)</f>
        <v>EST</v>
      </c>
      <c r="F134" s="215" t="str">
        <f>VLOOKUP(B134,Startlist!B:H,7,FALSE)</f>
        <v>Renault Clio</v>
      </c>
      <c r="G134" s="215" t="str">
        <f>VLOOKUP(B134,Startlist!B:H,6,FALSE)</f>
        <v>MS RACING</v>
      </c>
      <c r="H134" s="325" t="s">
        <v>2612</v>
      </c>
    </row>
    <row r="135" spans="1:8" ht="15" customHeight="1">
      <c r="A135" s="212"/>
      <c r="B135" s="220">
        <v>113</v>
      </c>
      <c r="C135" s="213" t="str">
        <f>VLOOKUP(B135,Startlist!B:F,2,FALSE)</f>
        <v>E10</v>
      </c>
      <c r="D135" s="215" t="str">
        <f>CONCATENATE(VLOOKUP(B135,Startlist!B:H,3,FALSE)," / ",VLOOKUP(B135,Startlist!B:H,4,FALSE))</f>
        <v>Mart Kask / Jörgen Pukk</v>
      </c>
      <c r="E135" s="214" t="str">
        <f>VLOOKUP(B135,Startlist!B:F,5,FALSE)</f>
        <v>EST</v>
      </c>
      <c r="F135" s="215" t="str">
        <f>VLOOKUP(B135,Startlist!B:H,7,FALSE)</f>
        <v>BMW 318is</v>
      </c>
      <c r="G135" s="215" t="str">
        <f>VLOOKUP(B135,Startlist!B:H,6,FALSE)</f>
        <v>LAITSE RALLYPARK</v>
      </c>
      <c r="H135" s="325" t="s">
        <v>2612</v>
      </c>
    </row>
    <row r="136" spans="1:8" ht="15" customHeight="1">
      <c r="A136" s="212"/>
      <c r="B136" s="220">
        <v>116</v>
      </c>
      <c r="C136" s="213" t="str">
        <f>VLOOKUP(B136,Startlist!B:F,2,FALSE)</f>
        <v>E9</v>
      </c>
      <c r="D136" s="215" t="str">
        <f>CONCATENATE(VLOOKUP(B136,Startlist!B:H,3,FALSE)," / ",VLOOKUP(B136,Startlist!B:H,4,FALSE))</f>
        <v>Klim Baikov / Andrey Kleshchev</v>
      </c>
      <c r="E136" s="214" t="str">
        <f>VLOOKUP(B136,Startlist!B:F,5,FALSE)</f>
        <v>RUS</v>
      </c>
      <c r="F136" s="215" t="str">
        <f>VLOOKUP(B136,Startlist!B:H,7,FALSE)</f>
        <v>LADA 2105</v>
      </c>
      <c r="G136" s="215" t="str">
        <f>VLOOKUP(B136,Startlist!B:H,6,FALSE)</f>
        <v>KLIM BAIKOV</v>
      </c>
      <c r="H136" s="325" t="s">
        <v>2612</v>
      </c>
    </row>
    <row r="137" spans="1:8" ht="15" customHeight="1">
      <c r="A137" s="212"/>
      <c r="B137" s="220">
        <v>117</v>
      </c>
      <c r="C137" s="213" t="str">
        <f>VLOOKUP(B137,Startlist!B:F,2,FALSE)</f>
        <v>E9</v>
      </c>
      <c r="D137" s="215" t="str">
        <f>CONCATENATE(VLOOKUP(B137,Startlist!B:H,3,FALSE)," / ",VLOOKUP(B137,Startlist!B:H,4,FALSE))</f>
        <v>Timo Mäki / Mika Kortesuo</v>
      </c>
      <c r="E137" s="214" t="str">
        <f>VLOOKUP(B137,Startlist!B:F,5,FALSE)</f>
        <v>FIN</v>
      </c>
      <c r="F137" s="215" t="str">
        <f>VLOOKUP(B137,Startlist!B:H,7,FALSE)</f>
        <v>Toyota Starlet</v>
      </c>
      <c r="G137" s="215" t="str">
        <f>VLOOKUP(B137,Startlist!B:H,6,FALSE)</f>
        <v>TIMO MÄKI</v>
      </c>
      <c r="H137" s="325" t="s">
        <v>2612</v>
      </c>
    </row>
    <row r="138" spans="1:8" ht="15" customHeight="1">
      <c r="A138" s="212"/>
      <c r="B138" s="220">
        <v>119</v>
      </c>
      <c r="C138" s="213" t="str">
        <f>VLOOKUP(B138,Startlist!B:F,2,FALSE)</f>
        <v>E10</v>
      </c>
      <c r="D138" s="215" t="str">
        <f>CONCATENATE(VLOOKUP(B138,Startlist!B:H,3,FALSE)," / ",VLOOKUP(B138,Startlist!B:H,4,FALSE))</f>
        <v>Raigo Reimal / Magnus Lepp</v>
      </c>
      <c r="E138" s="214" t="str">
        <f>VLOOKUP(B138,Startlist!B:F,5,FALSE)</f>
        <v>EST</v>
      </c>
      <c r="F138" s="215" t="str">
        <f>VLOOKUP(B138,Startlist!B:H,7,FALSE)</f>
        <v>VW Golf</v>
      </c>
      <c r="G138" s="215" t="str">
        <f>VLOOKUP(B138,Startlist!B:H,6,FALSE)</f>
        <v>SAR-TECH MOTORSPORT</v>
      </c>
      <c r="H138" s="325" t="s">
        <v>2612</v>
      </c>
    </row>
    <row r="139" spans="1:8" ht="15" customHeight="1">
      <c r="A139" s="212"/>
      <c r="B139" s="220">
        <v>120</v>
      </c>
      <c r="C139" s="213" t="str">
        <f>VLOOKUP(B139,Startlist!B:F,2,FALSE)</f>
        <v>E11</v>
      </c>
      <c r="D139" s="215" t="str">
        <f>CONCATENATE(VLOOKUP(B139,Startlist!B:H,3,FALSE)," / ",VLOOKUP(B139,Startlist!B:H,4,FALSE))</f>
        <v>Ülari Randmer / Linnar Simmo</v>
      </c>
      <c r="E139" s="214" t="str">
        <f>VLOOKUP(B139,Startlist!B:F,5,FALSE)</f>
        <v>EST</v>
      </c>
      <c r="F139" s="215" t="str">
        <f>VLOOKUP(B139,Startlist!B:H,7,FALSE)</f>
        <v>BMW E30</v>
      </c>
      <c r="G139" s="215" t="str">
        <f>VLOOKUP(B139,Startlist!B:H,6,FALSE)</f>
        <v>MS RACING</v>
      </c>
      <c r="H139" s="325" t="s">
        <v>2612</v>
      </c>
    </row>
    <row r="140" spans="1:8" ht="15" customHeight="1">
      <c r="A140" s="212"/>
      <c r="B140" s="220">
        <v>121</v>
      </c>
      <c r="C140" s="213" t="str">
        <f>VLOOKUP(B140,Startlist!B:F,2,FALSE)</f>
        <v>E11</v>
      </c>
      <c r="D140" s="215" t="str">
        <f>CONCATENATE(VLOOKUP(B140,Startlist!B:H,3,FALSE)," / ",VLOOKUP(B140,Startlist!B:H,4,FALSE))</f>
        <v>Tomi Mäkinen / Elmeri Mäki-Kulmala</v>
      </c>
      <c r="E140" s="214" t="str">
        <f>VLOOKUP(B140,Startlist!B:F,5,FALSE)</f>
        <v>FIN</v>
      </c>
      <c r="F140" s="215" t="str">
        <f>VLOOKUP(B140,Startlist!B:H,7,FALSE)</f>
        <v>Volvo 240</v>
      </c>
      <c r="G140" s="215" t="str">
        <f>VLOOKUP(B140,Startlist!B:H,6,FALSE)</f>
        <v>PRINTSPORT</v>
      </c>
      <c r="H140" s="325" t="s">
        <v>2612</v>
      </c>
    </row>
    <row r="141" spans="1:8" ht="15" customHeight="1">
      <c r="A141" s="212"/>
      <c r="B141" s="220">
        <v>123</v>
      </c>
      <c r="C141" s="213" t="str">
        <f>VLOOKUP(B141,Startlist!B:F,2,FALSE)</f>
        <v>E12</v>
      </c>
      <c r="D141" s="215" t="str">
        <f>CONCATENATE(VLOOKUP(B141,Startlist!B:H,3,FALSE)," / ",VLOOKUP(B141,Startlist!B:H,4,FALSE))</f>
        <v>Alexey Reshetov / Karl Koosa</v>
      </c>
      <c r="E141" s="214" t="str">
        <f>VLOOKUP(B141,Startlist!B:F,5,FALSE)</f>
        <v>RUS / EST</v>
      </c>
      <c r="F141" s="215" t="str">
        <f>VLOOKUP(B141,Startlist!B:H,7,FALSE)</f>
        <v>Subaru Impreza</v>
      </c>
      <c r="G141" s="215" t="str">
        <f>VLOOKUP(B141,Startlist!B:H,6,FALSE)</f>
        <v>G.M.RACING SK</v>
      </c>
      <c r="H141" s="325" t="s">
        <v>2612</v>
      </c>
    </row>
    <row r="142" spans="1:8" ht="15" customHeight="1">
      <c r="A142" s="212"/>
      <c r="B142" s="220">
        <v>125</v>
      </c>
      <c r="C142" s="213" t="str">
        <f>VLOOKUP(B142,Startlist!B:F,2,FALSE)</f>
        <v>E10</v>
      </c>
      <c r="D142" s="215" t="str">
        <f>CONCATENATE(VLOOKUP(B142,Startlist!B:H,3,FALSE)," / ",VLOOKUP(B142,Startlist!B:H,4,FALSE))</f>
        <v>Maila Vaher / Karita Kivi</v>
      </c>
      <c r="E142" s="214" t="str">
        <f>VLOOKUP(B142,Startlist!B:F,5,FALSE)</f>
        <v>EST</v>
      </c>
      <c r="F142" s="215" t="str">
        <f>VLOOKUP(B142,Startlist!B:H,7,FALSE)</f>
        <v>Nissan Sunny GTI</v>
      </c>
      <c r="G142" s="215" t="str">
        <f>VLOOKUP(B142,Startlist!B:H,6,FALSE)</f>
        <v>SAR-TECH MOTORSPORT</v>
      </c>
      <c r="H142" s="325" t="s">
        <v>2612</v>
      </c>
    </row>
    <row r="143" spans="1:8" ht="15" customHeight="1">
      <c r="A143" s="212"/>
      <c r="B143" s="220">
        <v>128</v>
      </c>
      <c r="C143" s="213" t="str">
        <f>VLOOKUP(B143,Startlist!B:F,2,FALSE)</f>
        <v>E10</v>
      </c>
      <c r="D143" s="215" t="str">
        <f>CONCATENATE(VLOOKUP(B143,Startlist!B:H,3,FALSE)," / ",VLOOKUP(B143,Startlist!B:H,4,FALSE))</f>
        <v>Erkko East / Indrek Jōeäär</v>
      </c>
      <c r="E143" s="214" t="str">
        <f>VLOOKUP(B143,Startlist!B:F,5,FALSE)</f>
        <v>EST</v>
      </c>
      <c r="F143" s="215" t="str">
        <f>VLOOKUP(B143,Startlist!B:H,7,FALSE)</f>
        <v>Ford Escort RS2000</v>
      </c>
      <c r="G143" s="215" t="str">
        <f>VLOOKUP(B143,Startlist!B:H,6,FALSE)</f>
        <v>OT RACING</v>
      </c>
      <c r="H143" s="325" t="s">
        <v>2612</v>
      </c>
    </row>
    <row r="144" spans="1:8" ht="15" customHeight="1">
      <c r="A144" s="212"/>
      <c r="B144" s="220">
        <v>130</v>
      </c>
      <c r="C144" s="213" t="str">
        <f>VLOOKUP(B144,Startlist!B:F,2,FALSE)</f>
        <v>E9</v>
      </c>
      <c r="D144" s="215" t="str">
        <f>CONCATENATE(VLOOKUP(B144,Startlist!B:H,3,FALSE)," / ",VLOOKUP(B144,Startlist!B:H,4,FALSE))</f>
        <v>Janek Jelle / Vaido Tali</v>
      </c>
      <c r="E144" s="214" t="str">
        <f>VLOOKUP(B144,Startlist!B:F,5,FALSE)</f>
        <v>EST</v>
      </c>
      <c r="F144" s="215" t="str">
        <f>VLOOKUP(B144,Startlist!B:H,7,FALSE)</f>
        <v>LADA VFTS</v>
      </c>
      <c r="G144" s="215" t="str">
        <f>VLOOKUP(B144,Startlist!B:H,6,FALSE)</f>
        <v>MÄRJAMAA RALLY TEAM</v>
      </c>
      <c r="H144" s="325" t="s">
        <v>2612</v>
      </c>
    </row>
    <row r="145" spans="1:8" ht="15" customHeight="1">
      <c r="A145" s="212"/>
      <c r="B145" s="220">
        <v>132</v>
      </c>
      <c r="C145" s="213" t="str">
        <f>VLOOKUP(B145,Startlist!B:F,2,FALSE)</f>
        <v>E9</v>
      </c>
      <c r="D145" s="215" t="str">
        <f>CONCATENATE(VLOOKUP(B145,Startlist!B:H,3,FALSE)," / ",VLOOKUP(B145,Startlist!B:H,4,FALSE))</f>
        <v>Henri Franke / Alain Sivous</v>
      </c>
      <c r="E145" s="214" t="str">
        <f>VLOOKUP(B145,Startlist!B:F,5,FALSE)</f>
        <v>EST</v>
      </c>
      <c r="F145" s="215" t="str">
        <f>VLOOKUP(B145,Startlist!B:H,7,FALSE)</f>
        <v>Suzuki Baleno</v>
      </c>
      <c r="G145" s="215" t="str">
        <f>VLOOKUP(B145,Startlist!B:H,6,FALSE)</f>
        <v>ECOM MOTORSPORT</v>
      </c>
      <c r="H145" s="325" t="s">
        <v>2612</v>
      </c>
    </row>
    <row r="146" spans="1:8" ht="15" customHeight="1">
      <c r="A146" s="212"/>
      <c r="B146" s="220">
        <v>134</v>
      </c>
      <c r="C146" s="213" t="str">
        <f>VLOOKUP(B146,Startlist!B:F,2,FALSE)</f>
        <v>E10</v>
      </c>
      <c r="D146" s="215" t="str">
        <f>CONCATENATE(VLOOKUP(B146,Startlist!B:H,3,FALSE)," / ",VLOOKUP(B146,Startlist!B:H,4,FALSE))</f>
        <v>Peep Trave / Siim Sooäär</v>
      </c>
      <c r="E146" s="214" t="str">
        <f>VLOOKUP(B146,Startlist!B:F,5,FALSE)</f>
        <v>EST</v>
      </c>
      <c r="F146" s="215" t="str">
        <f>VLOOKUP(B146,Startlist!B:H,7,FALSE)</f>
        <v>Mitsubishi Colt</v>
      </c>
      <c r="G146" s="215" t="str">
        <f>VLOOKUP(B146,Startlist!B:H,6,FALSE)</f>
        <v>SAR-TECH MOTORSPORT</v>
      </c>
      <c r="H146" s="325" t="s">
        <v>2612</v>
      </c>
    </row>
    <row r="147" spans="1:8" ht="15" customHeight="1">
      <c r="A147" s="212"/>
      <c r="B147" s="220">
        <v>135</v>
      </c>
      <c r="C147" s="213" t="str">
        <f>VLOOKUP(B147,Startlist!B:F,2,FALSE)</f>
        <v>E9</v>
      </c>
      <c r="D147" s="215" t="str">
        <f>CONCATENATE(VLOOKUP(B147,Startlist!B:H,3,FALSE)," / ",VLOOKUP(B147,Startlist!B:H,4,FALSE))</f>
        <v>Raigo Vilbiks / Silver Siivelt</v>
      </c>
      <c r="E147" s="214" t="str">
        <f>VLOOKUP(B147,Startlist!B:F,5,FALSE)</f>
        <v>EST</v>
      </c>
      <c r="F147" s="215" t="str">
        <f>VLOOKUP(B147,Startlist!B:H,7,FALSE)</f>
        <v>LADA SAMARA</v>
      </c>
      <c r="G147" s="215" t="str">
        <f>VLOOKUP(B147,Startlist!B:H,6,FALSE)</f>
        <v>ECOM MOTORSPORT</v>
      </c>
      <c r="H147" s="325" t="s">
        <v>2612</v>
      </c>
    </row>
    <row r="148" spans="1:8" ht="15" customHeight="1">
      <c r="A148" s="212"/>
      <c r="B148" s="220">
        <v>138</v>
      </c>
      <c r="C148" s="213" t="str">
        <f>VLOOKUP(B148,Startlist!B:F,2,FALSE)</f>
        <v>E10</v>
      </c>
      <c r="D148" s="215" t="str">
        <f>CONCATENATE(VLOOKUP(B148,Startlist!B:H,3,FALSE)," / ",VLOOKUP(B148,Startlist!B:H,4,FALSE))</f>
        <v>Marten Madissoo / Vivo Pender</v>
      </c>
      <c r="E148" s="214" t="str">
        <f>VLOOKUP(B148,Startlist!B:F,5,FALSE)</f>
        <v>EST</v>
      </c>
      <c r="F148" s="215" t="str">
        <f>VLOOKUP(B148,Startlist!B:H,7,FALSE)</f>
        <v>Ford Focus</v>
      </c>
      <c r="G148" s="215" t="str">
        <f>VLOOKUP(B148,Startlist!B:H,6,FALSE)</f>
        <v>T.T. RACING TEAM</v>
      </c>
      <c r="H148" s="325" t="s">
        <v>2612</v>
      </c>
    </row>
    <row r="149" spans="1:8" ht="15" customHeight="1">
      <c r="A149" s="212"/>
      <c r="B149" s="220">
        <v>139</v>
      </c>
      <c r="C149" s="213" t="str">
        <f>VLOOKUP(B149,Startlist!B:F,2,FALSE)</f>
        <v>E9</v>
      </c>
      <c r="D149" s="215" t="str">
        <f>CONCATENATE(VLOOKUP(B149,Startlist!B:H,3,FALSE)," / ",VLOOKUP(B149,Startlist!B:H,4,FALSE))</f>
        <v>Villu Mättik / Arvo Maslenikov</v>
      </c>
      <c r="E149" s="214" t="str">
        <f>VLOOKUP(B149,Startlist!B:F,5,FALSE)</f>
        <v>EST</v>
      </c>
      <c r="F149" s="215" t="str">
        <f>VLOOKUP(B149,Startlist!B:H,7,FALSE)</f>
        <v>LADA 2105</v>
      </c>
      <c r="G149" s="215" t="str">
        <f>VLOOKUP(B149,Startlist!B:H,6,FALSE)</f>
        <v>SK VILLU</v>
      </c>
      <c r="H149" s="325" t="s">
        <v>2612</v>
      </c>
    </row>
    <row r="150" spans="1:8" ht="15" customHeight="1">
      <c r="A150" s="212"/>
      <c r="B150" s="220">
        <v>141</v>
      </c>
      <c r="C150" s="213" t="str">
        <f>VLOOKUP(B150,Startlist!B:F,2,FALSE)</f>
        <v>E10</v>
      </c>
      <c r="D150" s="215" t="str">
        <f>CONCATENATE(VLOOKUP(B150,Startlist!B:H,3,FALSE)," / ",VLOOKUP(B150,Startlist!B:H,4,FALSE))</f>
        <v>Tiit Pōlluäär / Fredi Kostikov</v>
      </c>
      <c r="E150" s="214" t="str">
        <f>VLOOKUP(B150,Startlist!B:F,5,FALSE)</f>
        <v>EST</v>
      </c>
      <c r="F150" s="215" t="str">
        <f>VLOOKUP(B150,Startlist!B:H,7,FALSE)</f>
        <v>VW Golf</v>
      </c>
      <c r="G150" s="215" t="str">
        <f>VLOOKUP(B150,Startlist!B:H,6,FALSE)</f>
        <v>SAR-TECH MOTORSPORT</v>
      </c>
      <c r="H150" s="325" t="s">
        <v>2612</v>
      </c>
    </row>
    <row r="151" spans="1:8" ht="15" customHeight="1">
      <c r="A151" s="212"/>
      <c r="B151" s="220">
        <v>142</v>
      </c>
      <c r="C151" s="213" t="str">
        <f>VLOOKUP(B151,Startlist!B:F,2,FALSE)</f>
        <v>E9</v>
      </c>
      <c r="D151" s="215" t="str">
        <f>CONCATENATE(VLOOKUP(B151,Startlist!B:H,3,FALSE)," / ",VLOOKUP(B151,Startlist!B:H,4,FALSE))</f>
        <v>Alari Sillaste / Arvo Liimann</v>
      </c>
      <c r="E151" s="214" t="str">
        <f>VLOOKUP(B151,Startlist!B:F,5,FALSE)</f>
        <v>EST</v>
      </c>
      <c r="F151" s="215" t="str">
        <f>VLOOKUP(B151,Startlist!B:H,7,FALSE)</f>
        <v>AZLK 2140</v>
      </c>
      <c r="G151" s="215" t="str">
        <f>VLOOKUP(B151,Startlist!B:H,6,FALSE)</f>
        <v>GAZ RALLIKLUBI</v>
      </c>
      <c r="H151" s="325" t="s">
        <v>2612</v>
      </c>
    </row>
    <row r="152" spans="1:8" ht="15" customHeight="1">
      <c r="A152" s="212"/>
      <c r="B152" s="220">
        <v>143</v>
      </c>
      <c r="C152" s="213" t="str">
        <f>VLOOKUP(B152,Startlist!B:F,2,FALSE)</f>
        <v>E11</v>
      </c>
      <c r="D152" s="215" t="str">
        <f>CONCATENATE(VLOOKUP(B152,Startlist!B:H,3,FALSE)," / ",VLOOKUP(B152,Startlist!B:H,4,FALSE))</f>
        <v>Ander Elevant / Priit Piir</v>
      </c>
      <c r="E152" s="214" t="str">
        <f>VLOOKUP(B152,Startlist!B:F,5,FALSE)</f>
        <v>EST</v>
      </c>
      <c r="F152" s="215" t="str">
        <f>VLOOKUP(B152,Startlist!B:H,7,FALSE)</f>
        <v>BMW 325i</v>
      </c>
      <c r="G152" s="215" t="str">
        <f>VLOOKUP(B152,Startlist!B:H,6,FALSE)</f>
        <v>SK VILLU</v>
      </c>
      <c r="H152" s="325" t="s">
        <v>2612</v>
      </c>
    </row>
    <row r="153" spans="1:8" ht="15" customHeight="1">
      <c r="A153" s="212"/>
      <c r="B153" s="220">
        <v>147</v>
      </c>
      <c r="C153" s="213" t="str">
        <f>VLOOKUP(B153,Startlist!B:F,2,FALSE)</f>
        <v>E13</v>
      </c>
      <c r="D153" s="215" t="str">
        <f>CONCATENATE(VLOOKUP(B153,Startlist!B:H,3,FALSE)," / ",VLOOKUP(B153,Startlist!B:H,4,FALSE))</f>
        <v>Rainer Tuberik / Tauri Taevas</v>
      </c>
      <c r="E153" s="214" t="str">
        <f>VLOOKUP(B153,Startlist!B:F,5,FALSE)</f>
        <v>EST</v>
      </c>
      <c r="F153" s="215" t="str">
        <f>VLOOKUP(B153,Startlist!B:H,7,FALSE)</f>
        <v>GAZ 51</v>
      </c>
      <c r="G153" s="215" t="str">
        <f>VLOOKUP(B153,Startlist!B:H,6,FALSE)</f>
        <v>GAZ RALLIKLUBI</v>
      </c>
      <c r="H153" s="325" t="s">
        <v>2612</v>
      </c>
    </row>
    <row r="154" spans="1:8" ht="15" customHeight="1">
      <c r="A154" s="212"/>
      <c r="B154" s="220">
        <v>154</v>
      </c>
      <c r="C154" s="213" t="str">
        <f>VLOOKUP(B154,Startlist!B:F,2,FALSE)</f>
        <v>E13</v>
      </c>
      <c r="D154" s="215" t="str">
        <f>CONCATENATE(VLOOKUP(B154,Startlist!B:H,3,FALSE)," / ",VLOOKUP(B154,Startlist!B:H,4,FALSE))</f>
        <v>Meelis Hirsnik / Kaido Oru</v>
      </c>
      <c r="E154" s="214" t="str">
        <f>VLOOKUP(B154,Startlist!B:F,5,FALSE)</f>
        <v>EST</v>
      </c>
      <c r="F154" s="215" t="str">
        <f>VLOOKUP(B154,Startlist!B:H,7,FALSE)</f>
        <v>GAZ 51</v>
      </c>
      <c r="G154" s="215" t="str">
        <f>VLOOKUP(B154,Startlist!B:H,6,FALSE)</f>
        <v>G.M.RACING SK</v>
      </c>
      <c r="H154" s="325" t="s">
        <v>2612</v>
      </c>
    </row>
  </sheetData>
  <autoFilter ref="A7:H7"/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104"/>
  <sheetViews>
    <sheetView workbookViewId="0" topLeftCell="A1">
      <selection activeCell="A7" sqref="A7"/>
    </sheetView>
  </sheetViews>
  <sheetFormatPr defaultColWidth="9.140625" defaultRowHeight="12.75"/>
  <cols>
    <col min="1" max="1" width="4.28125" style="32" customWidth="1"/>
    <col min="2" max="2" width="5.57421875" style="0" customWidth="1"/>
    <col min="3" max="3" width="5.8515625" style="0" customWidth="1"/>
    <col min="4" max="4" width="27.57421875" style="0" customWidth="1"/>
    <col min="5" max="5" width="30.57421875" style="0" bestFit="1" customWidth="1"/>
    <col min="6" max="6" width="10.00390625" style="0" customWidth="1"/>
    <col min="7" max="7" width="21.7109375" style="0" customWidth="1"/>
    <col min="8" max="8" width="22.28125" style="0" customWidth="1"/>
    <col min="9" max="9" width="9.140625" style="110" customWidth="1"/>
  </cols>
  <sheetData>
    <row r="1" spans="6:9" ht="15.75">
      <c r="F1" s="1" t="str">
        <f>Startlist!$F1</f>
        <v> </v>
      </c>
      <c r="I1" s="114"/>
    </row>
    <row r="2" spans="2:9" ht="15" customHeight="1">
      <c r="B2" s="314" t="str">
        <f>Startlist!$F4</f>
        <v>SILVESTON 47. Saaremaa Ralli 2014</v>
      </c>
      <c r="C2" s="314"/>
      <c r="D2" s="314"/>
      <c r="E2" s="314"/>
      <c r="F2" s="314"/>
      <c r="G2" s="314"/>
      <c r="H2" s="314"/>
      <c r="I2" s="115"/>
    </row>
    <row r="3" spans="2:9" ht="15">
      <c r="B3" s="315" t="str">
        <f>Startlist!$F5</f>
        <v>10-11 October 2014</v>
      </c>
      <c r="C3" s="315"/>
      <c r="D3" s="315"/>
      <c r="E3" s="315"/>
      <c r="F3" s="315"/>
      <c r="G3" s="315"/>
      <c r="H3" s="315"/>
      <c r="I3" s="115"/>
    </row>
    <row r="4" spans="2:9" ht="15">
      <c r="B4" s="315" t="str">
        <f>Startlist!$F6</f>
        <v>Saaremaa</v>
      </c>
      <c r="C4" s="315"/>
      <c r="D4" s="315"/>
      <c r="E4" s="315"/>
      <c r="F4" s="315"/>
      <c r="G4" s="315"/>
      <c r="H4" s="315"/>
      <c r="I4" s="115"/>
    </row>
    <row r="5" spans="3:9" ht="15" customHeight="1">
      <c r="C5" s="3"/>
      <c r="D5" s="3"/>
      <c r="I5" s="115"/>
    </row>
    <row r="6" spans="2:9" s="207" customFormat="1" ht="15.75" customHeight="1">
      <c r="B6" s="217" t="s">
        <v>3014</v>
      </c>
      <c r="C6" s="210"/>
      <c r="D6" s="210"/>
      <c r="I6" s="211"/>
    </row>
    <row r="7" spans="2:9" s="207" customFormat="1" ht="12.75">
      <c r="B7" s="223" t="s">
        <v>2971</v>
      </c>
      <c r="C7" s="221" t="s">
        <v>2953</v>
      </c>
      <c r="D7" s="221" t="s">
        <v>3025</v>
      </c>
      <c r="E7" s="221" t="s">
        <v>2954</v>
      </c>
      <c r="F7" s="221"/>
      <c r="G7" s="224" t="s">
        <v>2968</v>
      </c>
      <c r="H7" s="225" t="s">
        <v>2967</v>
      </c>
      <c r="I7" s="226" t="s">
        <v>2961</v>
      </c>
    </row>
    <row r="8" spans="1:9" s="207" customFormat="1" ht="15" customHeight="1">
      <c r="A8" s="227">
        <v>1</v>
      </c>
      <c r="B8" s="228">
        <v>1</v>
      </c>
      <c r="C8" s="229" t="str">
        <f>VLOOKUP(B8,Startlist!B:F,2,FALSE)</f>
        <v>R4</v>
      </c>
      <c r="D8" s="233" t="str">
        <f>VLOOKUP(VLOOKUP(B8,Startlist!B:F,2,FALSE),'Class lookups'!A:B,2,FALSE)</f>
        <v>EMV1 4WD (A8, S2000, RRC, R4, R5, exp.WRC) </v>
      </c>
      <c r="E8" s="234" t="str">
        <f>CONCATENATE(VLOOKUP(B8,Startlist!B:H,3,FALSE)," / ",VLOOKUP(B8,Startlist!B:H,4,FALSE))</f>
        <v>Timmu Kōrge / Erki Pints</v>
      </c>
      <c r="F8" s="231" t="str">
        <f>VLOOKUP(B8,Startlist!B:F,5,FALSE)</f>
        <v>EST</v>
      </c>
      <c r="G8" s="230" t="str">
        <f>VLOOKUP(B8,Startlist!B:H,7,FALSE)</f>
        <v>Ford Fiesta R5</v>
      </c>
      <c r="H8" s="230" t="str">
        <f>VLOOKUP(B8,Startlist!B:H,6,FALSE)</f>
        <v>MM-MOTORSPORT</v>
      </c>
      <c r="I8" s="232" t="str">
        <f>VLOOKUP(B8,Results!B:O,14,FALSE)</f>
        <v>56.28,9</v>
      </c>
    </row>
    <row r="9" spans="1:9" s="207" customFormat="1" ht="15" customHeight="1">
      <c r="A9" s="227">
        <f>A8+1</f>
        <v>2</v>
      </c>
      <c r="B9" s="228">
        <v>3</v>
      </c>
      <c r="C9" s="229" t="str">
        <f>VLOOKUP(B9,Startlist!B:F,2,FALSE)</f>
        <v>N4</v>
      </c>
      <c r="D9" s="233" t="str">
        <f>VLOOKUP(VLOOKUP(B9,Startlist!B:F,2,FALSE),'Class lookups'!A:B,2,FALSE)</f>
        <v>EMV2 (N4) </v>
      </c>
      <c r="E9" s="234" t="str">
        <f>CONCATENATE(VLOOKUP(B9,Startlist!B:H,3,FALSE)," / ",VLOOKUP(B9,Startlist!B:H,4,FALSE))</f>
        <v>Siim Plangi / Marek Sarapuu</v>
      </c>
      <c r="F9" s="231" t="str">
        <f>VLOOKUP(B9,Startlist!B:F,5,FALSE)</f>
        <v>EST</v>
      </c>
      <c r="G9" s="230" t="str">
        <f>VLOOKUP(B9,Startlist!B:H,7,FALSE)</f>
        <v>Mitsubishi Lancer Evo 10</v>
      </c>
      <c r="H9" s="230" t="str">
        <f>VLOOKUP(B9,Startlist!B:H,6,FALSE)</f>
        <v>ASRT RALLY TEAM</v>
      </c>
      <c r="I9" s="232" t="str">
        <f>VLOOKUP(B9,Results!B:O,14,FALSE)</f>
        <v>56.40,3</v>
      </c>
    </row>
    <row r="10" spans="1:9" s="207" customFormat="1" ht="15" customHeight="1">
      <c r="A10" s="227">
        <f aca="true" t="shared" si="0" ref="A10:A55">A9+1</f>
        <v>3</v>
      </c>
      <c r="B10" s="228">
        <v>2</v>
      </c>
      <c r="C10" s="229" t="str">
        <f>VLOOKUP(B10,Startlist!B:F,2,FALSE)</f>
        <v>N4</v>
      </c>
      <c r="D10" s="233" t="str">
        <f>VLOOKUP(VLOOKUP(B10,Startlist!B:F,2,FALSE),'Class lookups'!A:B,2,FALSE)</f>
        <v>EMV2 (N4) </v>
      </c>
      <c r="E10" s="234" t="str">
        <f>CONCATENATE(VLOOKUP(B10,Startlist!B:H,3,FALSE)," / ",VLOOKUP(B10,Startlist!B:H,4,FALSE))</f>
        <v>Alexey Lukyanuk / Alexey Arnautov</v>
      </c>
      <c r="F10" s="231" t="str">
        <f>VLOOKUP(B10,Startlist!B:F,5,FALSE)</f>
        <v>RUS</v>
      </c>
      <c r="G10" s="230" t="str">
        <f>VLOOKUP(B10,Startlist!B:H,7,FALSE)</f>
        <v>Mitsubishi Lancer Evo 10</v>
      </c>
      <c r="H10" s="230" t="str">
        <f>VLOOKUP(B10,Startlist!B:H,6,FALSE)</f>
        <v>EAMV-RPM</v>
      </c>
      <c r="I10" s="232" t="str">
        <f>VLOOKUP(B10,Results!B:O,14,FALSE)</f>
        <v>56.47,7</v>
      </c>
    </row>
    <row r="11" spans="1:9" s="207" customFormat="1" ht="15" customHeight="1">
      <c r="A11" s="227">
        <f t="shared" si="0"/>
        <v>4</v>
      </c>
      <c r="B11" s="228">
        <v>6</v>
      </c>
      <c r="C11" s="229" t="str">
        <f>VLOOKUP(B11,Startlist!B:F,2,FALSE)</f>
        <v>N4</v>
      </c>
      <c r="D11" s="233" t="str">
        <f>VLOOKUP(VLOOKUP(B11,Startlist!B:F,2,FALSE),'Class lookups'!A:B,2,FALSE)</f>
        <v>EMV2 (N4) </v>
      </c>
      <c r="E11" s="234" t="str">
        <f>CONCATENATE(VLOOKUP(B11,Startlist!B:H,3,FALSE)," / ",VLOOKUP(B11,Startlist!B:H,4,FALSE))</f>
        <v>Roland Murakas / Kalle Adler</v>
      </c>
      <c r="F11" s="231" t="str">
        <f>VLOOKUP(B11,Startlist!B:F,5,FALSE)</f>
        <v>EST</v>
      </c>
      <c r="G11" s="230" t="str">
        <f>VLOOKUP(B11,Startlist!B:H,7,FALSE)</f>
        <v>Mitsubishi Lancer Evo 10</v>
      </c>
      <c r="H11" s="230" t="str">
        <f>VLOOKUP(B11,Startlist!B:H,6,FALSE)</f>
        <v>PROREHV RALLY TEAM</v>
      </c>
      <c r="I11" s="232" t="str">
        <f>VLOOKUP(B11,Results!B:O,14,FALSE)</f>
        <v>57.42,9</v>
      </c>
    </row>
    <row r="12" spans="1:9" s="207" customFormat="1" ht="15" customHeight="1">
      <c r="A12" s="227">
        <f t="shared" si="0"/>
        <v>5</v>
      </c>
      <c r="B12" s="228">
        <v>7</v>
      </c>
      <c r="C12" s="229" t="str">
        <f>VLOOKUP(B12,Startlist!B:F,2,FALSE)</f>
        <v>N4</v>
      </c>
      <c r="D12" s="233" t="str">
        <f>VLOOKUP(VLOOKUP(B12,Startlist!B:F,2,FALSE),'Class lookups'!A:B,2,FALSE)</f>
        <v>EMV2 (N4) </v>
      </c>
      <c r="E12" s="234" t="str">
        <f>CONCATENATE(VLOOKUP(B12,Startlist!B:H,3,FALSE)," / ",VLOOKUP(B12,Startlist!B:H,4,FALSE))</f>
        <v>Markus Abram / Rein Jōessar</v>
      </c>
      <c r="F12" s="231" t="str">
        <f>VLOOKUP(B12,Startlist!B:F,5,FALSE)</f>
        <v>EST</v>
      </c>
      <c r="G12" s="230" t="str">
        <f>VLOOKUP(B12,Startlist!B:H,7,FALSE)</f>
        <v>Mitsubishi Lancer Evo 10</v>
      </c>
      <c r="H12" s="230" t="str">
        <f>VLOOKUP(B12,Startlist!B:H,6,FALSE)</f>
        <v>PROREHV RALLY TEAM</v>
      </c>
      <c r="I12" s="232" t="str">
        <f>VLOOKUP(B12,Results!B:O,14,FALSE)</f>
        <v>58.05,5</v>
      </c>
    </row>
    <row r="13" spans="1:9" s="207" customFormat="1" ht="15" customHeight="1">
      <c r="A13" s="227">
        <f t="shared" si="0"/>
        <v>6</v>
      </c>
      <c r="B13" s="228">
        <v>12</v>
      </c>
      <c r="C13" s="229" t="str">
        <f>VLOOKUP(B13,Startlist!B:F,2,FALSE)</f>
        <v>E12</v>
      </c>
      <c r="D13" s="233" t="str">
        <f>VLOOKUP(VLOOKUP(B13,Startlist!B:F,2,FALSE),'Class lookups'!A:B,2,FALSE)</f>
        <v>EMV8 (E12) </v>
      </c>
      <c r="E13" s="234" t="str">
        <f>CONCATENATE(VLOOKUP(B13,Startlist!B:H,3,FALSE)," / ",VLOOKUP(B13,Startlist!B:H,4,FALSE))</f>
        <v>Hendrik Kers / Viljo Vider</v>
      </c>
      <c r="F13" s="231" t="str">
        <f>VLOOKUP(B13,Startlist!B:F,5,FALSE)</f>
        <v>EST</v>
      </c>
      <c r="G13" s="230" t="str">
        <f>VLOOKUP(B13,Startlist!B:H,7,FALSE)</f>
        <v>Mitsubishi Lancer Evo 5</v>
      </c>
      <c r="H13" s="230" t="str">
        <f>VLOOKUP(B13,Startlist!B:H,6,FALSE)</f>
        <v>PSC MOTORSPORT</v>
      </c>
      <c r="I13" s="232" t="str">
        <f>VLOOKUP(B13,Results!B:O,14,FALSE)</f>
        <v>59.27,5</v>
      </c>
    </row>
    <row r="14" spans="1:9" s="207" customFormat="1" ht="15" customHeight="1">
      <c r="A14" s="227">
        <f t="shared" si="0"/>
        <v>7</v>
      </c>
      <c r="B14" s="228">
        <v>10</v>
      </c>
      <c r="C14" s="229" t="str">
        <f>VLOOKUP(B14,Startlist!B:F,2,FALSE)</f>
        <v>R4</v>
      </c>
      <c r="D14" s="233" t="str">
        <f>VLOOKUP(VLOOKUP(B14,Startlist!B:F,2,FALSE),'Class lookups'!A:B,2,FALSE)</f>
        <v>EMV1 4WD (A8, S2000, RRC, R4, R5, exp.WRC) </v>
      </c>
      <c r="E14" s="234" t="str">
        <f>CONCATENATE(VLOOKUP(B14,Startlist!B:H,3,FALSE)," / ",VLOOKUP(B14,Startlist!B:H,4,FALSE))</f>
        <v>Radik Shaymiev / Maxim Tsvetkov</v>
      </c>
      <c r="F14" s="231" t="str">
        <f>VLOOKUP(B14,Startlist!B:F,5,FALSE)</f>
        <v>RUS</v>
      </c>
      <c r="G14" s="230" t="str">
        <f>VLOOKUP(B14,Startlist!B:H,7,FALSE)</f>
        <v>Peugeot 207 Sport</v>
      </c>
      <c r="H14" s="230" t="str">
        <f>VLOOKUP(B14,Startlist!B:H,6,FALSE)</f>
        <v>TAIF RALLY TEAM</v>
      </c>
      <c r="I14" s="232" t="str">
        <f>VLOOKUP(B14,Results!B:O,14,FALSE)</f>
        <v>59.55,6</v>
      </c>
    </row>
    <row r="15" spans="1:9" s="207" customFormat="1" ht="15" customHeight="1">
      <c r="A15" s="227">
        <f t="shared" si="0"/>
        <v>8</v>
      </c>
      <c r="B15" s="228">
        <v>5</v>
      </c>
      <c r="C15" s="229" t="str">
        <f>VLOOKUP(B15,Startlist!B:F,2,FALSE)</f>
        <v>R4</v>
      </c>
      <c r="D15" s="233" t="str">
        <f>VLOOKUP(VLOOKUP(B15,Startlist!B:F,2,FALSE),'Class lookups'!A:B,2,FALSE)</f>
        <v>EMV1 4WD (A8, S2000, RRC, R4, R5, exp.WRC) </v>
      </c>
      <c r="E15" s="234" t="str">
        <f>CONCATENATE(VLOOKUP(B15,Startlist!B:H,3,FALSE)," / ",VLOOKUP(B15,Startlist!B:H,4,FALSE))</f>
        <v>Raul Jeets / Kristo Kraag</v>
      </c>
      <c r="F15" s="231" t="str">
        <f>VLOOKUP(B15,Startlist!B:F,5,FALSE)</f>
        <v>EST</v>
      </c>
      <c r="G15" s="230" t="str">
        <f>VLOOKUP(B15,Startlist!B:H,7,FALSE)</f>
        <v>Ford Fiesta R5</v>
      </c>
      <c r="H15" s="230" t="str">
        <f>VLOOKUP(B15,Startlist!B:H,6,FALSE)</f>
        <v>MM-MOTORSPORT</v>
      </c>
      <c r="I15" s="232" t="str">
        <f>VLOOKUP(B15,Results!B:O,14,FALSE)</f>
        <v> 1:00.04,1</v>
      </c>
    </row>
    <row r="16" spans="1:9" s="207" customFormat="1" ht="15" customHeight="1">
      <c r="A16" s="227">
        <f t="shared" si="0"/>
        <v>9</v>
      </c>
      <c r="B16" s="228">
        <v>14</v>
      </c>
      <c r="C16" s="229" t="str">
        <f>VLOOKUP(B16,Startlist!B:F,2,FALSE)</f>
        <v>N4</v>
      </c>
      <c r="D16" s="233" t="str">
        <f>VLOOKUP(VLOOKUP(B16,Startlist!B:F,2,FALSE),'Class lookups'!A:B,2,FALSE)</f>
        <v>EMV2 (N4) </v>
      </c>
      <c r="E16" s="234" t="str">
        <f>CONCATENATE(VLOOKUP(B16,Startlist!B:H,3,FALSE)," / ",VLOOKUP(B16,Startlist!B:H,4,FALSE))</f>
        <v>Igor Bulantsev / Marina Danilova</v>
      </c>
      <c r="F16" s="231" t="str">
        <f>VLOOKUP(B16,Startlist!B:F,5,FALSE)</f>
        <v>RUS</v>
      </c>
      <c r="G16" s="230" t="str">
        <f>VLOOKUP(B16,Startlist!B:H,7,FALSE)</f>
        <v>Mitsubishi Lancer Evo 10</v>
      </c>
      <c r="H16" s="230" t="str">
        <f>VLOOKUP(B16,Startlist!B:H,6,FALSE)</f>
        <v>ASRT RALLY TEAM</v>
      </c>
      <c r="I16" s="232" t="str">
        <f>VLOOKUP(B16,Results!B:O,14,FALSE)</f>
        <v> 1:00.23,4</v>
      </c>
    </row>
    <row r="17" spans="1:9" s="207" customFormat="1" ht="15" customHeight="1">
      <c r="A17" s="227">
        <f t="shared" si="0"/>
        <v>10</v>
      </c>
      <c r="B17" s="228">
        <v>39</v>
      </c>
      <c r="C17" s="229" t="str">
        <f>VLOOKUP(B17,Startlist!B:F,2,FALSE)</f>
        <v>A7</v>
      </c>
      <c r="D17" s="233" t="str">
        <f>VLOOKUP(VLOOKUP(B17,Startlist!B:F,2,FALSE),'Class lookups'!A:B,2,FALSE)</f>
        <v>EMV4 2WD 2000 (N3, A7, R3, R3T) </v>
      </c>
      <c r="E17" s="234" t="str">
        <f>CONCATENATE(VLOOKUP(B17,Startlist!B:H,3,FALSE)," / ",VLOOKUP(B17,Startlist!B:H,4,FALSE))</f>
        <v>Ken Torn / Riivo Mesila</v>
      </c>
      <c r="F17" s="231" t="str">
        <f>VLOOKUP(B17,Startlist!B:F,5,FALSE)</f>
        <v>EST</v>
      </c>
      <c r="G17" s="230" t="str">
        <f>VLOOKUP(B17,Startlist!B:H,7,FALSE)</f>
        <v>Honda Civic Type-R</v>
      </c>
      <c r="H17" s="230" t="str">
        <f>VLOOKUP(B17,Startlist!B:H,6,FALSE)</f>
        <v>SAR-TECH MOTORSPORT</v>
      </c>
      <c r="I17" s="232" t="str">
        <f>VLOOKUP(B17,Results!B:O,14,FALSE)</f>
        <v> 1:00.33,0</v>
      </c>
    </row>
    <row r="18" spans="1:9" s="207" customFormat="1" ht="15" customHeight="1">
      <c r="A18" s="227">
        <f t="shared" si="0"/>
        <v>11</v>
      </c>
      <c r="B18" s="228">
        <v>11</v>
      </c>
      <c r="C18" s="229" t="str">
        <f>VLOOKUP(B18,Startlist!B:F,2,FALSE)</f>
        <v>R4</v>
      </c>
      <c r="D18" s="233" t="str">
        <f>VLOOKUP(VLOOKUP(B18,Startlist!B:F,2,FALSE),'Class lookups'!A:B,2,FALSE)</f>
        <v>EMV1 4WD (A8, S2000, RRC, R4, R5, exp.WRC) </v>
      </c>
      <c r="E18" s="234" t="str">
        <f>CONCATENATE(VLOOKUP(B18,Startlist!B:H,3,FALSE)," / ",VLOOKUP(B18,Startlist!B:H,4,FALSE))</f>
        <v>Margus Murakas / Henri Murakas</v>
      </c>
      <c r="F18" s="231" t="str">
        <f>VLOOKUP(B18,Startlist!B:F,5,FALSE)</f>
        <v>EST</v>
      </c>
      <c r="G18" s="230" t="str">
        <f>VLOOKUP(B18,Startlist!B:H,7,FALSE)</f>
        <v>Ford Fiesta R5</v>
      </c>
      <c r="H18" s="230" t="str">
        <f>VLOOKUP(B18,Startlist!B:H,6,FALSE)</f>
        <v>PROREHV RALLY TEAM</v>
      </c>
      <c r="I18" s="232" t="str">
        <f>VLOOKUP(B18,Results!B:O,14,FALSE)</f>
        <v> 1:00.35,7</v>
      </c>
    </row>
    <row r="19" spans="1:9" s="207" customFormat="1" ht="15" customHeight="1">
      <c r="A19" s="227">
        <f t="shared" si="0"/>
        <v>12</v>
      </c>
      <c r="B19" s="228">
        <v>24</v>
      </c>
      <c r="C19" s="229" t="str">
        <f>VLOOKUP(B19,Startlist!B:F,2,FALSE)</f>
        <v>E11</v>
      </c>
      <c r="D19" s="233" t="str">
        <f>VLOOKUP(VLOOKUP(B19,Startlist!B:F,2,FALSE),'Class lookups'!A:B,2,FALSE)</f>
        <v>EMV7 (E11) </v>
      </c>
      <c r="E19" s="234" t="str">
        <f>CONCATENATE(VLOOKUP(B19,Startlist!B:H,3,FALSE)," / ",VLOOKUP(B19,Startlist!B:H,4,FALSE))</f>
        <v>Einar Laipaik / Siimo Suvemaa</v>
      </c>
      <c r="F19" s="231" t="str">
        <f>VLOOKUP(B19,Startlist!B:F,5,FALSE)</f>
        <v>EST</v>
      </c>
      <c r="G19" s="230" t="str">
        <f>VLOOKUP(B19,Startlist!B:H,7,FALSE)</f>
        <v>BMW M3</v>
      </c>
      <c r="H19" s="230" t="str">
        <f>VLOOKUP(B19,Startlist!B:H,6,FALSE)</f>
        <v>LAITSE RALLYPARK</v>
      </c>
      <c r="I19" s="232" t="str">
        <f>VLOOKUP(B19,Results!B:O,14,FALSE)</f>
        <v> 1:00.52,1</v>
      </c>
    </row>
    <row r="20" spans="1:9" s="207" customFormat="1" ht="15" customHeight="1">
      <c r="A20" s="227">
        <f t="shared" si="0"/>
        <v>13</v>
      </c>
      <c r="B20" s="228">
        <v>35</v>
      </c>
      <c r="C20" s="229" t="str">
        <f>VLOOKUP(B20,Startlist!B:F,2,FALSE)</f>
        <v>A6</v>
      </c>
      <c r="D20" s="233" t="str">
        <f>VLOOKUP(VLOOKUP(B20,Startlist!B:F,2,FALSE),'Class lookups'!A:B,2,FALSE)</f>
        <v>EMV3 2WD 1600 (N2, A6, R1, R2) </v>
      </c>
      <c r="E20" s="234" t="str">
        <f>CONCATENATE(VLOOKUP(B20,Startlist!B:H,3,FALSE)," / ",VLOOKUP(B20,Startlist!B:H,4,FALSE))</f>
        <v>Rainer Rohtmets / Rauno Rohtmets</v>
      </c>
      <c r="F20" s="231" t="str">
        <f>VLOOKUP(B20,Startlist!B:F,5,FALSE)</f>
        <v>EST</v>
      </c>
      <c r="G20" s="230" t="str">
        <f>VLOOKUP(B20,Startlist!B:H,7,FALSE)</f>
        <v>Citroen C2R2 MAX</v>
      </c>
      <c r="H20" s="230" t="str">
        <f>VLOOKUP(B20,Startlist!B:H,6,FALSE)</f>
        <v>PRINTSPORT</v>
      </c>
      <c r="I20" s="232" t="str">
        <f>VLOOKUP(B20,Results!B:O,14,FALSE)</f>
        <v> 1:01.22,4</v>
      </c>
    </row>
    <row r="21" spans="1:9" s="207" customFormat="1" ht="15" customHeight="1">
      <c r="A21" s="227">
        <f t="shared" si="0"/>
        <v>14</v>
      </c>
      <c r="B21" s="228">
        <v>50</v>
      </c>
      <c r="C21" s="229" t="str">
        <f>VLOOKUP(B21,Startlist!B:F,2,FALSE)</f>
        <v>E12</v>
      </c>
      <c r="D21" s="233" t="str">
        <f>VLOOKUP(VLOOKUP(B21,Startlist!B:F,2,FALSE),'Class lookups'!A:B,2,FALSE)</f>
        <v>EMV8 (E12) </v>
      </c>
      <c r="E21" s="234" t="str">
        <f>CONCATENATE(VLOOKUP(B21,Startlist!B:H,3,FALSE)," / ",VLOOKUP(B21,Startlist!B:H,4,FALSE))</f>
        <v>Aiko Aigro / Kermo Kärtmann</v>
      </c>
      <c r="F21" s="231" t="str">
        <f>VLOOKUP(B21,Startlist!B:F,5,FALSE)</f>
        <v>EST</v>
      </c>
      <c r="G21" s="230" t="str">
        <f>VLOOKUP(B21,Startlist!B:H,7,FALSE)</f>
        <v>Mitsubishi Lancer Evo 6</v>
      </c>
      <c r="H21" s="230" t="str">
        <f>VLOOKUP(B21,Startlist!B:H,6,FALSE)</f>
        <v>TIKKRI MOTORSPORT</v>
      </c>
      <c r="I21" s="232" t="str">
        <f>VLOOKUP(B21,Results!B:O,14,FALSE)</f>
        <v> 1:01.26,2</v>
      </c>
    </row>
    <row r="22" spans="1:9" s="207" customFormat="1" ht="15" customHeight="1">
      <c r="A22" s="227">
        <f t="shared" si="0"/>
        <v>15</v>
      </c>
      <c r="B22" s="228">
        <v>36</v>
      </c>
      <c r="C22" s="229" t="str">
        <f>VLOOKUP(B22,Startlist!B:F,2,FALSE)</f>
        <v>A6</v>
      </c>
      <c r="D22" s="233" t="str">
        <f>VLOOKUP(VLOOKUP(B22,Startlist!B:F,2,FALSE),'Class lookups'!A:B,2,FALSE)</f>
        <v>EMV3 2WD 1600 (N2, A6, R1, R2) </v>
      </c>
      <c r="E22" s="234" t="str">
        <f>CONCATENATE(VLOOKUP(B22,Startlist!B:H,3,FALSE)," / ",VLOOKUP(B22,Startlist!B:H,4,FALSE))</f>
        <v>Rasmus Uustulnd / Imre Kuusk</v>
      </c>
      <c r="F22" s="231" t="str">
        <f>VLOOKUP(B22,Startlist!B:F,5,FALSE)</f>
        <v>EST</v>
      </c>
      <c r="G22" s="230" t="str">
        <f>VLOOKUP(B22,Startlist!B:H,7,FALSE)</f>
        <v>Ford Fiesta R2</v>
      </c>
      <c r="H22" s="230" t="str">
        <f>VLOOKUP(B22,Startlist!B:H,6,FALSE)</f>
        <v>SAR-TECH MOTORSPORT</v>
      </c>
      <c r="I22" s="232" t="str">
        <f>VLOOKUP(B22,Results!B:O,14,FALSE)</f>
        <v> 1:01.54,4</v>
      </c>
    </row>
    <row r="23" spans="1:9" s="207" customFormat="1" ht="15" customHeight="1">
      <c r="A23" s="227">
        <f t="shared" si="0"/>
        <v>16</v>
      </c>
      <c r="B23" s="228">
        <v>41</v>
      </c>
      <c r="C23" s="229" t="str">
        <f>VLOOKUP(B23,Startlist!B:F,2,FALSE)</f>
        <v>A7</v>
      </c>
      <c r="D23" s="233" t="str">
        <f>VLOOKUP(VLOOKUP(B23,Startlist!B:F,2,FALSE),'Class lookups'!A:B,2,FALSE)</f>
        <v>EMV4 2WD 2000 (N3, A7, R3, R3T) </v>
      </c>
      <c r="E23" s="234" t="str">
        <f>CONCATENATE(VLOOKUP(B23,Startlist!B:H,3,FALSE)," / ",VLOOKUP(B23,Startlist!B:H,4,FALSE))</f>
        <v>David Sultanjants / Siim Oja</v>
      </c>
      <c r="F23" s="231" t="str">
        <f>VLOOKUP(B23,Startlist!B:F,5,FALSE)</f>
        <v>EST</v>
      </c>
      <c r="G23" s="230" t="str">
        <f>VLOOKUP(B23,Startlist!B:H,7,FALSE)</f>
        <v>Citroen DS3</v>
      </c>
      <c r="H23" s="230" t="str">
        <f>VLOOKUP(B23,Startlist!B:H,6,FALSE)</f>
        <v>MS RACING</v>
      </c>
      <c r="I23" s="232" t="str">
        <f>VLOOKUP(B23,Results!B:O,14,FALSE)</f>
        <v> 1:02.05,6</v>
      </c>
    </row>
    <row r="24" spans="1:9" s="207" customFormat="1" ht="15" customHeight="1">
      <c r="A24" s="227">
        <f t="shared" si="0"/>
        <v>17</v>
      </c>
      <c r="B24" s="228">
        <v>49</v>
      </c>
      <c r="C24" s="229" t="str">
        <f>VLOOKUP(B24,Startlist!B:F,2,FALSE)</f>
        <v>E12</v>
      </c>
      <c r="D24" s="233" t="str">
        <f>VLOOKUP(VLOOKUP(B24,Startlist!B:F,2,FALSE),'Class lookups'!A:B,2,FALSE)</f>
        <v>EMV8 (E12) </v>
      </c>
      <c r="E24" s="234" t="str">
        <f>CONCATENATE(VLOOKUP(B24,Startlist!B:H,3,FALSE)," / ",VLOOKUP(B24,Startlist!B:H,4,FALSE))</f>
        <v>Sami Valme / Kaj Nordling</v>
      </c>
      <c r="F24" s="231" t="str">
        <f>VLOOKUP(B24,Startlist!B:F,5,FALSE)</f>
        <v>FIN</v>
      </c>
      <c r="G24" s="230" t="str">
        <f>VLOOKUP(B24,Startlist!B:H,7,FALSE)</f>
        <v>Mitsubishi Lancer Evo 6</v>
      </c>
      <c r="H24" s="230" t="str">
        <f>VLOOKUP(B24,Startlist!B:H,6,FALSE)</f>
        <v>SAMI VALME</v>
      </c>
      <c r="I24" s="232" t="str">
        <f>VLOOKUP(B24,Results!B:O,14,FALSE)</f>
        <v> 1:02.22,6</v>
      </c>
    </row>
    <row r="25" spans="1:9" s="207" customFormat="1" ht="15" customHeight="1">
      <c r="A25" s="227">
        <f t="shared" si="0"/>
        <v>18</v>
      </c>
      <c r="B25" s="228">
        <v>40</v>
      </c>
      <c r="C25" s="229" t="str">
        <f>VLOOKUP(B25,Startlist!B:F,2,FALSE)</f>
        <v>A7</v>
      </c>
      <c r="D25" s="233" t="str">
        <f>VLOOKUP(VLOOKUP(B25,Startlist!B:F,2,FALSE),'Class lookups'!A:B,2,FALSE)</f>
        <v>EMV4 2WD 2000 (N3, A7, R3, R3T) </v>
      </c>
      <c r="E25" s="234" t="str">
        <f>CONCATENATE(VLOOKUP(B25,Startlist!B:H,3,FALSE)," / ",VLOOKUP(B25,Startlist!B:H,4,FALSE))</f>
        <v>Kristo Subi / Raido Subi</v>
      </c>
      <c r="F25" s="231" t="str">
        <f>VLOOKUP(B25,Startlist!B:F,5,FALSE)</f>
        <v>EST</v>
      </c>
      <c r="G25" s="230" t="str">
        <f>VLOOKUP(B25,Startlist!B:H,7,FALSE)</f>
        <v>Honda Civic Type-R</v>
      </c>
      <c r="H25" s="230" t="str">
        <f>VLOOKUP(B25,Startlist!B:H,6,FALSE)</f>
        <v>ECOM MOTORSPORT</v>
      </c>
      <c r="I25" s="232" t="str">
        <f>VLOOKUP(B25,Results!B:O,14,FALSE)</f>
        <v> 1:02.39,5</v>
      </c>
    </row>
    <row r="26" spans="1:9" s="207" customFormat="1" ht="15" customHeight="1">
      <c r="A26" s="227">
        <f t="shared" si="0"/>
        <v>19</v>
      </c>
      <c r="B26" s="228">
        <v>59</v>
      </c>
      <c r="C26" s="229" t="str">
        <f>VLOOKUP(B26,Startlist!B:F,2,FALSE)</f>
        <v>A6</v>
      </c>
      <c r="D26" s="233" t="str">
        <f>VLOOKUP(VLOOKUP(B26,Startlist!B:F,2,FALSE),'Class lookups'!A:B,2,FALSE)</f>
        <v>EMV3 2WD 1600 (N2, A6, R1, R2) </v>
      </c>
      <c r="E26" s="234" t="str">
        <f>CONCATENATE(VLOOKUP(B26,Startlist!B:H,3,FALSE)," / ",VLOOKUP(B26,Startlist!B:H,4,FALSE))</f>
        <v>Gustav Kruuda / Ken Järveoja</v>
      </c>
      <c r="F26" s="231" t="str">
        <f>VLOOKUP(B26,Startlist!B:F,5,FALSE)</f>
        <v>EST</v>
      </c>
      <c r="G26" s="230" t="str">
        <f>VLOOKUP(B26,Startlist!B:H,7,FALSE)</f>
        <v>Ford Fiesta R2</v>
      </c>
      <c r="H26" s="230" t="str">
        <f>VLOOKUP(B26,Startlist!B:H,6,FALSE)</f>
        <v>ME3 RALLYTEAM</v>
      </c>
      <c r="I26" s="232" t="str">
        <f>VLOOKUP(B26,Results!B:O,14,FALSE)</f>
        <v> 1:02.58,1</v>
      </c>
    </row>
    <row r="27" spans="1:9" s="207" customFormat="1" ht="15" customHeight="1">
      <c r="A27" s="227">
        <f t="shared" si="0"/>
        <v>20</v>
      </c>
      <c r="B27" s="228">
        <v>38</v>
      </c>
      <c r="C27" s="229" t="str">
        <f>VLOOKUP(B27,Startlist!B:F,2,FALSE)</f>
        <v>A6</v>
      </c>
      <c r="D27" s="233" t="str">
        <f>VLOOKUP(VLOOKUP(B27,Startlist!B:F,2,FALSE),'Class lookups'!A:B,2,FALSE)</f>
        <v>EMV3 2WD 1600 (N2, A6, R1, R2) </v>
      </c>
      <c r="E27" s="234" t="str">
        <f>CONCATENATE(VLOOKUP(B27,Startlist!B:H,3,FALSE)," / ",VLOOKUP(B27,Startlist!B:H,4,FALSE))</f>
        <v>Sander Pärn / James Morgan</v>
      </c>
      <c r="F27" s="231" t="str">
        <f>VLOOKUP(B27,Startlist!B:F,5,FALSE)</f>
        <v>EST / GB</v>
      </c>
      <c r="G27" s="230" t="str">
        <f>VLOOKUP(B27,Startlist!B:H,7,FALSE)</f>
        <v>Ford Fiesta R2</v>
      </c>
      <c r="H27" s="230" t="str">
        <f>VLOOKUP(B27,Startlist!B:H,6,FALSE)</f>
        <v>SP RALLY PROJECT</v>
      </c>
      <c r="I27" s="232" t="str">
        <f>VLOOKUP(B27,Results!B:O,14,FALSE)</f>
        <v> 1:03.00,2</v>
      </c>
    </row>
    <row r="28" spans="1:9" s="207" customFormat="1" ht="15" customHeight="1">
      <c r="A28" s="227">
        <f t="shared" si="0"/>
        <v>21</v>
      </c>
      <c r="B28" s="228">
        <v>60</v>
      </c>
      <c r="C28" s="229" t="str">
        <f>VLOOKUP(B28,Startlist!B:F,2,FALSE)</f>
        <v>A6</v>
      </c>
      <c r="D28" s="233" t="str">
        <f>VLOOKUP(VLOOKUP(B28,Startlist!B:F,2,FALSE),'Class lookups'!A:B,2,FALSE)</f>
        <v>EMV3 2WD 1600 (N2, A6, R1, R2) </v>
      </c>
      <c r="E28" s="234" t="str">
        <f>CONCATENATE(VLOOKUP(B28,Startlist!B:H,3,FALSE)," / ",VLOOKUP(B28,Startlist!B:H,4,FALSE))</f>
        <v>Niko-Pekka Nieminen / Kuldar Sikk</v>
      </c>
      <c r="F28" s="231" t="str">
        <f>VLOOKUP(B28,Startlist!B:F,5,FALSE)</f>
        <v>FIN / EST</v>
      </c>
      <c r="G28" s="230" t="str">
        <f>VLOOKUP(B28,Startlist!B:H,7,FALSE)</f>
        <v>Ford Fiesta R2</v>
      </c>
      <c r="H28" s="230" t="str">
        <f>VLOOKUP(B28,Startlist!B:H,6,FALSE)</f>
        <v>MM-MOTORSPORT</v>
      </c>
      <c r="I28" s="232" t="str">
        <f>VLOOKUP(B28,Results!B:O,14,FALSE)</f>
        <v> 1:03.02,6</v>
      </c>
    </row>
    <row r="29" spans="1:9" s="207" customFormat="1" ht="15" customHeight="1">
      <c r="A29" s="227">
        <f t="shared" si="0"/>
        <v>22</v>
      </c>
      <c r="B29" s="228">
        <v>54</v>
      </c>
      <c r="C29" s="229" t="str">
        <f>VLOOKUP(B29,Startlist!B:F,2,FALSE)</f>
        <v>A7</v>
      </c>
      <c r="D29" s="233" t="str">
        <f>VLOOKUP(VLOOKUP(B29,Startlist!B:F,2,FALSE),'Class lookups'!A:B,2,FALSE)</f>
        <v>EMV4 2WD 2000 (N3, A7, R3, R3T) </v>
      </c>
      <c r="E29" s="234" t="str">
        <f>CONCATENATE(VLOOKUP(B29,Startlist!B:H,3,FALSE)," / ",VLOOKUP(B29,Startlist!B:H,4,FALSE))</f>
        <v>Mait Madik / Toomas Tauk</v>
      </c>
      <c r="F29" s="231" t="str">
        <f>VLOOKUP(B29,Startlist!B:F,5,FALSE)</f>
        <v>EST</v>
      </c>
      <c r="G29" s="230" t="str">
        <f>VLOOKUP(B29,Startlist!B:H,7,FALSE)</f>
        <v>Honda Civic Type-R</v>
      </c>
      <c r="H29" s="230" t="str">
        <f>VLOOKUP(B29,Startlist!B:H,6,FALSE)</f>
        <v>ECOM MOTORSPORT</v>
      </c>
      <c r="I29" s="232" t="str">
        <f>VLOOKUP(B29,Results!B:O,14,FALSE)</f>
        <v> 1:03.03,6</v>
      </c>
    </row>
    <row r="30" spans="1:9" s="207" customFormat="1" ht="15" customHeight="1">
      <c r="A30" s="227">
        <f t="shared" si="0"/>
        <v>23</v>
      </c>
      <c r="B30" s="228">
        <v>31</v>
      </c>
      <c r="C30" s="229" t="str">
        <f>VLOOKUP(B30,Startlist!B:F,2,FALSE)</f>
        <v>A6</v>
      </c>
      <c r="D30" s="233" t="str">
        <f>VLOOKUP(VLOOKUP(B30,Startlist!B:F,2,FALSE),'Class lookups'!A:B,2,FALSE)</f>
        <v>EMV3 2WD 1600 (N2, A6, R1, R2) </v>
      </c>
      <c r="E30" s="234" t="str">
        <f>CONCATENATE(VLOOKUP(B30,Startlist!B:H,3,FALSE)," / ",VLOOKUP(B30,Startlist!B:H,4,FALSE))</f>
        <v>Kenneth Sepp / Tanel Kasesalu</v>
      </c>
      <c r="F30" s="231" t="str">
        <f>VLOOKUP(B30,Startlist!B:F,5,FALSE)</f>
        <v>EST</v>
      </c>
      <c r="G30" s="230" t="str">
        <f>VLOOKUP(B30,Startlist!B:H,7,FALSE)</f>
        <v>Citroen C2R2 MAX</v>
      </c>
      <c r="H30" s="230" t="str">
        <f>VLOOKUP(B30,Startlist!B:H,6,FALSE)</f>
        <v>SAR-TECH MOTORSPORT</v>
      </c>
      <c r="I30" s="232" t="str">
        <f>VLOOKUP(B30,Results!B:O,14,FALSE)</f>
        <v> 1:03.05,0</v>
      </c>
    </row>
    <row r="31" spans="1:9" s="207" customFormat="1" ht="15" customHeight="1">
      <c r="A31" s="227">
        <f t="shared" si="0"/>
        <v>24</v>
      </c>
      <c r="B31" s="228">
        <v>42</v>
      </c>
      <c r="C31" s="229" t="str">
        <f>VLOOKUP(B31,Startlist!B:F,2,FALSE)</f>
        <v>E10</v>
      </c>
      <c r="D31" s="233" t="str">
        <f>VLOOKUP(VLOOKUP(B31,Startlist!B:F,2,FALSE),'Class lookups'!A:B,2,FALSE)</f>
        <v>EMV6 (E10) </v>
      </c>
      <c r="E31" s="234" t="str">
        <f>CONCATENATE(VLOOKUP(B31,Startlist!B:H,3,FALSE)," / ",VLOOKUP(B31,Startlist!B:H,4,FALSE))</f>
        <v>Lembit Soe / Ahto Pihlas</v>
      </c>
      <c r="F31" s="231" t="str">
        <f>VLOOKUP(B31,Startlist!B:F,5,FALSE)</f>
        <v>EST</v>
      </c>
      <c r="G31" s="230" t="str">
        <f>VLOOKUP(B31,Startlist!B:H,7,FALSE)</f>
        <v>Toyota Starlet</v>
      </c>
      <c r="H31" s="230" t="str">
        <f>VLOOKUP(B31,Startlist!B:H,6,FALSE)</f>
        <v>SAR-TECH MOTORSPORT</v>
      </c>
      <c r="I31" s="232" t="str">
        <f>VLOOKUP(B31,Results!B:O,14,FALSE)</f>
        <v> 1:03.07,2</v>
      </c>
    </row>
    <row r="32" spans="1:9" s="207" customFormat="1" ht="15" customHeight="1">
      <c r="A32" s="227">
        <f t="shared" si="0"/>
        <v>25</v>
      </c>
      <c r="B32" s="228">
        <v>66</v>
      </c>
      <c r="C32" s="229" t="str">
        <f>VLOOKUP(B32,Startlist!B:F,2,FALSE)</f>
        <v>N4</v>
      </c>
      <c r="D32" s="233" t="str">
        <f>VLOOKUP(VLOOKUP(B32,Startlist!B:F,2,FALSE),'Class lookups'!A:B,2,FALSE)</f>
        <v>EMV2 (N4) </v>
      </c>
      <c r="E32" s="234" t="str">
        <f>CONCATENATE(VLOOKUP(B32,Startlist!B:H,3,FALSE)," / ",VLOOKUP(B32,Startlist!B:H,4,FALSE))</f>
        <v>Reiko Lempu / Andre Rahumeel</v>
      </c>
      <c r="F32" s="231" t="str">
        <f>VLOOKUP(B32,Startlist!B:F,5,FALSE)</f>
        <v>EST</v>
      </c>
      <c r="G32" s="230" t="str">
        <f>VLOOKUP(B32,Startlist!B:H,7,FALSE)</f>
        <v>Mitsubishi Lancer Evo 9</v>
      </c>
      <c r="H32" s="230" t="str">
        <f>VLOOKUP(B32,Startlist!B:H,6,FALSE)</f>
        <v>KAUR MOTORSPORT</v>
      </c>
      <c r="I32" s="232" t="str">
        <f>VLOOKUP(B32,Results!B:O,14,FALSE)</f>
        <v> 1:03.15,6</v>
      </c>
    </row>
    <row r="33" spans="1:9" s="207" customFormat="1" ht="15" customHeight="1">
      <c r="A33" s="227">
        <f t="shared" si="0"/>
        <v>26</v>
      </c>
      <c r="B33" s="228">
        <v>37</v>
      </c>
      <c r="C33" s="229" t="str">
        <f>VLOOKUP(B33,Startlist!B:F,2,FALSE)</f>
        <v>A6</v>
      </c>
      <c r="D33" s="233" t="str">
        <f>VLOOKUP(VLOOKUP(B33,Startlist!B:F,2,FALSE),'Class lookups'!A:B,2,FALSE)</f>
        <v>EMV3 2WD 1600 (N2, A6, R1, R2) </v>
      </c>
      <c r="E33" s="234" t="str">
        <f>CONCATENATE(VLOOKUP(B33,Startlist!B:H,3,FALSE)," / ",VLOOKUP(B33,Startlist!B:H,4,FALSE))</f>
        <v>Kristen Kelement / Timo Kasesalu</v>
      </c>
      <c r="F33" s="231" t="str">
        <f>VLOOKUP(B33,Startlist!B:F,5,FALSE)</f>
        <v>EST</v>
      </c>
      <c r="G33" s="230" t="str">
        <f>VLOOKUP(B33,Startlist!B:H,7,FALSE)</f>
        <v>Citroen C2</v>
      </c>
      <c r="H33" s="230" t="str">
        <f>VLOOKUP(B33,Startlist!B:H,6,FALSE)</f>
        <v>RS RACING</v>
      </c>
      <c r="I33" s="232" t="str">
        <f>VLOOKUP(B33,Results!B:O,14,FALSE)</f>
        <v> 1:03.24,9</v>
      </c>
    </row>
    <row r="34" spans="1:9" s="207" customFormat="1" ht="15" customHeight="1">
      <c r="A34" s="227">
        <f t="shared" si="0"/>
        <v>27</v>
      </c>
      <c r="B34" s="228">
        <v>30</v>
      </c>
      <c r="C34" s="229" t="str">
        <f>VLOOKUP(B34,Startlist!B:F,2,FALSE)</f>
        <v>A6</v>
      </c>
      <c r="D34" s="233" t="str">
        <f>VLOOKUP(VLOOKUP(B34,Startlist!B:F,2,FALSE),'Class lookups'!A:B,2,FALSE)</f>
        <v>EMV3 2WD 1600 (N2, A6, R1, R2) </v>
      </c>
      <c r="E34" s="234" t="str">
        <f>CONCATENATE(VLOOKUP(B34,Startlist!B:H,3,FALSE)," / ",VLOOKUP(B34,Startlist!B:H,4,FALSE))</f>
        <v>Oliver Ojaperv / Jarno Talve</v>
      </c>
      <c r="F34" s="231" t="str">
        <f>VLOOKUP(B34,Startlist!B:F,5,FALSE)</f>
        <v>EST</v>
      </c>
      <c r="G34" s="230" t="str">
        <f>VLOOKUP(B34,Startlist!B:H,7,FALSE)</f>
        <v>Ford Fiesta R2</v>
      </c>
      <c r="H34" s="230" t="str">
        <f>VLOOKUP(B34,Startlist!B:H,6,FALSE)</f>
        <v>OT RACING</v>
      </c>
      <c r="I34" s="232" t="str">
        <f>VLOOKUP(B34,Results!B:O,14,FALSE)</f>
        <v> 1:03.31,8</v>
      </c>
    </row>
    <row r="35" spans="1:9" s="207" customFormat="1" ht="15" customHeight="1">
      <c r="A35" s="227">
        <f t="shared" si="0"/>
        <v>28</v>
      </c>
      <c r="B35" s="228">
        <v>21</v>
      </c>
      <c r="C35" s="229" t="str">
        <f>VLOOKUP(B35,Startlist!B:F,2,FALSE)</f>
        <v>E11</v>
      </c>
      <c r="D35" s="233" t="str">
        <f>VLOOKUP(VLOOKUP(B35,Startlist!B:F,2,FALSE),'Class lookups'!A:B,2,FALSE)</f>
        <v>EMV7 (E11) </v>
      </c>
      <c r="E35" s="234" t="str">
        <f>CONCATENATE(VLOOKUP(B35,Startlist!B:H,3,FALSE)," / ",VLOOKUP(B35,Startlist!B:H,4,FALSE))</f>
        <v>Ago Ahu / Kalle Ahu</v>
      </c>
      <c r="F35" s="231" t="str">
        <f>VLOOKUP(B35,Startlist!B:F,5,FALSE)</f>
        <v>EST</v>
      </c>
      <c r="G35" s="230" t="str">
        <f>VLOOKUP(B35,Startlist!B:H,7,FALSE)</f>
        <v>BMW M3</v>
      </c>
      <c r="H35" s="230" t="str">
        <f>VLOOKUP(B35,Startlist!B:H,6,FALSE)</f>
        <v>SAR-TECH MOTORSPORT</v>
      </c>
      <c r="I35" s="232" t="str">
        <f>VLOOKUP(B35,Results!B:O,14,FALSE)</f>
        <v> 1:04.00,0</v>
      </c>
    </row>
    <row r="36" spans="1:9" s="207" customFormat="1" ht="15" customHeight="1">
      <c r="A36" s="227">
        <f t="shared" si="0"/>
        <v>29</v>
      </c>
      <c r="B36" s="228">
        <v>78</v>
      </c>
      <c r="C36" s="229" t="str">
        <f>VLOOKUP(B36,Startlist!B:F,2,FALSE)</f>
        <v>E12</v>
      </c>
      <c r="D36" s="233" t="str">
        <f>VLOOKUP(VLOOKUP(B36,Startlist!B:F,2,FALSE),'Class lookups'!A:B,2,FALSE)</f>
        <v>EMV8 (E12) </v>
      </c>
      <c r="E36" s="234" t="str">
        <f>CONCATENATE(VLOOKUP(B36,Startlist!B:H,3,FALSE)," / ",VLOOKUP(B36,Startlist!B:H,4,FALSE))</f>
        <v>Madis Enok / Lauri Ristolainen</v>
      </c>
      <c r="F36" s="231" t="str">
        <f>VLOOKUP(B36,Startlist!B:F,5,FALSE)</f>
        <v>EST</v>
      </c>
      <c r="G36" s="230" t="str">
        <f>VLOOKUP(B36,Startlist!B:H,7,FALSE)</f>
        <v>Mitsubishi Lancer Evo 6</v>
      </c>
      <c r="H36" s="230" t="str">
        <f>VLOOKUP(B36,Startlist!B:H,6,FALSE)</f>
        <v>PRINTSPORT</v>
      </c>
      <c r="I36" s="232" t="str">
        <f>VLOOKUP(B36,Results!B:O,14,FALSE)</f>
        <v> 1:04.02,3</v>
      </c>
    </row>
    <row r="37" spans="1:9" s="207" customFormat="1" ht="15" customHeight="1">
      <c r="A37" s="227">
        <f t="shared" si="0"/>
        <v>30</v>
      </c>
      <c r="B37" s="228">
        <v>26</v>
      </c>
      <c r="C37" s="229" t="str">
        <f>VLOOKUP(B37,Startlist!B:F,2,FALSE)</f>
        <v>E11</v>
      </c>
      <c r="D37" s="233" t="str">
        <f>VLOOKUP(VLOOKUP(B37,Startlist!B:F,2,FALSE),'Class lookups'!A:B,2,FALSE)</f>
        <v>EMV7 (E11) </v>
      </c>
      <c r="E37" s="234" t="str">
        <f>CONCATENATE(VLOOKUP(B37,Startlist!B:H,3,FALSE)," / ",VLOOKUP(B37,Startlist!B:H,4,FALSE))</f>
        <v>Dmitry Nikonchuk / Alexander Potesov</v>
      </c>
      <c r="F37" s="231" t="str">
        <f>VLOOKUP(B37,Startlist!B:F,5,FALSE)</f>
        <v>RUS</v>
      </c>
      <c r="G37" s="230" t="str">
        <f>VLOOKUP(B37,Startlist!B:H,7,FALSE)</f>
        <v>BMW M3</v>
      </c>
      <c r="H37" s="230" t="str">
        <f>VLOOKUP(B37,Startlist!B:H,6,FALSE)</f>
        <v>RALLYSTORE.RU</v>
      </c>
      <c r="I37" s="232" t="str">
        <f>VLOOKUP(B37,Results!B:O,14,FALSE)</f>
        <v> 1:04.32,9</v>
      </c>
    </row>
    <row r="38" spans="1:9" s="207" customFormat="1" ht="15" customHeight="1">
      <c r="A38" s="227">
        <f t="shared" si="0"/>
        <v>31</v>
      </c>
      <c r="B38" s="228">
        <v>73</v>
      </c>
      <c r="C38" s="229" t="str">
        <f>VLOOKUP(B38,Startlist!B:F,2,FALSE)</f>
        <v>A7</v>
      </c>
      <c r="D38" s="233" t="str">
        <f>VLOOKUP(VLOOKUP(B38,Startlist!B:F,2,FALSE),'Class lookups'!A:B,2,FALSE)</f>
        <v>EMV4 2WD 2000 (N3, A7, R3, R3T) </v>
      </c>
      <c r="E38" s="234" t="str">
        <f>CONCATENATE(VLOOKUP(B38,Startlist!B:H,3,FALSE)," / ",VLOOKUP(B38,Startlist!B:H,4,FALSE))</f>
        <v>Edgars Balodis / Inese Akmentina</v>
      </c>
      <c r="F38" s="231" t="str">
        <f>VLOOKUP(B38,Startlist!B:F,5,FALSE)</f>
        <v>LAT</v>
      </c>
      <c r="G38" s="230" t="str">
        <f>VLOOKUP(B38,Startlist!B:H,7,FALSE)</f>
        <v>Honda Civic Type-R</v>
      </c>
      <c r="H38" s="230" t="str">
        <f>VLOOKUP(B38,Startlist!B:H,6,FALSE)</f>
        <v>EDGARS BALODIS</v>
      </c>
      <c r="I38" s="232" t="str">
        <f>VLOOKUP(B38,Results!B:O,14,FALSE)</f>
        <v> 1:04.45,2</v>
      </c>
    </row>
    <row r="39" spans="1:9" s="207" customFormat="1" ht="15" customHeight="1">
      <c r="A39" s="227">
        <f t="shared" si="0"/>
        <v>32</v>
      </c>
      <c r="B39" s="228">
        <v>87</v>
      </c>
      <c r="C39" s="229" t="str">
        <f>VLOOKUP(B39,Startlist!B:F,2,FALSE)</f>
        <v>E10</v>
      </c>
      <c r="D39" s="233" t="str">
        <f>VLOOKUP(VLOOKUP(B39,Startlist!B:F,2,FALSE),'Class lookups'!A:B,2,FALSE)</f>
        <v>EMV6 (E10) </v>
      </c>
      <c r="E39" s="234" t="str">
        <f>CONCATENATE(VLOOKUP(B39,Startlist!B:H,3,FALSE)," / ",VLOOKUP(B39,Startlist!B:H,4,FALSE))</f>
        <v>Kristjan Sinik / Martti Meetua</v>
      </c>
      <c r="F39" s="231" t="str">
        <f>VLOOKUP(B39,Startlist!B:F,5,FALSE)</f>
        <v>EST</v>
      </c>
      <c r="G39" s="230" t="str">
        <f>VLOOKUP(B39,Startlist!B:H,7,FALSE)</f>
        <v>Nissan Sunny</v>
      </c>
      <c r="H39" s="230" t="str">
        <f>VLOOKUP(B39,Startlist!B:H,6,FALSE)</f>
        <v>ERKI SPORT</v>
      </c>
      <c r="I39" s="232" t="str">
        <f>VLOOKUP(B39,Results!B:O,14,FALSE)</f>
        <v> 1:04.55,2</v>
      </c>
    </row>
    <row r="40" spans="1:9" s="207" customFormat="1" ht="15" customHeight="1">
      <c r="A40" s="227">
        <f t="shared" si="0"/>
        <v>33</v>
      </c>
      <c r="B40" s="228">
        <v>96</v>
      </c>
      <c r="C40" s="229" t="str">
        <f>VLOOKUP(B40,Startlist!B:F,2,FALSE)</f>
        <v>N3</v>
      </c>
      <c r="D40" s="233" t="str">
        <f>VLOOKUP(VLOOKUP(B40,Startlist!B:F,2,FALSE),'Class lookups'!A:B,2,FALSE)</f>
        <v>EMV4 2WD 2000 (N3, A7, R3, R3T) </v>
      </c>
      <c r="E40" s="234" t="str">
        <f>CONCATENATE(VLOOKUP(B40,Startlist!B:H,3,FALSE)," / ",VLOOKUP(B40,Startlist!B:H,4,FALSE))</f>
        <v>Alexey Iofin / Evgenii Eviseev</v>
      </c>
      <c r="F40" s="231" t="str">
        <f>VLOOKUP(B40,Startlist!B:F,5,FALSE)</f>
        <v>RUS</v>
      </c>
      <c r="G40" s="230" t="str">
        <f>VLOOKUP(B40,Startlist!B:H,7,FALSE)</f>
        <v>Honda Civic</v>
      </c>
      <c r="H40" s="230" t="str">
        <f>VLOOKUP(B40,Startlist!B:H,6,FALSE)</f>
        <v>2WD RACING SERVICES</v>
      </c>
      <c r="I40" s="232" t="str">
        <f>VLOOKUP(B40,Results!B:O,14,FALSE)</f>
        <v> 1:05.01,3</v>
      </c>
    </row>
    <row r="41" spans="1:9" s="207" customFormat="1" ht="15" customHeight="1">
      <c r="A41" s="227">
        <f t="shared" si="0"/>
        <v>34</v>
      </c>
      <c r="B41" s="228">
        <v>99</v>
      </c>
      <c r="C41" s="229" t="str">
        <f>VLOOKUP(B41,Startlist!B:F,2,FALSE)</f>
        <v>N3</v>
      </c>
      <c r="D41" s="233" t="str">
        <f>VLOOKUP(VLOOKUP(B41,Startlist!B:F,2,FALSE),'Class lookups'!A:B,2,FALSE)</f>
        <v>EMV4 2WD 2000 (N3, A7, R3, R3T) </v>
      </c>
      <c r="E41" s="234" t="str">
        <f>CONCATENATE(VLOOKUP(B41,Startlist!B:H,3,FALSE)," / ",VLOOKUP(B41,Startlist!B:H,4,FALSE))</f>
        <v>Kaspar Kasari / Hannes Kuusmaa</v>
      </c>
      <c r="F41" s="231" t="str">
        <f>VLOOKUP(B41,Startlist!B:F,5,FALSE)</f>
        <v>EST</v>
      </c>
      <c r="G41" s="230" t="str">
        <f>VLOOKUP(B41,Startlist!B:H,7,FALSE)</f>
        <v>Honda Civic Type-R</v>
      </c>
      <c r="H41" s="230" t="str">
        <f>VLOOKUP(B41,Startlist!B:H,6,FALSE)</f>
        <v>ECOM MOTORSPORT</v>
      </c>
      <c r="I41" s="232" t="str">
        <f>VLOOKUP(B41,Results!B:O,14,FALSE)</f>
        <v> 1:05.03,8</v>
      </c>
    </row>
    <row r="42" spans="1:9" s="207" customFormat="1" ht="15" customHeight="1">
      <c r="A42" s="227">
        <f t="shared" si="0"/>
        <v>35</v>
      </c>
      <c r="B42" s="228">
        <v>74</v>
      </c>
      <c r="C42" s="229" t="str">
        <f>VLOOKUP(B42,Startlist!B:F,2,FALSE)</f>
        <v>E11</v>
      </c>
      <c r="D42" s="233" t="str">
        <f>VLOOKUP(VLOOKUP(B42,Startlist!B:F,2,FALSE),'Class lookups'!A:B,2,FALSE)</f>
        <v>EMV7 (E11) </v>
      </c>
      <c r="E42" s="234" t="str">
        <f>CONCATENATE(VLOOKUP(B42,Startlist!B:H,3,FALSE)," / ",VLOOKUP(B42,Startlist!B:H,4,FALSE))</f>
        <v>Vallo Nuuter / Eero Kikerpill</v>
      </c>
      <c r="F42" s="231" t="str">
        <f>VLOOKUP(B42,Startlist!B:F,5,FALSE)</f>
        <v>EST</v>
      </c>
      <c r="G42" s="230" t="str">
        <f>VLOOKUP(B42,Startlist!B:H,7,FALSE)</f>
        <v>BMW M3</v>
      </c>
      <c r="H42" s="230" t="str">
        <f>VLOOKUP(B42,Startlist!B:H,6,FALSE)</f>
        <v>MS RACING</v>
      </c>
      <c r="I42" s="232" t="str">
        <f>VLOOKUP(B42,Results!B:O,14,FALSE)</f>
        <v> 1:05.04,1</v>
      </c>
    </row>
    <row r="43" spans="1:9" s="207" customFormat="1" ht="15" customHeight="1">
      <c r="A43" s="227">
        <f t="shared" si="0"/>
        <v>36</v>
      </c>
      <c r="B43" s="228">
        <v>27</v>
      </c>
      <c r="C43" s="229" t="str">
        <f>VLOOKUP(B43,Startlist!B:F,2,FALSE)</f>
        <v>E12</v>
      </c>
      <c r="D43" s="233" t="str">
        <f>VLOOKUP(VLOOKUP(B43,Startlist!B:F,2,FALSE),'Class lookups'!A:B,2,FALSE)</f>
        <v>EMV8 (E12) </v>
      </c>
      <c r="E43" s="234" t="str">
        <f>CONCATENATE(VLOOKUP(B43,Startlist!B:H,3,FALSE)," / ",VLOOKUP(B43,Startlist!B:H,4,FALSE))</f>
        <v>Meelis Orgla / Jaan Halliste</v>
      </c>
      <c r="F43" s="231" t="str">
        <f>VLOOKUP(B43,Startlist!B:F,5,FALSE)</f>
        <v>EST</v>
      </c>
      <c r="G43" s="230" t="str">
        <f>VLOOKUP(B43,Startlist!B:H,7,FALSE)</f>
        <v>Mitsubishi Lancer Evo 7</v>
      </c>
      <c r="H43" s="230" t="str">
        <f>VLOOKUP(B43,Startlist!B:H,6,FALSE)</f>
        <v>KAUR MOTORSPORT</v>
      </c>
      <c r="I43" s="232" t="str">
        <f>VLOOKUP(B43,Results!B:O,14,FALSE)</f>
        <v> 1:05.14,8</v>
      </c>
    </row>
    <row r="44" spans="1:9" s="207" customFormat="1" ht="15" customHeight="1">
      <c r="A44" s="227">
        <f t="shared" si="0"/>
        <v>37</v>
      </c>
      <c r="B44" s="228">
        <v>53</v>
      </c>
      <c r="C44" s="229" t="str">
        <f>VLOOKUP(B44,Startlist!B:F,2,FALSE)</f>
        <v>A7</v>
      </c>
      <c r="D44" s="233" t="str">
        <f>VLOOKUP(VLOOKUP(B44,Startlist!B:F,2,FALSE),'Class lookups'!A:B,2,FALSE)</f>
        <v>EMV4 2WD 2000 (N3, A7, R3, R3T) </v>
      </c>
      <c r="E44" s="234" t="str">
        <f>CONCATENATE(VLOOKUP(B44,Startlist!B:H,3,FALSE)," / ",VLOOKUP(B44,Startlist!B:H,4,FALSE))</f>
        <v>Mikail Skripnikov / Anton Grechko</v>
      </c>
      <c r="F44" s="231" t="str">
        <f>VLOOKUP(B44,Startlist!B:F,5,FALSE)</f>
        <v>RUS</v>
      </c>
      <c r="G44" s="230" t="str">
        <f>VLOOKUP(B44,Startlist!B:H,7,FALSE)</f>
        <v>Renault Clio R3</v>
      </c>
      <c r="H44" s="230" t="str">
        <f>VLOOKUP(B44,Startlist!B:H,6,FALSE)</f>
        <v>THOMAS BETON RACING</v>
      </c>
      <c r="I44" s="232" t="str">
        <f>VLOOKUP(B44,Results!B:O,14,FALSE)</f>
        <v> 1:05.16,3</v>
      </c>
    </row>
    <row r="45" spans="1:9" s="207" customFormat="1" ht="15" customHeight="1">
      <c r="A45" s="227">
        <f t="shared" si="0"/>
        <v>38</v>
      </c>
      <c r="B45" s="228">
        <v>57</v>
      </c>
      <c r="C45" s="229" t="str">
        <f>VLOOKUP(B45,Startlist!B:F,2,FALSE)</f>
        <v>E10</v>
      </c>
      <c r="D45" s="233" t="str">
        <f>VLOOKUP(VLOOKUP(B45,Startlist!B:F,2,FALSE),'Class lookups'!A:B,2,FALSE)</f>
        <v>EMV6 (E10) </v>
      </c>
      <c r="E45" s="234" t="str">
        <f>CONCATENATE(VLOOKUP(B45,Startlist!B:H,3,FALSE)," / ",VLOOKUP(B45,Startlist!B:H,4,FALSE))</f>
        <v>Rando Turja / Ain Sepp</v>
      </c>
      <c r="F45" s="231" t="str">
        <f>VLOOKUP(B45,Startlist!B:F,5,FALSE)</f>
        <v>EST</v>
      </c>
      <c r="G45" s="230" t="str">
        <f>VLOOKUP(B45,Startlist!B:H,7,FALSE)</f>
        <v>LADA VFTS</v>
      </c>
      <c r="H45" s="230" t="str">
        <f>VLOOKUP(B45,Startlist!B:H,6,FALSE)</f>
        <v>SAR-TECH MOTORSPORT</v>
      </c>
      <c r="I45" s="232" t="str">
        <f>VLOOKUP(B45,Results!B:O,14,FALSE)</f>
        <v> 1:06.09,9</v>
      </c>
    </row>
    <row r="46" spans="1:9" s="207" customFormat="1" ht="15" customHeight="1">
      <c r="A46" s="227">
        <f t="shared" si="0"/>
        <v>39</v>
      </c>
      <c r="B46" s="228">
        <v>75</v>
      </c>
      <c r="C46" s="229" t="str">
        <f>VLOOKUP(B46,Startlist!B:F,2,FALSE)</f>
        <v>E11</v>
      </c>
      <c r="D46" s="233" t="str">
        <f>VLOOKUP(VLOOKUP(B46,Startlist!B:F,2,FALSE),'Class lookups'!A:B,2,FALSE)</f>
        <v>EMV7 (E11) </v>
      </c>
      <c r="E46" s="234" t="str">
        <f>CONCATENATE(VLOOKUP(B46,Startlist!B:H,3,FALSE)," / ",VLOOKUP(B46,Startlist!B:H,4,FALSE))</f>
        <v>Virko Juga / Rivo Hell</v>
      </c>
      <c r="F46" s="231" t="str">
        <f>VLOOKUP(B46,Startlist!B:F,5,FALSE)</f>
        <v>EST</v>
      </c>
      <c r="G46" s="230" t="str">
        <f>VLOOKUP(B46,Startlist!B:H,7,FALSE)</f>
        <v>BMW M3</v>
      </c>
      <c r="H46" s="230" t="str">
        <f>VLOOKUP(B46,Startlist!B:H,6,FALSE)</f>
        <v>ECOM MOTORSPORT</v>
      </c>
      <c r="I46" s="232" t="str">
        <f>VLOOKUP(B46,Results!B:O,14,FALSE)</f>
        <v> 1:06.31,4</v>
      </c>
    </row>
    <row r="47" spans="1:9" s="207" customFormat="1" ht="15" customHeight="1">
      <c r="A47" s="227">
        <f t="shared" si="0"/>
        <v>40</v>
      </c>
      <c r="B47" s="228">
        <v>79</v>
      </c>
      <c r="C47" s="229" t="str">
        <f>VLOOKUP(B47,Startlist!B:F,2,FALSE)</f>
        <v>A8</v>
      </c>
      <c r="D47" s="233" t="str">
        <f>VLOOKUP(VLOOKUP(B47,Startlist!B:F,2,FALSE),'Class lookups'!A:B,2,FALSE)</f>
        <v>EMV1 4WD (A8, S2000, RRC, R4, R5, exp.WRC) </v>
      </c>
      <c r="E47" s="234" t="str">
        <f>CONCATENATE(VLOOKUP(B47,Startlist!B:H,3,FALSE)," / ",VLOOKUP(B47,Startlist!B:H,4,FALSE))</f>
        <v>Vadim Kuznetsov / Roman Kapustin</v>
      </c>
      <c r="F47" s="231" t="str">
        <f>VLOOKUP(B47,Startlist!B:F,5,FALSE)</f>
        <v>RUS</v>
      </c>
      <c r="G47" s="230" t="str">
        <f>VLOOKUP(B47,Startlist!B:H,7,FALSE)</f>
        <v>Subaru Impreza</v>
      </c>
      <c r="H47" s="230" t="str">
        <f>VLOOKUP(B47,Startlist!B:H,6,FALSE)</f>
        <v>ASRT RALLY TEAM</v>
      </c>
      <c r="I47" s="232" t="str">
        <f>VLOOKUP(B47,Results!B:O,14,FALSE)</f>
        <v> 1:06.44,9</v>
      </c>
    </row>
    <row r="48" spans="1:9" s="207" customFormat="1" ht="15" customHeight="1">
      <c r="A48" s="227">
        <f t="shared" si="0"/>
        <v>41</v>
      </c>
      <c r="B48" s="228">
        <v>103</v>
      </c>
      <c r="C48" s="229" t="str">
        <f>VLOOKUP(B48,Startlist!B:F,2,FALSE)</f>
        <v>E9</v>
      </c>
      <c r="D48" s="233" t="str">
        <f>VLOOKUP(VLOOKUP(B48,Startlist!B:F,2,FALSE),'Class lookups'!A:B,2,FALSE)</f>
        <v>EMV5 (E9) </v>
      </c>
      <c r="E48" s="234" t="str">
        <f>CONCATENATE(VLOOKUP(B48,Startlist!B:H,3,FALSE)," / ",VLOOKUP(B48,Startlist!B:H,4,FALSE))</f>
        <v>Rainer Meus / Kaupo Vana</v>
      </c>
      <c r="F48" s="231" t="str">
        <f>VLOOKUP(B48,Startlist!B:F,5,FALSE)</f>
        <v>EST</v>
      </c>
      <c r="G48" s="230" t="str">
        <f>VLOOKUP(B48,Startlist!B:H,7,FALSE)</f>
        <v>LADA VFTS</v>
      </c>
      <c r="H48" s="230" t="str">
        <f>VLOOKUP(B48,Startlist!B:H,6,FALSE)</f>
        <v>PROREHV RALLY TEAM</v>
      </c>
      <c r="I48" s="232" t="str">
        <f>VLOOKUP(B48,Results!B:O,14,FALSE)</f>
        <v> 1:06.55,6</v>
      </c>
    </row>
    <row r="49" spans="1:9" s="207" customFormat="1" ht="15" customHeight="1">
      <c r="A49" s="227">
        <f t="shared" si="0"/>
        <v>42</v>
      </c>
      <c r="B49" s="228">
        <v>124</v>
      </c>
      <c r="C49" s="229" t="str">
        <f>VLOOKUP(B49,Startlist!B:F,2,FALSE)</f>
        <v>E11</v>
      </c>
      <c r="D49" s="233" t="str">
        <f>VLOOKUP(VLOOKUP(B49,Startlist!B:F,2,FALSE),'Class lookups'!A:B,2,FALSE)</f>
        <v>EMV7 (E11) </v>
      </c>
      <c r="E49" s="234" t="str">
        <f>CONCATENATE(VLOOKUP(B49,Startlist!B:H,3,FALSE)," / ",VLOOKUP(B49,Startlist!B:H,4,FALSE))</f>
        <v>Robert Peetson / Martin Tomson</v>
      </c>
      <c r="F49" s="231" t="str">
        <f>VLOOKUP(B49,Startlist!B:F,5,FALSE)</f>
        <v>EST</v>
      </c>
      <c r="G49" s="230" t="str">
        <f>VLOOKUP(B49,Startlist!B:H,7,FALSE)</f>
        <v>BMW 325i</v>
      </c>
      <c r="H49" s="230" t="str">
        <f>VLOOKUP(B49,Startlist!B:H,6,FALSE)</f>
        <v>KAUR MOTORSPORT</v>
      </c>
      <c r="I49" s="232" t="str">
        <f>VLOOKUP(B49,Results!B:O,14,FALSE)</f>
        <v> 1:07.07,1</v>
      </c>
    </row>
    <row r="50" spans="1:9" s="207" customFormat="1" ht="15" customHeight="1">
      <c r="A50" s="227">
        <f t="shared" si="0"/>
        <v>43</v>
      </c>
      <c r="B50" s="228">
        <v>129</v>
      </c>
      <c r="C50" s="229" t="str">
        <f>VLOOKUP(B50,Startlist!B:F,2,FALSE)</f>
        <v>E12</v>
      </c>
      <c r="D50" s="233" t="str">
        <f>VLOOKUP(VLOOKUP(B50,Startlist!B:F,2,FALSE),'Class lookups'!A:B,2,FALSE)</f>
        <v>EMV8 (E12) </v>
      </c>
      <c r="E50" s="234" t="str">
        <f>CONCATENATE(VLOOKUP(B50,Startlist!B:H,3,FALSE)," / ",VLOOKUP(B50,Startlist!B:H,4,FALSE))</f>
        <v>Allar Goldberg / Kaarel Lääne</v>
      </c>
      <c r="F50" s="231" t="str">
        <f>VLOOKUP(B50,Startlist!B:F,5,FALSE)</f>
        <v>EST</v>
      </c>
      <c r="G50" s="230" t="str">
        <f>VLOOKUP(B50,Startlist!B:H,7,FALSE)</f>
        <v>Lancia DeltaHF Integrale</v>
      </c>
      <c r="H50" s="230" t="str">
        <f>VLOOKUP(B50,Startlist!B:H,6,FALSE)</f>
        <v>PSC MOTORSPORT</v>
      </c>
      <c r="I50" s="232" t="str">
        <f>VLOOKUP(B50,Results!B:O,14,FALSE)</f>
        <v> 1:07.23,1</v>
      </c>
    </row>
    <row r="51" spans="1:9" s="207" customFormat="1" ht="15" customHeight="1">
      <c r="A51" s="227">
        <f t="shared" si="0"/>
        <v>44</v>
      </c>
      <c r="B51" s="228">
        <v>111</v>
      </c>
      <c r="C51" s="229" t="str">
        <f>VLOOKUP(B51,Startlist!B:F,2,FALSE)</f>
        <v>E10</v>
      </c>
      <c r="D51" s="233" t="str">
        <f>VLOOKUP(VLOOKUP(B51,Startlist!B:F,2,FALSE),'Class lookups'!A:B,2,FALSE)</f>
        <v>EMV6 (E10) </v>
      </c>
      <c r="E51" s="234" t="str">
        <f>CONCATENATE(VLOOKUP(B51,Startlist!B:H,3,FALSE)," / ",VLOOKUP(B51,Startlist!B:H,4,FALSE))</f>
        <v>Kermo Laus / Kauri Pannas</v>
      </c>
      <c r="F51" s="231" t="str">
        <f>VLOOKUP(B51,Startlist!B:F,5,FALSE)</f>
        <v>EST</v>
      </c>
      <c r="G51" s="230" t="str">
        <f>VLOOKUP(B51,Startlist!B:H,7,FALSE)</f>
        <v>Nissan Sunny</v>
      </c>
      <c r="H51" s="230" t="str">
        <f>VLOOKUP(B51,Startlist!B:H,6,FALSE)</f>
        <v>SAR-TECH MOTORSPORT</v>
      </c>
      <c r="I51" s="232" t="str">
        <f>VLOOKUP(B51,Results!B:O,14,FALSE)</f>
        <v> 1:07.44,6</v>
      </c>
    </row>
    <row r="52" spans="1:9" s="207" customFormat="1" ht="15" customHeight="1">
      <c r="A52" s="227">
        <f t="shared" si="0"/>
        <v>45</v>
      </c>
      <c r="B52" s="228">
        <v>118</v>
      </c>
      <c r="C52" s="229" t="str">
        <f>VLOOKUP(B52,Startlist!B:F,2,FALSE)</f>
        <v>E10</v>
      </c>
      <c r="D52" s="233" t="str">
        <f>VLOOKUP(VLOOKUP(B52,Startlist!B:F,2,FALSE),'Class lookups'!A:B,2,FALSE)</f>
        <v>EMV6 (E10) </v>
      </c>
      <c r="E52" s="234" t="str">
        <f>CONCATENATE(VLOOKUP(B52,Startlist!B:H,3,FALSE)," / ",VLOOKUP(B52,Startlist!B:H,4,FALSE))</f>
        <v>Kasper Koosa / Siim Korsten</v>
      </c>
      <c r="F52" s="231" t="str">
        <f>VLOOKUP(B52,Startlist!B:F,5,FALSE)</f>
        <v>EST</v>
      </c>
      <c r="G52" s="230" t="str">
        <f>VLOOKUP(B52,Startlist!B:H,7,FALSE)</f>
        <v>Nissan Sunny</v>
      </c>
      <c r="H52" s="230" t="str">
        <f>VLOOKUP(B52,Startlist!B:H,6,FALSE)</f>
        <v>ECOM MOTORSPORT</v>
      </c>
      <c r="I52" s="232" t="str">
        <f>VLOOKUP(B52,Results!B:O,14,FALSE)</f>
        <v> 1:07.46,8</v>
      </c>
    </row>
    <row r="53" spans="1:9" s="207" customFormat="1" ht="15" customHeight="1">
      <c r="A53" s="227">
        <f t="shared" si="0"/>
        <v>46</v>
      </c>
      <c r="B53" s="228">
        <v>126</v>
      </c>
      <c r="C53" s="229" t="str">
        <f>VLOOKUP(B53,Startlist!B:F,2,FALSE)</f>
        <v>E10</v>
      </c>
      <c r="D53" s="233" t="str">
        <f>VLOOKUP(VLOOKUP(B53,Startlist!B:F,2,FALSE),'Class lookups'!A:B,2,FALSE)</f>
        <v>EMV6 (E10) </v>
      </c>
      <c r="E53" s="234" t="str">
        <f>CONCATENATE(VLOOKUP(B53,Startlist!B:H,3,FALSE)," / ",VLOOKUP(B53,Startlist!B:H,4,FALSE))</f>
        <v>Mario Jürimäe / Aigar Pärs</v>
      </c>
      <c r="F53" s="231" t="str">
        <f>VLOOKUP(B53,Startlist!B:F,5,FALSE)</f>
        <v>EST</v>
      </c>
      <c r="G53" s="230" t="str">
        <f>VLOOKUP(B53,Startlist!B:H,7,FALSE)</f>
        <v>Opel Ascona</v>
      </c>
      <c r="H53" s="230" t="str">
        <f>VLOOKUP(B53,Startlist!B:H,6,FALSE)</f>
        <v>ECOM MOTORSPORT</v>
      </c>
      <c r="I53" s="232" t="str">
        <f>VLOOKUP(B53,Results!B:O,14,FALSE)</f>
        <v> 1:08.20,2</v>
      </c>
    </row>
    <row r="54" spans="1:9" s="207" customFormat="1" ht="15" customHeight="1">
      <c r="A54" s="227">
        <f t="shared" si="0"/>
        <v>47</v>
      </c>
      <c r="B54" s="228">
        <v>102</v>
      </c>
      <c r="C54" s="229" t="str">
        <f>VLOOKUP(B54,Startlist!B:F,2,FALSE)</f>
        <v>A7</v>
      </c>
      <c r="D54" s="233" t="str">
        <f>VLOOKUP(VLOOKUP(B54,Startlist!B:F,2,FALSE),'Class lookups'!A:B,2,FALSE)</f>
        <v>EMV4 2WD 2000 (N3, A7, R3, R3T) </v>
      </c>
      <c r="E54" s="234" t="str">
        <f>CONCATENATE(VLOOKUP(B54,Startlist!B:H,3,FALSE)," / ",VLOOKUP(B54,Startlist!B:H,4,FALSE))</f>
        <v>Sander Sepp / Andres Tammel</v>
      </c>
      <c r="F54" s="231" t="str">
        <f>VLOOKUP(B54,Startlist!B:F,5,FALSE)</f>
        <v>EST</v>
      </c>
      <c r="G54" s="230" t="str">
        <f>VLOOKUP(B54,Startlist!B:H,7,FALSE)</f>
        <v>Renault Clio Ragnotti</v>
      </c>
      <c r="H54" s="230" t="str">
        <f>VLOOKUP(B54,Startlist!B:H,6,FALSE)</f>
        <v>OT RACING</v>
      </c>
      <c r="I54" s="232" t="str">
        <f>VLOOKUP(B54,Results!B:O,14,FALSE)</f>
        <v> 1:08.33,4</v>
      </c>
    </row>
    <row r="55" spans="1:9" s="207" customFormat="1" ht="15" customHeight="1">
      <c r="A55" s="227">
        <f t="shared" si="0"/>
        <v>48</v>
      </c>
      <c r="B55" s="228">
        <v>127</v>
      </c>
      <c r="C55" s="229" t="str">
        <f>VLOOKUP(B55,Startlist!B:F,2,FALSE)</f>
        <v>E10</v>
      </c>
      <c r="D55" s="233" t="str">
        <f>VLOOKUP(VLOOKUP(B55,Startlist!B:F,2,FALSE),'Class lookups'!A:B,2,FALSE)</f>
        <v>EMV6 (E10) </v>
      </c>
      <c r="E55" s="234" t="str">
        <f>CONCATENATE(VLOOKUP(B55,Startlist!B:H,3,FALSE)," / ",VLOOKUP(B55,Startlist!B:H,4,FALSE))</f>
        <v>Andris Truu / Alari Jürgens</v>
      </c>
      <c r="F55" s="231" t="str">
        <f>VLOOKUP(B55,Startlist!B:F,5,FALSE)</f>
        <v>EST</v>
      </c>
      <c r="G55" s="230" t="str">
        <f>VLOOKUP(B55,Startlist!B:H,7,FALSE)</f>
        <v>LADA 2105</v>
      </c>
      <c r="H55" s="230" t="str">
        <f>VLOOKUP(B55,Startlist!B:H,6,FALSE)</f>
        <v>SAR-TECH MOTORSPORT</v>
      </c>
      <c r="I55" s="232" t="str">
        <f>VLOOKUP(B55,Results!B:O,14,FALSE)</f>
        <v> 1:08.33,7</v>
      </c>
    </row>
    <row r="56" spans="1:9" s="207" customFormat="1" ht="15" customHeight="1">
      <c r="A56" s="227">
        <f>A55+1</f>
        <v>49</v>
      </c>
      <c r="B56" s="228">
        <v>108</v>
      </c>
      <c r="C56" s="229" t="str">
        <f>VLOOKUP(B56,Startlist!B:F,2,FALSE)</f>
        <v>N3</v>
      </c>
      <c r="D56" s="233" t="str">
        <f>VLOOKUP(VLOOKUP(B56,Startlist!B:F,2,FALSE),'Class lookups'!A:B,2,FALSE)</f>
        <v>EMV4 2WD 2000 (N3, A7, R3, R3T) </v>
      </c>
      <c r="E56" s="234" t="str">
        <f>CONCATENATE(VLOOKUP(B56,Startlist!B:H,3,FALSE)," / ",VLOOKUP(B56,Startlist!B:H,4,FALSE))</f>
        <v>Martin Vatter / Oliver Peebo</v>
      </c>
      <c r="F56" s="231" t="str">
        <f>VLOOKUP(B56,Startlist!B:F,5,FALSE)</f>
        <v>EST</v>
      </c>
      <c r="G56" s="230" t="str">
        <f>VLOOKUP(B56,Startlist!B:H,7,FALSE)</f>
        <v>Honda Civic Type-R</v>
      </c>
      <c r="H56" s="230" t="str">
        <f>VLOOKUP(B56,Startlist!B:H,6,FALSE)</f>
        <v>TIKKRI MOTORSPORT</v>
      </c>
      <c r="I56" s="232" t="str">
        <f>VLOOKUP(B56,Results!B:O,14,FALSE)</f>
        <v> 1:08.33,9</v>
      </c>
    </row>
    <row r="57" spans="1:9" s="207" customFormat="1" ht="15" customHeight="1">
      <c r="A57" s="227">
        <f>A56+1</f>
        <v>50</v>
      </c>
      <c r="B57" s="228">
        <v>58</v>
      </c>
      <c r="C57" s="229" t="str">
        <f>VLOOKUP(B57,Startlist!B:F,2,FALSE)</f>
        <v>A6</v>
      </c>
      <c r="D57" s="233" t="str">
        <f>VLOOKUP(VLOOKUP(B57,Startlist!B:F,2,FALSE),'Class lookups'!A:B,2,FALSE)</f>
        <v>EMV3 2WD 1600 (N2, A6, R1, R2) </v>
      </c>
      <c r="E57" s="234" t="str">
        <f>CONCATENATE(VLOOKUP(B57,Startlist!B:H,3,FALSE)," / ",VLOOKUP(B57,Startlist!B:H,4,FALSE))</f>
        <v>Kevin Kuusik / Carl Terras</v>
      </c>
      <c r="F57" s="231" t="str">
        <f>VLOOKUP(B57,Startlist!B:F,5,FALSE)</f>
        <v>EST</v>
      </c>
      <c r="G57" s="230" t="str">
        <f>VLOOKUP(B57,Startlist!B:H,7,FALSE)</f>
        <v>Ford Fiesta R2</v>
      </c>
      <c r="H57" s="230" t="str">
        <f>VLOOKUP(B57,Startlist!B:H,6,FALSE)</f>
        <v>OT RACING</v>
      </c>
      <c r="I57" s="232" t="str">
        <f>VLOOKUP(B57,Results!B:O,14,FALSE)</f>
        <v> 1:09.27,7</v>
      </c>
    </row>
    <row r="58" spans="1:9" s="207" customFormat="1" ht="15" customHeight="1">
      <c r="A58" s="227">
        <f>A57+1</f>
        <v>51</v>
      </c>
      <c r="B58" s="228">
        <v>145</v>
      </c>
      <c r="C58" s="229" t="str">
        <f>VLOOKUP(B58,Startlist!B:F,2,FALSE)</f>
        <v>E13</v>
      </c>
      <c r="D58" s="233" t="str">
        <f>VLOOKUP(VLOOKUP(B58,Startlist!B:F,2,FALSE),'Class lookups'!A:B,2,FALSE)</f>
        <v>EMV9 (E13) </v>
      </c>
      <c r="E58" s="234" t="str">
        <f>CONCATENATE(VLOOKUP(B58,Startlist!B:H,3,FALSE)," / ",VLOOKUP(B58,Startlist!B:H,4,FALSE))</f>
        <v>Taavi Niinemets / Marco Prems</v>
      </c>
      <c r="F58" s="231" t="str">
        <f>VLOOKUP(B58,Startlist!B:F,5,FALSE)</f>
        <v>EST</v>
      </c>
      <c r="G58" s="230" t="str">
        <f>VLOOKUP(B58,Startlist!B:H,7,FALSE)</f>
        <v>GAZ 51A</v>
      </c>
      <c r="H58" s="230" t="str">
        <f>VLOOKUP(B58,Startlist!B:H,6,FALSE)</f>
        <v>GAZ RALLIKLUBI</v>
      </c>
      <c r="I58" s="232" t="str">
        <f>VLOOKUP(B58,Results!B:O,14,FALSE)</f>
        <v> 1:12.59,7</v>
      </c>
    </row>
    <row r="59" spans="1:9" s="207" customFormat="1" ht="15" customHeight="1">
      <c r="A59" s="227">
        <f>A58+1</f>
        <v>52</v>
      </c>
      <c r="B59" s="228">
        <v>109</v>
      </c>
      <c r="C59" s="229" t="str">
        <f>VLOOKUP(B59,Startlist!B:F,2,FALSE)</f>
        <v>E9</v>
      </c>
      <c r="D59" s="233" t="str">
        <f>VLOOKUP(VLOOKUP(B59,Startlist!B:F,2,FALSE),'Class lookups'!A:B,2,FALSE)</f>
        <v>EMV5 (E9) </v>
      </c>
      <c r="E59" s="234" t="str">
        <f>CONCATENATE(VLOOKUP(B59,Startlist!B:H,3,FALSE)," / ",VLOOKUP(B59,Startlist!B:H,4,FALSE))</f>
        <v>Karl Jalakas / Rando Tark</v>
      </c>
      <c r="F59" s="231" t="str">
        <f>VLOOKUP(B59,Startlist!B:F,5,FALSE)</f>
        <v>EST</v>
      </c>
      <c r="G59" s="230" t="str">
        <f>VLOOKUP(B59,Startlist!B:H,7,FALSE)</f>
        <v>LADA VFTS</v>
      </c>
      <c r="H59" s="230" t="str">
        <f>VLOOKUP(B59,Startlist!B:H,6,FALSE)</f>
        <v>SAR-TECH MOTORSPORT</v>
      </c>
      <c r="I59" s="232" t="str">
        <f>VLOOKUP(B59,Results!B:O,14,FALSE)</f>
        <v> 1:13.25,8</v>
      </c>
    </row>
    <row r="60" spans="1:9" s="207" customFormat="1" ht="15" customHeight="1">
      <c r="A60" s="227">
        <f>A59+1</f>
        <v>53</v>
      </c>
      <c r="B60" s="228">
        <v>144</v>
      </c>
      <c r="C60" s="229" t="str">
        <f>VLOOKUP(B60,Startlist!B:F,2,FALSE)</f>
        <v>E10</v>
      </c>
      <c r="D60" s="233" t="str">
        <f>VLOOKUP(VLOOKUP(B60,Startlist!B:F,2,FALSE),'Class lookups'!A:B,2,FALSE)</f>
        <v>EMV6 (E10) </v>
      </c>
      <c r="E60" s="234" t="str">
        <f>CONCATENATE(VLOOKUP(B60,Startlist!B:H,3,FALSE)," / ",VLOOKUP(B60,Startlist!B:H,4,FALSE))</f>
        <v>Peeter Salmu / Olavi Kask</v>
      </c>
      <c r="F60" s="231" t="str">
        <f>VLOOKUP(B60,Startlist!B:F,5,FALSE)</f>
        <v>EST</v>
      </c>
      <c r="G60" s="230" t="str">
        <f>VLOOKUP(B60,Startlist!B:H,7,FALSE)</f>
        <v>Peugeot 309</v>
      </c>
      <c r="H60" s="230" t="str">
        <f>VLOOKUP(B60,Startlist!B:H,6,FALSE)</f>
        <v>FUTURSOFT RACING TEAM</v>
      </c>
      <c r="I60" s="232" t="str">
        <f>VLOOKUP(B60,Results!B:O,14,FALSE)</f>
        <v> 1:15.19,0</v>
      </c>
    </row>
    <row r="61" spans="1:9" s="207" customFormat="1" ht="15" customHeight="1">
      <c r="A61" s="227">
        <f>A60+1</f>
        <v>54</v>
      </c>
      <c r="B61" s="228">
        <v>68</v>
      </c>
      <c r="C61" s="229" t="str">
        <f>VLOOKUP(B61,Startlist!B:F,2,FALSE)</f>
        <v>A8</v>
      </c>
      <c r="D61" s="233" t="str">
        <f>VLOOKUP(VLOOKUP(B61,Startlist!B:F,2,FALSE),'Class lookups'!A:B,2,FALSE)</f>
        <v>EMV1 4WD (A8, S2000, RRC, R4, R5, exp.WRC) </v>
      </c>
      <c r="E61" s="234" t="str">
        <f>CONCATENATE(VLOOKUP(B61,Startlist!B:H,3,FALSE)," / ",VLOOKUP(B61,Startlist!B:H,4,FALSE))</f>
        <v>Rünno Ubinhain / Riho Teinveld</v>
      </c>
      <c r="F61" s="231" t="str">
        <f>VLOOKUP(B61,Startlist!B:F,5,FALSE)</f>
        <v>EST</v>
      </c>
      <c r="G61" s="230" t="str">
        <f>VLOOKUP(B61,Startlist!B:H,7,FALSE)</f>
        <v>Subaru Impreza</v>
      </c>
      <c r="H61" s="230" t="str">
        <f>VLOOKUP(B61,Startlist!B:H,6,FALSE)</f>
        <v>KAUR MOTORSPORT</v>
      </c>
      <c r="I61" s="232" t="str">
        <f>VLOOKUP(B61,Results!B:O,14,FALSE)</f>
        <v> 1:15.29,3</v>
      </c>
    </row>
    <row r="62" spans="1:9" s="207" customFormat="1" ht="15" customHeight="1">
      <c r="A62" s="227">
        <f>A61+1</f>
        <v>55</v>
      </c>
      <c r="B62" s="228">
        <v>140</v>
      </c>
      <c r="C62" s="229" t="str">
        <f>VLOOKUP(B62,Startlist!B:F,2,FALSE)</f>
        <v>E9</v>
      </c>
      <c r="D62" s="233" t="str">
        <f>VLOOKUP(VLOOKUP(B62,Startlist!B:F,2,FALSE),'Class lookups'!A:B,2,FALSE)</f>
        <v>EMV5 (E9) </v>
      </c>
      <c r="E62" s="234" t="str">
        <f>CONCATENATE(VLOOKUP(B62,Startlist!B:H,3,FALSE)," / ",VLOOKUP(B62,Startlist!B:H,4,FALSE))</f>
        <v>Mait Mättik / Kristjan Len</v>
      </c>
      <c r="F62" s="231" t="str">
        <f>VLOOKUP(B62,Startlist!B:F,5,FALSE)</f>
        <v>EST</v>
      </c>
      <c r="G62" s="230" t="str">
        <f>VLOOKUP(B62,Startlist!B:H,7,FALSE)</f>
        <v>LADA 2107</v>
      </c>
      <c r="H62" s="230" t="str">
        <f>VLOOKUP(B62,Startlist!B:H,6,FALSE)</f>
        <v>SK VILLU</v>
      </c>
      <c r="I62" s="232" t="str">
        <f>VLOOKUP(B62,Results!B:O,14,FALSE)</f>
        <v> 1:15.35,4</v>
      </c>
    </row>
    <row r="63" spans="1:9" s="207" customFormat="1" ht="15" customHeight="1">
      <c r="A63" s="227">
        <f>A62+1</f>
        <v>56</v>
      </c>
      <c r="B63" s="228">
        <v>148</v>
      </c>
      <c r="C63" s="229" t="str">
        <f>VLOOKUP(B63,Startlist!B:F,2,FALSE)</f>
        <v>E13</v>
      </c>
      <c r="D63" s="233" t="str">
        <f>VLOOKUP(VLOOKUP(B63,Startlist!B:F,2,FALSE),'Class lookups'!A:B,2,FALSE)</f>
        <v>EMV9 (E13) </v>
      </c>
      <c r="E63" s="234" t="str">
        <f>CONCATENATE(VLOOKUP(B63,Startlist!B:H,3,FALSE)," / ",VLOOKUP(B63,Startlist!B:H,4,FALSE))</f>
        <v>Tarmo Silt / Raido Loel</v>
      </c>
      <c r="F63" s="231" t="str">
        <f>VLOOKUP(B63,Startlist!B:F,5,FALSE)</f>
        <v>EST</v>
      </c>
      <c r="G63" s="230" t="str">
        <f>VLOOKUP(B63,Startlist!B:H,7,FALSE)</f>
        <v>GAZ 51</v>
      </c>
      <c r="H63" s="230" t="str">
        <f>VLOOKUP(B63,Startlist!B:H,6,FALSE)</f>
        <v>MÄRJAMAA RALLY TEAM</v>
      </c>
      <c r="I63" s="232" t="str">
        <f>VLOOKUP(B63,Results!B:O,14,FALSE)</f>
        <v> 1:16.16,8</v>
      </c>
    </row>
    <row r="64" spans="1:9" s="207" customFormat="1" ht="15" customHeight="1">
      <c r="A64" s="227">
        <f>A63+1</f>
        <v>57</v>
      </c>
      <c r="B64" s="228">
        <v>153</v>
      </c>
      <c r="C64" s="229" t="str">
        <f>VLOOKUP(B64,Startlist!B:F,2,FALSE)</f>
        <v>E13</v>
      </c>
      <c r="D64" s="233" t="str">
        <f>VLOOKUP(VLOOKUP(B64,Startlist!B:F,2,FALSE),'Class lookups'!A:B,2,FALSE)</f>
        <v>EMV9 (E13) </v>
      </c>
      <c r="E64" s="234" t="str">
        <f>CONCATENATE(VLOOKUP(B64,Startlist!B:H,3,FALSE)," / ",VLOOKUP(B64,Startlist!B:H,4,FALSE))</f>
        <v>Veiko Liukanen / Toivo Liukanen</v>
      </c>
      <c r="F64" s="231" t="str">
        <f>VLOOKUP(B64,Startlist!B:F,5,FALSE)</f>
        <v>EST</v>
      </c>
      <c r="G64" s="230" t="str">
        <f>VLOOKUP(B64,Startlist!B:H,7,FALSE)</f>
        <v>GAZ 51</v>
      </c>
      <c r="H64" s="230" t="str">
        <f>VLOOKUP(B64,Startlist!B:H,6,FALSE)</f>
        <v>MÄRJAMAA RALLY TEAM</v>
      </c>
      <c r="I64" s="232" t="str">
        <f>VLOOKUP(B64,Results!B:O,14,FALSE)</f>
        <v> 1:16.32,5</v>
      </c>
    </row>
    <row r="65" spans="1:9" s="207" customFormat="1" ht="15" customHeight="1">
      <c r="A65" s="227">
        <f>A64+1</f>
        <v>58</v>
      </c>
      <c r="B65" s="228">
        <v>151</v>
      </c>
      <c r="C65" s="229" t="str">
        <f>VLOOKUP(B65,Startlist!B:F,2,FALSE)</f>
        <v>E13</v>
      </c>
      <c r="D65" s="233" t="str">
        <f>VLOOKUP(VLOOKUP(B65,Startlist!B:F,2,FALSE),'Class lookups'!A:B,2,FALSE)</f>
        <v>EMV9 (E13) </v>
      </c>
      <c r="E65" s="234" t="str">
        <f>CONCATENATE(VLOOKUP(B65,Startlist!B:H,3,FALSE)," / ",VLOOKUP(B65,Startlist!B:H,4,FALSE))</f>
        <v>Kaido Vilu / Andrus Markson</v>
      </c>
      <c r="F65" s="231" t="str">
        <f>VLOOKUP(B65,Startlist!B:F,5,FALSE)</f>
        <v>EST</v>
      </c>
      <c r="G65" s="230" t="str">
        <f>VLOOKUP(B65,Startlist!B:H,7,FALSE)</f>
        <v>GAZ 51A</v>
      </c>
      <c r="H65" s="230" t="str">
        <f>VLOOKUP(B65,Startlist!B:H,6,FALSE)</f>
        <v>GAZ RALLIKLUBI</v>
      </c>
      <c r="I65" s="232" t="str">
        <f>VLOOKUP(B65,Results!B:O,14,FALSE)</f>
        <v> 1:17.22,2</v>
      </c>
    </row>
    <row r="66" spans="1:9" s="207" customFormat="1" ht="15" customHeight="1">
      <c r="A66" s="227">
        <f>A65+1</f>
        <v>59</v>
      </c>
      <c r="B66" s="228">
        <v>146</v>
      </c>
      <c r="C66" s="229" t="str">
        <f>VLOOKUP(B66,Startlist!B:F,2,FALSE)</f>
        <v>E13</v>
      </c>
      <c r="D66" s="233" t="str">
        <f>VLOOKUP(VLOOKUP(B66,Startlist!B:F,2,FALSE),'Class lookups'!A:B,2,FALSE)</f>
        <v>EMV9 (E13) </v>
      </c>
      <c r="E66" s="234" t="str">
        <f>CONCATENATE(VLOOKUP(B66,Startlist!B:H,3,FALSE)," / ",VLOOKUP(B66,Startlist!B:H,4,FALSE))</f>
        <v>Toomas Repp / Oliver Ojaveer</v>
      </c>
      <c r="F66" s="231" t="str">
        <f>VLOOKUP(B66,Startlist!B:F,5,FALSE)</f>
        <v>EST</v>
      </c>
      <c r="G66" s="230" t="str">
        <f>VLOOKUP(B66,Startlist!B:H,7,FALSE)</f>
        <v>GAZ 53</v>
      </c>
      <c r="H66" s="230" t="str">
        <f>VLOOKUP(B66,Startlist!B:H,6,FALSE)</f>
        <v>G.M.RACING SK</v>
      </c>
      <c r="I66" s="232" t="str">
        <f>VLOOKUP(B66,Results!B:O,14,FALSE)</f>
        <v> 1:17.39,7</v>
      </c>
    </row>
    <row r="67" spans="1:9" s="207" customFormat="1" ht="15" customHeight="1">
      <c r="A67" s="227">
        <f>A66+1</f>
        <v>60</v>
      </c>
      <c r="B67" s="228">
        <v>149</v>
      </c>
      <c r="C67" s="229" t="str">
        <f>VLOOKUP(B67,Startlist!B:F,2,FALSE)</f>
        <v>E13</v>
      </c>
      <c r="D67" s="233" t="str">
        <f>VLOOKUP(VLOOKUP(B67,Startlist!B:F,2,FALSE),'Class lookups'!A:B,2,FALSE)</f>
        <v>EMV9 (E13) </v>
      </c>
      <c r="E67" s="234" t="str">
        <f>CONCATENATE(VLOOKUP(B67,Startlist!B:H,3,FALSE)," / ",VLOOKUP(B67,Startlist!B:H,4,FALSE))</f>
        <v>Jüri Lindmets / Nele Helü</v>
      </c>
      <c r="F67" s="231" t="str">
        <f>VLOOKUP(B67,Startlist!B:F,5,FALSE)</f>
        <v>EST</v>
      </c>
      <c r="G67" s="230" t="str">
        <f>VLOOKUP(B67,Startlist!B:H,7,FALSE)</f>
        <v>GAZ 51A</v>
      </c>
      <c r="H67" s="230" t="str">
        <f>VLOOKUP(B67,Startlist!B:H,6,FALSE)</f>
        <v>GAZ RALLIKLUBI</v>
      </c>
      <c r="I67" s="232" t="str">
        <f>VLOOKUP(B67,Results!B:O,14,FALSE)</f>
        <v> 1:17.44,3</v>
      </c>
    </row>
    <row r="68" spans="1:9" s="207" customFormat="1" ht="15" customHeight="1">
      <c r="A68" s="227">
        <f>A67+1</f>
        <v>61</v>
      </c>
      <c r="B68" s="228">
        <v>150</v>
      </c>
      <c r="C68" s="229" t="str">
        <f>VLOOKUP(B68,Startlist!B:F,2,FALSE)</f>
        <v>E13</v>
      </c>
      <c r="D68" s="233" t="str">
        <f>VLOOKUP(VLOOKUP(B68,Startlist!B:F,2,FALSE),'Class lookups'!A:B,2,FALSE)</f>
        <v>EMV9 (E13) </v>
      </c>
      <c r="E68" s="234" t="str">
        <f>CONCATENATE(VLOOKUP(B68,Startlist!B:H,3,FALSE)," / ",VLOOKUP(B68,Startlist!B:H,4,FALSE))</f>
        <v>Ants Kristall / Rain Nipernado</v>
      </c>
      <c r="F68" s="231" t="str">
        <f>VLOOKUP(B68,Startlist!B:F,5,FALSE)</f>
        <v>EST</v>
      </c>
      <c r="G68" s="230" t="str">
        <f>VLOOKUP(B68,Startlist!B:H,7,FALSE)</f>
        <v>GAZ 51</v>
      </c>
      <c r="H68" s="230" t="str">
        <f>VLOOKUP(B68,Startlist!B:H,6,FALSE)</f>
        <v>GAZ RALLIKLUBI</v>
      </c>
      <c r="I68" s="232" t="str">
        <f>VLOOKUP(B68,Results!B:O,14,FALSE)</f>
        <v> 1:18.15,5</v>
      </c>
    </row>
    <row r="69" spans="1:9" s="207" customFormat="1" ht="15" customHeight="1">
      <c r="A69" s="227">
        <f>A68+1</f>
        <v>62</v>
      </c>
      <c r="B69" s="228">
        <v>152</v>
      </c>
      <c r="C69" s="229" t="str">
        <f>VLOOKUP(B69,Startlist!B:F,2,FALSE)</f>
        <v>E13</v>
      </c>
      <c r="D69" s="233" t="str">
        <f>VLOOKUP(VLOOKUP(B69,Startlist!B:F,2,FALSE),'Class lookups'!A:B,2,FALSE)</f>
        <v>EMV9 (E13) </v>
      </c>
      <c r="E69" s="234" t="str">
        <f>CONCATENATE(VLOOKUP(B69,Startlist!B:H,3,FALSE)," / ",VLOOKUP(B69,Startlist!B:H,4,FALSE))</f>
        <v>Kristo Laadre / Priit Pilden</v>
      </c>
      <c r="F69" s="231" t="str">
        <f>VLOOKUP(B69,Startlist!B:F,5,FALSE)</f>
        <v>EST</v>
      </c>
      <c r="G69" s="230" t="str">
        <f>VLOOKUP(B69,Startlist!B:H,7,FALSE)</f>
        <v>GAZ 51</v>
      </c>
      <c r="H69" s="230" t="str">
        <f>VLOOKUP(B69,Startlist!B:H,6,FALSE)</f>
        <v>GAZ RALLIKLUBI</v>
      </c>
      <c r="I69" s="232" t="str">
        <f>VLOOKUP(B69,Results!B:O,14,FALSE)</f>
        <v> 1:18.37,1</v>
      </c>
    </row>
    <row r="70" spans="1:9" s="207" customFormat="1" ht="15" customHeight="1">
      <c r="A70" s="227">
        <f>A69+1</f>
        <v>63</v>
      </c>
      <c r="B70" s="228">
        <v>131</v>
      </c>
      <c r="C70" s="229" t="str">
        <f>VLOOKUP(B70,Startlist!B:F,2,FALSE)</f>
        <v>E11</v>
      </c>
      <c r="D70" s="233" t="str">
        <f>VLOOKUP(VLOOKUP(B70,Startlist!B:F,2,FALSE),'Class lookups'!A:B,2,FALSE)</f>
        <v>EMV7 (E11) </v>
      </c>
      <c r="E70" s="234" t="str">
        <f>CONCATENATE(VLOOKUP(B70,Startlist!B:H,3,FALSE)," / ",VLOOKUP(B70,Startlist!B:H,4,FALSE))</f>
        <v>Alar Tatrik / Lauri ōlli</v>
      </c>
      <c r="F70" s="231" t="str">
        <f>VLOOKUP(B70,Startlist!B:F,5,FALSE)</f>
        <v>EST</v>
      </c>
      <c r="G70" s="230" t="str">
        <f>VLOOKUP(B70,Startlist!B:H,7,FALSE)</f>
        <v>BMW M3</v>
      </c>
      <c r="H70" s="230" t="str">
        <f>VLOOKUP(B70,Startlist!B:H,6,FALSE)</f>
        <v>KAUR MOTORSPORT</v>
      </c>
      <c r="I70" s="232" t="str">
        <f>VLOOKUP(B70,Results!B:O,14,FALSE)</f>
        <v> 1:19.30,2</v>
      </c>
    </row>
    <row r="71" spans="1:9" s="207" customFormat="1" ht="15" customHeight="1">
      <c r="A71" s="227">
        <f>A70+1</f>
        <v>64</v>
      </c>
      <c r="B71" s="228">
        <v>136</v>
      </c>
      <c r="C71" s="229" t="str">
        <f>VLOOKUP(B71,Startlist!B:F,2,FALSE)</f>
        <v>A7</v>
      </c>
      <c r="D71" s="233" t="str">
        <f>VLOOKUP(VLOOKUP(B71,Startlist!B:F,2,FALSE),'Class lookups'!A:B,2,FALSE)</f>
        <v>EMV4 2WD 2000 (N3, A7, R3, R3T) </v>
      </c>
      <c r="E71" s="234" t="str">
        <f>CONCATENATE(VLOOKUP(B71,Startlist!B:H,3,FALSE)," / ",VLOOKUP(B71,Startlist!B:H,4,FALSE))</f>
        <v>Maksim Aronov / Dmitry Maksimov</v>
      </c>
      <c r="F71" s="231" t="str">
        <f>VLOOKUP(B71,Startlist!B:F,5,FALSE)</f>
        <v>RUS</v>
      </c>
      <c r="G71" s="230" t="str">
        <f>VLOOKUP(B71,Startlist!B:H,7,FALSE)</f>
        <v>Ford Fiesta ST</v>
      </c>
      <c r="H71" s="230" t="str">
        <f>VLOOKUP(B71,Startlist!B:H,6,FALSE)</f>
        <v>2WD RACING SERVICES</v>
      </c>
      <c r="I71" s="232" t="str">
        <f>VLOOKUP(B71,Results!B:O,14,FALSE)</f>
        <v> 1:22.36,5</v>
      </c>
    </row>
    <row r="72" spans="1:9" s="207" customFormat="1" ht="15" customHeight="1">
      <c r="A72" s="227"/>
      <c r="B72" s="228">
        <v>4</v>
      </c>
      <c r="C72" s="229" t="str">
        <f>VLOOKUP(B72,Startlist!B:F,2,FALSE)</f>
        <v>N4</v>
      </c>
      <c r="D72" s="233" t="str">
        <f>VLOOKUP(VLOOKUP(B72,Startlist!B:F,2,FALSE),'Class lookups'!A:B,2,FALSE)</f>
        <v>EMV2 (N4) </v>
      </c>
      <c r="E72" s="234" t="str">
        <f>CONCATENATE(VLOOKUP(B72,Startlist!B:H,3,FALSE)," / ",VLOOKUP(B72,Startlist!B:H,4,FALSE))</f>
        <v>Rainer Aus / Simo Koskinen</v>
      </c>
      <c r="F72" s="231" t="str">
        <f>VLOOKUP(B72,Startlist!B:F,5,FALSE)</f>
        <v>EST</v>
      </c>
      <c r="G72" s="230" t="str">
        <f>VLOOKUP(B72,Startlist!B:H,7,FALSE)</f>
        <v>Mitsubishi Lancer Evo 9</v>
      </c>
      <c r="H72" s="230" t="str">
        <f>VLOOKUP(B72,Startlist!B:H,6,FALSE)</f>
        <v>CARGLASS MOTORSPORT</v>
      </c>
      <c r="I72" s="319" t="s">
        <v>2612</v>
      </c>
    </row>
    <row r="73" spans="1:9" s="207" customFormat="1" ht="15" customHeight="1">
      <c r="A73" s="227"/>
      <c r="B73" s="228">
        <v>20</v>
      </c>
      <c r="C73" s="229" t="str">
        <f>VLOOKUP(B73,Startlist!B:F,2,FALSE)</f>
        <v>E11</v>
      </c>
      <c r="D73" s="233" t="str">
        <f>VLOOKUP(VLOOKUP(B73,Startlist!B:F,2,FALSE),'Class lookups'!A:B,2,FALSE)</f>
        <v>EMV7 (E11) </v>
      </c>
      <c r="E73" s="234" t="str">
        <f>CONCATENATE(VLOOKUP(B73,Startlist!B:H,3,FALSE)," / ",VLOOKUP(B73,Startlist!B:H,4,FALSE))</f>
        <v>Toomas Vask / Taaniel Tigas</v>
      </c>
      <c r="F73" s="231" t="str">
        <f>VLOOKUP(B73,Startlist!B:F,5,FALSE)</f>
        <v>EST</v>
      </c>
      <c r="G73" s="230" t="str">
        <f>VLOOKUP(B73,Startlist!B:H,7,FALSE)</f>
        <v>BMW M3</v>
      </c>
      <c r="H73" s="230" t="str">
        <f>VLOOKUP(B73,Startlist!B:H,6,FALSE)</f>
        <v>MS RACING</v>
      </c>
      <c r="I73" s="319" t="s">
        <v>2612</v>
      </c>
    </row>
    <row r="74" spans="1:9" s="207" customFormat="1" ht="15" customHeight="1">
      <c r="A74" s="227"/>
      <c r="B74" s="228">
        <v>28</v>
      </c>
      <c r="C74" s="229" t="str">
        <f>VLOOKUP(B74,Startlist!B:F,2,FALSE)</f>
        <v>E12</v>
      </c>
      <c r="D74" s="233" t="str">
        <f>VLOOKUP(VLOOKUP(B74,Startlist!B:F,2,FALSE),'Class lookups'!A:B,2,FALSE)</f>
        <v>EMV8 (E12) </v>
      </c>
      <c r="E74" s="234" t="str">
        <f>CONCATENATE(VLOOKUP(B74,Startlist!B:H,3,FALSE)," / ",VLOOKUP(B74,Startlist!B:H,4,FALSE))</f>
        <v>Allan Ilves / Kristo Tamm</v>
      </c>
      <c r="F74" s="231" t="str">
        <f>VLOOKUP(B74,Startlist!B:F,5,FALSE)</f>
        <v>EST</v>
      </c>
      <c r="G74" s="230" t="str">
        <f>VLOOKUP(B74,Startlist!B:H,7,FALSE)</f>
        <v>Mitsubishi Lancer Evo 8</v>
      </c>
      <c r="H74" s="230" t="str">
        <f>VLOOKUP(B74,Startlist!B:H,6,FALSE)</f>
        <v>KAUR MOTORSPORT</v>
      </c>
      <c r="I74" s="319" t="s">
        <v>2612</v>
      </c>
    </row>
    <row r="75" spans="1:9" s="207" customFormat="1" ht="15" customHeight="1">
      <c r="A75" s="227"/>
      <c r="B75" s="228">
        <v>32</v>
      </c>
      <c r="C75" s="229" t="str">
        <f>VLOOKUP(B75,Startlist!B:F,2,FALSE)</f>
        <v>A6</v>
      </c>
      <c r="D75" s="233" t="str">
        <f>VLOOKUP(VLOOKUP(B75,Startlist!B:F,2,FALSE),'Class lookups'!A:B,2,FALSE)</f>
        <v>EMV3 2WD 1600 (N2, A6, R1, R2) </v>
      </c>
      <c r="E75" s="234" t="str">
        <f>CONCATENATE(VLOOKUP(B75,Startlist!B:H,3,FALSE)," / ",VLOOKUP(B75,Startlist!B:H,4,FALSE))</f>
        <v>Karl Tarrend / Mirko Kaunis</v>
      </c>
      <c r="F75" s="231" t="str">
        <f>VLOOKUP(B75,Startlist!B:F,5,FALSE)</f>
        <v>EST</v>
      </c>
      <c r="G75" s="230" t="str">
        <f>VLOOKUP(B75,Startlist!B:H,7,FALSE)</f>
        <v>Citroen C2R2</v>
      </c>
      <c r="H75" s="230" t="str">
        <f>VLOOKUP(B75,Startlist!B:H,6,FALSE)</f>
        <v>G.M.RACING SK</v>
      </c>
      <c r="I75" s="319" t="s">
        <v>2612</v>
      </c>
    </row>
    <row r="76" spans="1:9" s="207" customFormat="1" ht="15" customHeight="1">
      <c r="A76" s="227"/>
      <c r="B76" s="228">
        <v>33</v>
      </c>
      <c r="C76" s="229" t="str">
        <f>VLOOKUP(B76,Startlist!B:F,2,FALSE)</f>
        <v>A6</v>
      </c>
      <c r="D76" s="233" t="str">
        <f>VLOOKUP(VLOOKUP(B76,Startlist!B:F,2,FALSE),'Class lookups'!A:B,2,FALSE)</f>
        <v>EMV3 2WD 1600 (N2, A6, R1, R2) </v>
      </c>
      <c r="E76" s="234" t="str">
        <f>CONCATENATE(VLOOKUP(B76,Startlist!B:H,3,FALSE)," / ",VLOOKUP(B76,Startlist!B:H,4,FALSE))</f>
        <v>Roland Poom / Taavi Udevald</v>
      </c>
      <c r="F76" s="231" t="str">
        <f>VLOOKUP(B76,Startlist!B:F,5,FALSE)</f>
        <v>EST</v>
      </c>
      <c r="G76" s="230" t="str">
        <f>VLOOKUP(B76,Startlist!B:H,7,FALSE)</f>
        <v>Ford Fiesta R2</v>
      </c>
      <c r="H76" s="230" t="str">
        <f>VLOOKUP(B76,Startlist!B:H,6,FALSE)</f>
        <v>KAUR MOTORSPORT</v>
      </c>
      <c r="I76" s="319" t="s">
        <v>2612</v>
      </c>
    </row>
    <row r="77" spans="1:9" s="207" customFormat="1" ht="15" customHeight="1">
      <c r="A77" s="227"/>
      <c r="B77" s="228">
        <v>34</v>
      </c>
      <c r="C77" s="229" t="str">
        <f>VLOOKUP(B77,Startlist!B:F,2,FALSE)</f>
        <v>A6</v>
      </c>
      <c r="D77" s="233" t="str">
        <f>VLOOKUP(VLOOKUP(B77,Startlist!B:F,2,FALSE),'Class lookups'!A:B,2,FALSE)</f>
        <v>EMV3 2WD 1600 (N2, A6, R1, R2) </v>
      </c>
      <c r="E77" s="234" t="str">
        <f>CONCATENATE(VLOOKUP(B77,Startlist!B:H,3,FALSE)," / ",VLOOKUP(B77,Startlist!B:H,4,FALSE))</f>
        <v>Sander Siniorg / Annika Arnek</v>
      </c>
      <c r="F77" s="231" t="str">
        <f>VLOOKUP(B77,Startlist!B:F,5,FALSE)</f>
        <v>EST</v>
      </c>
      <c r="G77" s="230" t="str">
        <f>VLOOKUP(B77,Startlist!B:H,7,FALSE)</f>
        <v>Ford Fiesta R2</v>
      </c>
      <c r="H77" s="230" t="str">
        <f>VLOOKUP(B77,Startlist!B:H,6,FALSE)</f>
        <v>KAUR MOTORSPORT</v>
      </c>
      <c r="I77" s="319" t="s">
        <v>2612</v>
      </c>
    </row>
    <row r="78" spans="1:9" s="207" customFormat="1" ht="15" customHeight="1">
      <c r="A78" s="227"/>
      <c r="B78" s="228">
        <v>45</v>
      </c>
      <c r="C78" s="229" t="str">
        <f>VLOOKUP(B78,Startlist!B:F,2,FALSE)</f>
        <v>E11</v>
      </c>
      <c r="D78" s="233" t="str">
        <f>VLOOKUP(VLOOKUP(B78,Startlist!B:F,2,FALSE),'Class lookups'!A:B,2,FALSE)</f>
        <v>EMV7 (E11) </v>
      </c>
      <c r="E78" s="234" t="str">
        <f>CONCATENATE(VLOOKUP(B78,Startlist!B:H,3,FALSE)," / ",VLOOKUP(B78,Startlist!B:H,4,FALSE))</f>
        <v>Argo Kuutok / Ott Mesikäpp</v>
      </c>
      <c r="F78" s="231" t="str">
        <f>VLOOKUP(B78,Startlist!B:F,5,FALSE)</f>
        <v>EST</v>
      </c>
      <c r="G78" s="230" t="str">
        <f>VLOOKUP(B78,Startlist!B:H,7,FALSE)</f>
        <v>BMW M3</v>
      </c>
      <c r="H78" s="230" t="str">
        <f>VLOOKUP(B78,Startlist!B:H,6,FALSE)</f>
        <v>MS RACING</v>
      </c>
      <c r="I78" s="319" t="s">
        <v>2612</v>
      </c>
    </row>
    <row r="79" spans="1:9" s="207" customFormat="1" ht="15" customHeight="1">
      <c r="A79" s="227"/>
      <c r="B79" s="228">
        <v>46</v>
      </c>
      <c r="C79" s="229" t="str">
        <f>VLOOKUP(B79,Startlist!B:F,2,FALSE)</f>
        <v>N4</v>
      </c>
      <c r="D79" s="233" t="str">
        <f>VLOOKUP(VLOOKUP(B79,Startlist!B:F,2,FALSE),'Class lookups'!A:B,2,FALSE)</f>
        <v>EMV2 (N4) </v>
      </c>
      <c r="E79" s="234" t="str">
        <f>CONCATENATE(VLOOKUP(B79,Startlist!B:H,3,FALSE)," / ",VLOOKUP(B79,Startlist!B:H,4,FALSE))</f>
        <v>Mait Maarend / Mihkel Kapp</v>
      </c>
      <c r="F79" s="231" t="str">
        <f>VLOOKUP(B79,Startlist!B:F,5,FALSE)</f>
        <v>EST</v>
      </c>
      <c r="G79" s="230" t="str">
        <f>VLOOKUP(B79,Startlist!B:H,7,FALSE)</f>
        <v>Mitsubishi Lancer Evo 10</v>
      </c>
      <c r="H79" s="230" t="str">
        <f>VLOOKUP(B79,Startlist!B:H,6,FALSE)</f>
        <v>ECOM MOTORSPORT</v>
      </c>
      <c r="I79" s="319" t="s">
        <v>2612</v>
      </c>
    </row>
    <row r="80" spans="1:9" s="207" customFormat="1" ht="15" customHeight="1">
      <c r="A80" s="227"/>
      <c r="B80" s="228">
        <v>55</v>
      </c>
      <c r="C80" s="229" t="str">
        <f>VLOOKUP(B80,Startlist!B:F,2,FALSE)</f>
        <v>E11</v>
      </c>
      <c r="D80" s="233" t="str">
        <f>VLOOKUP(VLOOKUP(B80,Startlist!B:F,2,FALSE),'Class lookups'!A:B,2,FALSE)</f>
        <v>EMV7 (E11) </v>
      </c>
      <c r="E80" s="234" t="str">
        <f>CONCATENATE(VLOOKUP(B80,Startlist!B:H,3,FALSE)," / ",VLOOKUP(B80,Startlist!B:H,4,FALSE))</f>
        <v>Madis Vanaselja / Jaanus Hōbemägi</v>
      </c>
      <c r="F80" s="231" t="str">
        <f>VLOOKUP(B80,Startlist!B:F,5,FALSE)</f>
        <v>EST</v>
      </c>
      <c r="G80" s="230" t="str">
        <f>VLOOKUP(B80,Startlist!B:H,7,FALSE)</f>
        <v>BMW M3</v>
      </c>
      <c r="H80" s="230" t="str">
        <f>VLOOKUP(B80,Startlist!B:H,6,FALSE)</f>
        <v>LAITSE RALLYPARK</v>
      </c>
      <c r="I80" s="319" t="s">
        <v>2612</v>
      </c>
    </row>
    <row r="81" spans="1:9" s="207" customFormat="1" ht="15" customHeight="1">
      <c r="A81" s="227"/>
      <c r="B81" s="228">
        <v>67</v>
      </c>
      <c r="C81" s="229" t="str">
        <f>VLOOKUP(B81,Startlist!B:F,2,FALSE)</f>
        <v>E12</v>
      </c>
      <c r="D81" s="233" t="str">
        <f>VLOOKUP(VLOOKUP(B81,Startlist!B:F,2,FALSE),'Class lookups'!A:B,2,FALSE)</f>
        <v>EMV8 (E12) </v>
      </c>
      <c r="E81" s="234" t="str">
        <f>CONCATENATE(VLOOKUP(B81,Startlist!B:H,3,FALSE)," / ",VLOOKUP(B81,Startlist!B:H,4,FALSE))</f>
        <v>Mart Tikkerbär / Andres Preide</v>
      </c>
      <c r="F81" s="231" t="str">
        <f>VLOOKUP(B81,Startlist!B:F,5,FALSE)</f>
        <v>EST</v>
      </c>
      <c r="G81" s="230" t="str">
        <f>VLOOKUP(B81,Startlist!B:H,7,FALSE)</f>
        <v>Mitsubishi Lancer Evo</v>
      </c>
      <c r="H81" s="230" t="str">
        <f>VLOOKUP(B81,Startlist!B:H,6,FALSE)</f>
        <v>TIKKRI MOTORSPORT</v>
      </c>
      <c r="I81" s="319" t="s">
        <v>2612</v>
      </c>
    </row>
    <row r="82" spans="1:9" s="207" customFormat="1" ht="15" customHeight="1">
      <c r="A82" s="227"/>
      <c r="B82" s="228">
        <v>69</v>
      </c>
      <c r="C82" s="229" t="str">
        <f>VLOOKUP(B82,Startlist!B:F,2,FALSE)</f>
        <v>E11</v>
      </c>
      <c r="D82" s="233" t="str">
        <f>VLOOKUP(VLOOKUP(B82,Startlist!B:F,2,FALSE),'Class lookups'!A:B,2,FALSE)</f>
        <v>EMV7 (E11) </v>
      </c>
      <c r="E82" s="234" t="str">
        <f>CONCATENATE(VLOOKUP(B82,Startlist!B:H,3,FALSE)," / ",VLOOKUP(B82,Startlist!B:H,4,FALSE))</f>
        <v>Priit Koik / Uku Heldna</v>
      </c>
      <c r="F82" s="231" t="str">
        <f>VLOOKUP(B82,Startlist!B:F,5,FALSE)</f>
        <v>EST</v>
      </c>
      <c r="G82" s="230" t="str">
        <f>VLOOKUP(B82,Startlist!B:H,7,FALSE)</f>
        <v>BMW M3</v>
      </c>
      <c r="H82" s="230" t="str">
        <f>VLOOKUP(B82,Startlist!B:H,6,FALSE)</f>
        <v>MS RACING</v>
      </c>
      <c r="I82" s="319" t="s">
        <v>2612</v>
      </c>
    </row>
    <row r="83" spans="1:9" s="207" customFormat="1" ht="15" customHeight="1">
      <c r="A83" s="227"/>
      <c r="B83" s="228">
        <v>83</v>
      </c>
      <c r="C83" s="229" t="str">
        <f>VLOOKUP(B83,Startlist!B:F,2,FALSE)</f>
        <v>N3</v>
      </c>
      <c r="D83" s="233" t="str">
        <f>VLOOKUP(VLOOKUP(B83,Startlist!B:F,2,FALSE),'Class lookups'!A:B,2,FALSE)</f>
        <v>EMV4 2WD 2000 (N3, A7, R3, R3T) </v>
      </c>
      <c r="E83" s="234" t="str">
        <f>CONCATENATE(VLOOKUP(B83,Startlist!B:H,3,FALSE)," / ",VLOOKUP(B83,Startlist!B:H,4,FALSE))</f>
        <v>Dmitry Gorchakov / Juri Kulikov</v>
      </c>
      <c r="F83" s="231" t="str">
        <f>VLOOKUP(B83,Startlist!B:F,5,FALSE)</f>
        <v>RUS</v>
      </c>
      <c r="G83" s="230" t="str">
        <f>VLOOKUP(B83,Startlist!B:H,7,FALSE)</f>
        <v>Renault Clio</v>
      </c>
      <c r="H83" s="230" t="str">
        <f>VLOOKUP(B83,Startlist!B:H,6,FALSE)</f>
        <v>PSC MOTORSPORT</v>
      </c>
      <c r="I83" s="319" t="s">
        <v>2612</v>
      </c>
    </row>
    <row r="84" spans="1:9" s="207" customFormat="1" ht="15" customHeight="1">
      <c r="A84" s="227"/>
      <c r="B84" s="228">
        <v>88</v>
      </c>
      <c r="C84" s="229" t="str">
        <f>VLOOKUP(B84,Startlist!B:F,2,FALSE)</f>
        <v>E10</v>
      </c>
      <c r="D84" s="233" t="str">
        <f>VLOOKUP(VLOOKUP(B84,Startlist!B:F,2,FALSE),'Class lookups'!A:B,2,FALSE)</f>
        <v>EMV6 (E10) </v>
      </c>
      <c r="E84" s="234" t="str">
        <f>CONCATENATE(VLOOKUP(B84,Startlist!B:H,3,FALSE)," / ",VLOOKUP(B84,Startlist!B:H,4,FALSE))</f>
        <v>Alvar Kuusik / Riho Kens</v>
      </c>
      <c r="F84" s="231" t="str">
        <f>VLOOKUP(B84,Startlist!B:F,5,FALSE)</f>
        <v>EST</v>
      </c>
      <c r="G84" s="230" t="str">
        <f>VLOOKUP(B84,Startlist!B:H,7,FALSE)</f>
        <v>VW Golf</v>
      </c>
      <c r="H84" s="230" t="str">
        <f>VLOOKUP(B84,Startlist!B:H,6,FALSE)</f>
        <v>TIKKRI MOTORSPORT</v>
      </c>
      <c r="I84" s="319" t="s">
        <v>2612</v>
      </c>
    </row>
    <row r="85" spans="1:9" s="207" customFormat="1" ht="15" customHeight="1">
      <c r="A85" s="227"/>
      <c r="B85" s="228">
        <v>98</v>
      </c>
      <c r="C85" s="229" t="str">
        <f>VLOOKUP(B85,Startlist!B:F,2,FALSE)</f>
        <v>N3</v>
      </c>
      <c r="D85" s="233" t="str">
        <f>VLOOKUP(VLOOKUP(B85,Startlist!B:F,2,FALSE),'Class lookups'!A:B,2,FALSE)</f>
        <v>EMV4 2WD 2000 (N3, A7, R3, R3T) </v>
      </c>
      <c r="E85" s="234" t="str">
        <f>CONCATENATE(VLOOKUP(B85,Startlist!B:H,3,FALSE)," / ",VLOOKUP(B85,Startlist!B:H,4,FALSE))</f>
        <v>Karel Tölp / Priit Guljajev</v>
      </c>
      <c r="F85" s="231" t="str">
        <f>VLOOKUP(B85,Startlist!B:F,5,FALSE)</f>
        <v>EST</v>
      </c>
      <c r="G85" s="230" t="str">
        <f>VLOOKUP(B85,Startlist!B:H,7,FALSE)</f>
        <v>Honda Civic Type-R</v>
      </c>
      <c r="H85" s="230" t="str">
        <f>VLOOKUP(B85,Startlist!B:H,6,FALSE)</f>
        <v>ECOM MOTORSPORT</v>
      </c>
      <c r="I85" s="319" t="s">
        <v>2612</v>
      </c>
    </row>
    <row r="86" spans="1:9" s="207" customFormat="1" ht="15" customHeight="1">
      <c r="A86" s="227"/>
      <c r="B86" s="228">
        <v>100</v>
      </c>
      <c r="C86" s="229" t="str">
        <f>VLOOKUP(B86,Startlist!B:F,2,FALSE)</f>
        <v>A7</v>
      </c>
      <c r="D86" s="233" t="str">
        <f>VLOOKUP(VLOOKUP(B86,Startlist!B:F,2,FALSE),'Class lookups'!A:B,2,FALSE)</f>
        <v>EMV4 2WD 2000 (N3, A7, R3, R3T) </v>
      </c>
      <c r="E86" s="234" t="str">
        <f>CONCATENATE(VLOOKUP(B86,Startlist!B:H,3,FALSE)," / ",VLOOKUP(B86,Startlist!B:H,4,FALSE))</f>
        <v>Henry Asi / Karl-Artur Viitra</v>
      </c>
      <c r="F86" s="231" t="str">
        <f>VLOOKUP(B86,Startlist!B:F,5,FALSE)</f>
        <v>EST</v>
      </c>
      <c r="G86" s="230" t="str">
        <f>VLOOKUP(B86,Startlist!B:H,7,FALSE)</f>
        <v>Honda Civic Type-R</v>
      </c>
      <c r="H86" s="230" t="str">
        <f>VLOOKUP(B86,Startlist!B:H,6,FALSE)</f>
        <v>ECOM MOTORSPORT</v>
      </c>
      <c r="I86" s="319" t="s">
        <v>2612</v>
      </c>
    </row>
    <row r="87" spans="1:9" s="207" customFormat="1" ht="15" customHeight="1">
      <c r="A87" s="227"/>
      <c r="B87" s="228">
        <v>106</v>
      </c>
      <c r="C87" s="229" t="str">
        <f>VLOOKUP(B87,Startlist!B:F,2,FALSE)</f>
        <v>E10</v>
      </c>
      <c r="D87" s="233" t="str">
        <f>VLOOKUP(VLOOKUP(B87,Startlist!B:F,2,FALSE),'Class lookups'!A:B,2,FALSE)</f>
        <v>EMV6 (E10) </v>
      </c>
      <c r="E87" s="234" t="str">
        <f>CONCATENATE(VLOOKUP(B87,Startlist!B:H,3,FALSE)," / ",VLOOKUP(B87,Startlist!B:H,4,FALSE))</f>
        <v>Raido Laulik / Tōnis Viidas</v>
      </c>
      <c r="F87" s="231" t="str">
        <f>VLOOKUP(B87,Startlist!B:F,5,FALSE)</f>
        <v>EST</v>
      </c>
      <c r="G87" s="230" t="str">
        <f>VLOOKUP(B87,Startlist!B:H,7,FALSE)</f>
        <v>Nissan Sunny GTI</v>
      </c>
      <c r="H87" s="230" t="str">
        <f>VLOOKUP(B87,Startlist!B:H,6,FALSE)</f>
        <v>SAR-TECH MOTORSPORT</v>
      </c>
      <c r="I87" s="319" t="s">
        <v>2612</v>
      </c>
    </row>
    <row r="88" spans="1:9" s="207" customFormat="1" ht="15" customHeight="1">
      <c r="A88" s="227"/>
      <c r="B88" s="228">
        <v>107</v>
      </c>
      <c r="C88" s="229" t="str">
        <f>VLOOKUP(B88,Startlist!B:F,2,FALSE)</f>
        <v>E10</v>
      </c>
      <c r="D88" s="233" t="str">
        <f>VLOOKUP(VLOOKUP(B88,Startlist!B:F,2,FALSE),'Class lookups'!A:B,2,FALSE)</f>
        <v>EMV6 (E10) </v>
      </c>
      <c r="E88" s="234" t="str">
        <f>CONCATENATE(VLOOKUP(B88,Startlist!B:H,3,FALSE)," / ",VLOOKUP(B88,Startlist!B:H,4,FALSE))</f>
        <v>Margus Sarja / Taavi Audova</v>
      </c>
      <c r="F88" s="231" t="str">
        <f>VLOOKUP(B88,Startlist!B:F,5,FALSE)</f>
        <v>EST</v>
      </c>
      <c r="G88" s="230" t="str">
        <f>VLOOKUP(B88,Startlist!B:H,7,FALSE)</f>
        <v>Renault Clio</v>
      </c>
      <c r="H88" s="230" t="str">
        <f>VLOOKUP(B88,Startlist!B:H,6,FALSE)</f>
        <v>MS RACING</v>
      </c>
      <c r="I88" s="319" t="s">
        <v>2612</v>
      </c>
    </row>
    <row r="89" spans="1:9" s="207" customFormat="1" ht="15" customHeight="1">
      <c r="A89" s="227"/>
      <c r="B89" s="228">
        <v>113</v>
      </c>
      <c r="C89" s="229" t="str">
        <f>VLOOKUP(B89,Startlist!B:F,2,FALSE)</f>
        <v>E10</v>
      </c>
      <c r="D89" s="233" t="str">
        <f>VLOOKUP(VLOOKUP(B89,Startlist!B:F,2,FALSE),'Class lookups'!A:B,2,FALSE)</f>
        <v>EMV6 (E10) </v>
      </c>
      <c r="E89" s="234" t="str">
        <f>CONCATENATE(VLOOKUP(B89,Startlist!B:H,3,FALSE)," / ",VLOOKUP(B89,Startlist!B:H,4,FALSE))</f>
        <v>Mart Kask / Jörgen Pukk</v>
      </c>
      <c r="F89" s="231" t="str">
        <f>VLOOKUP(B89,Startlist!B:F,5,FALSE)</f>
        <v>EST</v>
      </c>
      <c r="G89" s="230" t="str">
        <f>VLOOKUP(B89,Startlist!B:H,7,FALSE)</f>
        <v>BMW 318is</v>
      </c>
      <c r="H89" s="230" t="str">
        <f>VLOOKUP(B89,Startlist!B:H,6,FALSE)</f>
        <v>LAITSE RALLYPARK</v>
      </c>
      <c r="I89" s="319" t="s">
        <v>2612</v>
      </c>
    </row>
    <row r="90" spans="1:9" s="207" customFormat="1" ht="15" customHeight="1">
      <c r="A90" s="227"/>
      <c r="B90" s="228">
        <v>119</v>
      </c>
      <c r="C90" s="229" t="str">
        <f>VLOOKUP(B90,Startlist!B:F,2,FALSE)</f>
        <v>E10</v>
      </c>
      <c r="D90" s="233" t="str">
        <f>VLOOKUP(VLOOKUP(B90,Startlist!B:F,2,FALSE),'Class lookups'!A:B,2,FALSE)</f>
        <v>EMV6 (E10) </v>
      </c>
      <c r="E90" s="234" t="str">
        <f>CONCATENATE(VLOOKUP(B90,Startlist!B:H,3,FALSE)," / ",VLOOKUP(B90,Startlist!B:H,4,FALSE))</f>
        <v>Raigo Reimal / Magnus Lepp</v>
      </c>
      <c r="F90" s="231" t="str">
        <f>VLOOKUP(B90,Startlist!B:F,5,FALSE)</f>
        <v>EST</v>
      </c>
      <c r="G90" s="230" t="str">
        <f>VLOOKUP(B90,Startlist!B:H,7,FALSE)</f>
        <v>VW Golf</v>
      </c>
      <c r="H90" s="230" t="str">
        <f>VLOOKUP(B90,Startlist!B:H,6,FALSE)</f>
        <v>SAR-TECH MOTORSPORT</v>
      </c>
      <c r="I90" s="319" t="s">
        <v>2612</v>
      </c>
    </row>
    <row r="91" spans="1:9" s="207" customFormat="1" ht="15" customHeight="1">
      <c r="A91" s="227"/>
      <c r="B91" s="228">
        <v>120</v>
      </c>
      <c r="C91" s="229" t="str">
        <f>VLOOKUP(B91,Startlist!B:F,2,FALSE)</f>
        <v>E11</v>
      </c>
      <c r="D91" s="233" t="str">
        <f>VLOOKUP(VLOOKUP(B91,Startlist!B:F,2,FALSE),'Class lookups'!A:B,2,FALSE)</f>
        <v>EMV7 (E11) </v>
      </c>
      <c r="E91" s="234" t="str">
        <f>CONCATENATE(VLOOKUP(B91,Startlist!B:H,3,FALSE)," / ",VLOOKUP(B91,Startlist!B:H,4,FALSE))</f>
        <v>Ülari Randmer / Linnar Simmo</v>
      </c>
      <c r="F91" s="231" t="str">
        <f>VLOOKUP(B91,Startlist!B:F,5,FALSE)</f>
        <v>EST</v>
      </c>
      <c r="G91" s="230" t="str">
        <f>VLOOKUP(B91,Startlist!B:H,7,FALSE)</f>
        <v>BMW E30</v>
      </c>
      <c r="H91" s="230" t="str">
        <f>VLOOKUP(B91,Startlist!B:H,6,FALSE)</f>
        <v>MS RACING</v>
      </c>
      <c r="I91" s="319" t="s">
        <v>2612</v>
      </c>
    </row>
    <row r="92" spans="1:9" s="207" customFormat="1" ht="15" customHeight="1">
      <c r="A92" s="227"/>
      <c r="B92" s="228">
        <v>125</v>
      </c>
      <c r="C92" s="229" t="str">
        <f>VLOOKUP(B92,Startlist!B:F,2,FALSE)</f>
        <v>E10</v>
      </c>
      <c r="D92" s="233" t="str">
        <f>VLOOKUP(VLOOKUP(B92,Startlist!B:F,2,FALSE),'Class lookups'!A:B,2,FALSE)</f>
        <v>EMV6 (E10) </v>
      </c>
      <c r="E92" s="234" t="str">
        <f>CONCATENATE(VLOOKUP(B92,Startlist!B:H,3,FALSE)," / ",VLOOKUP(B92,Startlist!B:H,4,FALSE))</f>
        <v>Maila Vaher / Karita Kivi</v>
      </c>
      <c r="F92" s="231" t="str">
        <f>VLOOKUP(B92,Startlist!B:F,5,FALSE)</f>
        <v>EST</v>
      </c>
      <c r="G92" s="230" t="str">
        <f>VLOOKUP(B92,Startlist!B:H,7,FALSE)</f>
        <v>Nissan Sunny GTI</v>
      </c>
      <c r="H92" s="230" t="str">
        <f>VLOOKUP(B92,Startlist!B:H,6,FALSE)</f>
        <v>SAR-TECH MOTORSPORT</v>
      </c>
      <c r="I92" s="319" t="s">
        <v>2612</v>
      </c>
    </row>
    <row r="93" spans="1:9" s="207" customFormat="1" ht="15" customHeight="1">
      <c r="A93" s="227"/>
      <c r="B93" s="228">
        <v>128</v>
      </c>
      <c r="C93" s="229" t="str">
        <f>VLOOKUP(B93,Startlist!B:F,2,FALSE)</f>
        <v>E10</v>
      </c>
      <c r="D93" s="233" t="str">
        <f>VLOOKUP(VLOOKUP(B93,Startlist!B:F,2,FALSE),'Class lookups'!A:B,2,FALSE)</f>
        <v>EMV6 (E10) </v>
      </c>
      <c r="E93" s="234" t="str">
        <f>CONCATENATE(VLOOKUP(B93,Startlist!B:H,3,FALSE)," / ",VLOOKUP(B93,Startlist!B:H,4,FALSE))</f>
        <v>Erkko East / Indrek Jōeäär</v>
      </c>
      <c r="F93" s="231" t="str">
        <f>VLOOKUP(B93,Startlist!B:F,5,FALSE)</f>
        <v>EST</v>
      </c>
      <c r="G93" s="230" t="str">
        <f>VLOOKUP(B93,Startlist!B:H,7,FALSE)</f>
        <v>Ford Escort RS2000</v>
      </c>
      <c r="H93" s="230" t="str">
        <f>VLOOKUP(B93,Startlist!B:H,6,FALSE)</f>
        <v>OT RACING</v>
      </c>
      <c r="I93" s="319" t="s">
        <v>2612</v>
      </c>
    </row>
    <row r="94" spans="1:9" s="207" customFormat="1" ht="15" customHeight="1">
      <c r="A94" s="227"/>
      <c r="B94" s="228">
        <v>130</v>
      </c>
      <c r="C94" s="229" t="str">
        <f>VLOOKUP(B94,Startlist!B:F,2,FALSE)</f>
        <v>E9</v>
      </c>
      <c r="D94" s="233" t="str">
        <f>VLOOKUP(VLOOKUP(B94,Startlist!B:F,2,FALSE),'Class lookups'!A:B,2,FALSE)</f>
        <v>EMV5 (E9) </v>
      </c>
      <c r="E94" s="234" t="str">
        <f>CONCATENATE(VLOOKUP(B94,Startlist!B:H,3,FALSE)," / ",VLOOKUP(B94,Startlist!B:H,4,FALSE))</f>
        <v>Janek Jelle / Vaido Tali</v>
      </c>
      <c r="F94" s="231" t="str">
        <f>VLOOKUP(B94,Startlist!B:F,5,FALSE)</f>
        <v>EST</v>
      </c>
      <c r="G94" s="230" t="str">
        <f>VLOOKUP(B94,Startlist!B:H,7,FALSE)</f>
        <v>LADA VFTS</v>
      </c>
      <c r="H94" s="230" t="str">
        <f>VLOOKUP(B94,Startlist!B:H,6,FALSE)</f>
        <v>MÄRJAMAA RALLY TEAM</v>
      </c>
      <c r="I94" s="319" t="s">
        <v>2612</v>
      </c>
    </row>
    <row r="95" spans="1:9" s="207" customFormat="1" ht="15" customHeight="1">
      <c r="A95" s="227"/>
      <c r="B95" s="228">
        <v>132</v>
      </c>
      <c r="C95" s="229" t="str">
        <f>VLOOKUP(B95,Startlist!B:F,2,FALSE)</f>
        <v>E9</v>
      </c>
      <c r="D95" s="233" t="str">
        <f>VLOOKUP(VLOOKUP(B95,Startlist!B:F,2,FALSE),'Class lookups'!A:B,2,FALSE)</f>
        <v>EMV5 (E9) </v>
      </c>
      <c r="E95" s="234" t="str">
        <f>CONCATENATE(VLOOKUP(B95,Startlist!B:H,3,FALSE)," / ",VLOOKUP(B95,Startlist!B:H,4,FALSE))</f>
        <v>Henri Franke / Alain Sivous</v>
      </c>
      <c r="F95" s="231" t="str">
        <f>VLOOKUP(B95,Startlist!B:F,5,FALSE)</f>
        <v>EST</v>
      </c>
      <c r="G95" s="230" t="str">
        <f>VLOOKUP(B95,Startlist!B:H,7,FALSE)</f>
        <v>Suzuki Baleno</v>
      </c>
      <c r="H95" s="230" t="str">
        <f>VLOOKUP(B95,Startlist!B:H,6,FALSE)</f>
        <v>ECOM MOTORSPORT</v>
      </c>
      <c r="I95" s="319" t="s">
        <v>2612</v>
      </c>
    </row>
    <row r="96" spans="1:9" s="207" customFormat="1" ht="15" customHeight="1">
      <c r="A96" s="227"/>
      <c r="B96" s="228">
        <v>134</v>
      </c>
      <c r="C96" s="229" t="str">
        <f>VLOOKUP(B96,Startlist!B:F,2,FALSE)</f>
        <v>E10</v>
      </c>
      <c r="D96" s="233" t="str">
        <f>VLOOKUP(VLOOKUP(B96,Startlist!B:F,2,FALSE),'Class lookups'!A:B,2,FALSE)</f>
        <v>EMV6 (E10) </v>
      </c>
      <c r="E96" s="234" t="str">
        <f>CONCATENATE(VLOOKUP(B96,Startlist!B:H,3,FALSE)," / ",VLOOKUP(B96,Startlist!B:H,4,FALSE))</f>
        <v>Peep Trave / Siim Sooäär</v>
      </c>
      <c r="F96" s="231" t="str">
        <f>VLOOKUP(B96,Startlist!B:F,5,FALSE)</f>
        <v>EST</v>
      </c>
      <c r="G96" s="230" t="str">
        <f>VLOOKUP(B96,Startlist!B:H,7,FALSE)</f>
        <v>Mitsubishi Colt</v>
      </c>
      <c r="H96" s="230" t="str">
        <f>VLOOKUP(B96,Startlist!B:H,6,FALSE)</f>
        <v>SAR-TECH MOTORSPORT</v>
      </c>
      <c r="I96" s="319" t="s">
        <v>2612</v>
      </c>
    </row>
    <row r="97" spans="1:9" s="207" customFormat="1" ht="15" customHeight="1">
      <c r="A97" s="227"/>
      <c r="B97" s="228">
        <v>135</v>
      </c>
      <c r="C97" s="229" t="str">
        <f>VLOOKUP(B97,Startlist!B:F,2,FALSE)</f>
        <v>E9</v>
      </c>
      <c r="D97" s="233" t="str">
        <f>VLOOKUP(VLOOKUP(B97,Startlist!B:F,2,FALSE),'Class lookups'!A:B,2,FALSE)</f>
        <v>EMV5 (E9) </v>
      </c>
      <c r="E97" s="234" t="str">
        <f>CONCATENATE(VLOOKUP(B97,Startlist!B:H,3,FALSE)," / ",VLOOKUP(B97,Startlist!B:H,4,FALSE))</f>
        <v>Raigo Vilbiks / Silver Siivelt</v>
      </c>
      <c r="F97" s="231" t="str">
        <f>VLOOKUP(B97,Startlist!B:F,5,FALSE)</f>
        <v>EST</v>
      </c>
      <c r="G97" s="230" t="str">
        <f>VLOOKUP(B97,Startlist!B:H,7,FALSE)</f>
        <v>LADA SAMARA</v>
      </c>
      <c r="H97" s="230" t="str">
        <f>VLOOKUP(B97,Startlist!B:H,6,FALSE)</f>
        <v>ECOM MOTORSPORT</v>
      </c>
      <c r="I97" s="319" t="s">
        <v>2612</v>
      </c>
    </row>
    <row r="98" spans="1:9" s="207" customFormat="1" ht="15" customHeight="1">
      <c r="A98" s="227"/>
      <c r="B98" s="228">
        <v>138</v>
      </c>
      <c r="C98" s="229" t="str">
        <f>VLOOKUP(B98,Startlist!B:F,2,FALSE)</f>
        <v>E10</v>
      </c>
      <c r="D98" s="233" t="str">
        <f>VLOOKUP(VLOOKUP(B98,Startlist!B:F,2,FALSE),'Class lookups'!A:B,2,FALSE)</f>
        <v>EMV6 (E10) </v>
      </c>
      <c r="E98" s="234" t="str">
        <f>CONCATENATE(VLOOKUP(B98,Startlist!B:H,3,FALSE)," / ",VLOOKUP(B98,Startlist!B:H,4,FALSE))</f>
        <v>Marten Madissoo / Vivo Pender</v>
      </c>
      <c r="F98" s="231" t="str">
        <f>VLOOKUP(B98,Startlist!B:F,5,FALSE)</f>
        <v>EST</v>
      </c>
      <c r="G98" s="230" t="str">
        <f>VLOOKUP(B98,Startlist!B:H,7,FALSE)</f>
        <v>Ford Focus</v>
      </c>
      <c r="H98" s="230" t="str">
        <f>VLOOKUP(B98,Startlist!B:H,6,FALSE)</f>
        <v>T.T. RACING TEAM</v>
      </c>
      <c r="I98" s="319" t="s">
        <v>2612</v>
      </c>
    </row>
    <row r="99" spans="1:9" s="207" customFormat="1" ht="15" customHeight="1">
      <c r="A99" s="227"/>
      <c r="B99" s="228">
        <v>139</v>
      </c>
      <c r="C99" s="229" t="str">
        <f>VLOOKUP(B99,Startlist!B:F,2,FALSE)</f>
        <v>E9</v>
      </c>
      <c r="D99" s="233" t="str">
        <f>VLOOKUP(VLOOKUP(B99,Startlist!B:F,2,FALSE),'Class lookups'!A:B,2,FALSE)</f>
        <v>EMV5 (E9) </v>
      </c>
      <c r="E99" s="234" t="str">
        <f>CONCATENATE(VLOOKUP(B99,Startlist!B:H,3,FALSE)," / ",VLOOKUP(B99,Startlist!B:H,4,FALSE))</f>
        <v>Villu Mättik / Arvo Maslenikov</v>
      </c>
      <c r="F99" s="231" t="str">
        <f>VLOOKUP(B99,Startlist!B:F,5,FALSE)</f>
        <v>EST</v>
      </c>
      <c r="G99" s="230" t="str">
        <f>VLOOKUP(B99,Startlist!B:H,7,FALSE)</f>
        <v>LADA 2105</v>
      </c>
      <c r="H99" s="230" t="str">
        <f>VLOOKUP(B99,Startlist!B:H,6,FALSE)</f>
        <v>SK VILLU</v>
      </c>
      <c r="I99" s="319" t="s">
        <v>2612</v>
      </c>
    </row>
    <row r="100" spans="1:9" s="207" customFormat="1" ht="15" customHeight="1">
      <c r="A100" s="227"/>
      <c r="B100" s="228">
        <v>141</v>
      </c>
      <c r="C100" s="229" t="str">
        <f>VLOOKUP(B100,Startlist!B:F,2,FALSE)</f>
        <v>E10</v>
      </c>
      <c r="D100" s="233" t="str">
        <f>VLOOKUP(VLOOKUP(B100,Startlist!B:F,2,FALSE),'Class lookups'!A:B,2,FALSE)</f>
        <v>EMV6 (E10) </v>
      </c>
      <c r="E100" s="234" t="str">
        <f>CONCATENATE(VLOOKUP(B100,Startlist!B:H,3,FALSE)," / ",VLOOKUP(B100,Startlist!B:H,4,FALSE))</f>
        <v>Tiit Pōlluäär / Fredi Kostikov</v>
      </c>
      <c r="F100" s="231" t="str">
        <f>VLOOKUP(B100,Startlist!B:F,5,FALSE)</f>
        <v>EST</v>
      </c>
      <c r="G100" s="230" t="str">
        <f>VLOOKUP(B100,Startlist!B:H,7,FALSE)</f>
        <v>VW Golf</v>
      </c>
      <c r="H100" s="230" t="str">
        <f>VLOOKUP(B100,Startlist!B:H,6,FALSE)</f>
        <v>SAR-TECH MOTORSPORT</v>
      </c>
      <c r="I100" s="319" t="s">
        <v>2612</v>
      </c>
    </row>
    <row r="101" spans="1:9" s="207" customFormat="1" ht="15" customHeight="1">
      <c r="A101" s="227"/>
      <c r="B101" s="228">
        <v>142</v>
      </c>
      <c r="C101" s="229" t="str">
        <f>VLOOKUP(B101,Startlist!B:F,2,FALSE)</f>
        <v>E9</v>
      </c>
      <c r="D101" s="233" t="str">
        <f>VLOOKUP(VLOOKUP(B101,Startlist!B:F,2,FALSE),'Class lookups'!A:B,2,FALSE)</f>
        <v>EMV5 (E9) </v>
      </c>
      <c r="E101" s="234" t="str">
        <f>CONCATENATE(VLOOKUP(B101,Startlist!B:H,3,FALSE)," / ",VLOOKUP(B101,Startlist!B:H,4,FALSE))</f>
        <v>Alari Sillaste / Arvo Liimann</v>
      </c>
      <c r="F101" s="231" t="str">
        <f>VLOOKUP(B101,Startlist!B:F,5,FALSE)</f>
        <v>EST</v>
      </c>
      <c r="G101" s="230" t="str">
        <f>VLOOKUP(B101,Startlist!B:H,7,FALSE)</f>
        <v>AZLK 2140</v>
      </c>
      <c r="H101" s="230" t="str">
        <f>VLOOKUP(B101,Startlist!B:H,6,FALSE)</f>
        <v>GAZ RALLIKLUBI</v>
      </c>
      <c r="I101" s="319" t="s">
        <v>2612</v>
      </c>
    </row>
    <row r="102" spans="1:9" s="207" customFormat="1" ht="15" customHeight="1">
      <c r="A102" s="227"/>
      <c r="B102" s="228">
        <v>143</v>
      </c>
      <c r="C102" s="229" t="str">
        <f>VLOOKUP(B102,Startlist!B:F,2,FALSE)</f>
        <v>E11</v>
      </c>
      <c r="D102" s="233" t="str">
        <f>VLOOKUP(VLOOKUP(B102,Startlist!B:F,2,FALSE),'Class lookups'!A:B,2,FALSE)</f>
        <v>EMV7 (E11) </v>
      </c>
      <c r="E102" s="234" t="str">
        <f>CONCATENATE(VLOOKUP(B102,Startlist!B:H,3,FALSE)," / ",VLOOKUP(B102,Startlist!B:H,4,FALSE))</f>
        <v>Ander Elevant / Priit Piir</v>
      </c>
      <c r="F102" s="231" t="str">
        <f>VLOOKUP(B102,Startlist!B:F,5,FALSE)</f>
        <v>EST</v>
      </c>
      <c r="G102" s="230" t="str">
        <f>VLOOKUP(B102,Startlist!B:H,7,FALSE)</f>
        <v>BMW 325i</v>
      </c>
      <c r="H102" s="230" t="str">
        <f>VLOOKUP(B102,Startlist!B:H,6,FALSE)</f>
        <v>SK VILLU</v>
      </c>
      <c r="I102" s="319" t="s">
        <v>2612</v>
      </c>
    </row>
    <row r="103" spans="1:9" s="207" customFormat="1" ht="15" customHeight="1">
      <c r="A103" s="227"/>
      <c r="B103" s="228">
        <v>147</v>
      </c>
      <c r="C103" s="229" t="str">
        <f>VLOOKUP(B103,Startlist!B:F,2,FALSE)</f>
        <v>E13</v>
      </c>
      <c r="D103" s="233" t="str">
        <f>VLOOKUP(VLOOKUP(B103,Startlist!B:F,2,FALSE),'Class lookups'!A:B,2,FALSE)</f>
        <v>EMV9 (E13) </v>
      </c>
      <c r="E103" s="234" t="str">
        <f>CONCATENATE(VLOOKUP(B103,Startlist!B:H,3,FALSE)," / ",VLOOKUP(B103,Startlist!B:H,4,FALSE))</f>
        <v>Rainer Tuberik / Tauri Taevas</v>
      </c>
      <c r="F103" s="231" t="str">
        <f>VLOOKUP(B103,Startlist!B:F,5,FALSE)</f>
        <v>EST</v>
      </c>
      <c r="G103" s="230" t="str">
        <f>VLOOKUP(B103,Startlist!B:H,7,FALSE)</f>
        <v>GAZ 51</v>
      </c>
      <c r="H103" s="230" t="str">
        <f>VLOOKUP(B103,Startlist!B:H,6,FALSE)</f>
        <v>GAZ RALLIKLUBI</v>
      </c>
      <c r="I103" s="319" t="s">
        <v>2612</v>
      </c>
    </row>
    <row r="104" spans="1:9" s="207" customFormat="1" ht="15" customHeight="1">
      <c r="A104" s="227"/>
      <c r="B104" s="228">
        <v>154</v>
      </c>
      <c r="C104" s="229" t="str">
        <f>VLOOKUP(B104,Startlist!B:F,2,FALSE)</f>
        <v>E13</v>
      </c>
      <c r="D104" s="233" t="str">
        <f>VLOOKUP(VLOOKUP(B104,Startlist!B:F,2,FALSE),'Class lookups'!A:B,2,FALSE)</f>
        <v>EMV9 (E13) </v>
      </c>
      <c r="E104" s="234" t="str">
        <f>CONCATENATE(VLOOKUP(B104,Startlist!B:H,3,FALSE)," / ",VLOOKUP(B104,Startlist!B:H,4,FALSE))</f>
        <v>Meelis Hirsnik / Kaido Oru</v>
      </c>
      <c r="F104" s="231" t="str">
        <f>VLOOKUP(B104,Startlist!B:F,5,FALSE)</f>
        <v>EST</v>
      </c>
      <c r="G104" s="230" t="str">
        <f>VLOOKUP(B104,Startlist!B:H,7,FALSE)</f>
        <v>GAZ 51</v>
      </c>
      <c r="H104" s="230" t="str">
        <f>VLOOKUP(B104,Startlist!B:H,6,FALSE)</f>
        <v>G.M.RACING SK</v>
      </c>
      <c r="I104" s="319" t="s">
        <v>2612</v>
      </c>
    </row>
  </sheetData>
  <autoFilter ref="A7:I104"/>
  <mergeCells count="3">
    <mergeCell ref="B2:H2"/>
    <mergeCell ref="B3:H3"/>
    <mergeCell ref="B4:H4"/>
  </mergeCells>
  <printOptions horizontalCentered="1"/>
  <pageMargins left="0" right="0" top="0" bottom="0" header="0.5118110236220472" footer="0"/>
  <pageSetup fitToHeight="2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I72"/>
  <sheetViews>
    <sheetView workbookViewId="0" topLeftCell="A1">
      <selection activeCell="A7" sqref="A7"/>
    </sheetView>
  </sheetViews>
  <sheetFormatPr defaultColWidth="9.140625" defaultRowHeight="12.75"/>
  <cols>
    <col min="1" max="1" width="4.28125" style="32" customWidth="1"/>
    <col min="2" max="2" width="5.57421875" style="0" customWidth="1"/>
    <col min="3" max="3" width="5.8515625" style="0" customWidth="1"/>
    <col min="4" max="4" width="27.421875" style="0" customWidth="1"/>
    <col min="5" max="5" width="30.57421875" style="0" bestFit="1" customWidth="1"/>
    <col min="6" max="6" width="10.00390625" style="0" customWidth="1"/>
    <col min="7" max="7" width="21.7109375" style="0" customWidth="1"/>
    <col min="8" max="8" width="22.28125" style="0" customWidth="1"/>
    <col min="9" max="9" width="9.140625" style="110" customWidth="1"/>
  </cols>
  <sheetData>
    <row r="1" spans="6:9" ht="15.75">
      <c r="F1" s="1" t="str">
        <f>Startlist!$F1</f>
        <v> </v>
      </c>
      <c r="I1" s="114"/>
    </row>
    <row r="2" spans="2:9" ht="15" customHeight="1">
      <c r="B2" s="314" t="str">
        <f>Startlist!$F4</f>
        <v>SILVESTON 47. Saaremaa Ralli 2014</v>
      </c>
      <c r="C2" s="314"/>
      <c r="D2" s="314"/>
      <c r="E2" s="314"/>
      <c r="F2" s="314"/>
      <c r="G2" s="314"/>
      <c r="H2" s="314"/>
      <c r="I2" s="115"/>
    </row>
    <row r="3" spans="2:9" ht="15">
      <c r="B3" s="315" t="str">
        <f>Startlist!$F5</f>
        <v>10-11 October 2014</v>
      </c>
      <c r="C3" s="315"/>
      <c r="D3" s="315"/>
      <c r="E3" s="315"/>
      <c r="F3" s="315"/>
      <c r="G3" s="315"/>
      <c r="H3" s="315"/>
      <c r="I3" s="115"/>
    </row>
    <row r="4" spans="2:9" ht="15">
      <c r="B4" s="315" t="str">
        <f>Startlist!$F6</f>
        <v>Saaremaa</v>
      </c>
      <c r="C4" s="315"/>
      <c r="D4" s="315"/>
      <c r="E4" s="315"/>
      <c r="F4" s="315"/>
      <c r="G4" s="315"/>
      <c r="H4" s="315"/>
      <c r="I4" s="115"/>
    </row>
    <row r="5" spans="3:9" ht="15" customHeight="1">
      <c r="C5" s="3"/>
      <c r="D5" s="3"/>
      <c r="I5" s="115"/>
    </row>
    <row r="6" spans="2:9" s="207" customFormat="1" ht="15.75" customHeight="1">
      <c r="B6" s="217" t="s">
        <v>3036</v>
      </c>
      <c r="C6" s="210"/>
      <c r="D6" s="210"/>
      <c r="I6" s="211"/>
    </row>
    <row r="7" spans="2:9" s="207" customFormat="1" ht="12.75">
      <c r="B7" s="240" t="s">
        <v>2971</v>
      </c>
      <c r="C7" s="241" t="s">
        <v>2953</v>
      </c>
      <c r="D7" s="241" t="s">
        <v>3025</v>
      </c>
      <c r="E7" s="241" t="s">
        <v>2954</v>
      </c>
      <c r="F7" s="241"/>
      <c r="G7" s="242" t="s">
        <v>2968</v>
      </c>
      <c r="H7" s="245" t="s">
        <v>2967</v>
      </c>
      <c r="I7" s="246" t="s">
        <v>2961</v>
      </c>
    </row>
    <row r="8" spans="1:9" s="207" customFormat="1" ht="15" customHeight="1">
      <c r="A8" s="227">
        <v>1</v>
      </c>
      <c r="B8" s="228">
        <v>3</v>
      </c>
      <c r="C8" s="229" t="str">
        <f>VLOOKUP(B8,Startlist!B:F,2,FALSE)</f>
        <v>N4</v>
      </c>
      <c r="D8" s="233" t="str">
        <f>VLOOKUP(VLOOKUP(B8,Startlist!B:F,2,FALSE),'Class lookups'!A:B,2,FALSE)</f>
        <v>EMV2 (N4) </v>
      </c>
      <c r="E8" s="234" t="str">
        <f>CONCATENATE(VLOOKUP(B8,Startlist!B:H,3,FALSE)," / ",VLOOKUP(B8,Startlist!B:H,4,FALSE))</f>
        <v>Siim Plangi / Marek Sarapuu</v>
      </c>
      <c r="F8" s="231" t="str">
        <f>VLOOKUP(B8,Startlist!B:F,5,FALSE)</f>
        <v>EST</v>
      </c>
      <c r="G8" s="230" t="str">
        <f>VLOOKUP(B8,Startlist!B:H,7,FALSE)</f>
        <v>Mitsubishi Lancer Evo 10</v>
      </c>
      <c r="H8" s="230" t="str">
        <f>VLOOKUP(B8,Startlist!B:H,6,FALSE)</f>
        <v>ASRT RALLY TEAM</v>
      </c>
      <c r="I8" s="232" t="str">
        <f>VLOOKUP(B8,Results!B:O,12,FALSE)</f>
        <v> 4.28,5</v>
      </c>
    </row>
    <row r="9" spans="1:9" s="207" customFormat="1" ht="15" customHeight="1">
      <c r="A9" s="227">
        <f>A8+1</f>
        <v>2</v>
      </c>
      <c r="B9" s="228">
        <v>7</v>
      </c>
      <c r="C9" s="229" t="str">
        <f>VLOOKUP(B9,Startlist!B:F,2,FALSE)</f>
        <v>N4</v>
      </c>
      <c r="D9" s="233" t="str">
        <f>VLOOKUP(VLOOKUP(B9,Startlist!B:F,2,FALSE),'Class lookups'!A:B,2,FALSE)</f>
        <v>EMV2 (N4) </v>
      </c>
      <c r="E9" s="234" t="str">
        <f>CONCATENATE(VLOOKUP(B9,Startlist!B:H,3,FALSE)," / ",VLOOKUP(B9,Startlist!B:H,4,FALSE))</f>
        <v>Markus Abram / Rein Jōessar</v>
      </c>
      <c r="F9" s="231" t="str">
        <f>VLOOKUP(B9,Startlist!B:F,5,FALSE)</f>
        <v>EST</v>
      </c>
      <c r="G9" s="230" t="str">
        <f>VLOOKUP(B9,Startlist!B:H,7,FALSE)</f>
        <v>Mitsubishi Lancer Evo 10</v>
      </c>
      <c r="H9" s="230" t="str">
        <f>VLOOKUP(B9,Startlist!B:H,6,FALSE)</f>
        <v>PROREHV RALLY TEAM</v>
      </c>
      <c r="I9" s="232" t="str">
        <f>VLOOKUP(B9,Results!B:O,12,FALSE)</f>
        <v> 4.29,8</v>
      </c>
    </row>
    <row r="10" spans="1:9" s="207" customFormat="1" ht="15" customHeight="1">
      <c r="A10" s="227">
        <f aca="true" t="shared" si="0" ref="A10:A72">A9+1</f>
        <v>3</v>
      </c>
      <c r="B10" s="228">
        <v>6</v>
      </c>
      <c r="C10" s="229" t="str">
        <f>VLOOKUP(B10,Startlist!B:F,2,FALSE)</f>
        <v>N4</v>
      </c>
      <c r="D10" s="233" t="str">
        <f>VLOOKUP(VLOOKUP(B10,Startlist!B:F,2,FALSE),'Class lookups'!A:B,2,FALSE)</f>
        <v>EMV2 (N4) </v>
      </c>
      <c r="E10" s="234" t="str">
        <f>CONCATENATE(VLOOKUP(B10,Startlist!B:H,3,FALSE)," / ",VLOOKUP(B10,Startlist!B:H,4,FALSE))</f>
        <v>Roland Murakas / Kalle Adler</v>
      </c>
      <c r="F10" s="231" t="str">
        <f>VLOOKUP(B10,Startlist!B:F,5,FALSE)</f>
        <v>EST</v>
      </c>
      <c r="G10" s="230" t="str">
        <f>VLOOKUP(B10,Startlist!B:H,7,FALSE)</f>
        <v>Mitsubishi Lancer Evo 10</v>
      </c>
      <c r="H10" s="230" t="str">
        <f>VLOOKUP(B10,Startlist!B:H,6,FALSE)</f>
        <v>PROREHV RALLY TEAM</v>
      </c>
      <c r="I10" s="232" t="str">
        <f>VLOOKUP(B10,Results!B:O,12,FALSE)</f>
        <v> 4.31,5</v>
      </c>
    </row>
    <row r="11" spans="1:9" s="207" customFormat="1" ht="15" customHeight="1">
      <c r="A11" s="227">
        <f t="shared" si="0"/>
        <v>4</v>
      </c>
      <c r="B11" s="228">
        <v>1</v>
      </c>
      <c r="C11" s="229" t="str">
        <f>VLOOKUP(B11,Startlist!B:F,2,FALSE)</f>
        <v>R4</v>
      </c>
      <c r="D11" s="233" t="str">
        <f>VLOOKUP(VLOOKUP(B11,Startlist!B:F,2,FALSE),'Class lookups'!A:B,2,FALSE)</f>
        <v>EMV1 4WD (A8, S2000, RRC, R4, R5, exp.WRC) </v>
      </c>
      <c r="E11" s="234" t="str">
        <f>CONCATENATE(VLOOKUP(B11,Startlist!B:H,3,FALSE)," / ",VLOOKUP(B11,Startlist!B:H,4,FALSE))</f>
        <v>Timmu Kōrge / Erki Pints</v>
      </c>
      <c r="F11" s="231" t="str">
        <f>VLOOKUP(B11,Startlist!B:F,5,FALSE)</f>
        <v>EST</v>
      </c>
      <c r="G11" s="230" t="str">
        <f>VLOOKUP(B11,Startlist!B:H,7,FALSE)</f>
        <v>Ford Fiesta R5</v>
      </c>
      <c r="H11" s="230" t="str">
        <f>VLOOKUP(B11,Startlist!B:H,6,FALSE)</f>
        <v>MM-MOTORSPORT</v>
      </c>
      <c r="I11" s="232" t="str">
        <f>VLOOKUP(B11,Results!B:O,12,FALSE)</f>
        <v> 4.31,8</v>
      </c>
    </row>
    <row r="12" spans="1:9" s="207" customFormat="1" ht="15" customHeight="1">
      <c r="A12" s="227">
        <f t="shared" si="0"/>
        <v>5</v>
      </c>
      <c r="B12" s="228">
        <v>5</v>
      </c>
      <c r="C12" s="229" t="str">
        <f>VLOOKUP(B12,Startlist!B:F,2,FALSE)</f>
        <v>R4</v>
      </c>
      <c r="D12" s="233" t="str">
        <f>VLOOKUP(VLOOKUP(B12,Startlist!B:F,2,FALSE),'Class lookups'!A:B,2,FALSE)</f>
        <v>EMV1 4WD (A8, S2000, RRC, R4, R5, exp.WRC) </v>
      </c>
      <c r="E12" s="234" t="str">
        <f>CONCATENATE(VLOOKUP(B12,Startlist!B:H,3,FALSE)," / ",VLOOKUP(B12,Startlist!B:H,4,FALSE))</f>
        <v>Raul Jeets / Kristo Kraag</v>
      </c>
      <c r="F12" s="231" t="str">
        <f>VLOOKUP(B12,Startlist!B:F,5,FALSE)</f>
        <v>EST</v>
      </c>
      <c r="G12" s="230" t="str">
        <f>VLOOKUP(B12,Startlist!B:H,7,FALSE)</f>
        <v>Ford Fiesta R5</v>
      </c>
      <c r="H12" s="230" t="str">
        <f>VLOOKUP(B12,Startlist!B:H,6,FALSE)</f>
        <v>MM-MOTORSPORT</v>
      </c>
      <c r="I12" s="232" t="str">
        <f>VLOOKUP(B12,Results!B:O,12,FALSE)</f>
        <v> 4.34,3</v>
      </c>
    </row>
    <row r="13" spans="1:9" s="207" customFormat="1" ht="15" customHeight="1">
      <c r="A13" s="227">
        <f t="shared" si="0"/>
        <v>6</v>
      </c>
      <c r="B13" s="228">
        <v>2</v>
      </c>
      <c r="C13" s="229" t="str">
        <f>VLOOKUP(B13,Startlist!B:F,2,FALSE)</f>
        <v>N4</v>
      </c>
      <c r="D13" s="233" t="str">
        <f>VLOOKUP(VLOOKUP(B13,Startlist!B:F,2,FALSE),'Class lookups'!A:B,2,FALSE)</f>
        <v>EMV2 (N4) </v>
      </c>
      <c r="E13" s="234" t="str">
        <f>CONCATENATE(VLOOKUP(B13,Startlist!B:H,3,FALSE)," / ",VLOOKUP(B13,Startlist!B:H,4,FALSE))</f>
        <v>Alexey Lukyanuk / Alexey Arnautov</v>
      </c>
      <c r="F13" s="231" t="str">
        <f>VLOOKUP(B13,Startlist!B:F,5,FALSE)</f>
        <v>RUS</v>
      </c>
      <c r="G13" s="230" t="str">
        <f>VLOOKUP(B13,Startlist!B:H,7,FALSE)</f>
        <v>Mitsubishi Lancer Evo 10</v>
      </c>
      <c r="H13" s="230" t="str">
        <f>VLOOKUP(B13,Startlist!B:H,6,FALSE)</f>
        <v>EAMV-RPM</v>
      </c>
      <c r="I13" s="232" t="str">
        <f>VLOOKUP(B13,Results!B:O,12,FALSE)</f>
        <v> 4.39,4</v>
      </c>
    </row>
    <row r="14" spans="1:9" s="207" customFormat="1" ht="15" customHeight="1">
      <c r="A14" s="227">
        <f t="shared" si="0"/>
        <v>7</v>
      </c>
      <c r="B14" s="228">
        <v>10</v>
      </c>
      <c r="C14" s="229" t="str">
        <f>VLOOKUP(B14,Startlist!B:F,2,FALSE)</f>
        <v>R4</v>
      </c>
      <c r="D14" s="233" t="str">
        <f>VLOOKUP(VLOOKUP(B14,Startlist!B:F,2,FALSE),'Class lookups'!A:B,2,FALSE)</f>
        <v>EMV1 4WD (A8, S2000, RRC, R4, R5, exp.WRC) </v>
      </c>
      <c r="E14" s="234" t="str">
        <f>CONCATENATE(VLOOKUP(B14,Startlist!B:H,3,FALSE)," / ",VLOOKUP(B14,Startlist!B:H,4,FALSE))</f>
        <v>Radik Shaymiev / Maxim Tsvetkov</v>
      </c>
      <c r="F14" s="231" t="str">
        <f>VLOOKUP(B14,Startlist!B:F,5,FALSE)</f>
        <v>RUS</v>
      </c>
      <c r="G14" s="230" t="str">
        <f>VLOOKUP(B14,Startlist!B:H,7,FALSE)</f>
        <v>Peugeot 207 Sport</v>
      </c>
      <c r="H14" s="230" t="str">
        <f>VLOOKUP(B14,Startlist!B:H,6,FALSE)</f>
        <v>TAIF RALLY TEAM</v>
      </c>
      <c r="I14" s="232" t="str">
        <f>VLOOKUP(B14,Results!B:O,12,FALSE)</f>
        <v> 4.39,5</v>
      </c>
    </row>
    <row r="15" spans="1:9" s="207" customFormat="1" ht="15" customHeight="1">
      <c r="A15" s="227">
        <f t="shared" si="0"/>
        <v>8</v>
      </c>
      <c r="B15" s="228">
        <v>14</v>
      </c>
      <c r="C15" s="229" t="str">
        <f>VLOOKUP(B15,Startlist!B:F,2,FALSE)</f>
        <v>N4</v>
      </c>
      <c r="D15" s="233" t="str">
        <f>VLOOKUP(VLOOKUP(B15,Startlist!B:F,2,FALSE),'Class lookups'!A:B,2,FALSE)</f>
        <v>EMV2 (N4) </v>
      </c>
      <c r="E15" s="234" t="str">
        <f>CONCATENATE(VLOOKUP(B15,Startlist!B:H,3,FALSE)," / ",VLOOKUP(B15,Startlist!B:H,4,FALSE))</f>
        <v>Igor Bulantsev / Marina Danilova</v>
      </c>
      <c r="F15" s="231" t="str">
        <f>VLOOKUP(B15,Startlist!B:F,5,FALSE)</f>
        <v>RUS</v>
      </c>
      <c r="G15" s="230" t="str">
        <f>VLOOKUP(B15,Startlist!B:H,7,FALSE)</f>
        <v>Mitsubishi Lancer Evo 10</v>
      </c>
      <c r="H15" s="230" t="str">
        <f>VLOOKUP(B15,Startlist!B:H,6,FALSE)</f>
        <v>ASRT RALLY TEAM</v>
      </c>
      <c r="I15" s="232" t="str">
        <f>VLOOKUP(B15,Results!B:O,12,FALSE)</f>
        <v> 4.41,0</v>
      </c>
    </row>
    <row r="16" spans="1:9" s="207" customFormat="1" ht="15" customHeight="1">
      <c r="A16" s="227">
        <f t="shared" si="0"/>
        <v>9</v>
      </c>
      <c r="B16" s="228">
        <v>27</v>
      </c>
      <c r="C16" s="229" t="str">
        <f>VLOOKUP(B16,Startlist!B:F,2,FALSE)</f>
        <v>E12</v>
      </c>
      <c r="D16" s="233" t="str">
        <f>VLOOKUP(VLOOKUP(B16,Startlist!B:F,2,FALSE),'Class lookups'!A:B,2,FALSE)</f>
        <v>EMV8 (E12) </v>
      </c>
      <c r="E16" s="234" t="str">
        <f>CONCATENATE(VLOOKUP(B16,Startlist!B:H,3,FALSE)," / ",VLOOKUP(B16,Startlist!B:H,4,FALSE))</f>
        <v>Meelis Orgla / Jaan Halliste</v>
      </c>
      <c r="F16" s="231" t="str">
        <f>VLOOKUP(B16,Startlist!B:F,5,FALSE)</f>
        <v>EST</v>
      </c>
      <c r="G16" s="230" t="str">
        <f>VLOOKUP(B16,Startlist!B:H,7,FALSE)</f>
        <v>Mitsubishi Lancer Evo 7</v>
      </c>
      <c r="H16" s="230" t="str">
        <f>VLOOKUP(B16,Startlist!B:H,6,FALSE)</f>
        <v>KAUR MOTORSPORT</v>
      </c>
      <c r="I16" s="232" t="str">
        <f>VLOOKUP(B16,Results!B:O,12,FALSE)</f>
        <v> 4.41,6</v>
      </c>
    </row>
    <row r="17" spans="1:9" s="207" customFormat="1" ht="15" customHeight="1">
      <c r="A17" s="227">
        <f t="shared" si="0"/>
        <v>10</v>
      </c>
      <c r="B17" s="228">
        <v>24</v>
      </c>
      <c r="C17" s="229" t="str">
        <f>VLOOKUP(B17,Startlist!B:F,2,FALSE)</f>
        <v>E11</v>
      </c>
      <c r="D17" s="233" t="str">
        <f>VLOOKUP(VLOOKUP(B17,Startlist!B:F,2,FALSE),'Class lookups'!A:B,2,FALSE)</f>
        <v>EMV7 (E11) </v>
      </c>
      <c r="E17" s="234" t="str">
        <f>CONCATENATE(VLOOKUP(B17,Startlist!B:H,3,FALSE)," / ",VLOOKUP(B17,Startlist!B:H,4,FALSE))</f>
        <v>Einar Laipaik / Siimo Suvemaa</v>
      </c>
      <c r="F17" s="231" t="str">
        <f>VLOOKUP(B17,Startlist!B:F,5,FALSE)</f>
        <v>EST</v>
      </c>
      <c r="G17" s="230" t="str">
        <f>VLOOKUP(B17,Startlist!B:H,7,FALSE)</f>
        <v>BMW M3</v>
      </c>
      <c r="H17" s="230" t="str">
        <f>VLOOKUP(B17,Startlist!B:H,6,FALSE)</f>
        <v>LAITSE RALLYPARK</v>
      </c>
      <c r="I17" s="232" t="str">
        <f>VLOOKUP(B17,Results!B:O,12,FALSE)</f>
        <v> 4.42,6</v>
      </c>
    </row>
    <row r="18" spans="1:9" s="207" customFormat="1" ht="15" customHeight="1">
      <c r="A18" s="227">
        <f t="shared" si="0"/>
        <v>11</v>
      </c>
      <c r="B18" s="228">
        <v>12</v>
      </c>
      <c r="C18" s="229" t="str">
        <f>VLOOKUP(B18,Startlist!B:F,2,FALSE)</f>
        <v>E12</v>
      </c>
      <c r="D18" s="233" t="str">
        <f>VLOOKUP(VLOOKUP(B18,Startlist!B:F,2,FALSE),'Class lookups'!A:B,2,FALSE)</f>
        <v>EMV8 (E12) </v>
      </c>
      <c r="E18" s="234" t="str">
        <f>CONCATENATE(VLOOKUP(B18,Startlist!B:H,3,FALSE)," / ",VLOOKUP(B18,Startlist!B:H,4,FALSE))</f>
        <v>Hendrik Kers / Viljo Vider</v>
      </c>
      <c r="F18" s="231" t="str">
        <f>VLOOKUP(B18,Startlist!B:F,5,FALSE)</f>
        <v>EST</v>
      </c>
      <c r="G18" s="230" t="str">
        <f>VLOOKUP(B18,Startlist!B:H,7,FALSE)</f>
        <v>Mitsubishi Lancer Evo 5</v>
      </c>
      <c r="H18" s="230" t="str">
        <f>VLOOKUP(B18,Startlist!B:H,6,FALSE)</f>
        <v>PSC MOTORSPORT</v>
      </c>
      <c r="I18" s="232" t="str">
        <f>VLOOKUP(B18,Results!B:O,12,FALSE)</f>
        <v> 4.43,6</v>
      </c>
    </row>
    <row r="19" spans="1:9" s="207" customFormat="1" ht="15" customHeight="1">
      <c r="A19" s="227">
        <f t="shared" si="0"/>
        <v>12</v>
      </c>
      <c r="B19" s="228">
        <v>26</v>
      </c>
      <c r="C19" s="229" t="str">
        <f>VLOOKUP(B19,Startlist!B:F,2,FALSE)</f>
        <v>E11</v>
      </c>
      <c r="D19" s="233" t="str">
        <f>VLOOKUP(VLOOKUP(B19,Startlist!B:F,2,FALSE),'Class lookups'!A:B,2,FALSE)</f>
        <v>EMV7 (E11) </v>
      </c>
      <c r="E19" s="234" t="str">
        <f>CONCATENATE(VLOOKUP(B19,Startlist!B:H,3,FALSE)," / ",VLOOKUP(B19,Startlist!B:H,4,FALSE))</f>
        <v>Dmitry Nikonchuk / Alexander Potesov</v>
      </c>
      <c r="F19" s="231" t="str">
        <f>VLOOKUP(B19,Startlist!B:F,5,FALSE)</f>
        <v>RUS</v>
      </c>
      <c r="G19" s="230" t="str">
        <f>VLOOKUP(B19,Startlist!B:H,7,FALSE)</f>
        <v>BMW M3</v>
      </c>
      <c r="H19" s="230" t="str">
        <f>VLOOKUP(B19,Startlist!B:H,6,FALSE)</f>
        <v>RALLYSTORE.RU</v>
      </c>
      <c r="I19" s="232" t="str">
        <f>VLOOKUP(B19,Results!B:O,12,FALSE)</f>
        <v> 4.44,4</v>
      </c>
    </row>
    <row r="20" spans="1:9" s="207" customFormat="1" ht="15" customHeight="1">
      <c r="A20" s="227">
        <f t="shared" si="0"/>
        <v>13</v>
      </c>
      <c r="B20" s="228">
        <v>54</v>
      </c>
      <c r="C20" s="229" t="str">
        <f>VLOOKUP(B20,Startlist!B:F,2,FALSE)</f>
        <v>A7</v>
      </c>
      <c r="D20" s="233" t="str">
        <f>VLOOKUP(VLOOKUP(B20,Startlist!B:F,2,FALSE),'Class lookups'!A:B,2,FALSE)</f>
        <v>EMV4 2WD 2000 (N3, A7, R3, R3T) </v>
      </c>
      <c r="E20" s="234" t="str">
        <f>CONCATENATE(VLOOKUP(B20,Startlist!B:H,3,FALSE)," / ",VLOOKUP(B20,Startlist!B:H,4,FALSE))</f>
        <v>Mait Madik / Toomas Tauk</v>
      </c>
      <c r="F20" s="231" t="str">
        <f>VLOOKUP(B20,Startlist!B:F,5,FALSE)</f>
        <v>EST</v>
      </c>
      <c r="G20" s="230" t="str">
        <f>VLOOKUP(B20,Startlist!B:H,7,FALSE)</f>
        <v>Honda Civic Type-R</v>
      </c>
      <c r="H20" s="230" t="str">
        <f>VLOOKUP(B20,Startlist!B:H,6,FALSE)</f>
        <v>ECOM MOTORSPORT</v>
      </c>
      <c r="I20" s="232" t="str">
        <f>VLOOKUP(B20,Results!B:O,12,FALSE)</f>
        <v> 4.45,2</v>
      </c>
    </row>
    <row r="21" spans="1:9" s="207" customFormat="1" ht="15" customHeight="1">
      <c r="A21" s="227">
        <f t="shared" si="0"/>
        <v>14</v>
      </c>
      <c r="B21" s="228">
        <v>40</v>
      </c>
      <c r="C21" s="229" t="str">
        <f>VLOOKUP(B21,Startlist!B:F,2,FALSE)</f>
        <v>A7</v>
      </c>
      <c r="D21" s="233" t="str">
        <f>VLOOKUP(VLOOKUP(B21,Startlist!B:F,2,FALSE),'Class lookups'!A:B,2,FALSE)</f>
        <v>EMV4 2WD 2000 (N3, A7, R3, R3T) </v>
      </c>
      <c r="E21" s="234" t="str">
        <f>CONCATENATE(VLOOKUP(B21,Startlist!B:H,3,FALSE)," / ",VLOOKUP(B21,Startlist!B:H,4,FALSE))</f>
        <v>Kristo Subi / Raido Subi</v>
      </c>
      <c r="F21" s="231" t="str">
        <f>VLOOKUP(B21,Startlist!B:F,5,FALSE)</f>
        <v>EST</v>
      </c>
      <c r="G21" s="230" t="str">
        <f>VLOOKUP(B21,Startlist!B:H,7,FALSE)</f>
        <v>Honda Civic Type-R</v>
      </c>
      <c r="H21" s="230" t="str">
        <f>VLOOKUP(B21,Startlist!B:H,6,FALSE)</f>
        <v>ECOM MOTORSPORT</v>
      </c>
      <c r="I21" s="232" t="str">
        <f>VLOOKUP(B21,Results!B:O,12,FALSE)</f>
        <v> 4.45,7</v>
      </c>
    </row>
    <row r="22" spans="1:9" s="207" customFormat="1" ht="15" customHeight="1">
      <c r="A22" s="227">
        <f t="shared" si="0"/>
        <v>15</v>
      </c>
      <c r="B22" s="228">
        <v>21</v>
      </c>
      <c r="C22" s="229" t="str">
        <f>VLOOKUP(B22,Startlist!B:F,2,FALSE)</f>
        <v>E11</v>
      </c>
      <c r="D22" s="233" t="str">
        <f>VLOOKUP(VLOOKUP(B22,Startlist!B:F,2,FALSE),'Class lookups'!A:B,2,FALSE)</f>
        <v>EMV7 (E11) </v>
      </c>
      <c r="E22" s="234" t="str">
        <f>CONCATENATE(VLOOKUP(B22,Startlist!B:H,3,FALSE)," / ",VLOOKUP(B22,Startlist!B:H,4,FALSE))</f>
        <v>Ago Ahu / Kalle Ahu</v>
      </c>
      <c r="F22" s="231" t="str">
        <f>VLOOKUP(B22,Startlist!B:F,5,FALSE)</f>
        <v>EST</v>
      </c>
      <c r="G22" s="230" t="str">
        <f>VLOOKUP(B22,Startlist!B:H,7,FALSE)</f>
        <v>BMW M3</v>
      </c>
      <c r="H22" s="230" t="str">
        <f>VLOOKUP(B22,Startlist!B:H,6,FALSE)</f>
        <v>SAR-TECH MOTORSPORT</v>
      </c>
      <c r="I22" s="232" t="str">
        <f>VLOOKUP(B22,Results!B:O,12,FALSE)</f>
        <v> 4.46,1</v>
      </c>
    </row>
    <row r="23" spans="1:9" s="207" customFormat="1" ht="15" customHeight="1">
      <c r="A23" s="227">
        <f t="shared" si="0"/>
        <v>16</v>
      </c>
      <c r="B23" s="228">
        <v>102</v>
      </c>
      <c r="C23" s="229" t="str">
        <f>VLOOKUP(B23,Startlist!B:F,2,FALSE)</f>
        <v>A7</v>
      </c>
      <c r="D23" s="233" t="str">
        <f>VLOOKUP(VLOOKUP(B23,Startlist!B:F,2,FALSE),'Class lookups'!A:B,2,FALSE)</f>
        <v>EMV4 2WD 2000 (N3, A7, R3, R3T) </v>
      </c>
      <c r="E23" s="234" t="str">
        <f>CONCATENATE(VLOOKUP(B23,Startlist!B:H,3,FALSE)," / ",VLOOKUP(B23,Startlist!B:H,4,FALSE))</f>
        <v>Sander Sepp / Andres Tammel</v>
      </c>
      <c r="F23" s="231" t="str">
        <f>VLOOKUP(B23,Startlist!B:F,5,FALSE)</f>
        <v>EST</v>
      </c>
      <c r="G23" s="230" t="str">
        <f>VLOOKUP(B23,Startlist!B:H,7,FALSE)</f>
        <v>Renault Clio Ragnotti</v>
      </c>
      <c r="H23" s="230" t="str">
        <f>VLOOKUP(B23,Startlist!B:H,6,FALSE)</f>
        <v>OT RACING</v>
      </c>
      <c r="I23" s="232" t="str">
        <f>VLOOKUP(B23,Results!B:O,12,FALSE)</f>
        <v> 4.46,3</v>
      </c>
    </row>
    <row r="24" spans="1:9" s="207" customFormat="1" ht="15" customHeight="1">
      <c r="A24" s="227">
        <f t="shared" si="0"/>
        <v>17</v>
      </c>
      <c r="B24" s="228">
        <v>50</v>
      </c>
      <c r="C24" s="229" t="str">
        <f>VLOOKUP(B24,Startlist!B:F,2,FALSE)</f>
        <v>E12</v>
      </c>
      <c r="D24" s="233" t="str">
        <f>VLOOKUP(VLOOKUP(B24,Startlist!B:F,2,FALSE),'Class lookups'!A:B,2,FALSE)</f>
        <v>EMV8 (E12) </v>
      </c>
      <c r="E24" s="234" t="str">
        <f>CONCATENATE(VLOOKUP(B24,Startlist!B:H,3,FALSE)," / ",VLOOKUP(B24,Startlist!B:H,4,FALSE))</f>
        <v>Aiko Aigro / Kermo Kärtmann</v>
      </c>
      <c r="F24" s="231" t="str">
        <f>VLOOKUP(B24,Startlist!B:F,5,FALSE)</f>
        <v>EST</v>
      </c>
      <c r="G24" s="230" t="str">
        <f>VLOOKUP(B24,Startlist!B:H,7,FALSE)</f>
        <v>Mitsubishi Lancer Evo 6</v>
      </c>
      <c r="H24" s="230" t="str">
        <f>VLOOKUP(B24,Startlist!B:H,6,FALSE)</f>
        <v>TIKKRI MOTORSPORT</v>
      </c>
      <c r="I24" s="232" t="str">
        <f>VLOOKUP(B24,Results!B:O,12,FALSE)</f>
        <v> 4.46,9</v>
      </c>
    </row>
    <row r="25" spans="1:9" s="207" customFormat="1" ht="15" customHeight="1">
      <c r="A25" s="227">
        <f t="shared" si="0"/>
        <v>18</v>
      </c>
      <c r="B25" s="228">
        <v>38</v>
      </c>
      <c r="C25" s="229" t="str">
        <f>VLOOKUP(B25,Startlist!B:F,2,FALSE)</f>
        <v>A6</v>
      </c>
      <c r="D25" s="233" t="str">
        <f>VLOOKUP(VLOOKUP(B25,Startlist!B:F,2,FALSE),'Class lookups'!A:B,2,FALSE)</f>
        <v>EMV3 2WD 1600 (N2, A6, R1, R2) </v>
      </c>
      <c r="E25" s="234" t="str">
        <f>CONCATENATE(VLOOKUP(B25,Startlist!B:H,3,FALSE)," / ",VLOOKUP(B25,Startlist!B:H,4,FALSE))</f>
        <v>Sander Pärn / James Morgan</v>
      </c>
      <c r="F25" s="231" t="str">
        <f>VLOOKUP(B25,Startlist!B:F,5,FALSE)</f>
        <v>EST / GB</v>
      </c>
      <c r="G25" s="230" t="str">
        <f>VLOOKUP(B25,Startlist!B:H,7,FALSE)</f>
        <v>Ford Fiesta R2</v>
      </c>
      <c r="H25" s="230" t="str">
        <f>VLOOKUP(B25,Startlist!B:H,6,FALSE)</f>
        <v>SP RALLY PROJECT</v>
      </c>
      <c r="I25" s="232" t="str">
        <f>VLOOKUP(B25,Results!B:O,12,FALSE)</f>
        <v> 4.48,8</v>
      </c>
    </row>
    <row r="26" spans="1:9" s="207" customFormat="1" ht="15" customHeight="1">
      <c r="A26" s="227">
        <f t="shared" si="0"/>
        <v>19</v>
      </c>
      <c r="B26" s="228">
        <v>11</v>
      </c>
      <c r="C26" s="229" t="str">
        <f>VLOOKUP(B26,Startlist!B:F,2,FALSE)</f>
        <v>R4</v>
      </c>
      <c r="D26" s="233" t="str">
        <f>VLOOKUP(VLOOKUP(B26,Startlist!B:F,2,FALSE),'Class lookups'!A:B,2,FALSE)</f>
        <v>EMV1 4WD (A8, S2000, RRC, R4, R5, exp.WRC) </v>
      </c>
      <c r="E26" s="234" t="str">
        <f>CONCATENATE(VLOOKUP(B26,Startlist!B:H,3,FALSE)," / ",VLOOKUP(B26,Startlist!B:H,4,FALSE))</f>
        <v>Margus Murakas / Henri Murakas</v>
      </c>
      <c r="F26" s="231" t="str">
        <f>VLOOKUP(B26,Startlist!B:F,5,FALSE)</f>
        <v>EST</v>
      </c>
      <c r="G26" s="230" t="str">
        <f>VLOOKUP(B26,Startlist!B:H,7,FALSE)</f>
        <v>Ford Fiesta R5</v>
      </c>
      <c r="H26" s="230" t="str">
        <f>VLOOKUP(B26,Startlist!B:H,6,FALSE)</f>
        <v>PROREHV RALLY TEAM</v>
      </c>
      <c r="I26" s="232" t="str">
        <f>VLOOKUP(B26,Results!B:O,12,FALSE)</f>
        <v> 4.49,2</v>
      </c>
    </row>
    <row r="27" spans="1:9" s="207" customFormat="1" ht="15" customHeight="1">
      <c r="A27" s="227">
        <f t="shared" si="0"/>
        <v>20</v>
      </c>
      <c r="B27" s="228">
        <v>35</v>
      </c>
      <c r="C27" s="229" t="str">
        <f>VLOOKUP(B27,Startlist!B:F,2,FALSE)</f>
        <v>A6</v>
      </c>
      <c r="D27" s="233" t="str">
        <f>VLOOKUP(VLOOKUP(B27,Startlist!B:F,2,FALSE),'Class lookups'!A:B,2,FALSE)</f>
        <v>EMV3 2WD 1600 (N2, A6, R1, R2) </v>
      </c>
      <c r="E27" s="234" t="str">
        <f>CONCATENATE(VLOOKUP(B27,Startlist!B:H,3,FALSE)," / ",VLOOKUP(B27,Startlist!B:H,4,FALSE))</f>
        <v>Rainer Rohtmets / Rauno Rohtmets</v>
      </c>
      <c r="F27" s="231" t="str">
        <f>VLOOKUP(B27,Startlist!B:F,5,FALSE)</f>
        <v>EST</v>
      </c>
      <c r="G27" s="230" t="str">
        <f>VLOOKUP(B27,Startlist!B:H,7,FALSE)</f>
        <v>Citroen C2R2 MAX</v>
      </c>
      <c r="H27" s="230" t="str">
        <f>VLOOKUP(B27,Startlist!B:H,6,FALSE)</f>
        <v>PRINTSPORT</v>
      </c>
      <c r="I27" s="232" t="str">
        <f>VLOOKUP(B27,Results!B:O,12,FALSE)</f>
        <v> 4.49,3</v>
      </c>
    </row>
    <row r="28" spans="1:9" s="207" customFormat="1" ht="15" customHeight="1">
      <c r="A28" s="227">
        <f t="shared" si="0"/>
        <v>21</v>
      </c>
      <c r="B28" s="228">
        <v>37</v>
      </c>
      <c r="C28" s="229" t="str">
        <f>VLOOKUP(B28,Startlist!B:F,2,FALSE)</f>
        <v>A6</v>
      </c>
      <c r="D28" s="233" t="str">
        <f>VLOOKUP(VLOOKUP(B28,Startlist!B:F,2,FALSE),'Class lookups'!A:B,2,FALSE)</f>
        <v>EMV3 2WD 1600 (N2, A6, R1, R2) </v>
      </c>
      <c r="E28" s="234" t="str">
        <f>CONCATENATE(VLOOKUP(B28,Startlist!B:H,3,FALSE)," / ",VLOOKUP(B28,Startlist!B:H,4,FALSE))</f>
        <v>Kristen Kelement / Timo Kasesalu</v>
      </c>
      <c r="F28" s="231" t="str">
        <f>VLOOKUP(B28,Startlist!B:F,5,FALSE)</f>
        <v>EST</v>
      </c>
      <c r="G28" s="230" t="str">
        <f>VLOOKUP(B28,Startlist!B:H,7,FALSE)</f>
        <v>Citroen C2</v>
      </c>
      <c r="H28" s="230" t="str">
        <f>VLOOKUP(B28,Startlist!B:H,6,FALSE)</f>
        <v>RS RACING</v>
      </c>
      <c r="I28" s="232" t="str">
        <f>VLOOKUP(B28,Results!B:O,12,FALSE)</f>
        <v> 4.50,1</v>
      </c>
    </row>
    <row r="29" spans="1:9" s="207" customFormat="1" ht="15" customHeight="1">
      <c r="A29" s="227">
        <f t="shared" si="0"/>
        <v>22</v>
      </c>
      <c r="B29" s="228">
        <v>59</v>
      </c>
      <c r="C29" s="229" t="str">
        <f>VLOOKUP(B29,Startlist!B:F,2,FALSE)</f>
        <v>A6</v>
      </c>
      <c r="D29" s="233" t="str">
        <f>VLOOKUP(VLOOKUP(B29,Startlist!B:F,2,FALSE),'Class lookups'!A:B,2,FALSE)</f>
        <v>EMV3 2WD 1600 (N2, A6, R1, R2) </v>
      </c>
      <c r="E29" s="234" t="str">
        <f>CONCATENATE(VLOOKUP(B29,Startlist!B:H,3,FALSE)," / ",VLOOKUP(B29,Startlist!B:H,4,FALSE))</f>
        <v>Gustav Kruuda / Ken Järveoja</v>
      </c>
      <c r="F29" s="231" t="str">
        <f>VLOOKUP(B29,Startlist!B:F,5,FALSE)</f>
        <v>EST</v>
      </c>
      <c r="G29" s="230" t="str">
        <f>VLOOKUP(B29,Startlist!B:H,7,FALSE)</f>
        <v>Ford Fiesta R2</v>
      </c>
      <c r="H29" s="230" t="str">
        <f>VLOOKUP(B29,Startlist!B:H,6,FALSE)</f>
        <v>ME3 RALLYTEAM</v>
      </c>
      <c r="I29" s="232" t="str">
        <f>VLOOKUP(B29,Results!B:O,12,FALSE)</f>
        <v> 4.50,8</v>
      </c>
    </row>
    <row r="30" spans="1:9" s="207" customFormat="1" ht="15" customHeight="1">
      <c r="A30" s="227">
        <f t="shared" si="0"/>
        <v>23</v>
      </c>
      <c r="B30" s="228">
        <v>41</v>
      </c>
      <c r="C30" s="229" t="str">
        <f>VLOOKUP(B30,Startlist!B:F,2,FALSE)</f>
        <v>A7</v>
      </c>
      <c r="D30" s="233" t="str">
        <f>VLOOKUP(VLOOKUP(B30,Startlist!B:F,2,FALSE),'Class lookups'!A:B,2,FALSE)</f>
        <v>EMV4 2WD 2000 (N3, A7, R3, R3T) </v>
      </c>
      <c r="E30" s="234" t="str">
        <f>CONCATENATE(VLOOKUP(B30,Startlist!B:H,3,FALSE)," / ",VLOOKUP(B30,Startlist!B:H,4,FALSE))</f>
        <v>David Sultanjants / Siim Oja</v>
      </c>
      <c r="F30" s="231" t="str">
        <f>VLOOKUP(B30,Startlist!B:F,5,FALSE)</f>
        <v>EST</v>
      </c>
      <c r="G30" s="230" t="str">
        <f>VLOOKUP(B30,Startlist!B:H,7,FALSE)</f>
        <v>Citroen DS3</v>
      </c>
      <c r="H30" s="230" t="str">
        <f>VLOOKUP(B30,Startlist!B:H,6,FALSE)</f>
        <v>MS RACING</v>
      </c>
      <c r="I30" s="232" t="str">
        <f>VLOOKUP(B30,Results!B:O,12,FALSE)</f>
        <v> 4.50,9</v>
      </c>
    </row>
    <row r="31" spans="1:9" s="207" customFormat="1" ht="15" customHeight="1">
      <c r="A31" s="227">
        <f t="shared" si="0"/>
        <v>24</v>
      </c>
      <c r="B31" s="228">
        <v>42</v>
      </c>
      <c r="C31" s="229" t="str">
        <f>VLOOKUP(B31,Startlist!B:F,2,FALSE)</f>
        <v>E10</v>
      </c>
      <c r="D31" s="233" t="str">
        <f>VLOOKUP(VLOOKUP(B31,Startlist!B:F,2,FALSE),'Class lookups'!A:B,2,FALSE)</f>
        <v>EMV6 (E10) </v>
      </c>
      <c r="E31" s="234" t="str">
        <f>CONCATENATE(VLOOKUP(B31,Startlist!B:H,3,FALSE)," / ",VLOOKUP(B31,Startlist!B:H,4,FALSE))</f>
        <v>Lembit Soe / Ahto Pihlas</v>
      </c>
      <c r="F31" s="231" t="str">
        <f>VLOOKUP(B31,Startlist!B:F,5,FALSE)</f>
        <v>EST</v>
      </c>
      <c r="G31" s="230" t="str">
        <f>VLOOKUP(B31,Startlist!B:H,7,FALSE)</f>
        <v>Toyota Starlet</v>
      </c>
      <c r="H31" s="230" t="str">
        <f>VLOOKUP(B31,Startlist!B:H,6,FALSE)</f>
        <v>SAR-TECH MOTORSPORT</v>
      </c>
      <c r="I31" s="232" t="str">
        <f>VLOOKUP(B31,Results!B:O,12,FALSE)</f>
        <v> 4.51,0</v>
      </c>
    </row>
    <row r="32" spans="1:9" s="207" customFormat="1" ht="15" customHeight="1">
      <c r="A32" s="227">
        <f t="shared" si="0"/>
        <v>25</v>
      </c>
      <c r="B32" s="228">
        <v>36</v>
      </c>
      <c r="C32" s="229" t="str">
        <f>VLOOKUP(B32,Startlist!B:F,2,FALSE)</f>
        <v>A6</v>
      </c>
      <c r="D32" s="233" t="str">
        <f>VLOOKUP(VLOOKUP(B32,Startlist!B:F,2,FALSE),'Class lookups'!A:B,2,FALSE)</f>
        <v>EMV3 2WD 1600 (N2, A6, R1, R2) </v>
      </c>
      <c r="E32" s="234" t="str">
        <f>CONCATENATE(VLOOKUP(B32,Startlist!B:H,3,FALSE)," / ",VLOOKUP(B32,Startlist!B:H,4,FALSE))</f>
        <v>Rasmus Uustulnd / Imre Kuusk</v>
      </c>
      <c r="F32" s="231" t="str">
        <f>VLOOKUP(B32,Startlist!B:F,5,FALSE)</f>
        <v>EST</v>
      </c>
      <c r="G32" s="230" t="str">
        <f>VLOOKUP(B32,Startlist!B:H,7,FALSE)</f>
        <v>Ford Fiesta R2</v>
      </c>
      <c r="H32" s="230" t="str">
        <f>VLOOKUP(B32,Startlist!B:H,6,FALSE)</f>
        <v>SAR-TECH MOTORSPORT</v>
      </c>
      <c r="I32" s="232" t="str">
        <f>VLOOKUP(B32,Results!B:O,12,FALSE)</f>
        <v> 4.51,5</v>
      </c>
    </row>
    <row r="33" spans="1:9" s="207" customFormat="1" ht="15" customHeight="1">
      <c r="A33" s="227">
        <f t="shared" si="0"/>
        <v>26</v>
      </c>
      <c r="B33" s="228">
        <v>99</v>
      </c>
      <c r="C33" s="229" t="str">
        <f>VLOOKUP(B33,Startlist!B:F,2,FALSE)</f>
        <v>N3</v>
      </c>
      <c r="D33" s="233" t="str">
        <f>VLOOKUP(VLOOKUP(B33,Startlist!B:F,2,FALSE),'Class lookups'!A:B,2,FALSE)</f>
        <v>EMV4 2WD 2000 (N3, A7, R3, R3T) </v>
      </c>
      <c r="E33" s="234" t="str">
        <f>CONCATENATE(VLOOKUP(B33,Startlist!B:H,3,FALSE)," / ",VLOOKUP(B33,Startlist!B:H,4,FALSE))</f>
        <v>Kaspar Kasari / Hannes Kuusmaa</v>
      </c>
      <c r="F33" s="231" t="str">
        <f>VLOOKUP(B33,Startlist!B:F,5,FALSE)</f>
        <v>EST</v>
      </c>
      <c r="G33" s="230" t="str">
        <f>VLOOKUP(B33,Startlist!B:H,7,FALSE)</f>
        <v>Honda Civic Type-R</v>
      </c>
      <c r="H33" s="230" t="str">
        <f>VLOOKUP(B33,Startlist!B:H,6,FALSE)</f>
        <v>ECOM MOTORSPORT</v>
      </c>
      <c r="I33" s="232" t="str">
        <f>VLOOKUP(B33,Results!B:O,12,FALSE)</f>
        <v> 4.52,0</v>
      </c>
    </row>
    <row r="34" spans="1:9" s="207" customFormat="1" ht="15" customHeight="1">
      <c r="A34" s="227">
        <f t="shared" si="0"/>
        <v>27</v>
      </c>
      <c r="B34" s="228">
        <v>39</v>
      </c>
      <c r="C34" s="229" t="str">
        <f>VLOOKUP(B34,Startlist!B:F,2,FALSE)</f>
        <v>A7</v>
      </c>
      <c r="D34" s="233" t="str">
        <f>VLOOKUP(VLOOKUP(B34,Startlist!B:F,2,FALSE),'Class lookups'!A:B,2,FALSE)</f>
        <v>EMV4 2WD 2000 (N3, A7, R3, R3T) </v>
      </c>
      <c r="E34" s="234" t="str">
        <f>CONCATENATE(VLOOKUP(B34,Startlist!B:H,3,FALSE)," / ",VLOOKUP(B34,Startlist!B:H,4,FALSE))</f>
        <v>Ken Torn / Riivo Mesila</v>
      </c>
      <c r="F34" s="231" t="str">
        <f>VLOOKUP(B34,Startlist!B:F,5,FALSE)</f>
        <v>EST</v>
      </c>
      <c r="G34" s="230" t="str">
        <f>VLOOKUP(B34,Startlist!B:H,7,FALSE)</f>
        <v>Honda Civic Type-R</v>
      </c>
      <c r="H34" s="230" t="str">
        <f>VLOOKUP(B34,Startlist!B:H,6,FALSE)</f>
        <v>SAR-TECH MOTORSPORT</v>
      </c>
      <c r="I34" s="232" t="str">
        <f>VLOOKUP(B34,Results!B:O,12,FALSE)</f>
        <v> 4.52,9</v>
      </c>
    </row>
    <row r="35" spans="1:9" s="207" customFormat="1" ht="15" customHeight="1">
      <c r="A35" s="227">
        <f t="shared" si="0"/>
        <v>28</v>
      </c>
      <c r="B35" s="228">
        <v>68</v>
      </c>
      <c r="C35" s="229" t="str">
        <f>VLOOKUP(B35,Startlist!B:F,2,FALSE)</f>
        <v>A8</v>
      </c>
      <c r="D35" s="233" t="str">
        <f>VLOOKUP(VLOOKUP(B35,Startlist!B:F,2,FALSE),'Class lookups'!A:B,2,FALSE)</f>
        <v>EMV1 4WD (A8, S2000, RRC, R4, R5, exp.WRC) </v>
      </c>
      <c r="E35" s="234" t="str">
        <f>CONCATENATE(VLOOKUP(B35,Startlist!B:H,3,FALSE)," / ",VLOOKUP(B35,Startlist!B:H,4,FALSE))</f>
        <v>Rünno Ubinhain / Riho Teinveld</v>
      </c>
      <c r="F35" s="231" t="str">
        <f>VLOOKUP(B35,Startlist!B:F,5,FALSE)</f>
        <v>EST</v>
      </c>
      <c r="G35" s="230" t="str">
        <f>VLOOKUP(B35,Startlist!B:H,7,FALSE)</f>
        <v>Subaru Impreza</v>
      </c>
      <c r="H35" s="230" t="str">
        <f>VLOOKUP(B35,Startlist!B:H,6,FALSE)</f>
        <v>KAUR MOTORSPORT</v>
      </c>
      <c r="I35" s="232" t="str">
        <f>VLOOKUP(B35,Results!B:O,12,FALSE)</f>
        <v> 4.53,6</v>
      </c>
    </row>
    <row r="36" spans="1:9" s="207" customFormat="1" ht="15" customHeight="1">
      <c r="A36" s="227">
        <f t="shared" si="0"/>
        <v>29</v>
      </c>
      <c r="B36" s="228">
        <v>60</v>
      </c>
      <c r="C36" s="229" t="str">
        <f>VLOOKUP(B36,Startlist!B:F,2,FALSE)</f>
        <v>A6</v>
      </c>
      <c r="D36" s="233" t="str">
        <f>VLOOKUP(VLOOKUP(B36,Startlist!B:F,2,FALSE),'Class lookups'!A:B,2,FALSE)</f>
        <v>EMV3 2WD 1600 (N2, A6, R1, R2) </v>
      </c>
      <c r="E36" s="234" t="str">
        <f>CONCATENATE(VLOOKUP(B36,Startlist!B:H,3,FALSE)," / ",VLOOKUP(B36,Startlist!B:H,4,FALSE))</f>
        <v>Niko-Pekka Nieminen / Kuldar Sikk</v>
      </c>
      <c r="F36" s="231" t="str">
        <f>VLOOKUP(B36,Startlist!B:F,5,FALSE)</f>
        <v>FIN / EST</v>
      </c>
      <c r="G36" s="230" t="str">
        <f>VLOOKUP(B36,Startlist!B:H,7,FALSE)</f>
        <v>Ford Fiesta R2</v>
      </c>
      <c r="H36" s="230" t="str">
        <f>VLOOKUP(B36,Startlist!B:H,6,FALSE)</f>
        <v>MM-MOTORSPORT</v>
      </c>
      <c r="I36" s="232" t="str">
        <f>VLOOKUP(B36,Results!B:O,12,FALSE)</f>
        <v> 4.53,7</v>
      </c>
    </row>
    <row r="37" spans="1:9" s="207" customFormat="1" ht="15" customHeight="1">
      <c r="A37" s="227">
        <f t="shared" si="0"/>
        <v>30</v>
      </c>
      <c r="B37" s="228">
        <v>30</v>
      </c>
      <c r="C37" s="229" t="str">
        <f>VLOOKUP(B37,Startlist!B:F,2,FALSE)</f>
        <v>A6</v>
      </c>
      <c r="D37" s="233" t="str">
        <f>VLOOKUP(VLOOKUP(B37,Startlist!B:F,2,FALSE),'Class lookups'!A:B,2,FALSE)</f>
        <v>EMV3 2WD 1600 (N2, A6, R1, R2) </v>
      </c>
      <c r="E37" s="234" t="str">
        <f>CONCATENATE(VLOOKUP(B37,Startlist!B:H,3,FALSE)," / ",VLOOKUP(B37,Startlist!B:H,4,FALSE))</f>
        <v>Oliver Ojaperv / Jarno Talve</v>
      </c>
      <c r="F37" s="231" t="str">
        <f>VLOOKUP(B37,Startlist!B:F,5,FALSE)</f>
        <v>EST</v>
      </c>
      <c r="G37" s="230" t="str">
        <f>VLOOKUP(B37,Startlist!B:H,7,FALSE)</f>
        <v>Ford Fiesta R2</v>
      </c>
      <c r="H37" s="230" t="str">
        <f>VLOOKUP(B37,Startlist!B:H,6,FALSE)</f>
        <v>OT RACING</v>
      </c>
      <c r="I37" s="232" t="str">
        <f>VLOOKUP(B37,Results!B:O,12,FALSE)</f>
        <v> 4.54,1</v>
      </c>
    </row>
    <row r="38" spans="1:9" s="207" customFormat="1" ht="15" customHeight="1">
      <c r="A38" s="227">
        <f t="shared" si="0"/>
        <v>31</v>
      </c>
      <c r="B38" s="228">
        <v>31</v>
      </c>
      <c r="C38" s="229" t="str">
        <f>VLOOKUP(B38,Startlist!B:F,2,FALSE)</f>
        <v>A6</v>
      </c>
      <c r="D38" s="233" t="str">
        <f>VLOOKUP(VLOOKUP(B38,Startlist!B:F,2,FALSE),'Class lookups'!A:B,2,FALSE)</f>
        <v>EMV3 2WD 1600 (N2, A6, R1, R2) </v>
      </c>
      <c r="E38" s="234" t="str">
        <f>CONCATENATE(VLOOKUP(B38,Startlist!B:H,3,FALSE)," / ",VLOOKUP(B38,Startlist!B:H,4,FALSE))</f>
        <v>Kenneth Sepp / Tanel Kasesalu</v>
      </c>
      <c r="F38" s="231" t="str">
        <f>VLOOKUP(B38,Startlist!B:F,5,FALSE)</f>
        <v>EST</v>
      </c>
      <c r="G38" s="230" t="str">
        <f>VLOOKUP(B38,Startlist!B:H,7,FALSE)</f>
        <v>Citroen C2R2 MAX</v>
      </c>
      <c r="H38" s="230" t="str">
        <f>VLOOKUP(B38,Startlist!B:H,6,FALSE)</f>
        <v>SAR-TECH MOTORSPORT</v>
      </c>
      <c r="I38" s="232" t="str">
        <f>VLOOKUP(B38,Results!B:O,12,FALSE)</f>
        <v> 4.54,1</v>
      </c>
    </row>
    <row r="39" spans="1:9" s="207" customFormat="1" ht="15" customHeight="1">
      <c r="A39" s="227">
        <f t="shared" si="0"/>
        <v>32</v>
      </c>
      <c r="B39" s="228">
        <v>73</v>
      </c>
      <c r="C39" s="229" t="str">
        <f>VLOOKUP(B39,Startlist!B:F,2,FALSE)</f>
        <v>A7</v>
      </c>
      <c r="D39" s="233" t="str">
        <f>VLOOKUP(VLOOKUP(B39,Startlist!B:F,2,FALSE),'Class lookups'!A:B,2,FALSE)</f>
        <v>EMV4 2WD 2000 (N3, A7, R3, R3T) </v>
      </c>
      <c r="E39" s="234" t="str">
        <f>CONCATENATE(VLOOKUP(B39,Startlist!B:H,3,FALSE)," / ",VLOOKUP(B39,Startlist!B:H,4,FALSE))</f>
        <v>Edgars Balodis / Inese Akmentina</v>
      </c>
      <c r="F39" s="231" t="str">
        <f>VLOOKUP(B39,Startlist!B:F,5,FALSE)</f>
        <v>LAT</v>
      </c>
      <c r="G39" s="230" t="str">
        <f>VLOOKUP(B39,Startlist!B:H,7,FALSE)</f>
        <v>Honda Civic Type-R</v>
      </c>
      <c r="H39" s="230" t="str">
        <f>VLOOKUP(B39,Startlist!B:H,6,FALSE)</f>
        <v>EDGARS BALODIS</v>
      </c>
      <c r="I39" s="232" t="str">
        <f>VLOOKUP(B39,Results!B:O,12,FALSE)</f>
        <v> 4.54,9</v>
      </c>
    </row>
    <row r="40" spans="1:9" s="207" customFormat="1" ht="15" customHeight="1">
      <c r="A40" s="227">
        <f t="shared" si="0"/>
        <v>33</v>
      </c>
      <c r="B40" s="228">
        <v>96</v>
      </c>
      <c r="C40" s="229" t="str">
        <f>VLOOKUP(B40,Startlist!B:F,2,FALSE)</f>
        <v>N3</v>
      </c>
      <c r="D40" s="233" t="str">
        <f>VLOOKUP(VLOOKUP(B40,Startlist!B:F,2,FALSE),'Class lookups'!A:B,2,FALSE)</f>
        <v>EMV4 2WD 2000 (N3, A7, R3, R3T) </v>
      </c>
      <c r="E40" s="234" t="str">
        <f>CONCATENATE(VLOOKUP(B40,Startlist!B:H,3,FALSE)," / ",VLOOKUP(B40,Startlist!B:H,4,FALSE))</f>
        <v>Alexey Iofin / Evgenii Eviseev</v>
      </c>
      <c r="F40" s="231" t="str">
        <f>VLOOKUP(B40,Startlist!B:F,5,FALSE)</f>
        <v>RUS</v>
      </c>
      <c r="G40" s="230" t="str">
        <f>VLOOKUP(B40,Startlist!B:H,7,FALSE)</f>
        <v>Honda Civic</v>
      </c>
      <c r="H40" s="230" t="str">
        <f>VLOOKUP(B40,Startlist!B:H,6,FALSE)</f>
        <v>2WD RACING SERVICES</v>
      </c>
      <c r="I40" s="232" t="str">
        <f>VLOOKUP(B40,Results!B:O,12,FALSE)</f>
        <v> 4.56,7</v>
      </c>
    </row>
    <row r="41" spans="1:9" s="207" customFormat="1" ht="15" customHeight="1">
      <c r="A41" s="227">
        <f t="shared" si="0"/>
        <v>34</v>
      </c>
      <c r="B41" s="228">
        <v>49</v>
      </c>
      <c r="C41" s="229" t="str">
        <f>VLOOKUP(B41,Startlist!B:F,2,FALSE)</f>
        <v>E12</v>
      </c>
      <c r="D41" s="233" t="str">
        <f>VLOOKUP(VLOOKUP(B41,Startlist!B:F,2,FALSE),'Class lookups'!A:B,2,FALSE)</f>
        <v>EMV8 (E12) </v>
      </c>
      <c r="E41" s="234" t="str">
        <f>CONCATENATE(VLOOKUP(B41,Startlist!B:H,3,FALSE)," / ",VLOOKUP(B41,Startlist!B:H,4,FALSE))</f>
        <v>Sami Valme / Kaj Nordling</v>
      </c>
      <c r="F41" s="231" t="str">
        <f>VLOOKUP(B41,Startlist!B:F,5,FALSE)</f>
        <v>FIN</v>
      </c>
      <c r="G41" s="230" t="str">
        <f>VLOOKUP(B41,Startlist!B:H,7,FALSE)</f>
        <v>Mitsubishi Lancer Evo 6</v>
      </c>
      <c r="H41" s="230" t="str">
        <f>VLOOKUP(B41,Startlist!B:H,6,FALSE)</f>
        <v>SAMI VALME</v>
      </c>
      <c r="I41" s="232" t="str">
        <f>VLOOKUP(B41,Results!B:O,12,FALSE)</f>
        <v> 4.58,1</v>
      </c>
    </row>
    <row r="42" spans="1:9" s="207" customFormat="1" ht="15" customHeight="1">
      <c r="A42" s="227">
        <f t="shared" si="0"/>
        <v>35</v>
      </c>
      <c r="B42" s="228">
        <v>53</v>
      </c>
      <c r="C42" s="229" t="str">
        <f>VLOOKUP(B42,Startlist!B:F,2,FALSE)</f>
        <v>A7</v>
      </c>
      <c r="D42" s="233" t="str">
        <f>VLOOKUP(VLOOKUP(B42,Startlist!B:F,2,FALSE),'Class lookups'!A:B,2,FALSE)</f>
        <v>EMV4 2WD 2000 (N3, A7, R3, R3T) </v>
      </c>
      <c r="E42" s="234" t="str">
        <f>CONCATENATE(VLOOKUP(B42,Startlist!B:H,3,FALSE)," / ",VLOOKUP(B42,Startlist!B:H,4,FALSE))</f>
        <v>Mikail Skripnikov / Anton Grechko</v>
      </c>
      <c r="F42" s="231" t="str">
        <f>VLOOKUP(B42,Startlist!B:F,5,FALSE)</f>
        <v>RUS</v>
      </c>
      <c r="G42" s="230" t="str">
        <f>VLOOKUP(B42,Startlist!B:H,7,FALSE)</f>
        <v>Renault Clio R3</v>
      </c>
      <c r="H42" s="230" t="str">
        <f>VLOOKUP(B42,Startlist!B:H,6,FALSE)</f>
        <v>THOMAS BETON RACING</v>
      </c>
      <c r="I42" s="232" t="str">
        <f>VLOOKUP(B42,Results!B:O,12,FALSE)</f>
        <v> 4.58,5</v>
      </c>
    </row>
    <row r="43" spans="1:9" s="207" customFormat="1" ht="15" customHeight="1">
      <c r="A43" s="227">
        <f t="shared" si="0"/>
        <v>36</v>
      </c>
      <c r="B43" s="228">
        <v>57</v>
      </c>
      <c r="C43" s="229" t="str">
        <f>VLOOKUP(B43,Startlist!B:F,2,FALSE)</f>
        <v>E10</v>
      </c>
      <c r="D43" s="233" t="str">
        <f>VLOOKUP(VLOOKUP(B43,Startlist!B:F,2,FALSE),'Class lookups'!A:B,2,FALSE)</f>
        <v>EMV6 (E10) </v>
      </c>
      <c r="E43" s="234" t="str">
        <f>CONCATENATE(VLOOKUP(B43,Startlist!B:H,3,FALSE)," / ",VLOOKUP(B43,Startlist!B:H,4,FALSE))</f>
        <v>Rando Turja / Ain Sepp</v>
      </c>
      <c r="F43" s="231" t="str">
        <f>VLOOKUP(B43,Startlist!B:F,5,FALSE)</f>
        <v>EST</v>
      </c>
      <c r="G43" s="230" t="str">
        <f>VLOOKUP(B43,Startlist!B:H,7,FALSE)</f>
        <v>LADA VFTS</v>
      </c>
      <c r="H43" s="230" t="str">
        <f>VLOOKUP(B43,Startlist!B:H,6,FALSE)</f>
        <v>SAR-TECH MOTORSPORT</v>
      </c>
      <c r="I43" s="232" t="str">
        <f>VLOOKUP(B43,Results!B:O,12,FALSE)</f>
        <v> 5.01,5</v>
      </c>
    </row>
    <row r="44" spans="1:9" s="207" customFormat="1" ht="15" customHeight="1">
      <c r="A44" s="227">
        <f t="shared" si="0"/>
        <v>37</v>
      </c>
      <c r="B44" s="228">
        <v>87</v>
      </c>
      <c r="C44" s="229" t="str">
        <f>VLOOKUP(B44,Startlist!B:F,2,FALSE)</f>
        <v>E10</v>
      </c>
      <c r="D44" s="233" t="str">
        <f>VLOOKUP(VLOOKUP(B44,Startlist!B:F,2,FALSE),'Class lookups'!A:B,2,FALSE)</f>
        <v>EMV6 (E10) </v>
      </c>
      <c r="E44" s="234" t="str">
        <f>CONCATENATE(VLOOKUP(B44,Startlist!B:H,3,FALSE)," / ",VLOOKUP(B44,Startlist!B:H,4,FALSE))</f>
        <v>Kristjan Sinik / Martti Meetua</v>
      </c>
      <c r="F44" s="231" t="str">
        <f>VLOOKUP(B44,Startlist!B:F,5,FALSE)</f>
        <v>EST</v>
      </c>
      <c r="G44" s="230" t="str">
        <f>VLOOKUP(B44,Startlist!B:H,7,FALSE)</f>
        <v>Nissan Sunny</v>
      </c>
      <c r="H44" s="230" t="str">
        <f>VLOOKUP(B44,Startlist!B:H,6,FALSE)</f>
        <v>ERKI SPORT</v>
      </c>
      <c r="I44" s="232" t="str">
        <f>VLOOKUP(B44,Results!B:O,12,FALSE)</f>
        <v> 5.02,0</v>
      </c>
    </row>
    <row r="45" spans="1:9" s="207" customFormat="1" ht="15" customHeight="1">
      <c r="A45" s="227">
        <f t="shared" si="0"/>
        <v>38</v>
      </c>
      <c r="B45" s="228">
        <v>58</v>
      </c>
      <c r="C45" s="229" t="str">
        <f>VLOOKUP(B45,Startlist!B:F,2,FALSE)</f>
        <v>A6</v>
      </c>
      <c r="D45" s="233" t="str">
        <f>VLOOKUP(VLOOKUP(B45,Startlist!B:F,2,FALSE),'Class lookups'!A:B,2,FALSE)</f>
        <v>EMV3 2WD 1600 (N2, A6, R1, R2) </v>
      </c>
      <c r="E45" s="234" t="str">
        <f>CONCATENATE(VLOOKUP(B45,Startlist!B:H,3,FALSE)," / ",VLOOKUP(B45,Startlist!B:H,4,FALSE))</f>
        <v>Kevin Kuusik / Carl Terras</v>
      </c>
      <c r="F45" s="231" t="str">
        <f>VLOOKUP(B45,Startlist!B:F,5,FALSE)</f>
        <v>EST</v>
      </c>
      <c r="G45" s="230" t="str">
        <f>VLOOKUP(B45,Startlist!B:H,7,FALSE)</f>
        <v>Ford Fiesta R2</v>
      </c>
      <c r="H45" s="230" t="str">
        <f>VLOOKUP(B45,Startlist!B:H,6,FALSE)</f>
        <v>OT RACING</v>
      </c>
      <c r="I45" s="232" t="str">
        <f>VLOOKUP(B45,Results!B:O,12,FALSE)</f>
        <v> 5.03,4</v>
      </c>
    </row>
    <row r="46" spans="1:9" s="207" customFormat="1" ht="15" customHeight="1">
      <c r="A46" s="227">
        <f t="shared" si="0"/>
        <v>39</v>
      </c>
      <c r="B46" s="228">
        <v>78</v>
      </c>
      <c r="C46" s="229" t="str">
        <f>VLOOKUP(B46,Startlist!B:F,2,FALSE)</f>
        <v>E12</v>
      </c>
      <c r="D46" s="233" t="str">
        <f>VLOOKUP(VLOOKUP(B46,Startlist!B:F,2,FALSE),'Class lookups'!A:B,2,FALSE)</f>
        <v>EMV8 (E12) </v>
      </c>
      <c r="E46" s="234" t="str">
        <f>CONCATENATE(VLOOKUP(B46,Startlist!B:H,3,FALSE)," / ",VLOOKUP(B46,Startlist!B:H,4,FALSE))</f>
        <v>Madis Enok / Lauri Ristolainen</v>
      </c>
      <c r="F46" s="231" t="str">
        <f>VLOOKUP(B46,Startlist!B:F,5,FALSE)</f>
        <v>EST</v>
      </c>
      <c r="G46" s="230" t="str">
        <f>VLOOKUP(B46,Startlist!B:H,7,FALSE)</f>
        <v>Mitsubishi Lancer Evo 6</v>
      </c>
      <c r="H46" s="230" t="str">
        <f>VLOOKUP(B46,Startlist!B:H,6,FALSE)</f>
        <v>PRINTSPORT</v>
      </c>
      <c r="I46" s="232" t="str">
        <f>VLOOKUP(B46,Results!B:O,12,FALSE)</f>
        <v> 5.03,4</v>
      </c>
    </row>
    <row r="47" spans="1:9" s="207" customFormat="1" ht="15" customHeight="1">
      <c r="A47" s="227">
        <f t="shared" si="0"/>
        <v>40</v>
      </c>
      <c r="B47" s="228">
        <v>74</v>
      </c>
      <c r="C47" s="229" t="str">
        <f>VLOOKUP(B47,Startlist!B:F,2,FALSE)</f>
        <v>E11</v>
      </c>
      <c r="D47" s="233" t="str">
        <f>VLOOKUP(VLOOKUP(B47,Startlist!B:F,2,FALSE),'Class lookups'!A:B,2,FALSE)</f>
        <v>EMV7 (E11) </v>
      </c>
      <c r="E47" s="234" t="str">
        <f>CONCATENATE(VLOOKUP(B47,Startlist!B:H,3,FALSE)," / ",VLOOKUP(B47,Startlist!B:H,4,FALSE))</f>
        <v>Vallo Nuuter / Eero Kikerpill</v>
      </c>
      <c r="F47" s="231" t="str">
        <f>VLOOKUP(B47,Startlist!B:F,5,FALSE)</f>
        <v>EST</v>
      </c>
      <c r="G47" s="230" t="str">
        <f>VLOOKUP(B47,Startlist!B:H,7,FALSE)</f>
        <v>BMW M3</v>
      </c>
      <c r="H47" s="230" t="str">
        <f>VLOOKUP(B47,Startlist!B:H,6,FALSE)</f>
        <v>MS RACING</v>
      </c>
      <c r="I47" s="232" t="str">
        <f>VLOOKUP(B47,Results!B:O,12,FALSE)</f>
        <v> 5.03,7</v>
      </c>
    </row>
    <row r="48" spans="1:9" s="207" customFormat="1" ht="15" customHeight="1">
      <c r="A48" s="227">
        <f t="shared" si="0"/>
        <v>41</v>
      </c>
      <c r="B48" s="228">
        <v>75</v>
      </c>
      <c r="C48" s="229" t="str">
        <f>VLOOKUP(B48,Startlist!B:F,2,FALSE)</f>
        <v>E11</v>
      </c>
      <c r="D48" s="233" t="str">
        <f>VLOOKUP(VLOOKUP(B48,Startlist!B:F,2,FALSE),'Class lookups'!A:B,2,FALSE)</f>
        <v>EMV7 (E11) </v>
      </c>
      <c r="E48" s="234" t="str">
        <f>CONCATENATE(VLOOKUP(B48,Startlist!B:H,3,FALSE)," / ",VLOOKUP(B48,Startlist!B:H,4,FALSE))</f>
        <v>Virko Juga / Rivo Hell</v>
      </c>
      <c r="F48" s="231" t="str">
        <f>VLOOKUP(B48,Startlist!B:F,5,FALSE)</f>
        <v>EST</v>
      </c>
      <c r="G48" s="230" t="str">
        <f>VLOOKUP(B48,Startlist!B:H,7,FALSE)</f>
        <v>BMW M3</v>
      </c>
      <c r="H48" s="230" t="str">
        <f>VLOOKUP(B48,Startlist!B:H,6,FALSE)</f>
        <v>ECOM MOTORSPORT</v>
      </c>
      <c r="I48" s="232" t="str">
        <f>VLOOKUP(B48,Results!B:O,12,FALSE)</f>
        <v> 5.06,2</v>
      </c>
    </row>
    <row r="49" spans="1:9" s="207" customFormat="1" ht="15" customHeight="1">
      <c r="A49" s="227">
        <f t="shared" si="0"/>
        <v>42</v>
      </c>
      <c r="B49" s="228">
        <v>111</v>
      </c>
      <c r="C49" s="229" t="str">
        <f>VLOOKUP(B49,Startlist!B:F,2,FALSE)</f>
        <v>E10</v>
      </c>
      <c r="D49" s="233" t="str">
        <f>VLOOKUP(VLOOKUP(B49,Startlist!B:F,2,FALSE),'Class lookups'!A:B,2,FALSE)</f>
        <v>EMV6 (E10) </v>
      </c>
      <c r="E49" s="234" t="str">
        <f>CONCATENATE(VLOOKUP(B49,Startlist!B:H,3,FALSE)," / ",VLOOKUP(B49,Startlist!B:H,4,FALSE))</f>
        <v>Kermo Laus / Kauri Pannas</v>
      </c>
      <c r="F49" s="231" t="str">
        <f>VLOOKUP(B49,Startlist!B:F,5,FALSE)</f>
        <v>EST</v>
      </c>
      <c r="G49" s="230" t="str">
        <f>VLOOKUP(B49,Startlist!B:H,7,FALSE)</f>
        <v>Nissan Sunny</v>
      </c>
      <c r="H49" s="230" t="str">
        <f>VLOOKUP(B49,Startlist!B:H,6,FALSE)</f>
        <v>SAR-TECH MOTORSPORT</v>
      </c>
      <c r="I49" s="232" t="str">
        <f>VLOOKUP(B49,Results!B:O,12,FALSE)</f>
        <v> 5.06,9</v>
      </c>
    </row>
    <row r="50" spans="1:9" s="207" customFormat="1" ht="15" customHeight="1">
      <c r="A50" s="227">
        <f t="shared" si="0"/>
        <v>43</v>
      </c>
      <c r="B50" s="228">
        <v>109</v>
      </c>
      <c r="C50" s="229" t="str">
        <f>VLOOKUP(B50,Startlist!B:F,2,FALSE)</f>
        <v>E9</v>
      </c>
      <c r="D50" s="233" t="str">
        <f>VLOOKUP(VLOOKUP(B50,Startlist!B:F,2,FALSE),'Class lookups'!A:B,2,FALSE)</f>
        <v>EMV5 (E9) </v>
      </c>
      <c r="E50" s="234" t="str">
        <f>CONCATENATE(VLOOKUP(B50,Startlist!B:H,3,FALSE)," / ",VLOOKUP(B50,Startlist!B:H,4,FALSE))</f>
        <v>Karl Jalakas / Rando Tark</v>
      </c>
      <c r="F50" s="231" t="str">
        <f>VLOOKUP(B50,Startlist!B:F,5,FALSE)</f>
        <v>EST</v>
      </c>
      <c r="G50" s="230" t="str">
        <f>VLOOKUP(B50,Startlist!B:H,7,FALSE)</f>
        <v>LADA VFTS</v>
      </c>
      <c r="H50" s="230" t="str">
        <f>VLOOKUP(B50,Startlist!B:H,6,FALSE)</f>
        <v>SAR-TECH MOTORSPORT</v>
      </c>
      <c r="I50" s="232" t="str">
        <f>VLOOKUP(B50,Results!B:O,12,FALSE)</f>
        <v> 5.08,0</v>
      </c>
    </row>
    <row r="51" spans="1:9" s="207" customFormat="1" ht="15" customHeight="1">
      <c r="A51" s="227">
        <f t="shared" si="0"/>
        <v>44</v>
      </c>
      <c r="B51" s="228">
        <v>108</v>
      </c>
      <c r="C51" s="229" t="str">
        <f>VLOOKUP(B51,Startlist!B:F,2,FALSE)</f>
        <v>N3</v>
      </c>
      <c r="D51" s="233" t="str">
        <f>VLOOKUP(VLOOKUP(B51,Startlist!B:F,2,FALSE),'Class lookups'!A:B,2,FALSE)</f>
        <v>EMV4 2WD 2000 (N3, A7, R3, R3T) </v>
      </c>
      <c r="E51" s="234" t="str">
        <f>CONCATENATE(VLOOKUP(B51,Startlist!B:H,3,FALSE)," / ",VLOOKUP(B51,Startlist!B:H,4,FALSE))</f>
        <v>Martin Vatter / Oliver Peebo</v>
      </c>
      <c r="F51" s="231" t="str">
        <f>VLOOKUP(B51,Startlist!B:F,5,FALSE)</f>
        <v>EST</v>
      </c>
      <c r="G51" s="230" t="str">
        <f>VLOOKUP(B51,Startlist!B:H,7,FALSE)</f>
        <v>Honda Civic Type-R</v>
      </c>
      <c r="H51" s="230" t="str">
        <f>VLOOKUP(B51,Startlist!B:H,6,FALSE)</f>
        <v>TIKKRI MOTORSPORT</v>
      </c>
      <c r="I51" s="232" t="str">
        <f>VLOOKUP(B51,Results!B:O,12,FALSE)</f>
        <v> 5.09,3</v>
      </c>
    </row>
    <row r="52" spans="1:9" s="207" customFormat="1" ht="15" customHeight="1">
      <c r="A52" s="227">
        <f t="shared" si="0"/>
        <v>45</v>
      </c>
      <c r="B52" s="228">
        <v>124</v>
      </c>
      <c r="C52" s="229" t="str">
        <f>VLOOKUP(B52,Startlist!B:F,2,FALSE)</f>
        <v>E11</v>
      </c>
      <c r="D52" s="233" t="str">
        <f>VLOOKUP(VLOOKUP(B52,Startlist!B:F,2,FALSE),'Class lookups'!A:B,2,FALSE)</f>
        <v>EMV7 (E11) </v>
      </c>
      <c r="E52" s="234" t="str">
        <f>CONCATENATE(VLOOKUP(B52,Startlist!B:H,3,FALSE)," / ",VLOOKUP(B52,Startlist!B:H,4,FALSE))</f>
        <v>Robert Peetson / Martin Tomson</v>
      </c>
      <c r="F52" s="231" t="str">
        <f>VLOOKUP(B52,Startlist!B:F,5,FALSE)</f>
        <v>EST</v>
      </c>
      <c r="G52" s="230" t="str">
        <f>VLOOKUP(B52,Startlist!B:H,7,FALSE)</f>
        <v>BMW 325i</v>
      </c>
      <c r="H52" s="230" t="str">
        <f>VLOOKUP(B52,Startlist!B:H,6,FALSE)</f>
        <v>KAUR MOTORSPORT</v>
      </c>
      <c r="I52" s="232" t="str">
        <f>VLOOKUP(B52,Results!B:O,12,FALSE)</f>
        <v> 5.11,3</v>
      </c>
    </row>
    <row r="53" spans="1:9" s="207" customFormat="1" ht="15" customHeight="1">
      <c r="A53" s="227">
        <f t="shared" si="0"/>
        <v>46</v>
      </c>
      <c r="B53" s="228">
        <v>126</v>
      </c>
      <c r="C53" s="229" t="str">
        <f>VLOOKUP(B53,Startlist!B:F,2,FALSE)</f>
        <v>E10</v>
      </c>
      <c r="D53" s="233" t="str">
        <f>VLOOKUP(VLOOKUP(B53,Startlist!B:F,2,FALSE),'Class lookups'!A:B,2,FALSE)</f>
        <v>EMV6 (E10) </v>
      </c>
      <c r="E53" s="234" t="str">
        <f>CONCATENATE(VLOOKUP(B53,Startlist!B:H,3,FALSE)," / ",VLOOKUP(B53,Startlist!B:H,4,FALSE))</f>
        <v>Mario Jürimäe / Aigar Pärs</v>
      </c>
      <c r="F53" s="231" t="str">
        <f>VLOOKUP(B53,Startlist!B:F,5,FALSE)</f>
        <v>EST</v>
      </c>
      <c r="G53" s="230" t="str">
        <f>VLOOKUP(B53,Startlist!B:H,7,FALSE)</f>
        <v>Opel Ascona</v>
      </c>
      <c r="H53" s="230" t="str">
        <f>VLOOKUP(B53,Startlist!B:H,6,FALSE)</f>
        <v>ECOM MOTORSPORT</v>
      </c>
      <c r="I53" s="232" t="str">
        <f>VLOOKUP(B53,Results!B:O,12,FALSE)</f>
        <v> 5.12,5</v>
      </c>
    </row>
    <row r="54" spans="1:9" s="207" customFormat="1" ht="15" customHeight="1">
      <c r="A54" s="227">
        <f t="shared" si="0"/>
        <v>47</v>
      </c>
      <c r="B54" s="228">
        <v>127</v>
      </c>
      <c r="C54" s="229" t="str">
        <f>VLOOKUP(B54,Startlist!B:F,2,FALSE)</f>
        <v>E10</v>
      </c>
      <c r="D54" s="233" t="str">
        <f>VLOOKUP(VLOOKUP(B54,Startlist!B:F,2,FALSE),'Class lookups'!A:B,2,FALSE)</f>
        <v>EMV6 (E10) </v>
      </c>
      <c r="E54" s="234" t="str">
        <f>CONCATENATE(VLOOKUP(B54,Startlist!B:H,3,FALSE)," / ",VLOOKUP(B54,Startlist!B:H,4,FALSE))</f>
        <v>Andris Truu / Alari Jürgens</v>
      </c>
      <c r="F54" s="231" t="str">
        <f>VLOOKUP(B54,Startlist!B:F,5,FALSE)</f>
        <v>EST</v>
      </c>
      <c r="G54" s="230" t="str">
        <f>VLOOKUP(B54,Startlist!B:H,7,FALSE)</f>
        <v>LADA 2105</v>
      </c>
      <c r="H54" s="230" t="str">
        <f>VLOOKUP(B54,Startlist!B:H,6,FALSE)</f>
        <v>SAR-TECH MOTORSPORT</v>
      </c>
      <c r="I54" s="232" t="str">
        <f>VLOOKUP(B54,Results!B:O,12,FALSE)</f>
        <v> 5.12,6</v>
      </c>
    </row>
    <row r="55" spans="1:9" s="207" customFormat="1" ht="15" customHeight="1">
      <c r="A55" s="227">
        <f t="shared" si="0"/>
        <v>48</v>
      </c>
      <c r="B55" s="228">
        <v>103</v>
      </c>
      <c r="C55" s="229" t="str">
        <f>VLOOKUP(B55,Startlist!B:F,2,FALSE)</f>
        <v>E9</v>
      </c>
      <c r="D55" s="233" t="str">
        <f>VLOOKUP(VLOOKUP(B55,Startlist!B:F,2,FALSE),'Class lookups'!A:B,2,FALSE)</f>
        <v>EMV5 (E9) </v>
      </c>
      <c r="E55" s="234" t="str">
        <f>CONCATENATE(VLOOKUP(B55,Startlist!B:H,3,FALSE)," / ",VLOOKUP(B55,Startlist!B:H,4,FALSE))</f>
        <v>Rainer Meus / Kaupo Vana</v>
      </c>
      <c r="F55" s="231" t="str">
        <f>VLOOKUP(B55,Startlist!B:F,5,FALSE)</f>
        <v>EST</v>
      </c>
      <c r="G55" s="230" t="str">
        <f>VLOOKUP(B55,Startlist!B:H,7,FALSE)</f>
        <v>LADA VFTS</v>
      </c>
      <c r="H55" s="230" t="str">
        <f>VLOOKUP(B55,Startlist!B:H,6,FALSE)</f>
        <v>PROREHV RALLY TEAM</v>
      </c>
      <c r="I55" s="232" t="str">
        <f>VLOOKUP(B55,Results!B:O,12,FALSE)</f>
        <v> 5.14,6</v>
      </c>
    </row>
    <row r="56" spans="1:9" s="207" customFormat="1" ht="15" customHeight="1">
      <c r="A56" s="227">
        <f t="shared" si="0"/>
        <v>49</v>
      </c>
      <c r="B56" s="228">
        <v>79</v>
      </c>
      <c r="C56" s="229" t="str">
        <f>VLOOKUP(B56,Startlist!B:F,2,FALSE)</f>
        <v>A8</v>
      </c>
      <c r="D56" s="233" t="str">
        <f>VLOOKUP(VLOOKUP(B56,Startlist!B:F,2,FALSE),'Class lookups'!A:B,2,FALSE)</f>
        <v>EMV1 4WD (A8, S2000, RRC, R4, R5, exp.WRC) </v>
      </c>
      <c r="E56" s="234" t="str">
        <f>CONCATENATE(VLOOKUP(B56,Startlist!B:H,3,FALSE)," / ",VLOOKUP(B56,Startlist!B:H,4,FALSE))</f>
        <v>Vadim Kuznetsov / Roman Kapustin</v>
      </c>
      <c r="F56" s="231" t="str">
        <f>VLOOKUP(B56,Startlist!B:F,5,FALSE)</f>
        <v>RUS</v>
      </c>
      <c r="G56" s="230" t="str">
        <f>VLOOKUP(B56,Startlist!B:H,7,FALSE)</f>
        <v>Subaru Impreza</v>
      </c>
      <c r="H56" s="230" t="str">
        <f>VLOOKUP(B56,Startlist!B:H,6,FALSE)</f>
        <v>ASRT RALLY TEAM</v>
      </c>
      <c r="I56" s="232" t="str">
        <f>VLOOKUP(B56,Results!B:O,12,FALSE)</f>
        <v> 5.15,8</v>
      </c>
    </row>
    <row r="57" spans="1:9" s="207" customFormat="1" ht="15" customHeight="1">
      <c r="A57" s="227">
        <f t="shared" si="0"/>
        <v>50</v>
      </c>
      <c r="B57" s="228">
        <v>118</v>
      </c>
      <c r="C57" s="229" t="str">
        <f>VLOOKUP(B57,Startlist!B:F,2,FALSE)</f>
        <v>E10</v>
      </c>
      <c r="D57" s="233" t="str">
        <f>VLOOKUP(VLOOKUP(B57,Startlist!B:F,2,FALSE),'Class lookups'!A:B,2,FALSE)</f>
        <v>EMV6 (E10) </v>
      </c>
      <c r="E57" s="234" t="str">
        <f>CONCATENATE(VLOOKUP(B57,Startlist!B:H,3,FALSE)," / ",VLOOKUP(B57,Startlist!B:H,4,FALSE))</f>
        <v>Kasper Koosa / Siim Korsten</v>
      </c>
      <c r="F57" s="231" t="str">
        <f>VLOOKUP(B57,Startlist!B:F,5,FALSE)</f>
        <v>EST</v>
      </c>
      <c r="G57" s="230" t="str">
        <f>VLOOKUP(B57,Startlist!B:H,7,FALSE)</f>
        <v>Nissan Sunny</v>
      </c>
      <c r="H57" s="230" t="str">
        <f>VLOOKUP(B57,Startlist!B:H,6,FALSE)</f>
        <v>ECOM MOTORSPORT</v>
      </c>
      <c r="I57" s="232" t="str">
        <f>VLOOKUP(B57,Results!B:O,12,FALSE)</f>
        <v> 5.16,6</v>
      </c>
    </row>
    <row r="58" spans="1:9" s="207" customFormat="1" ht="15" customHeight="1">
      <c r="A58" s="227">
        <f t="shared" si="0"/>
        <v>51</v>
      </c>
      <c r="B58" s="228">
        <v>131</v>
      </c>
      <c r="C58" s="229" t="str">
        <f>VLOOKUP(B58,Startlist!B:F,2,FALSE)</f>
        <v>E11</v>
      </c>
      <c r="D58" s="233" t="str">
        <f>VLOOKUP(VLOOKUP(B58,Startlist!B:F,2,FALSE),'Class lookups'!A:B,2,FALSE)</f>
        <v>EMV7 (E11) </v>
      </c>
      <c r="E58" s="234" t="str">
        <f>CONCATENATE(VLOOKUP(B58,Startlist!B:H,3,FALSE)," / ",VLOOKUP(B58,Startlist!B:H,4,FALSE))</f>
        <v>Alar Tatrik / Lauri ōlli</v>
      </c>
      <c r="F58" s="231" t="str">
        <f>VLOOKUP(B58,Startlist!B:F,5,FALSE)</f>
        <v>EST</v>
      </c>
      <c r="G58" s="230" t="str">
        <f>VLOOKUP(B58,Startlist!B:H,7,FALSE)</f>
        <v>BMW M3</v>
      </c>
      <c r="H58" s="230" t="str">
        <f>VLOOKUP(B58,Startlist!B:H,6,FALSE)</f>
        <v>KAUR MOTORSPORT</v>
      </c>
      <c r="I58" s="232" t="str">
        <f>VLOOKUP(B58,Results!B:O,12,FALSE)</f>
        <v> 5.21,4</v>
      </c>
    </row>
    <row r="59" spans="1:9" s="207" customFormat="1" ht="15" customHeight="1">
      <c r="A59" s="227">
        <f t="shared" si="0"/>
        <v>52</v>
      </c>
      <c r="B59" s="228">
        <v>136</v>
      </c>
      <c r="C59" s="229" t="str">
        <f>VLOOKUP(B59,Startlist!B:F,2,FALSE)</f>
        <v>A7</v>
      </c>
      <c r="D59" s="233" t="str">
        <f>VLOOKUP(VLOOKUP(B59,Startlist!B:F,2,FALSE),'Class lookups'!A:B,2,FALSE)</f>
        <v>EMV4 2WD 2000 (N3, A7, R3, R3T) </v>
      </c>
      <c r="E59" s="234" t="str">
        <f>CONCATENATE(VLOOKUP(B59,Startlist!B:H,3,FALSE)," / ",VLOOKUP(B59,Startlist!B:H,4,FALSE))</f>
        <v>Maksim Aronov / Dmitry Maksimov</v>
      </c>
      <c r="F59" s="231" t="str">
        <f>VLOOKUP(B59,Startlist!B:F,5,FALSE)</f>
        <v>RUS</v>
      </c>
      <c r="G59" s="230" t="str">
        <f>VLOOKUP(B59,Startlist!B:H,7,FALSE)</f>
        <v>Ford Fiesta ST</v>
      </c>
      <c r="H59" s="230" t="str">
        <f>VLOOKUP(B59,Startlist!B:H,6,FALSE)</f>
        <v>2WD RACING SERVICES</v>
      </c>
      <c r="I59" s="232" t="str">
        <f>VLOOKUP(B59,Results!B:O,12,FALSE)</f>
        <v> 5.37,1</v>
      </c>
    </row>
    <row r="60" spans="1:9" s="207" customFormat="1" ht="15" customHeight="1">
      <c r="A60" s="227">
        <f t="shared" si="0"/>
        <v>53</v>
      </c>
      <c r="B60" s="228">
        <v>145</v>
      </c>
      <c r="C60" s="229" t="str">
        <f>VLOOKUP(B60,Startlist!B:F,2,FALSE)</f>
        <v>E13</v>
      </c>
      <c r="D60" s="233" t="str">
        <f>VLOOKUP(VLOOKUP(B60,Startlist!B:F,2,FALSE),'Class lookups'!A:B,2,FALSE)</f>
        <v>EMV9 (E13) </v>
      </c>
      <c r="E60" s="234" t="str">
        <f>CONCATENATE(VLOOKUP(B60,Startlist!B:H,3,FALSE)," / ",VLOOKUP(B60,Startlist!B:H,4,FALSE))</f>
        <v>Taavi Niinemets / Marco Prems</v>
      </c>
      <c r="F60" s="231" t="str">
        <f>VLOOKUP(B60,Startlist!B:F,5,FALSE)</f>
        <v>EST</v>
      </c>
      <c r="G60" s="230" t="str">
        <f>VLOOKUP(B60,Startlist!B:H,7,FALSE)</f>
        <v>GAZ 51A</v>
      </c>
      <c r="H60" s="230" t="str">
        <f>VLOOKUP(B60,Startlist!B:H,6,FALSE)</f>
        <v>GAZ RALLIKLUBI</v>
      </c>
      <c r="I60" s="232" t="str">
        <f>VLOOKUP(B60,Results!B:O,12,FALSE)</f>
        <v> 5.39,5</v>
      </c>
    </row>
    <row r="61" spans="1:9" s="207" customFormat="1" ht="15" customHeight="1">
      <c r="A61" s="227">
        <f t="shared" si="0"/>
        <v>54</v>
      </c>
      <c r="B61" s="228">
        <v>129</v>
      </c>
      <c r="C61" s="229" t="str">
        <f>VLOOKUP(B61,Startlist!B:F,2,FALSE)</f>
        <v>E12</v>
      </c>
      <c r="D61" s="233" t="str">
        <f>VLOOKUP(VLOOKUP(B61,Startlist!B:F,2,FALSE),'Class lookups'!A:B,2,FALSE)</f>
        <v>EMV8 (E12) </v>
      </c>
      <c r="E61" s="234" t="str">
        <f>CONCATENATE(VLOOKUP(B61,Startlist!B:H,3,FALSE)," / ",VLOOKUP(B61,Startlist!B:H,4,FALSE))</f>
        <v>Allar Goldberg / Kaarel Lääne</v>
      </c>
      <c r="F61" s="231" t="str">
        <f>VLOOKUP(B61,Startlist!B:F,5,FALSE)</f>
        <v>EST</v>
      </c>
      <c r="G61" s="230" t="str">
        <f>VLOOKUP(B61,Startlist!B:H,7,FALSE)</f>
        <v>Lancia DeltaHF Integrale</v>
      </c>
      <c r="H61" s="230" t="str">
        <f>VLOOKUP(B61,Startlist!B:H,6,FALSE)</f>
        <v>PSC MOTORSPORT</v>
      </c>
      <c r="I61" s="232" t="str">
        <f>VLOOKUP(B61,Results!B:O,12,FALSE)</f>
        <v> 5.42,2</v>
      </c>
    </row>
    <row r="62" spans="1:9" s="207" customFormat="1" ht="15" customHeight="1">
      <c r="A62" s="227">
        <f t="shared" si="0"/>
        <v>55</v>
      </c>
      <c r="B62" s="228">
        <v>140</v>
      </c>
      <c r="C62" s="229" t="str">
        <f>VLOOKUP(B62,Startlist!B:F,2,FALSE)</f>
        <v>E9</v>
      </c>
      <c r="D62" s="233" t="str">
        <f>VLOOKUP(VLOOKUP(B62,Startlist!B:F,2,FALSE),'Class lookups'!A:B,2,FALSE)</f>
        <v>EMV5 (E9) </v>
      </c>
      <c r="E62" s="234" t="str">
        <f>CONCATENATE(VLOOKUP(B62,Startlist!B:H,3,FALSE)," / ",VLOOKUP(B62,Startlist!B:H,4,FALSE))</f>
        <v>Mait Mättik / Kristjan Len</v>
      </c>
      <c r="F62" s="231" t="str">
        <f>VLOOKUP(B62,Startlist!B:F,5,FALSE)</f>
        <v>EST</v>
      </c>
      <c r="G62" s="230" t="str">
        <f>VLOOKUP(B62,Startlist!B:H,7,FALSE)</f>
        <v>LADA 2107</v>
      </c>
      <c r="H62" s="230" t="str">
        <f>VLOOKUP(B62,Startlist!B:H,6,FALSE)</f>
        <v>SK VILLU</v>
      </c>
      <c r="I62" s="232" t="str">
        <f>VLOOKUP(B62,Results!B:O,12,FALSE)</f>
        <v> 5.48,7</v>
      </c>
    </row>
    <row r="63" spans="1:9" s="207" customFormat="1" ht="15" customHeight="1">
      <c r="A63" s="227">
        <f t="shared" si="0"/>
        <v>56</v>
      </c>
      <c r="B63" s="228">
        <v>148</v>
      </c>
      <c r="C63" s="229" t="str">
        <f>VLOOKUP(B63,Startlist!B:F,2,FALSE)</f>
        <v>E13</v>
      </c>
      <c r="D63" s="233" t="str">
        <f>VLOOKUP(VLOOKUP(B63,Startlist!B:F,2,FALSE),'Class lookups'!A:B,2,FALSE)</f>
        <v>EMV9 (E13) </v>
      </c>
      <c r="E63" s="234" t="str">
        <f>CONCATENATE(VLOOKUP(B63,Startlist!B:H,3,FALSE)," / ",VLOOKUP(B63,Startlist!B:H,4,FALSE))</f>
        <v>Tarmo Silt / Raido Loel</v>
      </c>
      <c r="F63" s="231" t="str">
        <f>VLOOKUP(B63,Startlist!B:F,5,FALSE)</f>
        <v>EST</v>
      </c>
      <c r="G63" s="230" t="str">
        <f>VLOOKUP(B63,Startlist!B:H,7,FALSE)</f>
        <v>GAZ 51</v>
      </c>
      <c r="H63" s="230" t="str">
        <f>VLOOKUP(B63,Startlist!B:H,6,FALSE)</f>
        <v>MÄRJAMAA RALLY TEAM</v>
      </c>
      <c r="I63" s="232" t="str">
        <f>VLOOKUP(B63,Results!B:O,12,FALSE)</f>
        <v> 5.55,6</v>
      </c>
    </row>
    <row r="64" spans="1:9" s="207" customFormat="1" ht="15" customHeight="1">
      <c r="A64" s="227">
        <f t="shared" si="0"/>
        <v>57</v>
      </c>
      <c r="B64" s="228">
        <v>153</v>
      </c>
      <c r="C64" s="229" t="str">
        <f>VLOOKUP(B64,Startlist!B:F,2,FALSE)</f>
        <v>E13</v>
      </c>
      <c r="D64" s="233" t="str">
        <f>VLOOKUP(VLOOKUP(B64,Startlist!B:F,2,FALSE),'Class lookups'!A:B,2,FALSE)</f>
        <v>EMV9 (E13) </v>
      </c>
      <c r="E64" s="234" t="str">
        <f>CONCATENATE(VLOOKUP(B64,Startlist!B:H,3,FALSE)," / ",VLOOKUP(B64,Startlist!B:H,4,FALSE))</f>
        <v>Veiko Liukanen / Toivo Liukanen</v>
      </c>
      <c r="F64" s="231" t="str">
        <f>VLOOKUP(B64,Startlist!B:F,5,FALSE)</f>
        <v>EST</v>
      </c>
      <c r="G64" s="230" t="str">
        <f>VLOOKUP(B64,Startlist!B:H,7,FALSE)</f>
        <v>GAZ 51</v>
      </c>
      <c r="H64" s="230" t="str">
        <f>VLOOKUP(B64,Startlist!B:H,6,FALSE)</f>
        <v>MÄRJAMAA RALLY TEAM</v>
      </c>
      <c r="I64" s="232" t="str">
        <f>VLOOKUP(B64,Results!B:O,12,FALSE)</f>
        <v> 5.55,7</v>
      </c>
    </row>
    <row r="65" spans="1:9" s="207" customFormat="1" ht="15" customHeight="1">
      <c r="A65" s="227">
        <f t="shared" si="0"/>
        <v>58</v>
      </c>
      <c r="B65" s="228">
        <v>144</v>
      </c>
      <c r="C65" s="229" t="str">
        <f>VLOOKUP(B65,Startlist!B:F,2,FALSE)</f>
        <v>E10</v>
      </c>
      <c r="D65" s="233" t="str">
        <f>VLOOKUP(VLOOKUP(B65,Startlist!B:F,2,FALSE),'Class lookups'!A:B,2,FALSE)</f>
        <v>EMV6 (E10) </v>
      </c>
      <c r="E65" s="234" t="str">
        <f>CONCATENATE(VLOOKUP(B65,Startlist!B:H,3,FALSE)," / ",VLOOKUP(B65,Startlist!B:H,4,FALSE))</f>
        <v>Peeter Salmu / Olavi Kask</v>
      </c>
      <c r="F65" s="231" t="str">
        <f>VLOOKUP(B65,Startlist!B:F,5,FALSE)</f>
        <v>EST</v>
      </c>
      <c r="G65" s="230" t="str">
        <f>VLOOKUP(B65,Startlist!B:H,7,FALSE)</f>
        <v>Peugeot 309</v>
      </c>
      <c r="H65" s="230" t="str">
        <f>VLOOKUP(B65,Startlist!B:H,6,FALSE)</f>
        <v>FUTURSOFT RACING TEAM</v>
      </c>
      <c r="I65" s="232" t="str">
        <f>VLOOKUP(B65,Results!B:O,12,FALSE)</f>
        <v> 5.57,6</v>
      </c>
    </row>
    <row r="66" spans="1:9" s="207" customFormat="1" ht="15" customHeight="1">
      <c r="A66" s="227">
        <f t="shared" si="0"/>
        <v>59</v>
      </c>
      <c r="B66" s="228">
        <v>146</v>
      </c>
      <c r="C66" s="229" t="str">
        <f>VLOOKUP(B66,Startlist!B:F,2,FALSE)</f>
        <v>E13</v>
      </c>
      <c r="D66" s="233" t="str">
        <f>VLOOKUP(VLOOKUP(B66,Startlist!B:F,2,FALSE),'Class lookups'!A:B,2,FALSE)</f>
        <v>EMV9 (E13) </v>
      </c>
      <c r="E66" s="234" t="str">
        <f>CONCATENATE(VLOOKUP(B66,Startlist!B:H,3,FALSE)," / ",VLOOKUP(B66,Startlist!B:H,4,FALSE))</f>
        <v>Toomas Repp / Oliver Ojaveer</v>
      </c>
      <c r="F66" s="231" t="str">
        <f>VLOOKUP(B66,Startlist!B:F,5,FALSE)</f>
        <v>EST</v>
      </c>
      <c r="G66" s="230" t="str">
        <f>VLOOKUP(B66,Startlist!B:H,7,FALSE)</f>
        <v>GAZ 53</v>
      </c>
      <c r="H66" s="230" t="str">
        <f>VLOOKUP(B66,Startlist!B:H,6,FALSE)</f>
        <v>G.M.RACING SK</v>
      </c>
      <c r="I66" s="232" t="str">
        <f>VLOOKUP(B66,Results!B:O,12,FALSE)</f>
        <v> 5.59,0</v>
      </c>
    </row>
    <row r="67" spans="1:9" s="207" customFormat="1" ht="15" customHeight="1">
      <c r="A67" s="227">
        <f t="shared" si="0"/>
        <v>60</v>
      </c>
      <c r="B67" s="228">
        <v>151</v>
      </c>
      <c r="C67" s="229" t="str">
        <f>VLOOKUP(B67,Startlist!B:F,2,FALSE)</f>
        <v>E13</v>
      </c>
      <c r="D67" s="233" t="str">
        <f>VLOOKUP(VLOOKUP(B67,Startlist!B:F,2,FALSE),'Class lookups'!A:B,2,FALSE)</f>
        <v>EMV9 (E13) </v>
      </c>
      <c r="E67" s="234" t="str">
        <f>CONCATENATE(VLOOKUP(B67,Startlist!B:H,3,FALSE)," / ",VLOOKUP(B67,Startlist!B:H,4,FALSE))</f>
        <v>Kaido Vilu / Andrus Markson</v>
      </c>
      <c r="F67" s="231" t="str">
        <f>VLOOKUP(B67,Startlist!B:F,5,FALSE)</f>
        <v>EST</v>
      </c>
      <c r="G67" s="230" t="str">
        <f>VLOOKUP(B67,Startlist!B:H,7,FALSE)</f>
        <v>GAZ 51A</v>
      </c>
      <c r="H67" s="230" t="str">
        <f>VLOOKUP(B67,Startlist!B:H,6,FALSE)</f>
        <v>GAZ RALLIKLUBI</v>
      </c>
      <c r="I67" s="232" t="str">
        <f>VLOOKUP(B67,Results!B:O,12,FALSE)</f>
        <v> 6.02,7</v>
      </c>
    </row>
    <row r="68" spans="1:9" s="207" customFormat="1" ht="15" customHeight="1">
      <c r="A68" s="227">
        <f t="shared" si="0"/>
        <v>61</v>
      </c>
      <c r="B68" s="228">
        <v>149</v>
      </c>
      <c r="C68" s="229" t="str">
        <f>VLOOKUP(B68,Startlist!B:F,2,FALSE)</f>
        <v>E13</v>
      </c>
      <c r="D68" s="233" t="str">
        <f>VLOOKUP(VLOOKUP(B68,Startlist!B:F,2,FALSE),'Class lookups'!A:B,2,FALSE)</f>
        <v>EMV9 (E13) </v>
      </c>
      <c r="E68" s="234" t="str">
        <f>CONCATENATE(VLOOKUP(B68,Startlist!B:H,3,FALSE)," / ",VLOOKUP(B68,Startlist!B:H,4,FALSE))</f>
        <v>Jüri Lindmets / Nele Helü</v>
      </c>
      <c r="F68" s="231" t="str">
        <f>VLOOKUP(B68,Startlist!B:F,5,FALSE)</f>
        <v>EST</v>
      </c>
      <c r="G68" s="230" t="str">
        <f>VLOOKUP(B68,Startlist!B:H,7,FALSE)</f>
        <v>GAZ 51A</v>
      </c>
      <c r="H68" s="230" t="str">
        <f>VLOOKUP(B68,Startlist!B:H,6,FALSE)</f>
        <v>GAZ RALLIKLUBI</v>
      </c>
      <c r="I68" s="232" t="str">
        <f>VLOOKUP(B68,Results!B:O,12,FALSE)</f>
        <v> 6.04,1</v>
      </c>
    </row>
    <row r="69" spans="1:9" s="207" customFormat="1" ht="15" customHeight="1">
      <c r="A69" s="227">
        <f t="shared" si="0"/>
        <v>62</v>
      </c>
      <c r="B69" s="228">
        <v>150</v>
      </c>
      <c r="C69" s="229" t="str">
        <f>VLOOKUP(B69,Startlist!B:F,2,FALSE)</f>
        <v>E13</v>
      </c>
      <c r="D69" s="233" t="str">
        <f>VLOOKUP(VLOOKUP(B69,Startlist!B:F,2,FALSE),'Class lookups'!A:B,2,FALSE)</f>
        <v>EMV9 (E13) </v>
      </c>
      <c r="E69" s="234" t="str">
        <f>CONCATENATE(VLOOKUP(B69,Startlist!B:H,3,FALSE)," / ",VLOOKUP(B69,Startlist!B:H,4,FALSE))</f>
        <v>Ants Kristall / Rain Nipernado</v>
      </c>
      <c r="F69" s="231" t="str">
        <f>VLOOKUP(B69,Startlist!B:F,5,FALSE)</f>
        <v>EST</v>
      </c>
      <c r="G69" s="230" t="str">
        <f>VLOOKUP(B69,Startlist!B:H,7,FALSE)</f>
        <v>GAZ 51</v>
      </c>
      <c r="H69" s="230" t="str">
        <f>VLOOKUP(B69,Startlist!B:H,6,FALSE)</f>
        <v>GAZ RALLIKLUBI</v>
      </c>
      <c r="I69" s="232" t="str">
        <f>VLOOKUP(B69,Results!B:O,12,FALSE)</f>
        <v> 6.05,8</v>
      </c>
    </row>
    <row r="70" spans="1:9" s="207" customFormat="1" ht="15" customHeight="1">
      <c r="A70" s="227">
        <f t="shared" si="0"/>
        <v>63</v>
      </c>
      <c r="B70" s="228">
        <v>152</v>
      </c>
      <c r="C70" s="229" t="str">
        <f>VLOOKUP(B70,Startlist!B:F,2,FALSE)</f>
        <v>E13</v>
      </c>
      <c r="D70" s="233" t="str">
        <f>VLOOKUP(VLOOKUP(B70,Startlist!B:F,2,FALSE),'Class lookups'!A:B,2,FALSE)</f>
        <v>EMV9 (E13) </v>
      </c>
      <c r="E70" s="234" t="str">
        <f>CONCATENATE(VLOOKUP(B70,Startlist!B:H,3,FALSE)," / ",VLOOKUP(B70,Startlist!B:H,4,FALSE))</f>
        <v>Kristo Laadre / Priit Pilden</v>
      </c>
      <c r="F70" s="231" t="str">
        <f>VLOOKUP(B70,Startlist!B:F,5,FALSE)</f>
        <v>EST</v>
      </c>
      <c r="G70" s="230" t="str">
        <f>VLOOKUP(B70,Startlist!B:H,7,FALSE)</f>
        <v>GAZ 51</v>
      </c>
      <c r="H70" s="230" t="str">
        <f>VLOOKUP(B70,Startlist!B:H,6,FALSE)</f>
        <v>GAZ RALLIKLUBI</v>
      </c>
      <c r="I70" s="232" t="str">
        <f>VLOOKUP(B70,Results!B:O,12,FALSE)</f>
        <v> 6.07,0</v>
      </c>
    </row>
    <row r="71" spans="1:9" s="207" customFormat="1" ht="15" customHeight="1">
      <c r="A71" s="227">
        <f t="shared" si="0"/>
        <v>64</v>
      </c>
      <c r="B71" s="228">
        <v>66</v>
      </c>
      <c r="C71" s="229" t="str">
        <f>VLOOKUP(B71,Startlist!B:F,2,FALSE)</f>
        <v>N4</v>
      </c>
      <c r="D71" s="233" t="str">
        <f>VLOOKUP(VLOOKUP(B71,Startlist!B:F,2,FALSE),'Class lookups'!A:B,2,FALSE)</f>
        <v>EMV2 (N4) </v>
      </c>
      <c r="E71" s="234" t="str">
        <f>CONCATENATE(VLOOKUP(B71,Startlist!B:H,3,FALSE)," / ",VLOOKUP(B71,Startlist!B:H,4,FALSE))</f>
        <v>Reiko Lempu / Andre Rahumeel</v>
      </c>
      <c r="F71" s="231" t="str">
        <f>VLOOKUP(B71,Startlist!B:F,5,FALSE)</f>
        <v>EST</v>
      </c>
      <c r="G71" s="230" t="str">
        <f>VLOOKUP(B71,Startlist!B:H,7,FALSE)</f>
        <v>Mitsubishi Lancer Evo 9</v>
      </c>
      <c r="H71" s="230" t="str">
        <f>VLOOKUP(B71,Startlist!B:H,6,FALSE)</f>
        <v>KAUR MOTORSPORT</v>
      </c>
      <c r="I71" s="232" t="str">
        <f>VLOOKUP(B71,Results!B:O,12,FALSE)</f>
        <v> 6.36,6</v>
      </c>
    </row>
    <row r="72" spans="1:9" s="207" customFormat="1" ht="15" customHeight="1">
      <c r="A72" s="227">
        <f t="shared" si="0"/>
        <v>65</v>
      </c>
      <c r="B72" s="228">
        <v>142</v>
      </c>
      <c r="C72" s="229" t="str">
        <f>VLOOKUP(B72,Startlist!B:F,2,FALSE)</f>
        <v>E9</v>
      </c>
      <c r="D72" s="233" t="str">
        <f>VLOOKUP(VLOOKUP(B72,Startlist!B:F,2,FALSE),'Class lookups'!A:B,2,FALSE)</f>
        <v>EMV5 (E9) </v>
      </c>
      <c r="E72" s="234" t="str">
        <f>CONCATENATE(VLOOKUP(B72,Startlist!B:H,3,FALSE)," / ",VLOOKUP(B72,Startlist!B:H,4,FALSE))</f>
        <v>Alari Sillaste / Arvo Liimann</v>
      </c>
      <c r="F72" s="231" t="str">
        <f>VLOOKUP(B72,Startlist!B:F,5,FALSE)</f>
        <v>EST</v>
      </c>
      <c r="G72" s="230" t="str">
        <f>VLOOKUP(B72,Startlist!B:H,7,FALSE)</f>
        <v>AZLK 2140</v>
      </c>
      <c r="H72" s="230" t="str">
        <f>VLOOKUP(B72,Startlist!B:H,6,FALSE)</f>
        <v>GAZ RALLIKLUBI</v>
      </c>
      <c r="I72" s="232" t="str">
        <f>VLOOKUP(B72,Results!B:O,12,FALSE)</f>
        <v> 7.40,4</v>
      </c>
    </row>
  </sheetData>
  <autoFilter ref="A7:I72"/>
  <mergeCells count="3">
    <mergeCell ref="B2:H2"/>
    <mergeCell ref="B3:H3"/>
    <mergeCell ref="B4:H4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IV17"/>
  <sheetViews>
    <sheetView workbookViewId="0" topLeftCell="A1">
      <selection activeCell="A7" sqref="A7"/>
    </sheetView>
  </sheetViews>
  <sheetFormatPr defaultColWidth="9.140625" defaultRowHeight="12.75"/>
  <cols>
    <col min="1" max="1" width="5.28125" style="32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10" customWidth="1"/>
  </cols>
  <sheetData>
    <row r="1" spans="5:8" ht="15.75">
      <c r="E1" s="1" t="str">
        <f>Startlist!$F1</f>
        <v> </v>
      </c>
      <c r="H1" s="114"/>
    </row>
    <row r="2" spans="2:8" ht="15" customHeight="1">
      <c r="B2" s="2"/>
      <c r="C2" s="3"/>
      <c r="E2" s="1" t="str">
        <f>Startlist!$F4</f>
        <v>SILVESTON 47. Saaremaa Ralli 2014</v>
      </c>
      <c r="H2" s="115"/>
    </row>
    <row r="3" spans="2:8" ht="15">
      <c r="B3" s="2"/>
      <c r="C3" s="3"/>
      <c r="E3" s="54" t="str">
        <f>Startlist!$F5</f>
        <v>10-11 October 2014</v>
      </c>
      <c r="H3" s="115"/>
    </row>
    <row r="4" spans="2:8" ht="15">
      <c r="B4" s="2"/>
      <c r="C4" s="3"/>
      <c r="E4" s="54" t="str">
        <f>Startlist!$F6</f>
        <v>Saaremaa</v>
      </c>
      <c r="H4" s="115"/>
    </row>
    <row r="5" spans="3:8" ht="15" customHeight="1">
      <c r="C5" s="3"/>
      <c r="H5" s="115"/>
    </row>
    <row r="6" spans="2:8" ht="15.75" customHeight="1">
      <c r="B6" s="98" t="s">
        <v>3012</v>
      </c>
      <c r="C6" s="3"/>
      <c r="H6" s="97"/>
    </row>
    <row r="7" spans="1:8" ht="12.75">
      <c r="A7" s="207"/>
      <c r="B7" s="223" t="s">
        <v>2971</v>
      </c>
      <c r="C7" s="221" t="s">
        <v>2953</v>
      </c>
      <c r="D7" s="221" t="s">
        <v>2954</v>
      </c>
      <c r="E7" s="221"/>
      <c r="F7" s="224" t="s">
        <v>2968</v>
      </c>
      <c r="G7" s="225" t="s">
        <v>2967</v>
      </c>
      <c r="H7" s="222" t="s">
        <v>2961</v>
      </c>
    </row>
    <row r="8" spans="1:8" ht="15" customHeight="1">
      <c r="A8" s="227">
        <v>1</v>
      </c>
      <c r="B8" s="244">
        <v>35</v>
      </c>
      <c r="C8" s="229" t="str">
        <f>VLOOKUP(B8,Startlist!B:F,2,FALSE)</f>
        <v>A6</v>
      </c>
      <c r="D8" s="230" t="str">
        <f>CONCATENATE(VLOOKUP(B8,Startlist!B:H,3,FALSE)," / ",VLOOKUP(B8,Startlist!B:H,4,FALSE))</f>
        <v>Rainer Rohtmets / Rauno Rohtmets</v>
      </c>
      <c r="E8" s="231" t="str">
        <f>VLOOKUP(B8,Startlist!B:F,5,FALSE)</f>
        <v>EST</v>
      </c>
      <c r="F8" s="230" t="str">
        <f>VLOOKUP(B8,Startlist!B:H,7,FALSE)</f>
        <v>Citroen C2R2 MAX</v>
      </c>
      <c r="G8" s="230" t="str">
        <f>VLOOKUP(B8,Startlist!B:H,6,FALSE)</f>
        <v>PRINTSPORT</v>
      </c>
      <c r="H8" s="232" t="str">
        <f>VLOOKUP(B8,Results!B:O,14,FALSE)</f>
        <v> 1:01.22,4</v>
      </c>
    </row>
    <row r="9" spans="1:256" ht="15" customHeight="1">
      <c r="A9" s="227">
        <f aca="true" t="shared" si="0" ref="A9:A16">A8+1</f>
        <v>2</v>
      </c>
      <c r="B9" s="244">
        <v>36</v>
      </c>
      <c r="C9" s="229" t="str">
        <f>VLOOKUP(B9,Startlist!B:F,2,FALSE)</f>
        <v>A6</v>
      </c>
      <c r="D9" s="230" t="str">
        <f>CONCATENATE(VLOOKUP(B9,Startlist!B:H,3,FALSE)," / ",VLOOKUP(B9,Startlist!B:H,4,FALSE))</f>
        <v>Rasmus Uustulnd / Imre Kuusk</v>
      </c>
      <c r="E9" s="231" t="str">
        <f>VLOOKUP(B9,Startlist!B:F,5,FALSE)</f>
        <v>EST</v>
      </c>
      <c r="F9" s="230" t="str">
        <f>VLOOKUP(B9,Startlist!B:H,7,FALSE)</f>
        <v>Ford Fiesta R2</v>
      </c>
      <c r="G9" s="230" t="str">
        <f>VLOOKUP(B9,Startlist!B:H,6,FALSE)</f>
        <v>SAR-TECH MOTORSPORT</v>
      </c>
      <c r="H9" s="232" t="str">
        <f>VLOOKUP(B9,Results!B:O,14,FALSE)</f>
        <v> 1:01.54,4</v>
      </c>
      <c r="I9" s="227"/>
      <c r="J9" s="244"/>
      <c r="K9" s="229"/>
      <c r="L9" s="230"/>
      <c r="M9" s="231"/>
      <c r="N9" s="230"/>
      <c r="O9" s="230"/>
      <c r="P9" s="232"/>
      <c r="Q9" s="227"/>
      <c r="R9" s="244"/>
      <c r="S9" s="229"/>
      <c r="T9" s="230"/>
      <c r="U9" s="231"/>
      <c r="V9" s="230"/>
      <c r="W9" s="230"/>
      <c r="X9" s="232"/>
      <c r="Y9" s="227"/>
      <c r="Z9" s="244"/>
      <c r="AA9" s="229"/>
      <c r="AB9" s="230"/>
      <c r="AC9" s="231"/>
      <c r="AD9" s="230"/>
      <c r="AE9" s="230"/>
      <c r="AF9" s="232"/>
      <c r="AG9" s="227"/>
      <c r="AH9" s="244"/>
      <c r="AI9" s="229"/>
      <c r="AJ9" s="230"/>
      <c r="AK9" s="231"/>
      <c r="AL9" s="230"/>
      <c r="AM9" s="230"/>
      <c r="AN9" s="232"/>
      <c r="AO9" s="227"/>
      <c r="AP9" s="244"/>
      <c r="AQ9" s="229"/>
      <c r="AR9" s="230"/>
      <c r="AS9" s="231"/>
      <c r="AT9" s="230"/>
      <c r="AU9" s="230"/>
      <c r="AV9" s="232"/>
      <c r="AW9" s="227"/>
      <c r="AX9" s="244"/>
      <c r="AY9" s="229"/>
      <c r="AZ9" s="230"/>
      <c r="BA9" s="231"/>
      <c r="BB9" s="230"/>
      <c r="BC9" s="230"/>
      <c r="BD9" s="232"/>
      <c r="BE9" s="227"/>
      <c r="BF9" s="244"/>
      <c r="BG9" s="229"/>
      <c r="BH9" s="230"/>
      <c r="BI9" s="231"/>
      <c r="BJ9" s="230"/>
      <c r="BK9" s="230"/>
      <c r="BL9" s="232"/>
      <c r="BM9" s="227"/>
      <c r="BN9" s="244"/>
      <c r="BO9" s="229"/>
      <c r="BP9" s="230"/>
      <c r="BQ9" s="231"/>
      <c r="BR9" s="230"/>
      <c r="BS9" s="230"/>
      <c r="BT9" s="232"/>
      <c r="BU9" s="227"/>
      <c r="BV9" s="244"/>
      <c r="BW9" s="229"/>
      <c r="BX9" s="230"/>
      <c r="BY9" s="231"/>
      <c r="BZ9" s="230"/>
      <c r="CA9" s="230"/>
      <c r="CB9" s="232"/>
      <c r="CC9" s="227"/>
      <c r="CD9" s="244"/>
      <c r="CE9" s="229"/>
      <c r="CF9" s="230"/>
      <c r="CG9" s="231"/>
      <c r="CH9" s="230"/>
      <c r="CI9" s="230"/>
      <c r="CJ9" s="232"/>
      <c r="CK9" s="227"/>
      <c r="CL9" s="244"/>
      <c r="CM9" s="229"/>
      <c r="CN9" s="230"/>
      <c r="CO9" s="231"/>
      <c r="CP9" s="230"/>
      <c r="CQ9" s="230"/>
      <c r="CR9" s="232"/>
      <c r="CS9" s="227"/>
      <c r="CT9" s="244"/>
      <c r="CU9" s="229"/>
      <c r="CV9" s="230"/>
      <c r="CW9" s="231"/>
      <c r="CX9" s="230"/>
      <c r="CY9" s="230"/>
      <c r="CZ9" s="232"/>
      <c r="DA9" s="227"/>
      <c r="DB9" s="244"/>
      <c r="DC9" s="229"/>
      <c r="DD9" s="230"/>
      <c r="DE9" s="231"/>
      <c r="DF9" s="230"/>
      <c r="DG9" s="230"/>
      <c r="DH9" s="232"/>
      <c r="DI9" s="227"/>
      <c r="DJ9" s="244"/>
      <c r="DK9" s="229"/>
      <c r="DL9" s="230"/>
      <c r="DM9" s="231"/>
      <c r="DN9" s="230"/>
      <c r="DO9" s="230"/>
      <c r="DP9" s="232"/>
      <c r="DQ9" s="227"/>
      <c r="DR9" s="244"/>
      <c r="DS9" s="229"/>
      <c r="DT9" s="230"/>
      <c r="DU9" s="231"/>
      <c r="DV9" s="230"/>
      <c r="DW9" s="230"/>
      <c r="DX9" s="232"/>
      <c r="DY9" s="227"/>
      <c r="DZ9" s="244"/>
      <c r="EA9" s="229"/>
      <c r="EB9" s="230"/>
      <c r="EC9" s="231"/>
      <c r="ED9" s="230"/>
      <c r="EE9" s="230"/>
      <c r="EF9" s="232"/>
      <c r="EG9" s="227"/>
      <c r="EH9" s="244"/>
      <c r="EI9" s="229"/>
      <c r="EJ9" s="230"/>
      <c r="EK9" s="231"/>
      <c r="EL9" s="230"/>
      <c r="EM9" s="230"/>
      <c r="EN9" s="232"/>
      <c r="EO9" s="227"/>
      <c r="EP9" s="244"/>
      <c r="EQ9" s="229"/>
      <c r="ER9" s="230"/>
      <c r="ES9" s="231"/>
      <c r="ET9" s="230"/>
      <c r="EU9" s="230"/>
      <c r="EV9" s="232"/>
      <c r="EW9" s="227"/>
      <c r="EX9" s="244"/>
      <c r="EY9" s="229"/>
      <c r="EZ9" s="230"/>
      <c r="FA9" s="231"/>
      <c r="FB9" s="230"/>
      <c r="FC9" s="230"/>
      <c r="FD9" s="232"/>
      <c r="FE9" s="227"/>
      <c r="FF9" s="244"/>
      <c r="FG9" s="229"/>
      <c r="FH9" s="230"/>
      <c r="FI9" s="231"/>
      <c r="FJ9" s="230"/>
      <c r="FK9" s="230"/>
      <c r="FL9" s="232"/>
      <c r="FM9" s="227"/>
      <c r="FN9" s="244"/>
      <c r="FO9" s="229"/>
      <c r="FP9" s="230"/>
      <c r="FQ9" s="231"/>
      <c r="FR9" s="230"/>
      <c r="FS9" s="230"/>
      <c r="FT9" s="232"/>
      <c r="FU9" s="227"/>
      <c r="FV9" s="244"/>
      <c r="FW9" s="229"/>
      <c r="FX9" s="230"/>
      <c r="FY9" s="231"/>
      <c r="FZ9" s="230"/>
      <c r="GA9" s="230"/>
      <c r="GB9" s="232"/>
      <c r="GC9" s="227"/>
      <c r="GD9" s="244"/>
      <c r="GE9" s="229"/>
      <c r="GF9" s="230"/>
      <c r="GG9" s="231"/>
      <c r="GH9" s="230"/>
      <c r="GI9" s="230"/>
      <c r="GJ9" s="232"/>
      <c r="GK9" s="227"/>
      <c r="GL9" s="244"/>
      <c r="GM9" s="229"/>
      <c r="GN9" s="230"/>
      <c r="GO9" s="231"/>
      <c r="GP9" s="230"/>
      <c r="GQ9" s="230"/>
      <c r="GR9" s="232"/>
      <c r="GS9" s="227"/>
      <c r="GT9" s="244"/>
      <c r="GU9" s="229"/>
      <c r="GV9" s="230"/>
      <c r="GW9" s="231"/>
      <c r="GX9" s="230"/>
      <c r="GY9" s="230"/>
      <c r="GZ9" s="232"/>
      <c r="HA9" s="227"/>
      <c r="HB9" s="244"/>
      <c r="HC9" s="229"/>
      <c r="HD9" s="230"/>
      <c r="HE9" s="231"/>
      <c r="HF9" s="230"/>
      <c r="HG9" s="230"/>
      <c r="HH9" s="232"/>
      <c r="HI9" s="227"/>
      <c r="HJ9" s="244"/>
      <c r="HK9" s="229"/>
      <c r="HL9" s="230"/>
      <c r="HM9" s="231"/>
      <c r="HN9" s="230"/>
      <c r="HO9" s="230"/>
      <c r="HP9" s="232"/>
      <c r="HQ9" s="227"/>
      <c r="HR9" s="244"/>
      <c r="HS9" s="229"/>
      <c r="HT9" s="230"/>
      <c r="HU9" s="231"/>
      <c r="HV9" s="230"/>
      <c r="HW9" s="230"/>
      <c r="HX9" s="232"/>
      <c r="HY9" s="227"/>
      <c r="HZ9" s="244"/>
      <c r="IA9" s="229"/>
      <c r="IB9" s="230"/>
      <c r="IC9" s="231"/>
      <c r="ID9" s="230"/>
      <c r="IE9" s="230"/>
      <c r="IF9" s="232"/>
      <c r="IG9" s="227"/>
      <c r="IH9" s="244"/>
      <c r="II9" s="229"/>
      <c r="IJ9" s="230"/>
      <c r="IK9" s="231"/>
      <c r="IL9" s="230"/>
      <c r="IM9" s="230"/>
      <c r="IN9" s="232"/>
      <c r="IO9" s="227"/>
      <c r="IP9" s="244"/>
      <c r="IQ9" s="229"/>
      <c r="IR9" s="230"/>
      <c r="IS9" s="231"/>
      <c r="IT9" s="230"/>
      <c r="IU9" s="230"/>
      <c r="IV9" s="232"/>
    </row>
    <row r="10" spans="1:256" ht="15" customHeight="1">
      <c r="A10" s="227">
        <f t="shared" si="0"/>
        <v>3</v>
      </c>
      <c r="B10" s="244">
        <v>38</v>
      </c>
      <c r="C10" s="229" t="str">
        <f>VLOOKUP(B10,Startlist!B:F,2,FALSE)</f>
        <v>A6</v>
      </c>
      <c r="D10" s="230" t="str">
        <f>CONCATENATE(VLOOKUP(B10,Startlist!B:H,3,FALSE)," / ",VLOOKUP(B10,Startlist!B:H,4,FALSE))</f>
        <v>Sander Pärn / James Morgan</v>
      </c>
      <c r="E10" s="231" t="str">
        <f>VLOOKUP(B10,Startlist!B:F,5,FALSE)</f>
        <v>EST / GB</v>
      </c>
      <c r="F10" s="230" t="str">
        <f>VLOOKUP(B10,Startlist!B:H,7,FALSE)</f>
        <v>Ford Fiesta R2</v>
      </c>
      <c r="G10" s="230" t="str">
        <f>VLOOKUP(B10,Startlist!B:H,6,FALSE)</f>
        <v>SP RALLY PROJECT</v>
      </c>
      <c r="H10" s="232" t="str">
        <f>VLOOKUP(B10,Results!B:O,14,FALSE)</f>
        <v> 1:03.00,2</v>
      </c>
      <c r="I10" s="227"/>
      <c r="J10" s="244"/>
      <c r="K10" s="229"/>
      <c r="L10" s="230"/>
      <c r="M10" s="231"/>
      <c r="N10" s="230"/>
      <c r="O10" s="230"/>
      <c r="P10" s="232"/>
      <c r="Q10" s="227"/>
      <c r="R10" s="244"/>
      <c r="S10" s="229"/>
      <c r="T10" s="230"/>
      <c r="U10" s="231"/>
      <c r="V10" s="230"/>
      <c r="W10" s="230"/>
      <c r="X10" s="232"/>
      <c r="Y10" s="227"/>
      <c r="Z10" s="244"/>
      <c r="AA10" s="229"/>
      <c r="AB10" s="230"/>
      <c r="AC10" s="231"/>
      <c r="AD10" s="230"/>
      <c r="AE10" s="230"/>
      <c r="AF10" s="232"/>
      <c r="AG10" s="227"/>
      <c r="AH10" s="244"/>
      <c r="AI10" s="229"/>
      <c r="AJ10" s="230"/>
      <c r="AK10" s="231"/>
      <c r="AL10" s="230"/>
      <c r="AM10" s="230"/>
      <c r="AN10" s="232"/>
      <c r="AO10" s="227"/>
      <c r="AP10" s="244"/>
      <c r="AQ10" s="229"/>
      <c r="AR10" s="230"/>
      <c r="AS10" s="231"/>
      <c r="AT10" s="230"/>
      <c r="AU10" s="230"/>
      <c r="AV10" s="232"/>
      <c r="AW10" s="227"/>
      <c r="AX10" s="244"/>
      <c r="AY10" s="229"/>
      <c r="AZ10" s="230"/>
      <c r="BA10" s="231"/>
      <c r="BB10" s="230"/>
      <c r="BC10" s="230"/>
      <c r="BD10" s="232"/>
      <c r="BE10" s="227"/>
      <c r="BF10" s="244"/>
      <c r="BG10" s="229"/>
      <c r="BH10" s="230"/>
      <c r="BI10" s="231"/>
      <c r="BJ10" s="230"/>
      <c r="BK10" s="230"/>
      <c r="BL10" s="232"/>
      <c r="BM10" s="227"/>
      <c r="BN10" s="244"/>
      <c r="BO10" s="229"/>
      <c r="BP10" s="230"/>
      <c r="BQ10" s="231"/>
      <c r="BR10" s="230"/>
      <c r="BS10" s="230"/>
      <c r="BT10" s="232"/>
      <c r="BU10" s="227"/>
      <c r="BV10" s="244"/>
      <c r="BW10" s="229"/>
      <c r="BX10" s="230"/>
      <c r="BY10" s="231"/>
      <c r="BZ10" s="230"/>
      <c r="CA10" s="230"/>
      <c r="CB10" s="232"/>
      <c r="CC10" s="227"/>
      <c r="CD10" s="244"/>
      <c r="CE10" s="229"/>
      <c r="CF10" s="230"/>
      <c r="CG10" s="231"/>
      <c r="CH10" s="230"/>
      <c r="CI10" s="230"/>
      <c r="CJ10" s="232"/>
      <c r="CK10" s="227"/>
      <c r="CL10" s="244"/>
      <c r="CM10" s="229"/>
      <c r="CN10" s="230"/>
      <c r="CO10" s="231"/>
      <c r="CP10" s="230"/>
      <c r="CQ10" s="230"/>
      <c r="CR10" s="232"/>
      <c r="CS10" s="227"/>
      <c r="CT10" s="244"/>
      <c r="CU10" s="229"/>
      <c r="CV10" s="230"/>
      <c r="CW10" s="231"/>
      <c r="CX10" s="230"/>
      <c r="CY10" s="230"/>
      <c r="CZ10" s="232"/>
      <c r="DA10" s="227"/>
      <c r="DB10" s="244"/>
      <c r="DC10" s="229"/>
      <c r="DD10" s="230"/>
      <c r="DE10" s="231"/>
      <c r="DF10" s="230"/>
      <c r="DG10" s="230"/>
      <c r="DH10" s="232"/>
      <c r="DI10" s="227"/>
      <c r="DJ10" s="244"/>
      <c r="DK10" s="229"/>
      <c r="DL10" s="230"/>
      <c r="DM10" s="231"/>
      <c r="DN10" s="230"/>
      <c r="DO10" s="230"/>
      <c r="DP10" s="232"/>
      <c r="DQ10" s="227"/>
      <c r="DR10" s="244"/>
      <c r="DS10" s="229"/>
      <c r="DT10" s="230"/>
      <c r="DU10" s="231"/>
      <c r="DV10" s="230"/>
      <c r="DW10" s="230"/>
      <c r="DX10" s="232"/>
      <c r="DY10" s="227"/>
      <c r="DZ10" s="244"/>
      <c r="EA10" s="229"/>
      <c r="EB10" s="230"/>
      <c r="EC10" s="231"/>
      <c r="ED10" s="230"/>
      <c r="EE10" s="230"/>
      <c r="EF10" s="232"/>
      <c r="EG10" s="227"/>
      <c r="EH10" s="244"/>
      <c r="EI10" s="229"/>
      <c r="EJ10" s="230"/>
      <c r="EK10" s="231"/>
      <c r="EL10" s="230"/>
      <c r="EM10" s="230"/>
      <c r="EN10" s="232"/>
      <c r="EO10" s="227"/>
      <c r="EP10" s="244"/>
      <c r="EQ10" s="229"/>
      <c r="ER10" s="230"/>
      <c r="ES10" s="231"/>
      <c r="ET10" s="230"/>
      <c r="EU10" s="230"/>
      <c r="EV10" s="232"/>
      <c r="EW10" s="227"/>
      <c r="EX10" s="244"/>
      <c r="EY10" s="229"/>
      <c r="EZ10" s="230"/>
      <c r="FA10" s="231"/>
      <c r="FB10" s="230"/>
      <c r="FC10" s="230"/>
      <c r="FD10" s="232"/>
      <c r="FE10" s="227"/>
      <c r="FF10" s="244"/>
      <c r="FG10" s="229"/>
      <c r="FH10" s="230"/>
      <c r="FI10" s="231"/>
      <c r="FJ10" s="230"/>
      <c r="FK10" s="230"/>
      <c r="FL10" s="232"/>
      <c r="FM10" s="227"/>
      <c r="FN10" s="244"/>
      <c r="FO10" s="229"/>
      <c r="FP10" s="230"/>
      <c r="FQ10" s="231"/>
      <c r="FR10" s="230"/>
      <c r="FS10" s="230"/>
      <c r="FT10" s="232"/>
      <c r="FU10" s="227"/>
      <c r="FV10" s="244"/>
      <c r="FW10" s="229"/>
      <c r="FX10" s="230"/>
      <c r="FY10" s="231"/>
      <c r="FZ10" s="230"/>
      <c r="GA10" s="230"/>
      <c r="GB10" s="232"/>
      <c r="GC10" s="227"/>
      <c r="GD10" s="244"/>
      <c r="GE10" s="229"/>
      <c r="GF10" s="230"/>
      <c r="GG10" s="231"/>
      <c r="GH10" s="230"/>
      <c r="GI10" s="230"/>
      <c r="GJ10" s="232"/>
      <c r="GK10" s="227"/>
      <c r="GL10" s="244"/>
      <c r="GM10" s="229"/>
      <c r="GN10" s="230"/>
      <c r="GO10" s="231"/>
      <c r="GP10" s="230"/>
      <c r="GQ10" s="230"/>
      <c r="GR10" s="232"/>
      <c r="GS10" s="227"/>
      <c r="GT10" s="244"/>
      <c r="GU10" s="229"/>
      <c r="GV10" s="230"/>
      <c r="GW10" s="231"/>
      <c r="GX10" s="230"/>
      <c r="GY10" s="230"/>
      <c r="GZ10" s="232"/>
      <c r="HA10" s="227"/>
      <c r="HB10" s="244"/>
      <c r="HC10" s="229"/>
      <c r="HD10" s="230"/>
      <c r="HE10" s="231"/>
      <c r="HF10" s="230"/>
      <c r="HG10" s="230"/>
      <c r="HH10" s="232"/>
      <c r="HI10" s="227"/>
      <c r="HJ10" s="244"/>
      <c r="HK10" s="229"/>
      <c r="HL10" s="230"/>
      <c r="HM10" s="231"/>
      <c r="HN10" s="230"/>
      <c r="HO10" s="230"/>
      <c r="HP10" s="232"/>
      <c r="HQ10" s="227"/>
      <c r="HR10" s="244"/>
      <c r="HS10" s="229"/>
      <c r="HT10" s="230"/>
      <c r="HU10" s="231"/>
      <c r="HV10" s="230"/>
      <c r="HW10" s="230"/>
      <c r="HX10" s="232"/>
      <c r="HY10" s="227"/>
      <c r="HZ10" s="244"/>
      <c r="IA10" s="229"/>
      <c r="IB10" s="230"/>
      <c r="IC10" s="231"/>
      <c r="ID10" s="230"/>
      <c r="IE10" s="230"/>
      <c r="IF10" s="232"/>
      <c r="IG10" s="227"/>
      <c r="IH10" s="244"/>
      <c r="II10" s="229"/>
      <c r="IJ10" s="230"/>
      <c r="IK10" s="231"/>
      <c r="IL10" s="230"/>
      <c r="IM10" s="230"/>
      <c r="IN10" s="232"/>
      <c r="IO10" s="227"/>
      <c r="IP10" s="244"/>
      <c r="IQ10" s="229"/>
      <c r="IR10" s="230"/>
      <c r="IS10" s="231"/>
      <c r="IT10" s="230"/>
      <c r="IU10" s="230"/>
      <c r="IV10" s="232"/>
    </row>
    <row r="11" spans="1:256" ht="15" customHeight="1">
      <c r="A11" s="227">
        <f t="shared" si="0"/>
        <v>4</v>
      </c>
      <c r="B11" s="244">
        <v>31</v>
      </c>
      <c r="C11" s="229" t="str">
        <f>VLOOKUP(B11,Startlist!B:F,2,FALSE)</f>
        <v>A6</v>
      </c>
      <c r="D11" s="230" t="str">
        <f>CONCATENATE(VLOOKUP(B11,Startlist!B:H,3,FALSE)," / ",VLOOKUP(B11,Startlist!B:H,4,FALSE))</f>
        <v>Kenneth Sepp / Tanel Kasesalu</v>
      </c>
      <c r="E11" s="231" t="str">
        <f>VLOOKUP(B11,Startlist!B:F,5,FALSE)</f>
        <v>EST</v>
      </c>
      <c r="F11" s="230" t="str">
        <f>VLOOKUP(B11,Startlist!B:H,7,FALSE)</f>
        <v>Citroen C2R2 MAX</v>
      </c>
      <c r="G11" s="230" t="str">
        <f>VLOOKUP(B11,Startlist!B:H,6,FALSE)</f>
        <v>SAR-TECH MOTORSPORT</v>
      </c>
      <c r="H11" s="232" t="str">
        <f>VLOOKUP(B11,Results!B:O,14,FALSE)</f>
        <v> 1:03.05,0</v>
      </c>
      <c r="I11" s="227"/>
      <c r="J11" s="244"/>
      <c r="K11" s="229"/>
      <c r="L11" s="230"/>
      <c r="M11" s="231"/>
      <c r="N11" s="230"/>
      <c r="O11" s="230"/>
      <c r="P11" s="232"/>
      <c r="Q11" s="227"/>
      <c r="R11" s="244"/>
      <c r="S11" s="229"/>
      <c r="T11" s="230"/>
      <c r="U11" s="231"/>
      <c r="V11" s="230"/>
      <c r="W11" s="230"/>
      <c r="X11" s="232"/>
      <c r="Y11" s="227"/>
      <c r="Z11" s="244"/>
      <c r="AA11" s="229"/>
      <c r="AB11" s="230"/>
      <c r="AC11" s="231"/>
      <c r="AD11" s="230"/>
      <c r="AE11" s="230"/>
      <c r="AF11" s="232"/>
      <c r="AG11" s="227"/>
      <c r="AH11" s="244"/>
      <c r="AI11" s="229"/>
      <c r="AJ11" s="230"/>
      <c r="AK11" s="231"/>
      <c r="AL11" s="230"/>
      <c r="AM11" s="230"/>
      <c r="AN11" s="232"/>
      <c r="AO11" s="227"/>
      <c r="AP11" s="244"/>
      <c r="AQ11" s="229"/>
      <c r="AR11" s="230"/>
      <c r="AS11" s="231"/>
      <c r="AT11" s="230"/>
      <c r="AU11" s="230"/>
      <c r="AV11" s="232"/>
      <c r="AW11" s="227"/>
      <c r="AX11" s="244"/>
      <c r="AY11" s="229"/>
      <c r="AZ11" s="230"/>
      <c r="BA11" s="231"/>
      <c r="BB11" s="230"/>
      <c r="BC11" s="230"/>
      <c r="BD11" s="232"/>
      <c r="BE11" s="227"/>
      <c r="BF11" s="244"/>
      <c r="BG11" s="229"/>
      <c r="BH11" s="230"/>
      <c r="BI11" s="231"/>
      <c r="BJ11" s="230"/>
      <c r="BK11" s="230"/>
      <c r="BL11" s="232"/>
      <c r="BM11" s="227"/>
      <c r="BN11" s="244"/>
      <c r="BO11" s="229"/>
      <c r="BP11" s="230"/>
      <c r="BQ11" s="231"/>
      <c r="BR11" s="230"/>
      <c r="BS11" s="230"/>
      <c r="BT11" s="232"/>
      <c r="BU11" s="227"/>
      <c r="BV11" s="244"/>
      <c r="BW11" s="229"/>
      <c r="BX11" s="230"/>
      <c r="BY11" s="231"/>
      <c r="BZ11" s="230"/>
      <c r="CA11" s="230"/>
      <c r="CB11" s="232"/>
      <c r="CC11" s="227"/>
      <c r="CD11" s="244"/>
      <c r="CE11" s="229"/>
      <c r="CF11" s="230"/>
      <c r="CG11" s="231"/>
      <c r="CH11" s="230"/>
      <c r="CI11" s="230"/>
      <c r="CJ11" s="232"/>
      <c r="CK11" s="227"/>
      <c r="CL11" s="244"/>
      <c r="CM11" s="229"/>
      <c r="CN11" s="230"/>
      <c r="CO11" s="231"/>
      <c r="CP11" s="230"/>
      <c r="CQ11" s="230"/>
      <c r="CR11" s="232"/>
      <c r="CS11" s="227"/>
      <c r="CT11" s="244"/>
      <c r="CU11" s="229"/>
      <c r="CV11" s="230"/>
      <c r="CW11" s="231"/>
      <c r="CX11" s="230"/>
      <c r="CY11" s="230"/>
      <c r="CZ11" s="232"/>
      <c r="DA11" s="227"/>
      <c r="DB11" s="244"/>
      <c r="DC11" s="229"/>
      <c r="DD11" s="230"/>
      <c r="DE11" s="231"/>
      <c r="DF11" s="230"/>
      <c r="DG11" s="230"/>
      <c r="DH11" s="232"/>
      <c r="DI11" s="227"/>
      <c r="DJ11" s="244"/>
      <c r="DK11" s="229"/>
      <c r="DL11" s="230"/>
      <c r="DM11" s="231"/>
      <c r="DN11" s="230"/>
      <c r="DO11" s="230"/>
      <c r="DP11" s="232"/>
      <c r="DQ11" s="227"/>
      <c r="DR11" s="244"/>
      <c r="DS11" s="229"/>
      <c r="DT11" s="230"/>
      <c r="DU11" s="231"/>
      <c r="DV11" s="230"/>
      <c r="DW11" s="230"/>
      <c r="DX11" s="232"/>
      <c r="DY11" s="227"/>
      <c r="DZ11" s="244"/>
      <c r="EA11" s="229"/>
      <c r="EB11" s="230"/>
      <c r="EC11" s="231"/>
      <c r="ED11" s="230"/>
      <c r="EE11" s="230"/>
      <c r="EF11" s="232"/>
      <c r="EG11" s="227"/>
      <c r="EH11" s="244"/>
      <c r="EI11" s="229"/>
      <c r="EJ11" s="230"/>
      <c r="EK11" s="231"/>
      <c r="EL11" s="230"/>
      <c r="EM11" s="230"/>
      <c r="EN11" s="232"/>
      <c r="EO11" s="227"/>
      <c r="EP11" s="244"/>
      <c r="EQ11" s="229"/>
      <c r="ER11" s="230"/>
      <c r="ES11" s="231"/>
      <c r="ET11" s="230"/>
      <c r="EU11" s="230"/>
      <c r="EV11" s="232"/>
      <c r="EW11" s="227"/>
      <c r="EX11" s="244"/>
      <c r="EY11" s="229"/>
      <c r="EZ11" s="230"/>
      <c r="FA11" s="231"/>
      <c r="FB11" s="230"/>
      <c r="FC11" s="230"/>
      <c r="FD11" s="232"/>
      <c r="FE11" s="227"/>
      <c r="FF11" s="244"/>
      <c r="FG11" s="229"/>
      <c r="FH11" s="230"/>
      <c r="FI11" s="231"/>
      <c r="FJ11" s="230"/>
      <c r="FK11" s="230"/>
      <c r="FL11" s="232"/>
      <c r="FM11" s="227"/>
      <c r="FN11" s="244"/>
      <c r="FO11" s="229"/>
      <c r="FP11" s="230"/>
      <c r="FQ11" s="231"/>
      <c r="FR11" s="230"/>
      <c r="FS11" s="230"/>
      <c r="FT11" s="232"/>
      <c r="FU11" s="227"/>
      <c r="FV11" s="244"/>
      <c r="FW11" s="229"/>
      <c r="FX11" s="230"/>
      <c r="FY11" s="231"/>
      <c r="FZ11" s="230"/>
      <c r="GA11" s="230"/>
      <c r="GB11" s="232"/>
      <c r="GC11" s="227"/>
      <c r="GD11" s="244"/>
      <c r="GE11" s="229"/>
      <c r="GF11" s="230"/>
      <c r="GG11" s="231"/>
      <c r="GH11" s="230"/>
      <c r="GI11" s="230"/>
      <c r="GJ11" s="232"/>
      <c r="GK11" s="227"/>
      <c r="GL11" s="244"/>
      <c r="GM11" s="229"/>
      <c r="GN11" s="230"/>
      <c r="GO11" s="231"/>
      <c r="GP11" s="230"/>
      <c r="GQ11" s="230"/>
      <c r="GR11" s="232"/>
      <c r="GS11" s="227"/>
      <c r="GT11" s="244"/>
      <c r="GU11" s="229"/>
      <c r="GV11" s="230"/>
      <c r="GW11" s="231"/>
      <c r="GX11" s="230"/>
      <c r="GY11" s="230"/>
      <c r="GZ11" s="232"/>
      <c r="HA11" s="227"/>
      <c r="HB11" s="244"/>
      <c r="HC11" s="229"/>
      <c r="HD11" s="230"/>
      <c r="HE11" s="231"/>
      <c r="HF11" s="230"/>
      <c r="HG11" s="230"/>
      <c r="HH11" s="232"/>
      <c r="HI11" s="227"/>
      <c r="HJ11" s="244"/>
      <c r="HK11" s="229"/>
      <c r="HL11" s="230"/>
      <c r="HM11" s="231"/>
      <c r="HN11" s="230"/>
      <c r="HO11" s="230"/>
      <c r="HP11" s="232"/>
      <c r="HQ11" s="227"/>
      <c r="HR11" s="244"/>
      <c r="HS11" s="229"/>
      <c r="HT11" s="230"/>
      <c r="HU11" s="231"/>
      <c r="HV11" s="230"/>
      <c r="HW11" s="230"/>
      <c r="HX11" s="232"/>
      <c r="HY11" s="227"/>
      <c r="HZ11" s="244"/>
      <c r="IA11" s="229"/>
      <c r="IB11" s="230"/>
      <c r="IC11" s="231"/>
      <c r="ID11" s="230"/>
      <c r="IE11" s="230"/>
      <c r="IF11" s="232"/>
      <c r="IG11" s="227"/>
      <c r="IH11" s="244"/>
      <c r="II11" s="229"/>
      <c r="IJ11" s="230"/>
      <c r="IK11" s="231"/>
      <c r="IL11" s="230"/>
      <c r="IM11" s="230"/>
      <c r="IN11" s="232"/>
      <c r="IO11" s="227"/>
      <c r="IP11" s="244"/>
      <c r="IQ11" s="229"/>
      <c r="IR11" s="230"/>
      <c r="IS11" s="231"/>
      <c r="IT11" s="230"/>
      <c r="IU11" s="230"/>
      <c r="IV11" s="232"/>
    </row>
    <row r="12" spans="1:256" ht="15" customHeight="1">
      <c r="A12" s="227">
        <f t="shared" si="0"/>
        <v>5</v>
      </c>
      <c r="B12" s="244">
        <v>37</v>
      </c>
      <c r="C12" s="229" t="str">
        <f>VLOOKUP(B12,Startlist!B:F,2,FALSE)</f>
        <v>A6</v>
      </c>
      <c r="D12" s="230" t="str">
        <f>CONCATENATE(VLOOKUP(B12,Startlist!B:H,3,FALSE)," / ",VLOOKUP(B12,Startlist!B:H,4,FALSE))</f>
        <v>Kristen Kelement / Timo Kasesalu</v>
      </c>
      <c r="E12" s="231" t="str">
        <f>VLOOKUP(B12,Startlist!B:F,5,FALSE)</f>
        <v>EST</v>
      </c>
      <c r="F12" s="230" t="str">
        <f>VLOOKUP(B12,Startlist!B:H,7,FALSE)</f>
        <v>Citroen C2</v>
      </c>
      <c r="G12" s="230" t="str">
        <f>VLOOKUP(B12,Startlist!B:H,6,FALSE)</f>
        <v>RS RACING</v>
      </c>
      <c r="H12" s="232" t="str">
        <f>VLOOKUP(B12,Results!B:O,14,FALSE)</f>
        <v> 1:03.24,9</v>
      </c>
      <c r="I12" s="227"/>
      <c r="J12" s="244"/>
      <c r="K12" s="229"/>
      <c r="L12" s="230"/>
      <c r="M12" s="231"/>
      <c r="N12" s="230"/>
      <c r="O12" s="230"/>
      <c r="P12" s="232"/>
      <c r="Q12" s="227"/>
      <c r="R12" s="244"/>
      <c r="S12" s="229"/>
      <c r="T12" s="230"/>
      <c r="U12" s="231"/>
      <c r="V12" s="230"/>
      <c r="W12" s="230"/>
      <c r="X12" s="232"/>
      <c r="Y12" s="227"/>
      <c r="Z12" s="244"/>
      <c r="AA12" s="229"/>
      <c r="AB12" s="230"/>
      <c r="AC12" s="231"/>
      <c r="AD12" s="230"/>
      <c r="AE12" s="230"/>
      <c r="AF12" s="232"/>
      <c r="AG12" s="227"/>
      <c r="AH12" s="244"/>
      <c r="AI12" s="229"/>
      <c r="AJ12" s="230"/>
      <c r="AK12" s="231"/>
      <c r="AL12" s="230"/>
      <c r="AM12" s="230"/>
      <c r="AN12" s="232"/>
      <c r="AO12" s="227"/>
      <c r="AP12" s="244"/>
      <c r="AQ12" s="229"/>
      <c r="AR12" s="230"/>
      <c r="AS12" s="231"/>
      <c r="AT12" s="230"/>
      <c r="AU12" s="230"/>
      <c r="AV12" s="232"/>
      <c r="AW12" s="227"/>
      <c r="AX12" s="244"/>
      <c r="AY12" s="229"/>
      <c r="AZ12" s="230"/>
      <c r="BA12" s="231"/>
      <c r="BB12" s="230"/>
      <c r="BC12" s="230"/>
      <c r="BD12" s="232"/>
      <c r="BE12" s="227"/>
      <c r="BF12" s="244"/>
      <c r="BG12" s="229"/>
      <c r="BH12" s="230"/>
      <c r="BI12" s="231"/>
      <c r="BJ12" s="230"/>
      <c r="BK12" s="230"/>
      <c r="BL12" s="232"/>
      <c r="BM12" s="227"/>
      <c r="BN12" s="244"/>
      <c r="BO12" s="229"/>
      <c r="BP12" s="230"/>
      <c r="BQ12" s="231"/>
      <c r="BR12" s="230"/>
      <c r="BS12" s="230"/>
      <c r="BT12" s="232"/>
      <c r="BU12" s="227"/>
      <c r="BV12" s="244"/>
      <c r="BW12" s="229"/>
      <c r="BX12" s="230"/>
      <c r="BY12" s="231"/>
      <c r="BZ12" s="230"/>
      <c r="CA12" s="230"/>
      <c r="CB12" s="232"/>
      <c r="CC12" s="227"/>
      <c r="CD12" s="244"/>
      <c r="CE12" s="229"/>
      <c r="CF12" s="230"/>
      <c r="CG12" s="231"/>
      <c r="CH12" s="230"/>
      <c r="CI12" s="230"/>
      <c r="CJ12" s="232"/>
      <c r="CK12" s="227"/>
      <c r="CL12" s="244"/>
      <c r="CM12" s="229"/>
      <c r="CN12" s="230"/>
      <c r="CO12" s="231"/>
      <c r="CP12" s="230"/>
      <c r="CQ12" s="230"/>
      <c r="CR12" s="232"/>
      <c r="CS12" s="227"/>
      <c r="CT12" s="244"/>
      <c r="CU12" s="229"/>
      <c r="CV12" s="230"/>
      <c r="CW12" s="231"/>
      <c r="CX12" s="230"/>
      <c r="CY12" s="230"/>
      <c r="CZ12" s="232"/>
      <c r="DA12" s="227"/>
      <c r="DB12" s="244"/>
      <c r="DC12" s="229"/>
      <c r="DD12" s="230"/>
      <c r="DE12" s="231"/>
      <c r="DF12" s="230"/>
      <c r="DG12" s="230"/>
      <c r="DH12" s="232"/>
      <c r="DI12" s="227"/>
      <c r="DJ12" s="244"/>
      <c r="DK12" s="229"/>
      <c r="DL12" s="230"/>
      <c r="DM12" s="231"/>
      <c r="DN12" s="230"/>
      <c r="DO12" s="230"/>
      <c r="DP12" s="232"/>
      <c r="DQ12" s="227"/>
      <c r="DR12" s="244"/>
      <c r="DS12" s="229"/>
      <c r="DT12" s="230"/>
      <c r="DU12" s="231"/>
      <c r="DV12" s="230"/>
      <c r="DW12" s="230"/>
      <c r="DX12" s="232"/>
      <c r="DY12" s="227"/>
      <c r="DZ12" s="244"/>
      <c r="EA12" s="229"/>
      <c r="EB12" s="230"/>
      <c r="EC12" s="231"/>
      <c r="ED12" s="230"/>
      <c r="EE12" s="230"/>
      <c r="EF12" s="232"/>
      <c r="EG12" s="227"/>
      <c r="EH12" s="244"/>
      <c r="EI12" s="229"/>
      <c r="EJ12" s="230"/>
      <c r="EK12" s="231"/>
      <c r="EL12" s="230"/>
      <c r="EM12" s="230"/>
      <c r="EN12" s="232"/>
      <c r="EO12" s="227"/>
      <c r="EP12" s="244"/>
      <c r="EQ12" s="229"/>
      <c r="ER12" s="230"/>
      <c r="ES12" s="231"/>
      <c r="ET12" s="230"/>
      <c r="EU12" s="230"/>
      <c r="EV12" s="232"/>
      <c r="EW12" s="227"/>
      <c r="EX12" s="244"/>
      <c r="EY12" s="229"/>
      <c r="EZ12" s="230"/>
      <c r="FA12" s="231"/>
      <c r="FB12" s="230"/>
      <c r="FC12" s="230"/>
      <c r="FD12" s="232"/>
      <c r="FE12" s="227"/>
      <c r="FF12" s="244"/>
      <c r="FG12" s="229"/>
      <c r="FH12" s="230"/>
      <c r="FI12" s="231"/>
      <c r="FJ12" s="230"/>
      <c r="FK12" s="230"/>
      <c r="FL12" s="232"/>
      <c r="FM12" s="227"/>
      <c r="FN12" s="244"/>
      <c r="FO12" s="229"/>
      <c r="FP12" s="230"/>
      <c r="FQ12" s="231"/>
      <c r="FR12" s="230"/>
      <c r="FS12" s="230"/>
      <c r="FT12" s="232"/>
      <c r="FU12" s="227"/>
      <c r="FV12" s="244"/>
      <c r="FW12" s="229"/>
      <c r="FX12" s="230"/>
      <c r="FY12" s="231"/>
      <c r="FZ12" s="230"/>
      <c r="GA12" s="230"/>
      <c r="GB12" s="232"/>
      <c r="GC12" s="227"/>
      <c r="GD12" s="244"/>
      <c r="GE12" s="229"/>
      <c r="GF12" s="230"/>
      <c r="GG12" s="231"/>
      <c r="GH12" s="230"/>
      <c r="GI12" s="230"/>
      <c r="GJ12" s="232"/>
      <c r="GK12" s="227"/>
      <c r="GL12" s="244"/>
      <c r="GM12" s="229"/>
      <c r="GN12" s="230"/>
      <c r="GO12" s="231"/>
      <c r="GP12" s="230"/>
      <c r="GQ12" s="230"/>
      <c r="GR12" s="232"/>
      <c r="GS12" s="227"/>
      <c r="GT12" s="244"/>
      <c r="GU12" s="229"/>
      <c r="GV12" s="230"/>
      <c r="GW12" s="231"/>
      <c r="GX12" s="230"/>
      <c r="GY12" s="230"/>
      <c r="GZ12" s="232"/>
      <c r="HA12" s="227"/>
      <c r="HB12" s="244"/>
      <c r="HC12" s="229"/>
      <c r="HD12" s="230"/>
      <c r="HE12" s="231"/>
      <c r="HF12" s="230"/>
      <c r="HG12" s="230"/>
      <c r="HH12" s="232"/>
      <c r="HI12" s="227"/>
      <c r="HJ12" s="244"/>
      <c r="HK12" s="229"/>
      <c r="HL12" s="230"/>
      <c r="HM12" s="231"/>
      <c r="HN12" s="230"/>
      <c r="HO12" s="230"/>
      <c r="HP12" s="232"/>
      <c r="HQ12" s="227"/>
      <c r="HR12" s="244"/>
      <c r="HS12" s="229"/>
      <c r="HT12" s="230"/>
      <c r="HU12" s="231"/>
      <c r="HV12" s="230"/>
      <c r="HW12" s="230"/>
      <c r="HX12" s="232"/>
      <c r="HY12" s="227"/>
      <c r="HZ12" s="244"/>
      <c r="IA12" s="229"/>
      <c r="IB12" s="230"/>
      <c r="IC12" s="231"/>
      <c r="ID12" s="230"/>
      <c r="IE12" s="230"/>
      <c r="IF12" s="232"/>
      <c r="IG12" s="227"/>
      <c r="IH12" s="244"/>
      <c r="II12" s="229"/>
      <c r="IJ12" s="230"/>
      <c r="IK12" s="231"/>
      <c r="IL12" s="230"/>
      <c r="IM12" s="230"/>
      <c r="IN12" s="232"/>
      <c r="IO12" s="227"/>
      <c r="IP12" s="244"/>
      <c r="IQ12" s="229"/>
      <c r="IR12" s="230"/>
      <c r="IS12" s="231"/>
      <c r="IT12" s="230"/>
      <c r="IU12" s="230"/>
      <c r="IV12" s="232"/>
    </row>
    <row r="13" spans="1:256" ht="15" customHeight="1">
      <c r="A13" s="227">
        <f t="shared" si="0"/>
        <v>6</v>
      </c>
      <c r="B13" s="244">
        <v>30</v>
      </c>
      <c r="C13" s="229" t="str">
        <f>VLOOKUP(B13,Startlist!B:F,2,FALSE)</f>
        <v>A6</v>
      </c>
      <c r="D13" s="230" t="str">
        <f>CONCATENATE(VLOOKUP(B13,Startlist!B:H,3,FALSE)," / ",VLOOKUP(B13,Startlist!B:H,4,FALSE))</f>
        <v>Oliver Ojaperv / Jarno Talve</v>
      </c>
      <c r="E13" s="231" t="str">
        <f>VLOOKUP(B13,Startlist!B:F,5,FALSE)</f>
        <v>EST</v>
      </c>
      <c r="F13" s="230" t="str">
        <f>VLOOKUP(B13,Startlist!B:H,7,FALSE)</f>
        <v>Ford Fiesta R2</v>
      </c>
      <c r="G13" s="230" t="str">
        <f>VLOOKUP(B13,Startlist!B:H,6,FALSE)</f>
        <v>OT RACING</v>
      </c>
      <c r="H13" s="232" t="str">
        <f>VLOOKUP(B13,Results!B:O,14,FALSE)</f>
        <v> 1:03.31,8</v>
      </c>
      <c r="I13" s="227"/>
      <c r="J13" s="244"/>
      <c r="K13" s="229"/>
      <c r="L13" s="230"/>
      <c r="M13" s="231"/>
      <c r="N13" s="230"/>
      <c r="O13" s="230"/>
      <c r="P13" s="232"/>
      <c r="Q13" s="227"/>
      <c r="R13" s="244"/>
      <c r="S13" s="229"/>
      <c r="T13" s="230"/>
      <c r="U13" s="231"/>
      <c r="V13" s="230"/>
      <c r="W13" s="230"/>
      <c r="X13" s="232"/>
      <c r="Y13" s="227"/>
      <c r="Z13" s="244"/>
      <c r="AA13" s="229"/>
      <c r="AB13" s="230"/>
      <c r="AC13" s="231"/>
      <c r="AD13" s="230"/>
      <c r="AE13" s="230"/>
      <c r="AF13" s="232"/>
      <c r="AG13" s="227"/>
      <c r="AH13" s="244"/>
      <c r="AI13" s="229"/>
      <c r="AJ13" s="230"/>
      <c r="AK13" s="231"/>
      <c r="AL13" s="230"/>
      <c r="AM13" s="230"/>
      <c r="AN13" s="232"/>
      <c r="AO13" s="227"/>
      <c r="AP13" s="244"/>
      <c r="AQ13" s="229"/>
      <c r="AR13" s="230"/>
      <c r="AS13" s="231"/>
      <c r="AT13" s="230"/>
      <c r="AU13" s="230"/>
      <c r="AV13" s="232"/>
      <c r="AW13" s="227"/>
      <c r="AX13" s="244"/>
      <c r="AY13" s="229"/>
      <c r="AZ13" s="230"/>
      <c r="BA13" s="231"/>
      <c r="BB13" s="230"/>
      <c r="BC13" s="230"/>
      <c r="BD13" s="232"/>
      <c r="BE13" s="227"/>
      <c r="BF13" s="244"/>
      <c r="BG13" s="229"/>
      <c r="BH13" s="230"/>
      <c r="BI13" s="231"/>
      <c r="BJ13" s="230"/>
      <c r="BK13" s="230"/>
      <c r="BL13" s="232"/>
      <c r="BM13" s="227"/>
      <c r="BN13" s="244"/>
      <c r="BO13" s="229"/>
      <c r="BP13" s="230"/>
      <c r="BQ13" s="231"/>
      <c r="BR13" s="230"/>
      <c r="BS13" s="230"/>
      <c r="BT13" s="232"/>
      <c r="BU13" s="227"/>
      <c r="BV13" s="244"/>
      <c r="BW13" s="229"/>
      <c r="BX13" s="230"/>
      <c r="BY13" s="231"/>
      <c r="BZ13" s="230"/>
      <c r="CA13" s="230"/>
      <c r="CB13" s="232"/>
      <c r="CC13" s="227"/>
      <c r="CD13" s="244"/>
      <c r="CE13" s="229"/>
      <c r="CF13" s="230"/>
      <c r="CG13" s="231"/>
      <c r="CH13" s="230"/>
      <c r="CI13" s="230"/>
      <c r="CJ13" s="232"/>
      <c r="CK13" s="227"/>
      <c r="CL13" s="244"/>
      <c r="CM13" s="229"/>
      <c r="CN13" s="230"/>
      <c r="CO13" s="231"/>
      <c r="CP13" s="230"/>
      <c r="CQ13" s="230"/>
      <c r="CR13" s="232"/>
      <c r="CS13" s="227"/>
      <c r="CT13" s="244"/>
      <c r="CU13" s="229"/>
      <c r="CV13" s="230"/>
      <c r="CW13" s="231"/>
      <c r="CX13" s="230"/>
      <c r="CY13" s="230"/>
      <c r="CZ13" s="232"/>
      <c r="DA13" s="227"/>
      <c r="DB13" s="244"/>
      <c r="DC13" s="229"/>
      <c r="DD13" s="230"/>
      <c r="DE13" s="231"/>
      <c r="DF13" s="230"/>
      <c r="DG13" s="230"/>
      <c r="DH13" s="232"/>
      <c r="DI13" s="227"/>
      <c r="DJ13" s="244"/>
      <c r="DK13" s="229"/>
      <c r="DL13" s="230"/>
      <c r="DM13" s="231"/>
      <c r="DN13" s="230"/>
      <c r="DO13" s="230"/>
      <c r="DP13" s="232"/>
      <c r="DQ13" s="227"/>
      <c r="DR13" s="244"/>
      <c r="DS13" s="229"/>
      <c r="DT13" s="230"/>
      <c r="DU13" s="231"/>
      <c r="DV13" s="230"/>
      <c r="DW13" s="230"/>
      <c r="DX13" s="232"/>
      <c r="DY13" s="227"/>
      <c r="DZ13" s="244"/>
      <c r="EA13" s="229"/>
      <c r="EB13" s="230"/>
      <c r="EC13" s="231"/>
      <c r="ED13" s="230"/>
      <c r="EE13" s="230"/>
      <c r="EF13" s="232"/>
      <c r="EG13" s="227"/>
      <c r="EH13" s="244"/>
      <c r="EI13" s="229"/>
      <c r="EJ13" s="230"/>
      <c r="EK13" s="231"/>
      <c r="EL13" s="230"/>
      <c r="EM13" s="230"/>
      <c r="EN13" s="232"/>
      <c r="EO13" s="227"/>
      <c r="EP13" s="244"/>
      <c r="EQ13" s="229"/>
      <c r="ER13" s="230"/>
      <c r="ES13" s="231"/>
      <c r="ET13" s="230"/>
      <c r="EU13" s="230"/>
      <c r="EV13" s="232"/>
      <c r="EW13" s="227"/>
      <c r="EX13" s="244"/>
      <c r="EY13" s="229"/>
      <c r="EZ13" s="230"/>
      <c r="FA13" s="231"/>
      <c r="FB13" s="230"/>
      <c r="FC13" s="230"/>
      <c r="FD13" s="232"/>
      <c r="FE13" s="227"/>
      <c r="FF13" s="244"/>
      <c r="FG13" s="229"/>
      <c r="FH13" s="230"/>
      <c r="FI13" s="231"/>
      <c r="FJ13" s="230"/>
      <c r="FK13" s="230"/>
      <c r="FL13" s="232"/>
      <c r="FM13" s="227"/>
      <c r="FN13" s="244"/>
      <c r="FO13" s="229"/>
      <c r="FP13" s="230"/>
      <c r="FQ13" s="231"/>
      <c r="FR13" s="230"/>
      <c r="FS13" s="230"/>
      <c r="FT13" s="232"/>
      <c r="FU13" s="227"/>
      <c r="FV13" s="244"/>
      <c r="FW13" s="229"/>
      <c r="FX13" s="230"/>
      <c r="FY13" s="231"/>
      <c r="FZ13" s="230"/>
      <c r="GA13" s="230"/>
      <c r="GB13" s="232"/>
      <c r="GC13" s="227"/>
      <c r="GD13" s="244"/>
      <c r="GE13" s="229"/>
      <c r="GF13" s="230"/>
      <c r="GG13" s="231"/>
      <c r="GH13" s="230"/>
      <c r="GI13" s="230"/>
      <c r="GJ13" s="232"/>
      <c r="GK13" s="227"/>
      <c r="GL13" s="244"/>
      <c r="GM13" s="229"/>
      <c r="GN13" s="230"/>
      <c r="GO13" s="231"/>
      <c r="GP13" s="230"/>
      <c r="GQ13" s="230"/>
      <c r="GR13" s="232"/>
      <c r="GS13" s="227"/>
      <c r="GT13" s="244"/>
      <c r="GU13" s="229"/>
      <c r="GV13" s="230"/>
      <c r="GW13" s="231"/>
      <c r="GX13" s="230"/>
      <c r="GY13" s="230"/>
      <c r="GZ13" s="232"/>
      <c r="HA13" s="227"/>
      <c r="HB13" s="244"/>
      <c r="HC13" s="229"/>
      <c r="HD13" s="230"/>
      <c r="HE13" s="231"/>
      <c r="HF13" s="230"/>
      <c r="HG13" s="230"/>
      <c r="HH13" s="232"/>
      <c r="HI13" s="227"/>
      <c r="HJ13" s="244"/>
      <c r="HK13" s="229"/>
      <c r="HL13" s="230"/>
      <c r="HM13" s="231"/>
      <c r="HN13" s="230"/>
      <c r="HO13" s="230"/>
      <c r="HP13" s="232"/>
      <c r="HQ13" s="227"/>
      <c r="HR13" s="244"/>
      <c r="HS13" s="229"/>
      <c r="HT13" s="230"/>
      <c r="HU13" s="231"/>
      <c r="HV13" s="230"/>
      <c r="HW13" s="230"/>
      <c r="HX13" s="232"/>
      <c r="HY13" s="227"/>
      <c r="HZ13" s="244"/>
      <c r="IA13" s="229"/>
      <c r="IB13" s="230"/>
      <c r="IC13" s="231"/>
      <c r="ID13" s="230"/>
      <c r="IE13" s="230"/>
      <c r="IF13" s="232"/>
      <c r="IG13" s="227"/>
      <c r="IH13" s="244"/>
      <c r="II13" s="229"/>
      <c r="IJ13" s="230"/>
      <c r="IK13" s="231"/>
      <c r="IL13" s="230"/>
      <c r="IM13" s="230"/>
      <c r="IN13" s="232"/>
      <c r="IO13" s="227"/>
      <c r="IP13" s="244"/>
      <c r="IQ13" s="229"/>
      <c r="IR13" s="230"/>
      <c r="IS13" s="231"/>
      <c r="IT13" s="230"/>
      <c r="IU13" s="230"/>
      <c r="IV13" s="232"/>
    </row>
    <row r="14" spans="1:256" ht="15" customHeight="1">
      <c r="A14" s="227">
        <f t="shared" si="0"/>
        <v>7</v>
      </c>
      <c r="B14" s="244">
        <v>58</v>
      </c>
      <c r="C14" s="229" t="str">
        <f>VLOOKUP(B14,Startlist!B:F,2,FALSE)</f>
        <v>A6</v>
      </c>
      <c r="D14" s="230" t="str">
        <f>CONCATENATE(VLOOKUP(B14,Startlist!B:H,3,FALSE)," / ",VLOOKUP(B14,Startlist!B:H,4,FALSE))</f>
        <v>Kevin Kuusik / Carl Terras</v>
      </c>
      <c r="E14" s="231" t="str">
        <f>VLOOKUP(B14,Startlist!B:F,5,FALSE)</f>
        <v>EST</v>
      </c>
      <c r="F14" s="230" t="str">
        <f>VLOOKUP(B14,Startlist!B:H,7,FALSE)</f>
        <v>Ford Fiesta R2</v>
      </c>
      <c r="G14" s="230" t="str">
        <f>VLOOKUP(B14,Startlist!B:H,6,FALSE)</f>
        <v>OT RACING</v>
      </c>
      <c r="H14" s="232" t="str">
        <f>VLOOKUP(B14,Results!B:O,14,FALSE)</f>
        <v> 1:09.27,7</v>
      </c>
      <c r="I14" s="227"/>
      <c r="J14" s="244"/>
      <c r="K14" s="229"/>
      <c r="L14" s="230"/>
      <c r="M14" s="231"/>
      <c r="N14" s="230"/>
      <c r="O14" s="230"/>
      <c r="P14" s="232"/>
      <c r="Q14" s="227"/>
      <c r="R14" s="244"/>
      <c r="S14" s="229"/>
      <c r="T14" s="230"/>
      <c r="U14" s="231"/>
      <c r="V14" s="230"/>
      <c r="W14" s="230"/>
      <c r="X14" s="232"/>
      <c r="Y14" s="227"/>
      <c r="Z14" s="244"/>
      <c r="AA14" s="229"/>
      <c r="AB14" s="230"/>
      <c r="AC14" s="231"/>
      <c r="AD14" s="230"/>
      <c r="AE14" s="230"/>
      <c r="AF14" s="232"/>
      <c r="AG14" s="227"/>
      <c r="AH14" s="244"/>
      <c r="AI14" s="229"/>
      <c r="AJ14" s="230"/>
      <c r="AK14" s="231"/>
      <c r="AL14" s="230"/>
      <c r="AM14" s="230"/>
      <c r="AN14" s="232"/>
      <c r="AO14" s="227"/>
      <c r="AP14" s="244"/>
      <c r="AQ14" s="229"/>
      <c r="AR14" s="230"/>
      <c r="AS14" s="231"/>
      <c r="AT14" s="230"/>
      <c r="AU14" s="230"/>
      <c r="AV14" s="232"/>
      <c r="AW14" s="227"/>
      <c r="AX14" s="244"/>
      <c r="AY14" s="229"/>
      <c r="AZ14" s="230"/>
      <c r="BA14" s="231"/>
      <c r="BB14" s="230"/>
      <c r="BC14" s="230"/>
      <c r="BD14" s="232"/>
      <c r="BE14" s="227"/>
      <c r="BF14" s="244"/>
      <c r="BG14" s="229"/>
      <c r="BH14" s="230"/>
      <c r="BI14" s="231"/>
      <c r="BJ14" s="230"/>
      <c r="BK14" s="230"/>
      <c r="BL14" s="232"/>
      <c r="BM14" s="227"/>
      <c r="BN14" s="244"/>
      <c r="BO14" s="229"/>
      <c r="BP14" s="230"/>
      <c r="BQ14" s="231"/>
      <c r="BR14" s="230"/>
      <c r="BS14" s="230"/>
      <c r="BT14" s="232"/>
      <c r="BU14" s="227"/>
      <c r="BV14" s="244"/>
      <c r="BW14" s="229"/>
      <c r="BX14" s="230"/>
      <c r="BY14" s="231"/>
      <c r="BZ14" s="230"/>
      <c r="CA14" s="230"/>
      <c r="CB14" s="232"/>
      <c r="CC14" s="227"/>
      <c r="CD14" s="244"/>
      <c r="CE14" s="229"/>
      <c r="CF14" s="230"/>
      <c r="CG14" s="231"/>
      <c r="CH14" s="230"/>
      <c r="CI14" s="230"/>
      <c r="CJ14" s="232"/>
      <c r="CK14" s="227"/>
      <c r="CL14" s="244"/>
      <c r="CM14" s="229"/>
      <c r="CN14" s="230"/>
      <c r="CO14" s="231"/>
      <c r="CP14" s="230"/>
      <c r="CQ14" s="230"/>
      <c r="CR14" s="232"/>
      <c r="CS14" s="227"/>
      <c r="CT14" s="244"/>
      <c r="CU14" s="229"/>
      <c r="CV14" s="230"/>
      <c r="CW14" s="231"/>
      <c r="CX14" s="230"/>
      <c r="CY14" s="230"/>
      <c r="CZ14" s="232"/>
      <c r="DA14" s="227"/>
      <c r="DB14" s="244"/>
      <c r="DC14" s="229"/>
      <c r="DD14" s="230"/>
      <c r="DE14" s="231"/>
      <c r="DF14" s="230"/>
      <c r="DG14" s="230"/>
      <c r="DH14" s="232"/>
      <c r="DI14" s="227"/>
      <c r="DJ14" s="244"/>
      <c r="DK14" s="229"/>
      <c r="DL14" s="230"/>
      <c r="DM14" s="231"/>
      <c r="DN14" s="230"/>
      <c r="DO14" s="230"/>
      <c r="DP14" s="232"/>
      <c r="DQ14" s="227"/>
      <c r="DR14" s="244"/>
      <c r="DS14" s="229"/>
      <c r="DT14" s="230"/>
      <c r="DU14" s="231"/>
      <c r="DV14" s="230"/>
      <c r="DW14" s="230"/>
      <c r="DX14" s="232"/>
      <c r="DY14" s="227"/>
      <c r="DZ14" s="244"/>
      <c r="EA14" s="229"/>
      <c r="EB14" s="230"/>
      <c r="EC14" s="231"/>
      <c r="ED14" s="230"/>
      <c r="EE14" s="230"/>
      <c r="EF14" s="232"/>
      <c r="EG14" s="227"/>
      <c r="EH14" s="244"/>
      <c r="EI14" s="229"/>
      <c r="EJ14" s="230"/>
      <c r="EK14" s="231"/>
      <c r="EL14" s="230"/>
      <c r="EM14" s="230"/>
      <c r="EN14" s="232"/>
      <c r="EO14" s="227"/>
      <c r="EP14" s="244"/>
      <c r="EQ14" s="229"/>
      <c r="ER14" s="230"/>
      <c r="ES14" s="231"/>
      <c r="ET14" s="230"/>
      <c r="EU14" s="230"/>
      <c r="EV14" s="232"/>
      <c r="EW14" s="227"/>
      <c r="EX14" s="244"/>
      <c r="EY14" s="229"/>
      <c r="EZ14" s="230"/>
      <c r="FA14" s="231"/>
      <c r="FB14" s="230"/>
      <c r="FC14" s="230"/>
      <c r="FD14" s="232"/>
      <c r="FE14" s="227"/>
      <c r="FF14" s="244"/>
      <c r="FG14" s="229"/>
      <c r="FH14" s="230"/>
      <c r="FI14" s="231"/>
      <c r="FJ14" s="230"/>
      <c r="FK14" s="230"/>
      <c r="FL14" s="232"/>
      <c r="FM14" s="227"/>
      <c r="FN14" s="244"/>
      <c r="FO14" s="229"/>
      <c r="FP14" s="230"/>
      <c r="FQ14" s="231"/>
      <c r="FR14" s="230"/>
      <c r="FS14" s="230"/>
      <c r="FT14" s="232"/>
      <c r="FU14" s="227"/>
      <c r="FV14" s="244"/>
      <c r="FW14" s="229"/>
      <c r="FX14" s="230"/>
      <c r="FY14" s="231"/>
      <c r="FZ14" s="230"/>
      <c r="GA14" s="230"/>
      <c r="GB14" s="232"/>
      <c r="GC14" s="227"/>
      <c r="GD14" s="244"/>
      <c r="GE14" s="229"/>
      <c r="GF14" s="230"/>
      <c r="GG14" s="231"/>
      <c r="GH14" s="230"/>
      <c r="GI14" s="230"/>
      <c r="GJ14" s="232"/>
      <c r="GK14" s="227"/>
      <c r="GL14" s="244"/>
      <c r="GM14" s="229"/>
      <c r="GN14" s="230"/>
      <c r="GO14" s="231"/>
      <c r="GP14" s="230"/>
      <c r="GQ14" s="230"/>
      <c r="GR14" s="232"/>
      <c r="GS14" s="227"/>
      <c r="GT14" s="244"/>
      <c r="GU14" s="229"/>
      <c r="GV14" s="230"/>
      <c r="GW14" s="231"/>
      <c r="GX14" s="230"/>
      <c r="GY14" s="230"/>
      <c r="GZ14" s="232"/>
      <c r="HA14" s="227"/>
      <c r="HB14" s="244"/>
      <c r="HC14" s="229"/>
      <c r="HD14" s="230"/>
      <c r="HE14" s="231"/>
      <c r="HF14" s="230"/>
      <c r="HG14" s="230"/>
      <c r="HH14" s="232"/>
      <c r="HI14" s="227"/>
      <c r="HJ14" s="244"/>
      <c r="HK14" s="229"/>
      <c r="HL14" s="230"/>
      <c r="HM14" s="231"/>
      <c r="HN14" s="230"/>
      <c r="HO14" s="230"/>
      <c r="HP14" s="232"/>
      <c r="HQ14" s="227"/>
      <c r="HR14" s="244"/>
      <c r="HS14" s="229"/>
      <c r="HT14" s="230"/>
      <c r="HU14" s="231"/>
      <c r="HV14" s="230"/>
      <c r="HW14" s="230"/>
      <c r="HX14" s="232"/>
      <c r="HY14" s="227"/>
      <c r="HZ14" s="244"/>
      <c r="IA14" s="229"/>
      <c r="IB14" s="230"/>
      <c r="IC14" s="231"/>
      <c r="ID14" s="230"/>
      <c r="IE14" s="230"/>
      <c r="IF14" s="232"/>
      <c r="IG14" s="227"/>
      <c r="IH14" s="244"/>
      <c r="II14" s="229"/>
      <c r="IJ14" s="230"/>
      <c r="IK14" s="231"/>
      <c r="IL14" s="230"/>
      <c r="IM14" s="230"/>
      <c r="IN14" s="232"/>
      <c r="IO14" s="227"/>
      <c r="IP14" s="244"/>
      <c r="IQ14" s="229"/>
      <c r="IR14" s="230"/>
      <c r="IS14" s="231"/>
      <c r="IT14" s="230"/>
      <c r="IU14" s="230"/>
      <c r="IV14" s="232"/>
    </row>
    <row r="15" spans="1:256" ht="15" customHeight="1">
      <c r="A15" s="227"/>
      <c r="B15" s="244">
        <v>32</v>
      </c>
      <c r="C15" s="229" t="str">
        <f>VLOOKUP(B15,Startlist!B:F,2,FALSE)</f>
        <v>A6</v>
      </c>
      <c r="D15" s="230" t="str">
        <f>CONCATENATE(VLOOKUP(B15,Startlist!B:H,3,FALSE)," / ",VLOOKUP(B15,Startlist!B:H,4,FALSE))</f>
        <v>Karl Tarrend / Mirko Kaunis</v>
      </c>
      <c r="E15" s="231" t="str">
        <f>VLOOKUP(B15,Startlist!B:F,5,FALSE)</f>
        <v>EST</v>
      </c>
      <c r="F15" s="230" t="str">
        <f>VLOOKUP(B15,Startlist!B:H,7,FALSE)</f>
        <v>Citroen C2R2</v>
      </c>
      <c r="G15" s="230" t="str">
        <f>VLOOKUP(B15,Startlist!B:H,6,FALSE)</f>
        <v>G.M.RACING SK</v>
      </c>
      <c r="H15" s="319" t="s">
        <v>2612</v>
      </c>
      <c r="I15" s="227"/>
      <c r="J15" s="244"/>
      <c r="K15" s="229"/>
      <c r="L15" s="230"/>
      <c r="M15" s="231"/>
      <c r="N15" s="230"/>
      <c r="O15" s="230"/>
      <c r="P15" s="232"/>
      <c r="Q15" s="227"/>
      <c r="R15" s="244"/>
      <c r="S15" s="229"/>
      <c r="T15" s="230"/>
      <c r="U15" s="231"/>
      <c r="V15" s="230"/>
      <c r="W15" s="230"/>
      <c r="X15" s="232"/>
      <c r="Y15" s="227"/>
      <c r="Z15" s="244"/>
      <c r="AA15" s="229"/>
      <c r="AB15" s="230"/>
      <c r="AC15" s="231"/>
      <c r="AD15" s="230"/>
      <c r="AE15" s="230"/>
      <c r="AF15" s="232"/>
      <c r="AG15" s="227"/>
      <c r="AH15" s="244"/>
      <c r="AI15" s="229"/>
      <c r="AJ15" s="230"/>
      <c r="AK15" s="231"/>
      <c r="AL15" s="230"/>
      <c r="AM15" s="230"/>
      <c r="AN15" s="232"/>
      <c r="AO15" s="227"/>
      <c r="AP15" s="244"/>
      <c r="AQ15" s="229"/>
      <c r="AR15" s="230"/>
      <c r="AS15" s="231"/>
      <c r="AT15" s="230"/>
      <c r="AU15" s="230"/>
      <c r="AV15" s="232"/>
      <c r="AW15" s="227"/>
      <c r="AX15" s="244"/>
      <c r="AY15" s="229"/>
      <c r="AZ15" s="230"/>
      <c r="BA15" s="231"/>
      <c r="BB15" s="230"/>
      <c r="BC15" s="230"/>
      <c r="BD15" s="232"/>
      <c r="BE15" s="227"/>
      <c r="BF15" s="244"/>
      <c r="BG15" s="229"/>
      <c r="BH15" s="230"/>
      <c r="BI15" s="231"/>
      <c r="BJ15" s="230"/>
      <c r="BK15" s="230"/>
      <c r="BL15" s="232"/>
      <c r="BM15" s="227"/>
      <c r="BN15" s="244"/>
      <c r="BO15" s="229"/>
      <c r="BP15" s="230"/>
      <c r="BQ15" s="231"/>
      <c r="BR15" s="230"/>
      <c r="BS15" s="230"/>
      <c r="BT15" s="232"/>
      <c r="BU15" s="227"/>
      <c r="BV15" s="244"/>
      <c r="BW15" s="229"/>
      <c r="BX15" s="230"/>
      <c r="BY15" s="231"/>
      <c r="BZ15" s="230"/>
      <c r="CA15" s="230"/>
      <c r="CB15" s="232"/>
      <c r="CC15" s="227"/>
      <c r="CD15" s="244"/>
      <c r="CE15" s="229"/>
      <c r="CF15" s="230"/>
      <c r="CG15" s="231"/>
      <c r="CH15" s="230"/>
      <c r="CI15" s="230"/>
      <c r="CJ15" s="232"/>
      <c r="CK15" s="227"/>
      <c r="CL15" s="244"/>
      <c r="CM15" s="229"/>
      <c r="CN15" s="230"/>
      <c r="CO15" s="231"/>
      <c r="CP15" s="230"/>
      <c r="CQ15" s="230"/>
      <c r="CR15" s="232"/>
      <c r="CS15" s="227"/>
      <c r="CT15" s="244"/>
      <c r="CU15" s="229"/>
      <c r="CV15" s="230"/>
      <c r="CW15" s="231"/>
      <c r="CX15" s="230"/>
      <c r="CY15" s="230"/>
      <c r="CZ15" s="232"/>
      <c r="DA15" s="227"/>
      <c r="DB15" s="244"/>
      <c r="DC15" s="229"/>
      <c r="DD15" s="230"/>
      <c r="DE15" s="231"/>
      <c r="DF15" s="230"/>
      <c r="DG15" s="230"/>
      <c r="DH15" s="232"/>
      <c r="DI15" s="227"/>
      <c r="DJ15" s="244"/>
      <c r="DK15" s="229"/>
      <c r="DL15" s="230"/>
      <c r="DM15" s="231"/>
      <c r="DN15" s="230"/>
      <c r="DO15" s="230"/>
      <c r="DP15" s="232"/>
      <c r="DQ15" s="227"/>
      <c r="DR15" s="244"/>
      <c r="DS15" s="229"/>
      <c r="DT15" s="230"/>
      <c r="DU15" s="231"/>
      <c r="DV15" s="230"/>
      <c r="DW15" s="230"/>
      <c r="DX15" s="232"/>
      <c r="DY15" s="227"/>
      <c r="DZ15" s="244"/>
      <c r="EA15" s="229"/>
      <c r="EB15" s="230"/>
      <c r="EC15" s="231"/>
      <c r="ED15" s="230"/>
      <c r="EE15" s="230"/>
      <c r="EF15" s="232"/>
      <c r="EG15" s="227"/>
      <c r="EH15" s="244"/>
      <c r="EI15" s="229"/>
      <c r="EJ15" s="230"/>
      <c r="EK15" s="231"/>
      <c r="EL15" s="230"/>
      <c r="EM15" s="230"/>
      <c r="EN15" s="232"/>
      <c r="EO15" s="227"/>
      <c r="EP15" s="244"/>
      <c r="EQ15" s="229"/>
      <c r="ER15" s="230"/>
      <c r="ES15" s="231"/>
      <c r="ET15" s="230"/>
      <c r="EU15" s="230"/>
      <c r="EV15" s="232"/>
      <c r="EW15" s="227"/>
      <c r="EX15" s="244"/>
      <c r="EY15" s="229"/>
      <c r="EZ15" s="230"/>
      <c r="FA15" s="231"/>
      <c r="FB15" s="230"/>
      <c r="FC15" s="230"/>
      <c r="FD15" s="232"/>
      <c r="FE15" s="227"/>
      <c r="FF15" s="244"/>
      <c r="FG15" s="229"/>
      <c r="FH15" s="230"/>
      <c r="FI15" s="231"/>
      <c r="FJ15" s="230"/>
      <c r="FK15" s="230"/>
      <c r="FL15" s="232"/>
      <c r="FM15" s="227"/>
      <c r="FN15" s="244"/>
      <c r="FO15" s="229"/>
      <c r="FP15" s="230"/>
      <c r="FQ15" s="231"/>
      <c r="FR15" s="230"/>
      <c r="FS15" s="230"/>
      <c r="FT15" s="232"/>
      <c r="FU15" s="227"/>
      <c r="FV15" s="244"/>
      <c r="FW15" s="229"/>
      <c r="FX15" s="230"/>
      <c r="FY15" s="231"/>
      <c r="FZ15" s="230"/>
      <c r="GA15" s="230"/>
      <c r="GB15" s="232"/>
      <c r="GC15" s="227"/>
      <c r="GD15" s="244"/>
      <c r="GE15" s="229"/>
      <c r="GF15" s="230"/>
      <c r="GG15" s="231"/>
      <c r="GH15" s="230"/>
      <c r="GI15" s="230"/>
      <c r="GJ15" s="232"/>
      <c r="GK15" s="227"/>
      <c r="GL15" s="244"/>
      <c r="GM15" s="229"/>
      <c r="GN15" s="230"/>
      <c r="GO15" s="231"/>
      <c r="GP15" s="230"/>
      <c r="GQ15" s="230"/>
      <c r="GR15" s="232"/>
      <c r="GS15" s="227"/>
      <c r="GT15" s="244"/>
      <c r="GU15" s="229"/>
      <c r="GV15" s="230"/>
      <c r="GW15" s="231"/>
      <c r="GX15" s="230"/>
      <c r="GY15" s="230"/>
      <c r="GZ15" s="232"/>
      <c r="HA15" s="227"/>
      <c r="HB15" s="244"/>
      <c r="HC15" s="229"/>
      <c r="HD15" s="230"/>
      <c r="HE15" s="231"/>
      <c r="HF15" s="230"/>
      <c r="HG15" s="230"/>
      <c r="HH15" s="232"/>
      <c r="HI15" s="227"/>
      <c r="HJ15" s="244"/>
      <c r="HK15" s="229"/>
      <c r="HL15" s="230"/>
      <c r="HM15" s="231"/>
      <c r="HN15" s="230"/>
      <c r="HO15" s="230"/>
      <c r="HP15" s="232"/>
      <c r="HQ15" s="227"/>
      <c r="HR15" s="244"/>
      <c r="HS15" s="229"/>
      <c r="HT15" s="230"/>
      <c r="HU15" s="231"/>
      <c r="HV15" s="230"/>
      <c r="HW15" s="230"/>
      <c r="HX15" s="232"/>
      <c r="HY15" s="227"/>
      <c r="HZ15" s="244"/>
      <c r="IA15" s="229"/>
      <c r="IB15" s="230"/>
      <c r="IC15" s="231"/>
      <c r="ID15" s="230"/>
      <c r="IE15" s="230"/>
      <c r="IF15" s="232"/>
      <c r="IG15" s="227"/>
      <c r="IH15" s="244"/>
      <c r="II15" s="229"/>
      <c r="IJ15" s="230"/>
      <c r="IK15" s="231"/>
      <c r="IL15" s="230"/>
      <c r="IM15" s="230"/>
      <c r="IN15" s="232"/>
      <c r="IO15" s="227"/>
      <c r="IP15" s="244"/>
      <c r="IQ15" s="229"/>
      <c r="IR15" s="230"/>
      <c r="IS15" s="231"/>
      <c r="IT15" s="230"/>
      <c r="IU15" s="230"/>
      <c r="IV15" s="232"/>
    </row>
    <row r="16" spans="1:256" ht="15" customHeight="1">
      <c r="A16" s="227"/>
      <c r="B16" s="244">
        <v>34</v>
      </c>
      <c r="C16" s="229" t="str">
        <f>VLOOKUP(B16,Startlist!B:F,2,FALSE)</f>
        <v>A6</v>
      </c>
      <c r="D16" s="230" t="str">
        <f>CONCATENATE(VLOOKUP(B16,Startlist!B:H,3,FALSE)," / ",VLOOKUP(B16,Startlist!B:H,4,FALSE))</f>
        <v>Sander Siniorg / Annika Arnek</v>
      </c>
      <c r="E16" s="231" t="str">
        <f>VLOOKUP(B16,Startlist!B:F,5,FALSE)</f>
        <v>EST</v>
      </c>
      <c r="F16" s="230" t="str">
        <f>VLOOKUP(B16,Startlist!B:H,7,FALSE)</f>
        <v>Ford Fiesta R2</v>
      </c>
      <c r="G16" s="230" t="str">
        <f>VLOOKUP(B16,Startlist!B:H,6,FALSE)</f>
        <v>KAUR MOTORSPORT</v>
      </c>
      <c r="H16" s="319" t="s">
        <v>2612</v>
      </c>
      <c r="I16" s="227"/>
      <c r="J16" s="244"/>
      <c r="K16" s="229"/>
      <c r="L16" s="230"/>
      <c r="M16" s="231"/>
      <c r="N16" s="230"/>
      <c r="O16" s="230"/>
      <c r="P16" s="232"/>
      <c r="Q16" s="227"/>
      <c r="R16" s="244"/>
      <c r="S16" s="229"/>
      <c r="T16" s="230"/>
      <c r="U16" s="231"/>
      <c r="V16" s="230"/>
      <c r="W16" s="230"/>
      <c r="X16" s="232"/>
      <c r="Y16" s="227"/>
      <c r="Z16" s="244"/>
      <c r="AA16" s="229"/>
      <c r="AB16" s="230"/>
      <c r="AC16" s="231"/>
      <c r="AD16" s="230"/>
      <c r="AE16" s="230"/>
      <c r="AF16" s="232"/>
      <c r="AG16" s="227"/>
      <c r="AH16" s="244"/>
      <c r="AI16" s="229"/>
      <c r="AJ16" s="230"/>
      <c r="AK16" s="231"/>
      <c r="AL16" s="230"/>
      <c r="AM16" s="230"/>
      <c r="AN16" s="232"/>
      <c r="AO16" s="227"/>
      <c r="AP16" s="244"/>
      <c r="AQ16" s="229"/>
      <c r="AR16" s="230"/>
      <c r="AS16" s="231"/>
      <c r="AT16" s="230"/>
      <c r="AU16" s="230"/>
      <c r="AV16" s="232"/>
      <c r="AW16" s="227"/>
      <c r="AX16" s="244"/>
      <c r="AY16" s="229"/>
      <c r="AZ16" s="230"/>
      <c r="BA16" s="231"/>
      <c r="BB16" s="230"/>
      <c r="BC16" s="230"/>
      <c r="BD16" s="232"/>
      <c r="BE16" s="227"/>
      <c r="BF16" s="244"/>
      <c r="BG16" s="229"/>
      <c r="BH16" s="230"/>
      <c r="BI16" s="231"/>
      <c r="BJ16" s="230"/>
      <c r="BK16" s="230"/>
      <c r="BL16" s="232"/>
      <c r="BM16" s="227"/>
      <c r="BN16" s="244"/>
      <c r="BO16" s="229"/>
      <c r="BP16" s="230"/>
      <c r="BQ16" s="231"/>
      <c r="BR16" s="230"/>
      <c r="BS16" s="230"/>
      <c r="BT16" s="232"/>
      <c r="BU16" s="227"/>
      <c r="BV16" s="244"/>
      <c r="BW16" s="229"/>
      <c r="BX16" s="230"/>
      <c r="BY16" s="231"/>
      <c r="BZ16" s="230"/>
      <c r="CA16" s="230"/>
      <c r="CB16" s="232"/>
      <c r="CC16" s="227"/>
      <c r="CD16" s="244"/>
      <c r="CE16" s="229"/>
      <c r="CF16" s="230"/>
      <c r="CG16" s="231"/>
      <c r="CH16" s="230"/>
      <c r="CI16" s="230"/>
      <c r="CJ16" s="232"/>
      <c r="CK16" s="227"/>
      <c r="CL16" s="244"/>
      <c r="CM16" s="229"/>
      <c r="CN16" s="230"/>
      <c r="CO16" s="231"/>
      <c r="CP16" s="230"/>
      <c r="CQ16" s="230"/>
      <c r="CR16" s="232"/>
      <c r="CS16" s="227"/>
      <c r="CT16" s="244"/>
      <c r="CU16" s="229"/>
      <c r="CV16" s="230"/>
      <c r="CW16" s="231"/>
      <c r="CX16" s="230"/>
      <c r="CY16" s="230"/>
      <c r="CZ16" s="232"/>
      <c r="DA16" s="227"/>
      <c r="DB16" s="244"/>
      <c r="DC16" s="229"/>
      <c r="DD16" s="230"/>
      <c r="DE16" s="231"/>
      <c r="DF16" s="230"/>
      <c r="DG16" s="230"/>
      <c r="DH16" s="232"/>
      <c r="DI16" s="227"/>
      <c r="DJ16" s="244"/>
      <c r="DK16" s="229"/>
      <c r="DL16" s="230"/>
      <c r="DM16" s="231"/>
      <c r="DN16" s="230"/>
      <c r="DO16" s="230"/>
      <c r="DP16" s="232"/>
      <c r="DQ16" s="227"/>
      <c r="DR16" s="244"/>
      <c r="DS16" s="229"/>
      <c r="DT16" s="230"/>
      <c r="DU16" s="231"/>
      <c r="DV16" s="230"/>
      <c r="DW16" s="230"/>
      <c r="DX16" s="232"/>
      <c r="DY16" s="227"/>
      <c r="DZ16" s="244"/>
      <c r="EA16" s="229"/>
      <c r="EB16" s="230"/>
      <c r="EC16" s="231"/>
      <c r="ED16" s="230"/>
      <c r="EE16" s="230"/>
      <c r="EF16" s="232"/>
      <c r="EG16" s="227"/>
      <c r="EH16" s="244"/>
      <c r="EI16" s="229"/>
      <c r="EJ16" s="230"/>
      <c r="EK16" s="231"/>
      <c r="EL16" s="230"/>
      <c r="EM16" s="230"/>
      <c r="EN16" s="232"/>
      <c r="EO16" s="227"/>
      <c r="EP16" s="244"/>
      <c r="EQ16" s="229"/>
      <c r="ER16" s="230"/>
      <c r="ES16" s="231"/>
      <c r="ET16" s="230"/>
      <c r="EU16" s="230"/>
      <c r="EV16" s="232"/>
      <c r="EW16" s="227"/>
      <c r="EX16" s="244"/>
      <c r="EY16" s="229"/>
      <c r="EZ16" s="230"/>
      <c r="FA16" s="231"/>
      <c r="FB16" s="230"/>
      <c r="FC16" s="230"/>
      <c r="FD16" s="232"/>
      <c r="FE16" s="227"/>
      <c r="FF16" s="244"/>
      <c r="FG16" s="229"/>
      <c r="FH16" s="230"/>
      <c r="FI16" s="231"/>
      <c r="FJ16" s="230"/>
      <c r="FK16" s="230"/>
      <c r="FL16" s="232"/>
      <c r="FM16" s="227"/>
      <c r="FN16" s="244"/>
      <c r="FO16" s="229"/>
      <c r="FP16" s="230"/>
      <c r="FQ16" s="231"/>
      <c r="FR16" s="230"/>
      <c r="FS16" s="230"/>
      <c r="FT16" s="232"/>
      <c r="FU16" s="227"/>
      <c r="FV16" s="244"/>
      <c r="FW16" s="229"/>
      <c r="FX16" s="230"/>
      <c r="FY16" s="231"/>
      <c r="FZ16" s="230"/>
      <c r="GA16" s="230"/>
      <c r="GB16" s="232"/>
      <c r="GC16" s="227"/>
      <c r="GD16" s="244"/>
      <c r="GE16" s="229"/>
      <c r="GF16" s="230"/>
      <c r="GG16" s="231"/>
      <c r="GH16" s="230"/>
      <c r="GI16" s="230"/>
      <c r="GJ16" s="232"/>
      <c r="GK16" s="227"/>
      <c r="GL16" s="244"/>
      <c r="GM16" s="229"/>
      <c r="GN16" s="230"/>
      <c r="GO16" s="231"/>
      <c r="GP16" s="230"/>
      <c r="GQ16" s="230"/>
      <c r="GR16" s="232"/>
      <c r="GS16" s="227"/>
      <c r="GT16" s="244"/>
      <c r="GU16" s="229"/>
      <c r="GV16" s="230"/>
      <c r="GW16" s="231"/>
      <c r="GX16" s="230"/>
      <c r="GY16" s="230"/>
      <c r="GZ16" s="232"/>
      <c r="HA16" s="227"/>
      <c r="HB16" s="244"/>
      <c r="HC16" s="229"/>
      <c r="HD16" s="230"/>
      <c r="HE16" s="231"/>
      <c r="HF16" s="230"/>
      <c r="HG16" s="230"/>
      <c r="HH16" s="232"/>
      <c r="HI16" s="227"/>
      <c r="HJ16" s="244"/>
      <c r="HK16" s="229"/>
      <c r="HL16" s="230"/>
      <c r="HM16" s="231"/>
      <c r="HN16" s="230"/>
      <c r="HO16" s="230"/>
      <c r="HP16" s="232"/>
      <c r="HQ16" s="227"/>
      <c r="HR16" s="244"/>
      <c r="HS16" s="229"/>
      <c r="HT16" s="230"/>
      <c r="HU16" s="231"/>
      <c r="HV16" s="230"/>
      <c r="HW16" s="230"/>
      <c r="HX16" s="232"/>
      <c r="HY16" s="227"/>
      <c r="HZ16" s="244"/>
      <c r="IA16" s="229"/>
      <c r="IB16" s="230"/>
      <c r="IC16" s="231"/>
      <c r="ID16" s="230"/>
      <c r="IE16" s="230"/>
      <c r="IF16" s="232"/>
      <c r="IG16" s="227"/>
      <c r="IH16" s="244"/>
      <c r="II16" s="229"/>
      <c r="IJ16" s="230"/>
      <c r="IK16" s="231"/>
      <c r="IL16" s="230"/>
      <c r="IM16" s="230"/>
      <c r="IN16" s="232"/>
      <c r="IO16" s="227"/>
      <c r="IP16" s="244"/>
      <c r="IQ16" s="229"/>
      <c r="IR16" s="230"/>
      <c r="IS16" s="231"/>
      <c r="IT16" s="230"/>
      <c r="IU16" s="230"/>
      <c r="IV16" s="232"/>
    </row>
    <row r="17" spans="1:8" ht="12.75">
      <c r="A17" s="107"/>
      <c r="B17" s="107"/>
      <c r="C17" s="107"/>
      <c r="D17" s="107"/>
      <c r="E17" s="107"/>
      <c r="F17" s="107"/>
      <c r="G17" s="107"/>
      <c r="H17" s="116"/>
    </row>
  </sheetData>
  <printOptions horizontalCentered="1"/>
  <pageMargins left="0" right="0" top="0.3937007874015748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1:Q25"/>
  <sheetViews>
    <sheetView workbookViewId="0" topLeftCell="A1">
      <selection activeCell="J12" sqref="J12"/>
    </sheetView>
  </sheetViews>
  <sheetFormatPr defaultColWidth="9.140625" defaultRowHeight="12.75"/>
  <cols>
    <col min="1" max="1" width="7.140625" style="84" customWidth="1"/>
    <col min="2" max="2" width="4.28125" style="84" customWidth="1"/>
    <col min="3" max="3" width="23.421875" style="84" customWidth="1"/>
    <col min="4" max="14" width="6.7109375" style="84" customWidth="1"/>
    <col min="15" max="15" width="14.57421875" style="84" customWidth="1"/>
    <col min="16" max="17" width="9.140625" style="84" customWidth="1"/>
  </cols>
  <sheetData>
    <row r="1" spans="1:15" ht="12.75" customHeight="1">
      <c r="A1" s="109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.75">
      <c r="A2" s="307" t="str">
        <f>Startlist!$F4</f>
        <v>SILVESTON 47. Saaremaa Ralli 2014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</row>
    <row r="3" spans="1:15" ht="15">
      <c r="A3" s="308" t="str">
        <f>Startlist!$F5</f>
        <v>10-11 October 2014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spans="1:15" ht="15">
      <c r="A4" s="308" t="str">
        <f>Startlist!$F6</f>
        <v>Saaremaa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5" spans="1:15" ht="15">
      <c r="A5" s="11" t="s">
        <v>3027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ht="12.75">
      <c r="A6" s="70" t="s">
        <v>2970</v>
      </c>
      <c r="B6" s="62" t="s">
        <v>2971</v>
      </c>
      <c r="C6" s="63" t="s">
        <v>2972</v>
      </c>
      <c r="D6" s="309" t="s">
        <v>3007</v>
      </c>
      <c r="E6" s="310"/>
      <c r="F6" s="310"/>
      <c r="G6" s="310"/>
      <c r="H6" s="310"/>
      <c r="I6" s="310"/>
      <c r="J6" s="310"/>
      <c r="K6" s="310"/>
      <c r="L6" s="310"/>
      <c r="M6" s="311"/>
      <c r="N6" s="61" t="s">
        <v>2981</v>
      </c>
      <c r="O6" s="61" t="s">
        <v>2995</v>
      </c>
    </row>
    <row r="7" spans="1:15" ht="12.75">
      <c r="A7" s="69" t="s">
        <v>2997</v>
      </c>
      <c r="B7" s="64"/>
      <c r="C7" s="65" t="s">
        <v>2968</v>
      </c>
      <c r="D7" s="66" t="s">
        <v>2973</v>
      </c>
      <c r="E7" s="87" t="s">
        <v>2974</v>
      </c>
      <c r="F7" s="87" t="s">
        <v>2975</v>
      </c>
      <c r="G7" s="87" t="s">
        <v>2976</v>
      </c>
      <c r="H7" s="87" t="s">
        <v>2977</v>
      </c>
      <c r="I7" s="87" t="s">
        <v>2978</v>
      </c>
      <c r="J7" s="87" t="s">
        <v>2979</v>
      </c>
      <c r="K7" s="87" t="s">
        <v>3000</v>
      </c>
      <c r="L7" s="87" t="s">
        <v>3015</v>
      </c>
      <c r="M7" s="67">
        <v>10</v>
      </c>
      <c r="N7" s="68"/>
      <c r="O7" s="69" t="s">
        <v>2996</v>
      </c>
    </row>
    <row r="8" spans="1:17" ht="12.75">
      <c r="A8" s="117" t="s">
        <v>2321</v>
      </c>
      <c r="B8" s="118">
        <v>35</v>
      </c>
      <c r="C8" s="119" t="s">
        <v>3872</v>
      </c>
      <c r="D8" s="269" t="s">
        <v>127</v>
      </c>
      <c r="E8" s="120" t="s">
        <v>128</v>
      </c>
      <c r="F8" s="120" t="s">
        <v>129</v>
      </c>
      <c r="G8" s="120" t="s">
        <v>1691</v>
      </c>
      <c r="H8" s="120" t="s">
        <v>1692</v>
      </c>
      <c r="I8" s="120" t="s">
        <v>1693</v>
      </c>
      <c r="J8" s="120" t="s">
        <v>2302</v>
      </c>
      <c r="K8" s="120" t="s">
        <v>2303</v>
      </c>
      <c r="L8" s="120" t="s">
        <v>2304</v>
      </c>
      <c r="M8" s="121" t="s">
        <v>1198</v>
      </c>
      <c r="N8" s="111"/>
      <c r="O8" s="112" t="s">
        <v>1199</v>
      </c>
      <c r="P8" s="96"/>
      <c r="Q8"/>
    </row>
    <row r="9" spans="1:17" ht="12.75">
      <c r="A9" s="113" t="s">
        <v>3010</v>
      </c>
      <c r="B9" s="122"/>
      <c r="C9" s="123" t="s">
        <v>3160</v>
      </c>
      <c r="D9" s="271" t="s">
        <v>423</v>
      </c>
      <c r="E9" s="124" t="s">
        <v>131</v>
      </c>
      <c r="F9" s="124" t="s">
        <v>424</v>
      </c>
      <c r="G9" s="124" t="s">
        <v>441</v>
      </c>
      <c r="H9" s="124" t="s">
        <v>1694</v>
      </c>
      <c r="I9" s="124" t="s">
        <v>137</v>
      </c>
      <c r="J9" s="124" t="s">
        <v>1695</v>
      </c>
      <c r="K9" s="124" t="s">
        <v>1731</v>
      </c>
      <c r="L9" s="124" t="s">
        <v>1766</v>
      </c>
      <c r="M9" s="125" t="s">
        <v>1731</v>
      </c>
      <c r="N9" s="126"/>
      <c r="O9" s="272" t="s">
        <v>1200</v>
      </c>
      <c r="P9" s="96"/>
      <c r="Q9"/>
    </row>
    <row r="10" spans="1:17" ht="12.75">
      <c r="A10" s="117" t="s">
        <v>2322</v>
      </c>
      <c r="B10" s="118">
        <v>36</v>
      </c>
      <c r="C10" s="119" t="s">
        <v>3873</v>
      </c>
      <c r="D10" s="269" t="s">
        <v>150</v>
      </c>
      <c r="E10" s="120" t="s">
        <v>151</v>
      </c>
      <c r="F10" s="120" t="s">
        <v>152</v>
      </c>
      <c r="G10" s="120" t="s">
        <v>1728</v>
      </c>
      <c r="H10" s="120" t="s">
        <v>1729</v>
      </c>
      <c r="I10" s="120" t="s">
        <v>1730</v>
      </c>
      <c r="J10" s="120" t="s">
        <v>2326</v>
      </c>
      <c r="K10" s="120" t="s">
        <v>2327</v>
      </c>
      <c r="L10" s="120" t="s">
        <v>2328</v>
      </c>
      <c r="M10" s="121" t="s">
        <v>1204</v>
      </c>
      <c r="N10" s="111"/>
      <c r="O10" s="112" t="s">
        <v>1205</v>
      </c>
      <c r="P10" s="96"/>
      <c r="Q10"/>
    </row>
    <row r="11" spans="1:17" ht="12.75">
      <c r="A11" s="113" t="s">
        <v>3010</v>
      </c>
      <c r="B11" s="122"/>
      <c r="C11" s="123" t="s">
        <v>3156</v>
      </c>
      <c r="D11" s="271" t="s">
        <v>437</v>
      </c>
      <c r="E11" s="124" t="s">
        <v>438</v>
      </c>
      <c r="F11" s="124" t="s">
        <v>425</v>
      </c>
      <c r="G11" s="124" t="s">
        <v>434</v>
      </c>
      <c r="H11" s="124" t="s">
        <v>137</v>
      </c>
      <c r="I11" s="124" t="s">
        <v>1744</v>
      </c>
      <c r="J11" s="124" t="s">
        <v>113</v>
      </c>
      <c r="K11" s="124" t="s">
        <v>1694</v>
      </c>
      <c r="L11" s="124" t="s">
        <v>1758</v>
      </c>
      <c r="M11" s="125" t="s">
        <v>1892</v>
      </c>
      <c r="N11" s="126"/>
      <c r="O11" s="272" t="s">
        <v>1206</v>
      </c>
      <c r="P11" s="96"/>
      <c r="Q11"/>
    </row>
    <row r="12" spans="1:17" ht="12.75">
      <c r="A12" s="117" t="s">
        <v>1214</v>
      </c>
      <c r="B12" s="118">
        <v>38</v>
      </c>
      <c r="C12" s="119" t="s">
        <v>3875</v>
      </c>
      <c r="D12" s="269" t="s">
        <v>156</v>
      </c>
      <c r="E12" s="120" t="s">
        <v>157</v>
      </c>
      <c r="F12" s="120" t="s">
        <v>158</v>
      </c>
      <c r="G12" s="120" t="s">
        <v>1759</v>
      </c>
      <c r="H12" s="120" t="s">
        <v>1760</v>
      </c>
      <c r="I12" s="120" t="s">
        <v>1761</v>
      </c>
      <c r="J12" s="120" t="s">
        <v>2336</v>
      </c>
      <c r="K12" s="120" t="s">
        <v>902</v>
      </c>
      <c r="L12" s="120" t="s">
        <v>2328</v>
      </c>
      <c r="M12" s="121" t="s">
        <v>1215</v>
      </c>
      <c r="N12" s="111"/>
      <c r="O12" s="112" t="s">
        <v>1216</v>
      </c>
      <c r="P12" s="96"/>
      <c r="Q12"/>
    </row>
    <row r="13" spans="1:17" ht="12.75">
      <c r="A13" s="113" t="s">
        <v>3010</v>
      </c>
      <c r="B13" s="122"/>
      <c r="C13" s="123" t="s">
        <v>3156</v>
      </c>
      <c r="D13" s="271" t="s">
        <v>191</v>
      </c>
      <c r="E13" s="124" t="s">
        <v>274</v>
      </c>
      <c r="F13" s="124" t="s">
        <v>447</v>
      </c>
      <c r="G13" s="124" t="s">
        <v>456</v>
      </c>
      <c r="H13" s="124" t="s">
        <v>1868</v>
      </c>
      <c r="I13" s="124" t="s">
        <v>1816</v>
      </c>
      <c r="J13" s="124" t="s">
        <v>166</v>
      </c>
      <c r="K13" s="124" t="s">
        <v>1763</v>
      </c>
      <c r="L13" s="124" t="s">
        <v>1758</v>
      </c>
      <c r="M13" s="125" t="s">
        <v>1744</v>
      </c>
      <c r="N13" s="126"/>
      <c r="O13" s="272" t="s">
        <v>1217</v>
      </c>
      <c r="P13" s="96"/>
      <c r="Q13"/>
    </row>
    <row r="14" spans="1:17" ht="12.75">
      <c r="A14" s="117" t="s">
        <v>1749</v>
      </c>
      <c r="B14" s="118">
        <v>31</v>
      </c>
      <c r="C14" s="119" t="s">
        <v>3868</v>
      </c>
      <c r="D14" s="269" t="s">
        <v>162</v>
      </c>
      <c r="E14" s="120" t="s">
        <v>163</v>
      </c>
      <c r="F14" s="120" t="s">
        <v>164</v>
      </c>
      <c r="G14" s="120" t="s">
        <v>1772</v>
      </c>
      <c r="H14" s="120" t="s">
        <v>1764</v>
      </c>
      <c r="I14" s="120" t="s">
        <v>1773</v>
      </c>
      <c r="J14" s="120" t="s">
        <v>2343</v>
      </c>
      <c r="K14" s="120" t="s">
        <v>2344</v>
      </c>
      <c r="L14" s="120" t="s">
        <v>2299</v>
      </c>
      <c r="M14" s="121" t="s">
        <v>1137</v>
      </c>
      <c r="N14" s="111"/>
      <c r="O14" s="112" t="s">
        <v>1222</v>
      </c>
      <c r="P14" s="96"/>
      <c r="Q14"/>
    </row>
    <row r="15" spans="1:17" ht="12.75">
      <c r="A15" s="113" t="s">
        <v>3010</v>
      </c>
      <c r="B15" s="122"/>
      <c r="C15" s="123" t="s">
        <v>3160</v>
      </c>
      <c r="D15" s="271" t="s">
        <v>454</v>
      </c>
      <c r="E15" s="124" t="s">
        <v>155</v>
      </c>
      <c r="F15" s="124" t="s">
        <v>263</v>
      </c>
      <c r="G15" s="124" t="s">
        <v>1935</v>
      </c>
      <c r="H15" s="124" t="s">
        <v>2077</v>
      </c>
      <c r="I15" s="124" t="s">
        <v>437</v>
      </c>
      <c r="J15" s="124" t="s">
        <v>2460</v>
      </c>
      <c r="K15" s="124" t="s">
        <v>1735</v>
      </c>
      <c r="L15" s="124" t="s">
        <v>416</v>
      </c>
      <c r="M15" s="125" t="s">
        <v>1784</v>
      </c>
      <c r="N15" s="126"/>
      <c r="O15" s="272" t="s">
        <v>1223</v>
      </c>
      <c r="P15" s="96"/>
      <c r="Q15"/>
    </row>
    <row r="16" spans="1:17" ht="12.75">
      <c r="A16" s="117" t="s">
        <v>2609</v>
      </c>
      <c r="B16" s="118">
        <v>37</v>
      </c>
      <c r="C16" s="119" t="s">
        <v>3874</v>
      </c>
      <c r="D16" s="269" t="s">
        <v>134</v>
      </c>
      <c r="E16" s="120" t="s">
        <v>74</v>
      </c>
      <c r="F16" s="120" t="s">
        <v>135</v>
      </c>
      <c r="G16" s="120" t="s">
        <v>1707</v>
      </c>
      <c r="H16" s="120" t="s">
        <v>1708</v>
      </c>
      <c r="I16" s="120" t="s">
        <v>1709</v>
      </c>
      <c r="J16" s="120" t="s">
        <v>2337</v>
      </c>
      <c r="K16" s="120" t="s">
        <v>2338</v>
      </c>
      <c r="L16" s="120" t="s">
        <v>895</v>
      </c>
      <c r="M16" s="121" t="s">
        <v>1143</v>
      </c>
      <c r="N16" s="111"/>
      <c r="O16" s="112" t="s">
        <v>1228</v>
      </c>
      <c r="P16" s="96"/>
      <c r="Q16"/>
    </row>
    <row r="17" spans="1:17" ht="12.75">
      <c r="A17" s="113" t="s">
        <v>3010</v>
      </c>
      <c r="B17" s="122"/>
      <c r="C17" s="123" t="s">
        <v>3182</v>
      </c>
      <c r="D17" s="271" t="s">
        <v>416</v>
      </c>
      <c r="E17" s="124" t="s">
        <v>215</v>
      </c>
      <c r="F17" s="124" t="s">
        <v>235</v>
      </c>
      <c r="G17" s="124" t="s">
        <v>2078</v>
      </c>
      <c r="H17" s="124" t="s">
        <v>1803</v>
      </c>
      <c r="I17" s="124" t="s">
        <v>1829</v>
      </c>
      <c r="J17" s="124" t="s">
        <v>1725</v>
      </c>
      <c r="K17" s="124" t="s">
        <v>1786</v>
      </c>
      <c r="L17" s="124" t="s">
        <v>423</v>
      </c>
      <c r="M17" s="125" t="s">
        <v>430</v>
      </c>
      <c r="N17" s="126" t="s">
        <v>1999</v>
      </c>
      <c r="O17" s="272" t="s">
        <v>1229</v>
      </c>
      <c r="P17" s="96"/>
      <c r="Q17"/>
    </row>
    <row r="18" spans="1:17" ht="12.75">
      <c r="A18" s="117" t="s">
        <v>2384</v>
      </c>
      <c r="B18" s="118">
        <v>30</v>
      </c>
      <c r="C18" s="119" t="s">
        <v>3867</v>
      </c>
      <c r="D18" s="269" t="s">
        <v>179</v>
      </c>
      <c r="E18" s="120" t="s">
        <v>180</v>
      </c>
      <c r="F18" s="120" t="s">
        <v>181</v>
      </c>
      <c r="G18" s="120" t="s">
        <v>3845</v>
      </c>
      <c r="H18" s="120" t="s">
        <v>1792</v>
      </c>
      <c r="I18" s="120" t="s">
        <v>1793</v>
      </c>
      <c r="J18" s="120" t="s">
        <v>2385</v>
      </c>
      <c r="K18" s="120" t="s">
        <v>2386</v>
      </c>
      <c r="L18" s="120" t="s">
        <v>2387</v>
      </c>
      <c r="M18" s="121" t="s">
        <v>1137</v>
      </c>
      <c r="N18" s="111"/>
      <c r="O18" s="112" t="s">
        <v>1138</v>
      </c>
      <c r="P18" s="96"/>
      <c r="Q18"/>
    </row>
    <row r="19" spans="1:17" ht="12.75">
      <c r="A19" s="113" t="s">
        <v>3010</v>
      </c>
      <c r="B19" s="122"/>
      <c r="C19" s="123" t="s">
        <v>3156</v>
      </c>
      <c r="D19" s="271" t="s">
        <v>490</v>
      </c>
      <c r="E19" s="124" t="s">
        <v>273</v>
      </c>
      <c r="F19" s="124" t="s">
        <v>491</v>
      </c>
      <c r="G19" s="124" t="s">
        <v>1058</v>
      </c>
      <c r="H19" s="124" t="s">
        <v>1875</v>
      </c>
      <c r="I19" s="124" t="s">
        <v>191</v>
      </c>
      <c r="J19" s="124" t="s">
        <v>431</v>
      </c>
      <c r="K19" s="124" t="s">
        <v>1762</v>
      </c>
      <c r="L19" s="124" t="s">
        <v>208</v>
      </c>
      <c r="M19" s="125" t="s">
        <v>1784</v>
      </c>
      <c r="N19" s="126"/>
      <c r="O19" s="272" t="s">
        <v>1230</v>
      </c>
      <c r="P19" s="96"/>
      <c r="Q19"/>
    </row>
    <row r="20" spans="1:17" ht="12.75">
      <c r="A20" s="117" t="s">
        <v>2266</v>
      </c>
      <c r="B20" s="118">
        <v>58</v>
      </c>
      <c r="C20" s="119" t="s">
        <v>3895</v>
      </c>
      <c r="D20" s="269" t="s">
        <v>210</v>
      </c>
      <c r="E20" s="120" t="s">
        <v>211</v>
      </c>
      <c r="F20" s="120" t="s">
        <v>212</v>
      </c>
      <c r="G20" s="120" t="s">
        <v>1787</v>
      </c>
      <c r="H20" s="120" t="s">
        <v>1921</v>
      </c>
      <c r="I20" s="120" t="s">
        <v>1922</v>
      </c>
      <c r="J20" s="120" t="s">
        <v>2514</v>
      </c>
      <c r="K20" s="120" t="s">
        <v>2515</v>
      </c>
      <c r="L20" s="120" t="s">
        <v>2516</v>
      </c>
      <c r="M20" s="121" t="s">
        <v>1141</v>
      </c>
      <c r="N20" s="111" t="s">
        <v>2517</v>
      </c>
      <c r="O20" s="112" t="s">
        <v>1366</v>
      </c>
      <c r="P20" s="96"/>
      <c r="Q20"/>
    </row>
    <row r="21" spans="1:17" ht="12.75">
      <c r="A21" s="113" t="s">
        <v>3010</v>
      </c>
      <c r="B21" s="122"/>
      <c r="C21" s="123" t="s">
        <v>3156</v>
      </c>
      <c r="D21" s="271" t="s">
        <v>1075</v>
      </c>
      <c r="E21" s="124" t="s">
        <v>566</v>
      </c>
      <c r="F21" s="124" t="s">
        <v>634</v>
      </c>
      <c r="G21" s="124" t="s">
        <v>1054</v>
      </c>
      <c r="H21" s="124" t="s">
        <v>2092</v>
      </c>
      <c r="I21" s="124" t="s">
        <v>2102</v>
      </c>
      <c r="J21" s="124" t="s">
        <v>2092</v>
      </c>
      <c r="K21" s="124" t="s">
        <v>1779</v>
      </c>
      <c r="L21" s="124" t="s">
        <v>499</v>
      </c>
      <c r="M21" s="125" t="s">
        <v>1367</v>
      </c>
      <c r="N21" s="126"/>
      <c r="O21" s="272" t="s">
        <v>1368</v>
      </c>
      <c r="P21" s="96"/>
      <c r="Q21"/>
    </row>
    <row r="22" spans="1:17" ht="12.75">
      <c r="A22" s="117"/>
      <c r="B22" s="118">
        <v>34</v>
      </c>
      <c r="C22" s="119" t="s">
        <v>3871</v>
      </c>
      <c r="D22" s="269" t="s">
        <v>168</v>
      </c>
      <c r="E22" s="120" t="s">
        <v>169</v>
      </c>
      <c r="F22" s="120" t="s">
        <v>170</v>
      </c>
      <c r="G22" s="120" t="s">
        <v>1691</v>
      </c>
      <c r="H22" s="120" t="s">
        <v>1775</v>
      </c>
      <c r="I22" s="120"/>
      <c r="J22" s="120"/>
      <c r="K22" s="120"/>
      <c r="L22" s="120"/>
      <c r="M22" s="121"/>
      <c r="N22" s="276" t="s">
        <v>993</v>
      </c>
      <c r="O22" s="277"/>
      <c r="P22" s="96"/>
      <c r="Q22"/>
    </row>
    <row r="23" spans="1:17" ht="12.75">
      <c r="A23" s="113" t="s">
        <v>3010</v>
      </c>
      <c r="B23" s="122"/>
      <c r="C23" s="123" t="s">
        <v>3156</v>
      </c>
      <c r="D23" s="271" t="s">
        <v>1051</v>
      </c>
      <c r="E23" s="124" t="s">
        <v>462</v>
      </c>
      <c r="F23" s="124" t="s">
        <v>441</v>
      </c>
      <c r="G23" s="124" t="s">
        <v>441</v>
      </c>
      <c r="H23" s="124" t="s">
        <v>2176</v>
      </c>
      <c r="I23" s="124"/>
      <c r="J23" s="124"/>
      <c r="K23" s="124"/>
      <c r="L23" s="124"/>
      <c r="M23" s="125"/>
      <c r="N23" s="278"/>
      <c r="O23" s="279"/>
      <c r="P23" s="96"/>
      <c r="Q23"/>
    </row>
    <row r="24" spans="1:17" ht="12.75">
      <c r="A24" s="117"/>
      <c r="B24" s="118">
        <v>32</v>
      </c>
      <c r="C24" s="119" t="s">
        <v>3869</v>
      </c>
      <c r="D24" s="269" t="s">
        <v>310</v>
      </c>
      <c r="E24" s="120"/>
      <c r="F24" s="120"/>
      <c r="G24" s="120"/>
      <c r="H24" s="120"/>
      <c r="I24" s="120"/>
      <c r="J24" s="120"/>
      <c r="K24" s="120"/>
      <c r="L24" s="120"/>
      <c r="M24" s="121"/>
      <c r="N24" s="276" t="s">
        <v>868</v>
      </c>
      <c r="O24" s="277"/>
      <c r="P24" s="96"/>
      <c r="Q24"/>
    </row>
    <row r="25" spans="1:17" ht="12.75">
      <c r="A25" s="113" t="s">
        <v>3010</v>
      </c>
      <c r="B25" s="122"/>
      <c r="C25" s="123" t="s">
        <v>3165</v>
      </c>
      <c r="D25" s="271" t="s">
        <v>2622</v>
      </c>
      <c r="E25" s="124"/>
      <c r="F25" s="124"/>
      <c r="G25" s="124"/>
      <c r="H25" s="124"/>
      <c r="I25" s="124"/>
      <c r="J25" s="124"/>
      <c r="K25" s="124"/>
      <c r="L25" s="124"/>
      <c r="M25" s="125"/>
      <c r="N25" s="278"/>
      <c r="O25" s="279"/>
      <c r="P25" s="96"/>
      <c r="Q25"/>
    </row>
  </sheetData>
  <mergeCells count="4">
    <mergeCell ref="A2:O2"/>
    <mergeCell ref="A3:O3"/>
    <mergeCell ref="A4:O4"/>
    <mergeCell ref="D6:M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9"/>
  </sheetPr>
  <dimension ref="A1:H12"/>
  <sheetViews>
    <sheetView workbookViewId="0" topLeftCell="A1">
      <selection activeCell="A7" sqref="A7"/>
    </sheetView>
  </sheetViews>
  <sheetFormatPr defaultColWidth="9.140625" defaultRowHeight="12.75"/>
  <cols>
    <col min="1" max="1" width="5.28125" style="32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10" customWidth="1"/>
  </cols>
  <sheetData>
    <row r="1" spans="5:8" ht="15.75">
      <c r="E1" s="1" t="str">
        <f>Startlist!$F1</f>
        <v> </v>
      </c>
      <c r="H1" s="114"/>
    </row>
    <row r="2" spans="2:8" ht="15" customHeight="1">
      <c r="B2" s="2"/>
      <c r="C2" s="3"/>
      <c r="E2" s="1" t="str">
        <f>Startlist!$F4</f>
        <v>SILVESTON 47. Saaremaa Ralli 2014</v>
      </c>
      <c r="H2" s="115"/>
    </row>
    <row r="3" spans="2:8" ht="15">
      <c r="B3" s="2"/>
      <c r="C3" s="3"/>
      <c r="E3" s="54" t="str">
        <f>Startlist!$F5</f>
        <v>10-11 October 2014</v>
      </c>
      <c r="H3" s="115"/>
    </row>
    <row r="4" spans="2:8" ht="15">
      <c r="B4" s="2"/>
      <c r="C4" s="3"/>
      <c r="E4" s="54" t="str">
        <f>Startlist!$F6</f>
        <v>Saaremaa</v>
      </c>
      <c r="H4" s="115"/>
    </row>
    <row r="5" spans="3:8" ht="15" customHeight="1">
      <c r="C5" s="3"/>
      <c r="H5" s="115"/>
    </row>
    <row r="6" spans="2:8" ht="15.75" customHeight="1">
      <c r="B6" s="98" t="s">
        <v>3013</v>
      </c>
      <c r="C6" s="3"/>
      <c r="H6" s="97"/>
    </row>
    <row r="7" spans="1:8" ht="12.75">
      <c r="A7" s="207"/>
      <c r="B7" s="240" t="s">
        <v>2971</v>
      </c>
      <c r="C7" s="241" t="s">
        <v>2953</v>
      </c>
      <c r="D7" s="241" t="s">
        <v>2954</v>
      </c>
      <c r="E7" s="241"/>
      <c r="F7" s="242" t="s">
        <v>2968</v>
      </c>
      <c r="G7" s="241" t="s">
        <v>2967</v>
      </c>
      <c r="H7" s="243" t="s">
        <v>2961</v>
      </c>
    </row>
    <row r="8" spans="1:8" ht="15" customHeight="1">
      <c r="A8" s="227">
        <v>1</v>
      </c>
      <c r="B8" s="235">
        <v>1</v>
      </c>
      <c r="C8" s="236" t="s">
        <v>3011</v>
      </c>
      <c r="D8" s="237" t="str">
        <f>CONCATENATE(VLOOKUP(B8,Startlist!B:H,3,FALSE)," / ",VLOOKUP(B8,Startlist!B:H,4,FALSE))</f>
        <v>Timmu Kōrge / Erki Pints</v>
      </c>
      <c r="E8" s="238" t="str">
        <f>VLOOKUP(B8,Startlist!B:F,5,FALSE)</f>
        <v>EST</v>
      </c>
      <c r="F8" s="237" t="str">
        <f>VLOOKUP(B8,Startlist!B:H,7,FALSE)</f>
        <v>Ford Fiesta R5</v>
      </c>
      <c r="G8" s="237" t="str">
        <f>VLOOKUP(B8,Startlist!B:H,6,FALSE)</f>
        <v>MM-MOTORSPORT</v>
      </c>
      <c r="H8" s="239" t="str">
        <f>VLOOKUP(B8,Results!B:O,14,FALSE)</f>
        <v>56.28,9</v>
      </c>
    </row>
    <row r="9" spans="1:8" ht="15" customHeight="1">
      <c r="A9" s="227">
        <f>A8+1</f>
        <v>2</v>
      </c>
      <c r="B9" s="228">
        <v>5</v>
      </c>
      <c r="C9" s="229" t="s">
        <v>3011</v>
      </c>
      <c r="D9" s="230" t="str">
        <f>CONCATENATE(VLOOKUP(B9,Startlist!B:H,3,FALSE)," / ",VLOOKUP(B9,Startlist!B:H,4,FALSE))</f>
        <v>Raul Jeets / Kristo Kraag</v>
      </c>
      <c r="E9" s="231" t="str">
        <f>VLOOKUP(B9,Startlist!B:F,5,FALSE)</f>
        <v>EST</v>
      </c>
      <c r="F9" s="230" t="str">
        <f>VLOOKUP(B9,Startlist!B:H,7,FALSE)</f>
        <v>Ford Fiesta R5</v>
      </c>
      <c r="G9" s="230" t="str">
        <f>VLOOKUP(B9,Startlist!B:H,6,FALSE)</f>
        <v>MM-MOTORSPORT</v>
      </c>
      <c r="H9" s="239" t="str">
        <f>VLOOKUP(B9,Results!B:O,14,FALSE)</f>
        <v> 1:00.04,1</v>
      </c>
    </row>
    <row r="10" spans="1:8" ht="12.75">
      <c r="A10" s="107"/>
      <c r="B10" s="107"/>
      <c r="C10" s="107"/>
      <c r="D10" s="107"/>
      <c r="E10" s="107"/>
      <c r="F10" s="107"/>
      <c r="G10" s="107"/>
      <c r="H10" s="116"/>
    </row>
    <row r="11" spans="1:8" ht="12.75">
      <c r="A11" s="107"/>
      <c r="B11" s="107"/>
      <c r="C11" s="107"/>
      <c r="D11" s="107"/>
      <c r="E11" s="107"/>
      <c r="F11" s="107"/>
      <c r="G11" s="107"/>
      <c r="H11" s="116"/>
    </row>
    <row r="12" spans="1:8" ht="12.75">
      <c r="A12" s="107"/>
      <c r="B12" s="107"/>
      <c r="C12" s="107"/>
      <c r="D12" s="107"/>
      <c r="E12" s="107"/>
      <c r="F12" s="107"/>
      <c r="G12" s="107"/>
      <c r="H12" s="116"/>
    </row>
  </sheetData>
  <printOptions horizontalCentered="1"/>
  <pageMargins left="0" right="0" top="0.3937007874015748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3"/>
  </sheetPr>
  <dimension ref="A1:B12"/>
  <sheetViews>
    <sheetView workbookViewId="0" topLeftCell="A1">
      <selection activeCell="B20" sqref="B20"/>
    </sheetView>
  </sheetViews>
  <sheetFormatPr defaultColWidth="9.140625" defaultRowHeight="12.75"/>
  <cols>
    <col min="1" max="1" width="9.140625" style="207" customWidth="1"/>
    <col min="2" max="2" width="34.7109375" style="207" customWidth="1"/>
    <col min="3" max="16384" width="9.140625" style="207" customWidth="1"/>
  </cols>
  <sheetData>
    <row r="1" spans="1:2" ht="12.75">
      <c r="A1" s="318" t="s">
        <v>3026</v>
      </c>
      <c r="B1" s="318"/>
    </row>
    <row r="2" spans="1:2" ht="12.75">
      <c r="A2" s="208" t="s">
        <v>3002</v>
      </c>
      <c r="B2" s="209" t="s">
        <v>3018</v>
      </c>
    </row>
    <row r="3" spans="1:2" ht="12.75">
      <c r="A3" s="208" t="s">
        <v>3001</v>
      </c>
      <c r="B3" s="209" t="s">
        <v>3017</v>
      </c>
    </row>
    <row r="4" spans="1:2" ht="12.75">
      <c r="A4" s="208" t="s">
        <v>2952</v>
      </c>
      <c r="B4" s="209" t="s">
        <v>3018</v>
      </c>
    </row>
    <row r="5" spans="1:2" ht="12.75">
      <c r="A5" s="208" t="s">
        <v>3004</v>
      </c>
      <c r="B5" s="209" t="s">
        <v>3019</v>
      </c>
    </row>
    <row r="6" spans="1:2" ht="12.75">
      <c r="A6" s="208" t="s">
        <v>3003</v>
      </c>
      <c r="B6" s="209" t="s">
        <v>3020</v>
      </c>
    </row>
    <row r="7" spans="1:2" ht="12.75">
      <c r="A7" s="208" t="s">
        <v>2991</v>
      </c>
      <c r="B7" s="209" t="s">
        <v>3020</v>
      </c>
    </row>
    <row r="8" spans="1:2" ht="12.75">
      <c r="A8" s="208" t="s">
        <v>3010</v>
      </c>
      <c r="B8" s="209" t="s">
        <v>3016</v>
      </c>
    </row>
    <row r="9" spans="1:2" ht="12.75">
      <c r="A9" s="208" t="s">
        <v>3005</v>
      </c>
      <c r="B9" s="209" t="s">
        <v>3022</v>
      </c>
    </row>
    <row r="10" spans="1:2" ht="12.75">
      <c r="A10" s="208" t="s">
        <v>2993</v>
      </c>
      <c r="B10" s="209" t="s">
        <v>3021</v>
      </c>
    </row>
    <row r="11" spans="1:2" ht="12.75">
      <c r="A11" s="208" t="s">
        <v>2992</v>
      </c>
      <c r="B11" s="209" t="s">
        <v>3023</v>
      </c>
    </row>
    <row r="12" spans="1:2" ht="12.75">
      <c r="A12" s="208" t="s">
        <v>2956</v>
      </c>
      <c r="B12" s="209" t="s">
        <v>3024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45"/>
  <sheetViews>
    <sheetView workbookViewId="0" topLeftCell="A1">
      <pane ySplit="9" topLeftCell="BM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28125" style="133" customWidth="1"/>
    <col min="2" max="2" width="6.00390625" style="133" customWidth="1"/>
    <col min="3" max="3" width="9.140625" style="133" customWidth="1"/>
    <col min="4" max="4" width="23.00390625" style="133" customWidth="1"/>
    <col min="5" max="5" width="21.421875" style="133" customWidth="1"/>
    <col min="6" max="6" width="12.7109375" style="133" customWidth="1"/>
    <col min="7" max="7" width="29.00390625" style="133" customWidth="1"/>
    <col min="8" max="8" width="24.421875" style="133" customWidth="1"/>
    <col min="9" max="9" width="9.140625" style="133" customWidth="1"/>
    <col min="10" max="10" width="9.140625" style="131" customWidth="1"/>
    <col min="11" max="16384" width="9.140625" style="133" customWidth="1"/>
  </cols>
  <sheetData>
    <row r="1" spans="1:9" ht="5.25" customHeight="1">
      <c r="A1" s="128"/>
      <c r="B1" s="129"/>
      <c r="C1" s="130"/>
      <c r="D1" s="131"/>
      <c r="E1" s="131"/>
      <c r="F1" s="132" t="str">
        <f>Startlist!$F1</f>
        <v> </v>
      </c>
      <c r="G1" s="131"/>
      <c r="H1" s="131"/>
      <c r="I1" s="131"/>
    </row>
    <row r="2" spans="1:9" ht="14.25" customHeight="1">
      <c r="A2" s="128"/>
      <c r="B2" s="129"/>
      <c r="C2" s="130"/>
      <c r="D2" s="131"/>
      <c r="E2" s="131"/>
      <c r="F2" s="132"/>
      <c r="G2" s="131"/>
      <c r="H2" s="131"/>
      <c r="I2" s="131"/>
    </row>
    <row r="3" spans="1:9" ht="14.25" customHeight="1">
      <c r="A3" s="128"/>
      <c r="B3" s="129"/>
      <c r="C3" s="130"/>
      <c r="D3" s="131"/>
      <c r="E3" s="131"/>
      <c r="F3" s="132"/>
      <c r="G3" s="131"/>
      <c r="H3" s="131"/>
      <c r="I3" s="131"/>
    </row>
    <row r="4" spans="1:9" ht="14.25" customHeight="1">
      <c r="A4" s="134"/>
      <c r="B4" s="135"/>
      <c r="C4" s="130"/>
      <c r="D4" s="131"/>
      <c r="E4" s="131"/>
      <c r="F4" s="146" t="str">
        <f>Startlist!$F4</f>
        <v>SILVESTON 47. Saaremaa Ralli 2014</v>
      </c>
      <c r="G4" s="131"/>
      <c r="H4" s="131"/>
      <c r="I4" s="131"/>
    </row>
    <row r="5" spans="1:9" ht="14.25" customHeight="1">
      <c r="A5" s="137"/>
      <c r="B5" s="135"/>
      <c r="C5" s="130"/>
      <c r="D5" s="131"/>
      <c r="E5" s="131"/>
      <c r="F5" s="146" t="str">
        <f>Startlist!$F5</f>
        <v>10-11 October 2014</v>
      </c>
      <c r="G5" s="131"/>
      <c r="H5" s="256" t="s">
        <v>3612</v>
      </c>
      <c r="I5" s="136" t="s">
        <v>2946</v>
      </c>
    </row>
    <row r="6" spans="1:9" ht="14.25" customHeight="1">
      <c r="A6" s="131"/>
      <c r="B6" s="135"/>
      <c r="C6" s="130"/>
      <c r="D6" s="131"/>
      <c r="E6" s="131"/>
      <c r="F6" s="146" t="str">
        <f>Startlist!$F6</f>
        <v>Saaremaa</v>
      </c>
      <c r="G6" s="131"/>
      <c r="H6" s="205" t="s">
        <v>3032</v>
      </c>
      <c r="I6" s="136" t="s">
        <v>2945</v>
      </c>
    </row>
    <row r="7" spans="1:9" ht="14.25" customHeight="1">
      <c r="A7" s="131"/>
      <c r="B7" s="129"/>
      <c r="C7" s="130"/>
      <c r="D7" s="131"/>
      <c r="E7" s="131"/>
      <c r="F7" s="131"/>
      <c r="G7" s="131"/>
      <c r="H7" s="205" t="s">
        <v>3008</v>
      </c>
      <c r="I7" s="136" t="s">
        <v>2944</v>
      </c>
    </row>
    <row r="8" spans="1:9" ht="14.25" customHeight="1">
      <c r="A8" s="131"/>
      <c r="B8" s="145" t="s">
        <v>2958</v>
      </c>
      <c r="C8" s="130"/>
      <c r="D8" s="131"/>
      <c r="E8" s="131"/>
      <c r="F8" s="131"/>
      <c r="G8" s="131"/>
      <c r="H8" s="205" t="s">
        <v>3009</v>
      </c>
      <c r="I8" s="136" t="s">
        <v>2943</v>
      </c>
    </row>
    <row r="9" spans="2:9" ht="15">
      <c r="B9" s="138" t="s">
        <v>2962</v>
      </c>
      <c r="C9" s="139" t="s">
        <v>2963</v>
      </c>
      <c r="D9" s="140" t="s">
        <v>2964</v>
      </c>
      <c r="E9" s="141" t="s">
        <v>2965</v>
      </c>
      <c r="F9" s="139" t="s">
        <v>2966</v>
      </c>
      <c r="G9" s="140" t="s">
        <v>2967</v>
      </c>
      <c r="H9" s="140" t="s">
        <v>2968</v>
      </c>
      <c r="I9" s="142" t="s">
        <v>2969</v>
      </c>
    </row>
    <row r="10" spans="1:10" ht="15" customHeight="1">
      <c r="A10" s="252" t="s">
        <v>3614</v>
      </c>
      <c r="B10" s="267" t="s">
        <v>2690</v>
      </c>
      <c r="C10" s="147" t="s">
        <v>3004</v>
      </c>
      <c r="D10" s="254" t="s">
        <v>3086</v>
      </c>
      <c r="E10" s="254" t="s">
        <v>3087</v>
      </c>
      <c r="F10" s="147" t="s">
        <v>3039</v>
      </c>
      <c r="G10" s="254" t="s">
        <v>3088</v>
      </c>
      <c r="H10" s="254" t="s">
        <v>3089</v>
      </c>
      <c r="I10" s="255" t="s">
        <v>2680</v>
      </c>
      <c r="J10" s="261"/>
    </row>
    <row r="11" spans="1:10" ht="15" customHeight="1">
      <c r="A11" s="252" t="s">
        <v>3615</v>
      </c>
      <c r="B11" s="267" t="s">
        <v>2688</v>
      </c>
      <c r="C11" s="147" t="s">
        <v>2952</v>
      </c>
      <c r="D11" s="254" t="s">
        <v>3104</v>
      </c>
      <c r="E11" s="254" t="s">
        <v>3105</v>
      </c>
      <c r="F11" s="147" t="s">
        <v>3074</v>
      </c>
      <c r="G11" s="254" t="s">
        <v>3106</v>
      </c>
      <c r="H11" s="254" t="s">
        <v>3076</v>
      </c>
      <c r="I11" s="255" t="s">
        <v>2681</v>
      </c>
      <c r="J11" s="261"/>
    </row>
    <row r="12" spans="1:10" ht="15" customHeight="1">
      <c r="A12" s="252" t="s">
        <v>3616</v>
      </c>
      <c r="B12" s="267" t="s">
        <v>3000</v>
      </c>
      <c r="C12" s="147" t="s">
        <v>3004</v>
      </c>
      <c r="D12" s="254" t="s">
        <v>3068</v>
      </c>
      <c r="E12" s="254" t="s">
        <v>3462</v>
      </c>
      <c r="F12" s="147" t="s">
        <v>3069</v>
      </c>
      <c r="G12" s="254" t="s">
        <v>3070</v>
      </c>
      <c r="H12" s="254" t="s">
        <v>3056</v>
      </c>
      <c r="I12" s="255" t="s">
        <v>2682</v>
      </c>
      <c r="J12" s="261"/>
    </row>
    <row r="13" spans="1:10" ht="15" customHeight="1">
      <c r="A13" s="252" t="s">
        <v>3617</v>
      </c>
      <c r="B13" s="267" t="s">
        <v>3015</v>
      </c>
      <c r="C13" s="147" t="s">
        <v>2952</v>
      </c>
      <c r="D13" s="254" t="s">
        <v>3072</v>
      </c>
      <c r="E13" s="254" t="s">
        <v>3073</v>
      </c>
      <c r="F13" s="147" t="s">
        <v>3074</v>
      </c>
      <c r="G13" s="254" t="s">
        <v>3075</v>
      </c>
      <c r="H13" s="254" t="s">
        <v>3076</v>
      </c>
      <c r="I13" s="255" t="s">
        <v>2683</v>
      </c>
      <c r="J13" s="261"/>
    </row>
    <row r="14" spans="1:10" ht="15" customHeight="1">
      <c r="A14" s="252" t="s">
        <v>3618</v>
      </c>
      <c r="B14" s="267" t="s">
        <v>2977</v>
      </c>
      <c r="C14" s="147" t="s">
        <v>2952</v>
      </c>
      <c r="D14" s="254" t="s">
        <v>3058</v>
      </c>
      <c r="E14" s="254" t="s">
        <v>3059</v>
      </c>
      <c r="F14" s="147" t="s">
        <v>3039</v>
      </c>
      <c r="G14" s="254" t="s">
        <v>3040</v>
      </c>
      <c r="H14" s="254" t="s">
        <v>3041</v>
      </c>
      <c r="I14" s="255" t="s">
        <v>2684</v>
      </c>
      <c r="J14" s="261"/>
    </row>
    <row r="15" spans="1:10" ht="15" customHeight="1">
      <c r="A15" s="252" t="s">
        <v>3619</v>
      </c>
      <c r="B15" s="267" t="s">
        <v>2978</v>
      </c>
      <c r="C15" s="147" t="s">
        <v>3001</v>
      </c>
      <c r="D15" s="254" t="s">
        <v>3061</v>
      </c>
      <c r="E15" s="254" t="s">
        <v>3062</v>
      </c>
      <c r="F15" s="147" t="s">
        <v>3039</v>
      </c>
      <c r="G15" s="254" t="s">
        <v>3063</v>
      </c>
      <c r="H15" s="254" t="s">
        <v>3047</v>
      </c>
      <c r="I15" s="255" t="s">
        <v>2685</v>
      </c>
      <c r="J15" s="261"/>
    </row>
    <row r="16" spans="1:10" ht="15" customHeight="1">
      <c r="A16" s="252" t="s">
        <v>3620</v>
      </c>
      <c r="B16" s="267" t="s">
        <v>2976</v>
      </c>
      <c r="C16" s="147" t="s">
        <v>3001</v>
      </c>
      <c r="D16" s="254" t="s">
        <v>3053</v>
      </c>
      <c r="E16" s="254" t="s">
        <v>3054</v>
      </c>
      <c r="F16" s="147" t="s">
        <v>3039</v>
      </c>
      <c r="G16" s="254" t="s">
        <v>3055</v>
      </c>
      <c r="H16" s="254" t="s">
        <v>3056</v>
      </c>
      <c r="I16" s="255" t="s">
        <v>2686</v>
      </c>
      <c r="J16" s="261"/>
    </row>
    <row r="17" spans="1:10" ht="15" customHeight="1">
      <c r="A17" s="252" t="s">
        <v>3621</v>
      </c>
      <c r="B17" s="267" t="s">
        <v>2975</v>
      </c>
      <c r="C17" s="147" t="s">
        <v>3001</v>
      </c>
      <c r="D17" s="254" t="s">
        <v>3049</v>
      </c>
      <c r="E17" s="254" t="s">
        <v>3050</v>
      </c>
      <c r="F17" s="147" t="s">
        <v>3039</v>
      </c>
      <c r="G17" s="254" t="s">
        <v>3051</v>
      </c>
      <c r="H17" s="254" t="s">
        <v>3047</v>
      </c>
      <c r="I17" s="255" t="s">
        <v>2687</v>
      </c>
      <c r="J17" s="261"/>
    </row>
    <row r="18" spans="1:10" ht="15" customHeight="1">
      <c r="A18" s="252" t="s">
        <v>3622</v>
      </c>
      <c r="B18" s="267" t="s">
        <v>2974</v>
      </c>
      <c r="C18" s="147" t="s">
        <v>3001</v>
      </c>
      <c r="D18" s="254" t="s">
        <v>3043</v>
      </c>
      <c r="E18" s="254" t="s">
        <v>3044</v>
      </c>
      <c r="F18" s="147" t="s">
        <v>3045</v>
      </c>
      <c r="G18" s="254" t="s">
        <v>3046</v>
      </c>
      <c r="H18" s="254" t="s">
        <v>3047</v>
      </c>
      <c r="I18" s="255" t="s">
        <v>2689</v>
      </c>
      <c r="J18" s="261"/>
    </row>
    <row r="19" spans="1:10" ht="15" customHeight="1">
      <c r="A19" s="252" t="s">
        <v>3623</v>
      </c>
      <c r="B19" s="267" t="s">
        <v>2973</v>
      </c>
      <c r="C19" s="147" t="s">
        <v>2952</v>
      </c>
      <c r="D19" s="254" t="s">
        <v>3037</v>
      </c>
      <c r="E19" s="254" t="s">
        <v>3038</v>
      </c>
      <c r="F19" s="147" t="s">
        <v>3039</v>
      </c>
      <c r="G19" s="254" t="s">
        <v>3040</v>
      </c>
      <c r="H19" s="254" t="s">
        <v>3041</v>
      </c>
      <c r="I19" s="255" t="s">
        <v>2691</v>
      </c>
      <c r="J19" s="261"/>
    </row>
    <row r="20" spans="1:10" ht="15" customHeight="1">
      <c r="A20" s="252" t="s">
        <v>3624</v>
      </c>
      <c r="B20" s="267" t="s">
        <v>2979</v>
      </c>
      <c r="C20" s="147" t="s">
        <v>3001</v>
      </c>
      <c r="D20" s="254" t="s">
        <v>3065</v>
      </c>
      <c r="E20" s="254" t="s">
        <v>3066</v>
      </c>
      <c r="F20" s="147" t="s">
        <v>3039</v>
      </c>
      <c r="G20" s="254" t="s">
        <v>3063</v>
      </c>
      <c r="H20" s="254" t="s">
        <v>3047</v>
      </c>
      <c r="I20" s="255" t="s">
        <v>2693</v>
      </c>
      <c r="J20" s="261"/>
    </row>
    <row r="21" spans="1:10" ht="15" customHeight="1">
      <c r="A21" s="252" t="s">
        <v>3625</v>
      </c>
      <c r="B21" s="267" t="s">
        <v>2692</v>
      </c>
      <c r="C21" s="147" t="s">
        <v>2952</v>
      </c>
      <c r="D21" s="254" t="s">
        <v>3099</v>
      </c>
      <c r="E21" s="254" t="s">
        <v>3100</v>
      </c>
      <c r="F21" s="147" t="s">
        <v>3045</v>
      </c>
      <c r="G21" s="254" t="s">
        <v>3101</v>
      </c>
      <c r="H21" s="254" t="s">
        <v>3102</v>
      </c>
      <c r="I21" s="255" t="s">
        <v>2695</v>
      </c>
      <c r="J21" s="261"/>
    </row>
    <row r="22" spans="1:10" ht="15" customHeight="1">
      <c r="A22" s="252" t="s">
        <v>3626</v>
      </c>
      <c r="B22" s="267" t="s">
        <v>2694</v>
      </c>
      <c r="C22" s="147" t="s">
        <v>2952</v>
      </c>
      <c r="D22" s="254" t="s">
        <v>3078</v>
      </c>
      <c r="E22" s="254" t="s">
        <v>3079</v>
      </c>
      <c r="F22" s="147" t="s">
        <v>3045</v>
      </c>
      <c r="G22" s="254" t="s">
        <v>3080</v>
      </c>
      <c r="H22" s="254" t="s">
        <v>3081</v>
      </c>
      <c r="I22" s="255" t="s">
        <v>2697</v>
      </c>
      <c r="J22" s="261"/>
    </row>
    <row r="23" spans="1:10" ht="15" customHeight="1">
      <c r="A23" s="252" t="s">
        <v>3627</v>
      </c>
      <c r="B23" s="267" t="s">
        <v>2696</v>
      </c>
      <c r="C23" s="147" t="s">
        <v>3005</v>
      </c>
      <c r="D23" s="254" t="s">
        <v>3117</v>
      </c>
      <c r="E23" s="254" t="s">
        <v>3118</v>
      </c>
      <c r="F23" s="147" t="s">
        <v>3069</v>
      </c>
      <c r="G23" s="254" t="s">
        <v>3119</v>
      </c>
      <c r="H23" s="254" t="s">
        <v>3120</v>
      </c>
      <c r="I23" s="255" t="s">
        <v>2698</v>
      </c>
      <c r="J23" s="261"/>
    </row>
    <row r="24" spans="1:10" ht="15" customHeight="1">
      <c r="A24" s="252" t="s">
        <v>3628</v>
      </c>
      <c r="B24" s="267" t="s">
        <v>2699</v>
      </c>
      <c r="C24" s="147" t="s">
        <v>3005</v>
      </c>
      <c r="D24" s="254" t="s">
        <v>3108</v>
      </c>
      <c r="E24" s="254" t="s">
        <v>3109</v>
      </c>
      <c r="F24" s="147" t="s">
        <v>3039</v>
      </c>
      <c r="G24" s="254" t="s">
        <v>3110</v>
      </c>
      <c r="H24" s="254" t="s">
        <v>3111</v>
      </c>
      <c r="I24" s="255" t="s">
        <v>2700</v>
      </c>
      <c r="J24" s="261"/>
    </row>
    <row r="25" spans="1:10" ht="15" customHeight="1">
      <c r="A25" s="252" t="s">
        <v>3629</v>
      </c>
      <c r="B25" s="267" t="s">
        <v>2701</v>
      </c>
      <c r="C25" s="147" t="s">
        <v>2952</v>
      </c>
      <c r="D25" s="254" t="s">
        <v>3083</v>
      </c>
      <c r="E25" s="254" t="s">
        <v>3084</v>
      </c>
      <c r="F25" s="147" t="s">
        <v>3039</v>
      </c>
      <c r="G25" s="254" t="s">
        <v>3063</v>
      </c>
      <c r="H25" s="254" t="s">
        <v>3041</v>
      </c>
      <c r="I25" s="255" t="s">
        <v>2702</v>
      </c>
      <c r="J25" s="261"/>
    </row>
    <row r="26" spans="1:10" ht="15" customHeight="1">
      <c r="A26" s="252" t="s">
        <v>3630</v>
      </c>
      <c r="B26" s="267" t="s">
        <v>2703</v>
      </c>
      <c r="C26" s="147" t="s">
        <v>3004</v>
      </c>
      <c r="D26" s="254" t="s">
        <v>3094</v>
      </c>
      <c r="E26" s="254" t="s">
        <v>3095</v>
      </c>
      <c r="F26" s="147" t="s">
        <v>3074</v>
      </c>
      <c r="G26" s="254" t="s">
        <v>3096</v>
      </c>
      <c r="H26" s="254" t="s">
        <v>3097</v>
      </c>
      <c r="I26" s="255" t="s">
        <v>2704</v>
      </c>
      <c r="J26" s="261"/>
    </row>
    <row r="27" spans="1:10" ht="15" customHeight="1">
      <c r="A27" s="252" t="s">
        <v>3631</v>
      </c>
      <c r="B27" s="267" t="s">
        <v>2705</v>
      </c>
      <c r="C27" s="147" t="s">
        <v>3003</v>
      </c>
      <c r="D27" s="254" t="s">
        <v>3189</v>
      </c>
      <c r="E27" s="254" t="s">
        <v>3190</v>
      </c>
      <c r="F27" s="147" t="s">
        <v>3039</v>
      </c>
      <c r="G27" s="254" t="s">
        <v>3115</v>
      </c>
      <c r="H27" s="254" t="s">
        <v>3191</v>
      </c>
      <c r="I27" s="255" t="s">
        <v>2706</v>
      </c>
      <c r="J27" s="261"/>
    </row>
    <row r="28" spans="1:10" ht="15" customHeight="1">
      <c r="A28" s="252" t="s">
        <v>3632</v>
      </c>
      <c r="B28" s="267" t="s">
        <v>2707</v>
      </c>
      <c r="C28" s="147" t="s">
        <v>3005</v>
      </c>
      <c r="D28" s="254" t="s">
        <v>3113</v>
      </c>
      <c r="E28" s="254" t="s">
        <v>3114</v>
      </c>
      <c r="F28" s="147" t="s">
        <v>3039</v>
      </c>
      <c r="G28" s="254" t="s">
        <v>3115</v>
      </c>
      <c r="H28" s="254" t="s">
        <v>3111</v>
      </c>
      <c r="I28" s="255" t="s">
        <v>2708</v>
      </c>
      <c r="J28" s="261"/>
    </row>
    <row r="29" spans="1:10" ht="15" customHeight="1">
      <c r="A29" s="252" t="s">
        <v>3633</v>
      </c>
      <c r="B29" s="267" t="s">
        <v>2709</v>
      </c>
      <c r="C29" s="147" t="s">
        <v>3003</v>
      </c>
      <c r="D29" s="254" t="s">
        <v>3410</v>
      </c>
      <c r="E29" s="254" t="s">
        <v>3411</v>
      </c>
      <c r="F29" s="147" t="s">
        <v>3074</v>
      </c>
      <c r="G29" s="254" t="s">
        <v>3412</v>
      </c>
      <c r="H29" s="254" t="s">
        <v>3191</v>
      </c>
      <c r="I29" s="255" t="s">
        <v>2710</v>
      </c>
      <c r="J29" s="261"/>
    </row>
    <row r="30" spans="1:10" ht="15" customHeight="1">
      <c r="A30" s="252" t="s">
        <v>3634</v>
      </c>
      <c r="B30" s="267" t="s">
        <v>2711</v>
      </c>
      <c r="C30" s="147" t="s">
        <v>3004</v>
      </c>
      <c r="D30" s="254" t="s">
        <v>3139</v>
      </c>
      <c r="E30" s="254" t="s">
        <v>3140</v>
      </c>
      <c r="F30" s="147" t="s">
        <v>3039</v>
      </c>
      <c r="G30" s="254" t="s">
        <v>3141</v>
      </c>
      <c r="H30" s="254" t="s">
        <v>3142</v>
      </c>
      <c r="I30" s="255" t="s">
        <v>2712</v>
      </c>
      <c r="J30" s="261"/>
    </row>
    <row r="31" spans="1:10" ht="15" customHeight="1">
      <c r="A31" s="252" t="s">
        <v>3635</v>
      </c>
      <c r="B31" s="267" t="s">
        <v>2713</v>
      </c>
      <c r="C31" s="147" t="s">
        <v>3001</v>
      </c>
      <c r="D31" s="254" t="s">
        <v>3297</v>
      </c>
      <c r="E31" s="254" t="s">
        <v>3298</v>
      </c>
      <c r="F31" s="147" t="s">
        <v>3039</v>
      </c>
      <c r="G31" s="254" t="s">
        <v>3141</v>
      </c>
      <c r="H31" s="254" t="s">
        <v>3056</v>
      </c>
      <c r="I31" s="255" t="s">
        <v>2714</v>
      </c>
      <c r="J31" s="261"/>
    </row>
    <row r="32" spans="1:10" ht="15" customHeight="1">
      <c r="A32" s="252" t="s">
        <v>3636</v>
      </c>
      <c r="B32" s="267" t="s">
        <v>2715</v>
      </c>
      <c r="C32" s="147" t="s">
        <v>3010</v>
      </c>
      <c r="D32" s="254" t="s">
        <v>3173</v>
      </c>
      <c r="E32" s="254" t="s">
        <v>3174</v>
      </c>
      <c r="F32" s="147" t="s">
        <v>3039</v>
      </c>
      <c r="G32" s="254" t="s">
        <v>3106</v>
      </c>
      <c r="H32" s="254" t="s">
        <v>3160</v>
      </c>
      <c r="I32" s="255" t="s">
        <v>2716</v>
      </c>
      <c r="J32" s="261"/>
    </row>
    <row r="33" spans="1:10" ht="15" customHeight="1">
      <c r="A33" s="252" t="s">
        <v>3637</v>
      </c>
      <c r="B33" s="267" t="s">
        <v>2717</v>
      </c>
      <c r="C33" s="147" t="s">
        <v>3004</v>
      </c>
      <c r="D33" s="254" t="s">
        <v>3232</v>
      </c>
      <c r="E33" s="254" t="s">
        <v>3233</v>
      </c>
      <c r="F33" s="147" t="s">
        <v>3039</v>
      </c>
      <c r="G33" s="254" t="s">
        <v>3234</v>
      </c>
      <c r="H33" s="254" t="s">
        <v>3230</v>
      </c>
      <c r="I33" s="255" t="s">
        <v>2718</v>
      </c>
      <c r="J33" s="261"/>
    </row>
    <row r="34" spans="1:10" ht="15" customHeight="1">
      <c r="A34" s="252" t="s">
        <v>3638</v>
      </c>
      <c r="B34" s="267" t="s">
        <v>2719</v>
      </c>
      <c r="C34" s="147" t="s">
        <v>3005</v>
      </c>
      <c r="D34" s="254" t="s">
        <v>3126</v>
      </c>
      <c r="E34" s="254" t="s">
        <v>3127</v>
      </c>
      <c r="F34" s="147" t="s">
        <v>3039</v>
      </c>
      <c r="G34" s="254" t="s">
        <v>3128</v>
      </c>
      <c r="H34" s="254" t="s">
        <v>3111</v>
      </c>
      <c r="I34" s="255" t="s">
        <v>2720</v>
      </c>
      <c r="J34" s="261"/>
    </row>
    <row r="35" spans="1:10" ht="15" customHeight="1">
      <c r="A35" s="252" t="s">
        <v>3639</v>
      </c>
      <c r="B35" s="267" t="s">
        <v>2721</v>
      </c>
      <c r="C35" s="147" t="s">
        <v>3010</v>
      </c>
      <c r="D35" s="254" t="s">
        <v>3179</v>
      </c>
      <c r="E35" s="254" t="s">
        <v>3180</v>
      </c>
      <c r="F35" s="147" t="s">
        <v>3039</v>
      </c>
      <c r="G35" s="254" t="s">
        <v>3181</v>
      </c>
      <c r="H35" s="254" t="s">
        <v>3182</v>
      </c>
      <c r="I35" s="255" t="s">
        <v>2722</v>
      </c>
      <c r="J35" s="261"/>
    </row>
    <row r="36" spans="1:10" ht="15" customHeight="1">
      <c r="A36" s="252" t="s">
        <v>3640</v>
      </c>
      <c r="B36" s="267" t="s">
        <v>2723</v>
      </c>
      <c r="C36" s="147" t="s">
        <v>3004</v>
      </c>
      <c r="D36" s="254" t="s">
        <v>3144</v>
      </c>
      <c r="E36" s="254" t="s">
        <v>3145</v>
      </c>
      <c r="F36" s="147" t="s">
        <v>3039</v>
      </c>
      <c r="G36" s="254" t="s">
        <v>3141</v>
      </c>
      <c r="H36" s="254" t="s">
        <v>3146</v>
      </c>
      <c r="I36" s="255" t="s">
        <v>2724</v>
      </c>
      <c r="J36" s="261"/>
    </row>
    <row r="37" spans="1:10" ht="15" customHeight="1">
      <c r="A37" s="252" t="s">
        <v>3641</v>
      </c>
      <c r="B37" s="267" t="s">
        <v>2759</v>
      </c>
      <c r="C37" s="147" t="s">
        <v>3004</v>
      </c>
      <c r="D37" s="254" t="s">
        <v>3227</v>
      </c>
      <c r="E37" s="254" t="s">
        <v>3228</v>
      </c>
      <c r="F37" s="147" t="s">
        <v>3074</v>
      </c>
      <c r="G37" s="254" t="s">
        <v>3229</v>
      </c>
      <c r="H37" s="254" t="s">
        <v>3230</v>
      </c>
      <c r="I37" s="255" t="s">
        <v>2726</v>
      </c>
      <c r="J37" s="261"/>
    </row>
    <row r="38" spans="1:10" ht="15" customHeight="1">
      <c r="A38" s="252" t="s">
        <v>3642</v>
      </c>
      <c r="B38" s="267" t="s">
        <v>2781</v>
      </c>
      <c r="C38" s="147" t="s">
        <v>3001</v>
      </c>
      <c r="D38" s="254" t="s">
        <v>3091</v>
      </c>
      <c r="E38" s="254" t="s">
        <v>3092</v>
      </c>
      <c r="F38" s="147" t="s">
        <v>3045</v>
      </c>
      <c r="G38" s="254" t="s">
        <v>3051</v>
      </c>
      <c r="H38" s="254" t="s">
        <v>3047</v>
      </c>
      <c r="I38" s="255" t="s">
        <v>2728</v>
      </c>
      <c r="J38" s="261"/>
    </row>
    <row r="39" spans="1:10" ht="15" customHeight="1">
      <c r="A39" s="252" t="s">
        <v>3643</v>
      </c>
      <c r="B39" s="267" t="s">
        <v>2725</v>
      </c>
      <c r="C39" s="147" t="s">
        <v>3010</v>
      </c>
      <c r="D39" s="254" t="s">
        <v>3167</v>
      </c>
      <c r="E39" s="254" t="s">
        <v>3168</v>
      </c>
      <c r="F39" s="147" t="s">
        <v>3039</v>
      </c>
      <c r="G39" s="254" t="s">
        <v>3141</v>
      </c>
      <c r="H39" s="254" t="s">
        <v>3156</v>
      </c>
      <c r="I39" s="255" t="s">
        <v>2730</v>
      </c>
      <c r="J39" s="261"/>
    </row>
    <row r="40" spans="1:10" ht="15" customHeight="1">
      <c r="A40" s="252" t="s">
        <v>3644</v>
      </c>
      <c r="B40" s="267" t="s">
        <v>2727</v>
      </c>
      <c r="C40" s="147" t="s">
        <v>3003</v>
      </c>
      <c r="D40" s="254" t="s">
        <v>3197</v>
      </c>
      <c r="E40" s="254" t="s">
        <v>3198</v>
      </c>
      <c r="F40" s="147" t="s">
        <v>3039</v>
      </c>
      <c r="G40" s="254" t="s">
        <v>3110</v>
      </c>
      <c r="H40" s="254" t="s">
        <v>3199</v>
      </c>
      <c r="I40" s="255" t="s">
        <v>2732</v>
      </c>
      <c r="J40" s="261"/>
    </row>
    <row r="41" spans="1:10" ht="15" customHeight="1">
      <c r="A41" s="252" t="s">
        <v>3645</v>
      </c>
      <c r="B41" s="267" t="s">
        <v>2729</v>
      </c>
      <c r="C41" s="147" t="s">
        <v>3010</v>
      </c>
      <c r="D41" s="254" t="s">
        <v>3176</v>
      </c>
      <c r="E41" s="254" t="s">
        <v>3177</v>
      </c>
      <c r="F41" s="147" t="s">
        <v>3039</v>
      </c>
      <c r="G41" s="254" t="s">
        <v>3115</v>
      </c>
      <c r="H41" s="254" t="s">
        <v>3156</v>
      </c>
      <c r="I41" s="255" t="s">
        <v>2734</v>
      </c>
      <c r="J41" s="261"/>
    </row>
    <row r="42" spans="1:10" ht="15" customHeight="1">
      <c r="A42" s="252" t="s">
        <v>3646</v>
      </c>
      <c r="B42" s="267" t="s">
        <v>2731</v>
      </c>
      <c r="C42" s="147" t="s">
        <v>3002</v>
      </c>
      <c r="D42" s="254" t="s">
        <v>3304</v>
      </c>
      <c r="E42" s="254" t="s">
        <v>3305</v>
      </c>
      <c r="F42" s="147" t="s">
        <v>3039</v>
      </c>
      <c r="G42" s="254" t="s">
        <v>3141</v>
      </c>
      <c r="H42" s="254" t="s">
        <v>3306</v>
      </c>
      <c r="I42" s="255" t="s">
        <v>2736</v>
      </c>
      <c r="J42" s="261"/>
    </row>
    <row r="43" spans="1:10" ht="15" customHeight="1">
      <c r="A43" s="252" t="s">
        <v>3647</v>
      </c>
      <c r="B43" s="267" t="s">
        <v>2733</v>
      </c>
      <c r="C43" s="147" t="s">
        <v>3005</v>
      </c>
      <c r="D43" s="254" t="s">
        <v>3122</v>
      </c>
      <c r="E43" s="254" t="s">
        <v>3123</v>
      </c>
      <c r="F43" s="147" t="s">
        <v>3074</v>
      </c>
      <c r="G43" s="254" t="s">
        <v>3124</v>
      </c>
      <c r="H43" s="254" t="s">
        <v>3111</v>
      </c>
      <c r="I43" s="255" t="s">
        <v>2738</v>
      </c>
      <c r="J43" s="261"/>
    </row>
    <row r="44" spans="1:10" ht="15" customHeight="1">
      <c r="A44" s="252" t="s">
        <v>3648</v>
      </c>
      <c r="B44" s="267" t="s">
        <v>2735</v>
      </c>
      <c r="C44" s="147" t="s">
        <v>3001</v>
      </c>
      <c r="D44" s="254" t="s">
        <v>3222</v>
      </c>
      <c r="E44" s="254" t="s">
        <v>3223</v>
      </c>
      <c r="F44" s="147" t="s">
        <v>3224</v>
      </c>
      <c r="G44" s="254" t="s">
        <v>3225</v>
      </c>
      <c r="H44" s="254" t="s">
        <v>3056</v>
      </c>
      <c r="I44" s="255" t="s">
        <v>2740</v>
      </c>
      <c r="J44" s="261"/>
    </row>
    <row r="45" spans="1:10" ht="15" customHeight="1">
      <c r="A45" s="252" t="s">
        <v>3649</v>
      </c>
      <c r="B45" s="267" t="s">
        <v>2737</v>
      </c>
      <c r="C45" s="147" t="s">
        <v>3010</v>
      </c>
      <c r="D45" s="254" t="s">
        <v>3184</v>
      </c>
      <c r="E45" s="254" t="s">
        <v>3185</v>
      </c>
      <c r="F45" s="147" t="s">
        <v>3186</v>
      </c>
      <c r="G45" s="254" t="s">
        <v>3187</v>
      </c>
      <c r="H45" s="254" t="s">
        <v>3156</v>
      </c>
      <c r="I45" s="255" t="s">
        <v>2742</v>
      </c>
      <c r="J45" s="261"/>
    </row>
    <row r="46" spans="1:10" ht="15" customHeight="1">
      <c r="A46" s="252" t="s">
        <v>3650</v>
      </c>
      <c r="B46" s="267" t="s">
        <v>2739</v>
      </c>
      <c r="C46" s="147" t="s">
        <v>3001</v>
      </c>
      <c r="D46" s="254" t="s">
        <v>3331</v>
      </c>
      <c r="E46" s="254" t="s">
        <v>3686</v>
      </c>
      <c r="F46" s="147" t="s">
        <v>3687</v>
      </c>
      <c r="G46" s="254" t="s">
        <v>3220</v>
      </c>
      <c r="H46" s="254" t="s">
        <v>3056</v>
      </c>
      <c r="I46" s="255" t="s">
        <v>2744</v>
      </c>
      <c r="J46" s="261"/>
    </row>
    <row r="47" spans="1:10" ht="15" customHeight="1">
      <c r="A47" s="252" t="s">
        <v>3651</v>
      </c>
      <c r="B47" s="267" t="s">
        <v>2741</v>
      </c>
      <c r="C47" s="147" t="s">
        <v>3010</v>
      </c>
      <c r="D47" s="254" t="s">
        <v>3158</v>
      </c>
      <c r="E47" s="254" t="s">
        <v>3159</v>
      </c>
      <c r="F47" s="147" t="s">
        <v>3039</v>
      </c>
      <c r="G47" s="254" t="s">
        <v>3115</v>
      </c>
      <c r="H47" s="254" t="s">
        <v>3160</v>
      </c>
      <c r="I47" s="255" t="s">
        <v>2746</v>
      </c>
      <c r="J47" s="261"/>
    </row>
    <row r="48" spans="1:10" ht="15" customHeight="1">
      <c r="A48" s="252" t="s">
        <v>3652</v>
      </c>
      <c r="B48" s="267" t="s">
        <v>2743</v>
      </c>
      <c r="C48" s="147" t="s">
        <v>3005</v>
      </c>
      <c r="D48" s="254" t="s">
        <v>3308</v>
      </c>
      <c r="E48" s="254" t="s">
        <v>3309</v>
      </c>
      <c r="F48" s="147" t="s">
        <v>3039</v>
      </c>
      <c r="G48" s="254" t="s">
        <v>3110</v>
      </c>
      <c r="H48" s="254" t="s">
        <v>3111</v>
      </c>
      <c r="I48" s="255" t="s">
        <v>2748</v>
      </c>
      <c r="J48" s="261"/>
    </row>
    <row r="49" spans="1:10" ht="15" customHeight="1">
      <c r="A49" s="252" t="s">
        <v>3653</v>
      </c>
      <c r="B49" s="267" t="s">
        <v>2745</v>
      </c>
      <c r="C49" s="147" t="s">
        <v>3005</v>
      </c>
      <c r="D49" s="254" t="s">
        <v>3135</v>
      </c>
      <c r="E49" s="254" t="s">
        <v>3136</v>
      </c>
      <c r="F49" s="147" t="s">
        <v>3045</v>
      </c>
      <c r="G49" s="254" t="s">
        <v>3137</v>
      </c>
      <c r="H49" s="254" t="s">
        <v>3111</v>
      </c>
      <c r="I49" s="255" t="s">
        <v>2750</v>
      </c>
      <c r="J49" s="261"/>
    </row>
    <row r="50" spans="1:10" ht="15" customHeight="1">
      <c r="A50" s="252" t="s">
        <v>3654</v>
      </c>
      <c r="B50" s="267" t="s">
        <v>2747</v>
      </c>
      <c r="C50" s="147" t="s">
        <v>3010</v>
      </c>
      <c r="D50" s="254" t="s">
        <v>3268</v>
      </c>
      <c r="E50" s="254" t="s">
        <v>3269</v>
      </c>
      <c r="F50" s="147" t="s">
        <v>3039</v>
      </c>
      <c r="G50" s="254" t="s">
        <v>3270</v>
      </c>
      <c r="H50" s="254" t="s">
        <v>3156</v>
      </c>
      <c r="I50" s="255" t="s">
        <v>2752</v>
      </c>
      <c r="J50" s="261"/>
    </row>
    <row r="51" spans="1:10" ht="15" customHeight="1">
      <c r="A51" s="252" t="s">
        <v>3655</v>
      </c>
      <c r="B51" s="267" t="s">
        <v>2749</v>
      </c>
      <c r="C51" s="147" t="s">
        <v>3010</v>
      </c>
      <c r="D51" s="254" t="s">
        <v>3170</v>
      </c>
      <c r="E51" s="254" t="s">
        <v>3171</v>
      </c>
      <c r="F51" s="147" t="s">
        <v>3039</v>
      </c>
      <c r="G51" s="254" t="s">
        <v>3141</v>
      </c>
      <c r="H51" s="254" t="s">
        <v>3156</v>
      </c>
      <c r="I51" s="255" t="s">
        <v>2754</v>
      </c>
      <c r="J51" s="261"/>
    </row>
    <row r="52" spans="1:10" ht="15" customHeight="1">
      <c r="A52" s="252" t="s">
        <v>3657</v>
      </c>
      <c r="B52" s="267" t="s">
        <v>2751</v>
      </c>
      <c r="C52" s="147" t="s">
        <v>3004</v>
      </c>
      <c r="D52" s="254" t="s">
        <v>3148</v>
      </c>
      <c r="E52" s="254" t="s">
        <v>3149</v>
      </c>
      <c r="F52" s="147" t="s">
        <v>3045</v>
      </c>
      <c r="G52" s="254" t="s">
        <v>3150</v>
      </c>
      <c r="H52" s="254" t="s">
        <v>3151</v>
      </c>
      <c r="I52" s="255" t="s">
        <v>2756</v>
      </c>
      <c r="J52" s="261"/>
    </row>
    <row r="53" spans="1:10" ht="15" customHeight="1">
      <c r="A53" s="252" t="s">
        <v>3658</v>
      </c>
      <c r="B53" s="267" t="s">
        <v>2753</v>
      </c>
      <c r="C53" s="147" t="s">
        <v>3005</v>
      </c>
      <c r="D53" s="254" t="s">
        <v>3236</v>
      </c>
      <c r="E53" s="254" t="s">
        <v>3237</v>
      </c>
      <c r="F53" s="147" t="s">
        <v>3074</v>
      </c>
      <c r="G53" s="254" t="s">
        <v>3106</v>
      </c>
      <c r="H53" s="254" t="s">
        <v>3238</v>
      </c>
      <c r="I53" s="255" t="s">
        <v>2758</v>
      </c>
      <c r="J53" s="261"/>
    </row>
    <row r="54" spans="1:10" ht="15" customHeight="1">
      <c r="A54" s="252" t="s">
        <v>3659</v>
      </c>
      <c r="B54" s="267" t="s">
        <v>2755</v>
      </c>
      <c r="C54" s="147" t="s">
        <v>3010</v>
      </c>
      <c r="D54" s="254" t="s">
        <v>3272</v>
      </c>
      <c r="E54" s="254" t="s">
        <v>3273</v>
      </c>
      <c r="F54" s="147" t="s">
        <v>3274</v>
      </c>
      <c r="G54" s="254" t="s">
        <v>3040</v>
      </c>
      <c r="H54" s="254" t="s">
        <v>3156</v>
      </c>
      <c r="I54" s="255" t="s">
        <v>2760</v>
      </c>
      <c r="J54" s="261"/>
    </row>
    <row r="55" spans="1:10" ht="15" customHeight="1">
      <c r="A55" s="252" t="s">
        <v>3660</v>
      </c>
      <c r="B55" s="267" t="s">
        <v>2757</v>
      </c>
      <c r="C55" s="147" t="s">
        <v>3003</v>
      </c>
      <c r="D55" s="254" t="s">
        <v>3250</v>
      </c>
      <c r="E55" s="254" t="s">
        <v>3251</v>
      </c>
      <c r="F55" s="147" t="s">
        <v>3039</v>
      </c>
      <c r="G55" s="254" t="s">
        <v>3195</v>
      </c>
      <c r="H55" s="254" t="s">
        <v>3191</v>
      </c>
      <c r="I55" s="255" t="s">
        <v>2762</v>
      </c>
      <c r="J55" s="261"/>
    </row>
    <row r="56" spans="1:10" ht="15" customHeight="1">
      <c r="A56" s="252" t="s">
        <v>3661</v>
      </c>
      <c r="B56" s="267" t="s">
        <v>2761</v>
      </c>
      <c r="C56" s="147" t="s">
        <v>3004</v>
      </c>
      <c r="D56" s="254" t="s">
        <v>3337</v>
      </c>
      <c r="E56" s="254" t="s">
        <v>3338</v>
      </c>
      <c r="F56" s="147" t="s">
        <v>3039</v>
      </c>
      <c r="G56" s="254" t="s">
        <v>3106</v>
      </c>
      <c r="H56" s="254" t="s">
        <v>3230</v>
      </c>
      <c r="I56" s="255" t="s">
        <v>2764</v>
      </c>
      <c r="J56" s="261"/>
    </row>
    <row r="57" spans="1:10" ht="15" customHeight="1">
      <c r="A57" s="252" t="s">
        <v>3662</v>
      </c>
      <c r="B57" s="267" t="s">
        <v>2763</v>
      </c>
      <c r="C57" s="147" t="s">
        <v>3005</v>
      </c>
      <c r="D57" s="254" t="s">
        <v>3130</v>
      </c>
      <c r="E57" s="254" t="s">
        <v>3131</v>
      </c>
      <c r="F57" s="147" t="s">
        <v>3069</v>
      </c>
      <c r="G57" s="254" t="s">
        <v>3132</v>
      </c>
      <c r="H57" s="254" t="s">
        <v>3133</v>
      </c>
      <c r="I57" s="255" t="s">
        <v>2766</v>
      </c>
      <c r="J57" s="261"/>
    </row>
    <row r="58" spans="1:10" ht="15" customHeight="1">
      <c r="A58" s="252" t="s">
        <v>3663</v>
      </c>
      <c r="B58" s="267" t="s">
        <v>2765</v>
      </c>
      <c r="C58" s="147" t="s">
        <v>3005</v>
      </c>
      <c r="D58" s="254" t="s">
        <v>3378</v>
      </c>
      <c r="E58" s="254" t="s">
        <v>3379</v>
      </c>
      <c r="F58" s="147" t="s">
        <v>3074</v>
      </c>
      <c r="G58" s="254" t="s">
        <v>3128</v>
      </c>
      <c r="H58" s="254" t="s">
        <v>3380</v>
      </c>
      <c r="I58" s="255" t="s">
        <v>2768</v>
      </c>
      <c r="J58" s="261"/>
    </row>
    <row r="59" spans="1:10" ht="15" customHeight="1">
      <c r="A59" s="252" t="s">
        <v>3664</v>
      </c>
      <c r="B59" s="267" t="s">
        <v>2767</v>
      </c>
      <c r="C59" s="147" t="s">
        <v>3010</v>
      </c>
      <c r="D59" s="254" t="s">
        <v>3153</v>
      </c>
      <c r="E59" s="254" t="s">
        <v>3154</v>
      </c>
      <c r="F59" s="147" t="s">
        <v>3039</v>
      </c>
      <c r="G59" s="254" t="s">
        <v>3155</v>
      </c>
      <c r="H59" s="254" t="s">
        <v>3156</v>
      </c>
      <c r="I59" s="255" t="s">
        <v>2770</v>
      </c>
      <c r="J59" s="261"/>
    </row>
    <row r="60" spans="1:10" ht="15" customHeight="1">
      <c r="A60" s="252" t="s">
        <v>3665</v>
      </c>
      <c r="B60" s="267" t="s">
        <v>2769</v>
      </c>
      <c r="C60" s="147" t="s">
        <v>3003</v>
      </c>
      <c r="D60" s="254" t="s">
        <v>3193</v>
      </c>
      <c r="E60" s="254" t="s">
        <v>3194</v>
      </c>
      <c r="F60" s="147" t="s">
        <v>3039</v>
      </c>
      <c r="G60" s="254" t="s">
        <v>3195</v>
      </c>
      <c r="H60" s="254" t="s">
        <v>3191</v>
      </c>
      <c r="I60" s="255" t="s">
        <v>2772</v>
      </c>
      <c r="J60" s="261"/>
    </row>
    <row r="61" spans="1:10" ht="15" customHeight="1">
      <c r="A61" s="252" t="s">
        <v>3666</v>
      </c>
      <c r="B61" s="267" t="s">
        <v>2771</v>
      </c>
      <c r="C61" s="147" t="s">
        <v>2992</v>
      </c>
      <c r="D61" s="254" t="s">
        <v>3240</v>
      </c>
      <c r="E61" s="254" t="s">
        <v>3241</v>
      </c>
      <c r="F61" s="147" t="s">
        <v>3074</v>
      </c>
      <c r="G61" s="254" t="s">
        <v>3242</v>
      </c>
      <c r="H61" s="254" t="s">
        <v>3243</v>
      </c>
      <c r="I61" s="255" t="s">
        <v>2774</v>
      </c>
      <c r="J61" s="261"/>
    </row>
    <row r="62" spans="1:10" ht="15" customHeight="1">
      <c r="A62" s="252" t="s">
        <v>3667</v>
      </c>
      <c r="B62" s="267" t="s">
        <v>2773</v>
      </c>
      <c r="C62" s="147" t="s">
        <v>3001</v>
      </c>
      <c r="D62" s="254" t="s">
        <v>3217</v>
      </c>
      <c r="E62" s="254" t="s">
        <v>3218</v>
      </c>
      <c r="F62" s="147" t="s">
        <v>3039</v>
      </c>
      <c r="G62" s="254" t="s">
        <v>3195</v>
      </c>
      <c r="H62" s="254" t="s">
        <v>3047</v>
      </c>
      <c r="I62" s="255" t="s">
        <v>2776</v>
      </c>
      <c r="J62" s="261"/>
    </row>
    <row r="63" spans="1:10" ht="15" customHeight="1">
      <c r="A63" s="252" t="s">
        <v>3668</v>
      </c>
      <c r="B63" s="267" t="s">
        <v>2775</v>
      </c>
      <c r="C63" s="147" t="s">
        <v>2993</v>
      </c>
      <c r="D63" s="254" t="s">
        <v>3362</v>
      </c>
      <c r="E63" s="254" t="s">
        <v>3363</v>
      </c>
      <c r="F63" s="147" t="s">
        <v>3074</v>
      </c>
      <c r="G63" s="254" t="s">
        <v>3364</v>
      </c>
      <c r="H63" s="254" t="s">
        <v>3191</v>
      </c>
      <c r="I63" s="255" t="s">
        <v>2778</v>
      </c>
      <c r="J63" s="261"/>
    </row>
    <row r="64" spans="1:10" ht="15" customHeight="1">
      <c r="A64" s="252" t="s">
        <v>3669</v>
      </c>
      <c r="B64" s="267" t="s">
        <v>2777</v>
      </c>
      <c r="C64" s="147" t="s">
        <v>3004</v>
      </c>
      <c r="D64" s="254" t="s">
        <v>3300</v>
      </c>
      <c r="E64" s="254" t="s">
        <v>3301</v>
      </c>
      <c r="F64" s="147" t="s">
        <v>3039</v>
      </c>
      <c r="G64" s="254" t="s">
        <v>3234</v>
      </c>
      <c r="H64" s="254" t="s">
        <v>3302</v>
      </c>
      <c r="I64" s="255" t="s">
        <v>2780</v>
      </c>
      <c r="J64" s="261"/>
    </row>
    <row r="65" spans="1:10" ht="15" customHeight="1">
      <c r="A65" s="252" t="s">
        <v>3670</v>
      </c>
      <c r="B65" s="267" t="s">
        <v>2779</v>
      </c>
      <c r="C65" s="147" t="s">
        <v>3005</v>
      </c>
      <c r="D65" s="254" t="s">
        <v>3253</v>
      </c>
      <c r="E65" s="254" t="s">
        <v>3254</v>
      </c>
      <c r="F65" s="147" t="s">
        <v>3039</v>
      </c>
      <c r="G65" s="254" t="s">
        <v>3128</v>
      </c>
      <c r="H65" s="254" t="s">
        <v>3111</v>
      </c>
      <c r="I65" s="255" t="s">
        <v>2782</v>
      </c>
      <c r="J65" s="261"/>
    </row>
    <row r="66" spans="1:10" ht="15" customHeight="1">
      <c r="A66" s="252" t="s">
        <v>3671</v>
      </c>
      <c r="B66" s="267" t="s">
        <v>2783</v>
      </c>
      <c r="C66" s="147" t="s">
        <v>2991</v>
      </c>
      <c r="D66" s="254" t="s">
        <v>3414</v>
      </c>
      <c r="E66" s="254" t="s">
        <v>3415</v>
      </c>
      <c r="F66" s="147" t="s">
        <v>3039</v>
      </c>
      <c r="G66" s="254" t="s">
        <v>3195</v>
      </c>
      <c r="H66" s="254" t="s">
        <v>3191</v>
      </c>
      <c r="I66" s="255" t="s">
        <v>2784</v>
      </c>
      <c r="J66" s="261"/>
    </row>
    <row r="67" spans="1:10" ht="15" customHeight="1">
      <c r="A67" s="252" t="s">
        <v>3672</v>
      </c>
      <c r="B67" s="267" t="s">
        <v>2785</v>
      </c>
      <c r="C67" s="147" t="s">
        <v>2993</v>
      </c>
      <c r="D67" s="254" t="s">
        <v>3374</v>
      </c>
      <c r="E67" s="254" t="s">
        <v>3375</v>
      </c>
      <c r="F67" s="147" t="s">
        <v>3039</v>
      </c>
      <c r="G67" s="254" t="s">
        <v>3234</v>
      </c>
      <c r="H67" s="254" t="s">
        <v>3376</v>
      </c>
      <c r="I67" s="255" t="s">
        <v>2786</v>
      </c>
      <c r="J67" s="261"/>
    </row>
    <row r="68" spans="1:10" ht="15" customHeight="1">
      <c r="A68" s="252" t="s">
        <v>3673</v>
      </c>
      <c r="B68" s="267" t="s">
        <v>2787</v>
      </c>
      <c r="C68" s="147" t="s">
        <v>3001</v>
      </c>
      <c r="D68" s="254" t="s">
        <v>3294</v>
      </c>
      <c r="E68" s="254" t="s">
        <v>3295</v>
      </c>
      <c r="F68" s="147" t="s">
        <v>3045</v>
      </c>
      <c r="G68" s="254" t="s">
        <v>3220</v>
      </c>
      <c r="H68" s="254" t="s">
        <v>3056</v>
      </c>
      <c r="I68" s="255" t="s">
        <v>2788</v>
      </c>
      <c r="J68" s="261"/>
    </row>
    <row r="69" spans="1:10" ht="15" customHeight="1">
      <c r="A69" s="252" t="s">
        <v>3674</v>
      </c>
      <c r="B69" s="267" t="s">
        <v>2789</v>
      </c>
      <c r="C69" s="147" t="s">
        <v>3004</v>
      </c>
      <c r="D69" s="254" t="s">
        <v>3351</v>
      </c>
      <c r="E69" s="254" t="s">
        <v>3352</v>
      </c>
      <c r="F69" s="147" t="s">
        <v>3045</v>
      </c>
      <c r="G69" s="254" t="s">
        <v>3292</v>
      </c>
      <c r="H69" s="254" t="s">
        <v>3306</v>
      </c>
      <c r="I69" s="255" t="s">
        <v>2790</v>
      </c>
      <c r="J69" s="261"/>
    </row>
    <row r="70" spans="1:10" ht="15" customHeight="1">
      <c r="A70" s="252" t="s">
        <v>3675</v>
      </c>
      <c r="B70" s="267" t="s">
        <v>2791</v>
      </c>
      <c r="C70" s="147" t="s">
        <v>3003</v>
      </c>
      <c r="D70" s="254" t="s">
        <v>3245</v>
      </c>
      <c r="E70" s="254" t="s">
        <v>3246</v>
      </c>
      <c r="F70" s="147" t="s">
        <v>3045</v>
      </c>
      <c r="G70" s="254" t="s">
        <v>3247</v>
      </c>
      <c r="H70" s="254" t="s">
        <v>3248</v>
      </c>
      <c r="I70" s="255" t="s">
        <v>2792</v>
      </c>
      <c r="J70" s="261"/>
    </row>
    <row r="71" spans="1:10" ht="15" customHeight="1">
      <c r="A71" s="252" t="s">
        <v>3676</v>
      </c>
      <c r="B71" s="267" t="s">
        <v>2793</v>
      </c>
      <c r="C71" s="147" t="s">
        <v>3003</v>
      </c>
      <c r="D71" s="254" t="s">
        <v>3321</v>
      </c>
      <c r="E71" s="254" t="s">
        <v>3322</v>
      </c>
      <c r="F71" s="147" t="s">
        <v>3282</v>
      </c>
      <c r="G71" s="254" t="s">
        <v>3323</v>
      </c>
      <c r="H71" s="254" t="s">
        <v>3191</v>
      </c>
      <c r="I71" s="255" t="s">
        <v>2794</v>
      </c>
      <c r="J71" s="261"/>
    </row>
    <row r="72" spans="1:10" ht="15" customHeight="1">
      <c r="A72" s="252" t="s">
        <v>3677</v>
      </c>
      <c r="B72" s="267" t="s">
        <v>2795</v>
      </c>
      <c r="C72" s="147" t="s">
        <v>3005</v>
      </c>
      <c r="D72" s="254" t="s">
        <v>3382</v>
      </c>
      <c r="E72" s="254" t="s">
        <v>3383</v>
      </c>
      <c r="F72" s="147" t="s">
        <v>3074</v>
      </c>
      <c r="G72" s="254" t="s">
        <v>3384</v>
      </c>
      <c r="H72" s="254" t="s">
        <v>3385</v>
      </c>
      <c r="I72" s="255" t="s">
        <v>2796</v>
      </c>
      <c r="J72" s="261"/>
    </row>
    <row r="73" spans="1:10" ht="15" customHeight="1">
      <c r="A73" s="252" t="s">
        <v>3678</v>
      </c>
      <c r="B73" s="267" t="s">
        <v>2797</v>
      </c>
      <c r="C73" s="147" t="s">
        <v>2991</v>
      </c>
      <c r="D73" s="254" t="s">
        <v>3417</v>
      </c>
      <c r="E73" s="254" t="s">
        <v>3418</v>
      </c>
      <c r="F73" s="147" t="s">
        <v>3039</v>
      </c>
      <c r="G73" s="254" t="s">
        <v>3195</v>
      </c>
      <c r="H73" s="254" t="s">
        <v>3191</v>
      </c>
      <c r="I73" s="255" t="s">
        <v>2798</v>
      </c>
      <c r="J73" s="261"/>
    </row>
    <row r="74" spans="1:10" ht="15" customHeight="1">
      <c r="A74" s="252" t="s">
        <v>3679</v>
      </c>
      <c r="B74" s="267" t="s">
        <v>2799</v>
      </c>
      <c r="C74" s="147" t="s">
        <v>2993</v>
      </c>
      <c r="D74" s="254" t="s">
        <v>3467</v>
      </c>
      <c r="E74" s="254" t="s">
        <v>3468</v>
      </c>
      <c r="F74" s="147" t="s">
        <v>3282</v>
      </c>
      <c r="G74" s="254" t="s">
        <v>3469</v>
      </c>
      <c r="H74" s="254" t="s">
        <v>3470</v>
      </c>
      <c r="I74" s="255" t="s">
        <v>2800</v>
      </c>
      <c r="J74" s="261"/>
    </row>
    <row r="75" spans="1:10" ht="15" customHeight="1">
      <c r="A75" s="252" t="s">
        <v>3680</v>
      </c>
      <c r="B75" s="267" t="s">
        <v>2801</v>
      </c>
      <c r="C75" s="147" t="s">
        <v>2993</v>
      </c>
      <c r="D75" s="254" t="s">
        <v>3201</v>
      </c>
      <c r="E75" s="254" t="s">
        <v>3202</v>
      </c>
      <c r="F75" s="147" t="s">
        <v>3039</v>
      </c>
      <c r="G75" s="254" t="s">
        <v>3115</v>
      </c>
      <c r="H75" s="254" t="s">
        <v>3203</v>
      </c>
      <c r="I75" s="255" t="s">
        <v>2802</v>
      </c>
      <c r="J75" s="261"/>
    </row>
    <row r="76" spans="1:10" ht="15" customHeight="1">
      <c r="A76" s="252" t="s">
        <v>3681</v>
      </c>
      <c r="B76" s="267" t="s">
        <v>2803</v>
      </c>
      <c r="C76" s="147" t="s">
        <v>2993</v>
      </c>
      <c r="D76" s="254" t="s">
        <v>3316</v>
      </c>
      <c r="E76" s="254" t="s">
        <v>3317</v>
      </c>
      <c r="F76" s="147" t="s">
        <v>3074</v>
      </c>
      <c r="G76" s="254" t="s">
        <v>3318</v>
      </c>
      <c r="H76" s="254" t="s">
        <v>3319</v>
      </c>
      <c r="I76" s="255" t="s">
        <v>2804</v>
      </c>
      <c r="J76" s="261"/>
    </row>
    <row r="77" spans="1:10" ht="15" customHeight="1">
      <c r="A77" s="252" t="s">
        <v>3682</v>
      </c>
      <c r="B77" s="267" t="s">
        <v>2805</v>
      </c>
      <c r="C77" s="147" t="s">
        <v>3001</v>
      </c>
      <c r="D77" s="254" t="s">
        <v>3347</v>
      </c>
      <c r="E77" s="254" t="s">
        <v>3348</v>
      </c>
      <c r="F77" s="147" t="s">
        <v>3045</v>
      </c>
      <c r="G77" s="254" t="s">
        <v>3349</v>
      </c>
      <c r="H77" s="254" t="s">
        <v>3047</v>
      </c>
      <c r="I77" s="255" t="s">
        <v>2806</v>
      </c>
      <c r="J77" s="261"/>
    </row>
    <row r="78" spans="1:10" ht="15" customHeight="1">
      <c r="A78" s="252" t="s">
        <v>3683</v>
      </c>
      <c r="B78" s="267" t="s">
        <v>2807</v>
      </c>
      <c r="C78" s="147" t="s">
        <v>3005</v>
      </c>
      <c r="D78" s="254" t="s">
        <v>3256</v>
      </c>
      <c r="E78" s="254" t="s">
        <v>3257</v>
      </c>
      <c r="F78" s="147" t="s">
        <v>3069</v>
      </c>
      <c r="G78" s="254" t="s">
        <v>3258</v>
      </c>
      <c r="H78" s="254" t="s">
        <v>3259</v>
      </c>
      <c r="I78" s="255" t="s">
        <v>2808</v>
      </c>
      <c r="J78" s="261"/>
    </row>
    <row r="79" spans="1:10" ht="15" customHeight="1">
      <c r="A79" s="252" t="s">
        <v>3684</v>
      </c>
      <c r="B79" s="267" t="s">
        <v>2809</v>
      </c>
      <c r="C79" s="147" t="s">
        <v>3005</v>
      </c>
      <c r="D79" s="254" t="s">
        <v>3325</v>
      </c>
      <c r="E79" s="254" t="s">
        <v>3326</v>
      </c>
      <c r="F79" s="147" t="s">
        <v>3039</v>
      </c>
      <c r="G79" s="254" t="s">
        <v>3110</v>
      </c>
      <c r="H79" s="254" t="s">
        <v>3111</v>
      </c>
      <c r="I79" s="255" t="s">
        <v>2810</v>
      </c>
      <c r="J79" s="261"/>
    </row>
    <row r="80" spans="1:10" ht="15" customHeight="1">
      <c r="A80" s="252" t="s">
        <v>3685</v>
      </c>
      <c r="B80" s="267" t="s">
        <v>2811</v>
      </c>
      <c r="C80" s="147" t="s">
        <v>3005</v>
      </c>
      <c r="D80" s="254" t="s">
        <v>3573</v>
      </c>
      <c r="E80" s="254" t="s">
        <v>3574</v>
      </c>
      <c r="F80" s="147" t="s">
        <v>3039</v>
      </c>
      <c r="G80" s="254" t="s">
        <v>3560</v>
      </c>
      <c r="H80" s="254" t="s">
        <v>3385</v>
      </c>
      <c r="I80" s="255" t="s">
        <v>2812</v>
      </c>
      <c r="J80" s="261"/>
    </row>
    <row r="81" spans="1:10" ht="15" customHeight="1">
      <c r="A81" s="252" t="s">
        <v>3688</v>
      </c>
      <c r="B81" s="267" t="s">
        <v>2813</v>
      </c>
      <c r="C81" s="147" t="s">
        <v>2993</v>
      </c>
      <c r="D81" s="254" t="s">
        <v>3438</v>
      </c>
      <c r="E81" s="254" t="s">
        <v>3439</v>
      </c>
      <c r="F81" s="147" t="s">
        <v>3074</v>
      </c>
      <c r="G81" s="254" t="s">
        <v>3075</v>
      </c>
      <c r="H81" s="254" t="s">
        <v>3440</v>
      </c>
      <c r="I81" s="255" t="s">
        <v>2814</v>
      </c>
      <c r="J81" s="261"/>
    </row>
    <row r="82" spans="1:10" ht="15" customHeight="1">
      <c r="A82" s="252" t="s">
        <v>3689</v>
      </c>
      <c r="B82" s="267" t="s">
        <v>2815</v>
      </c>
      <c r="C82" s="147" t="s">
        <v>2991</v>
      </c>
      <c r="D82" s="254" t="s">
        <v>3354</v>
      </c>
      <c r="E82" s="254" t="s">
        <v>3355</v>
      </c>
      <c r="F82" s="147" t="s">
        <v>3045</v>
      </c>
      <c r="G82" s="254" t="s">
        <v>3088</v>
      </c>
      <c r="H82" s="254" t="s">
        <v>3356</v>
      </c>
      <c r="I82" s="255" t="s">
        <v>2816</v>
      </c>
      <c r="J82" s="261"/>
    </row>
    <row r="83" spans="1:10" ht="15" customHeight="1">
      <c r="A83" s="252" t="s">
        <v>3690</v>
      </c>
      <c r="B83" s="267" t="s">
        <v>2817</v>
      </c>
      <c r="C83" s="147" t="s">
        <v>2993</v>
      </c>
      <c r="D83" s="254" t="s">
        <v>3210</v>
      </c>
      <c r="E83" s="254" t="s">
        <v>3211</v>
      </c>
      <c r="F83" s="147" t="s">
        <v>3069</v>
      </c>
      <c r="G83" s="254" t="s">
        <v>3212</v>
      </c>
      <c r="H83" s="254" t="s">
        <v>3213</v>
      </c>
      <c r="I83" s="255" t="s">
        <v>2818</v>
      </c>
      <c r="J83" s="261"/>
    </row>
    <row r="84" spans="1:10" ht="15" customHeight="1">
      <c r="A84" s="252" t="s">
        <v>3691</v>
      </c>
      <c r="B84" s="267" t="s">
        <v>2819</v>
      </c>
      <c r="C84" s="147" t="s">
        <v>3005</v>
      </c>
      <c r="D84" s="254" t="s">
        <v>3400</v>
      </c>
      <c r="E84" s="254" t="s">
        <v>3401</v>
      </c>
      <c r="F84" s="147" t="s">
        <v>3074</v>
      </c>
      <c r="G84" s="254" t="s">
        <v>3402</v>
      </c>
      <c r="H84" s="254" t="s">
        <v>3403</v>
      </c>
      <c r="I84" s="255" t="s">
        <v>2820</v>
      </c>
      <c r="J84" s="261"/>
    </row>
    <row r="85" spans="1:10" ht="15" customHeight="1">
      <c r="A85" s="252" t="s">
        <v>3692</v>
      </c>
      <c r="B85" s="267" t="s">
        <v>2821</v>
      </c>
      <c r="C85" s="147" t="s">
        <v>2993</v>
      </c>
      <c r="D85" s="254" t="s">
        <v>3369</v>
      </c>
      <c r="E85" s="254" t="s">
        <v>3370</v>
      </c>
      <c r="F85" s="147" t="s">
        <v>3039</v>
      </c>
      <c r="G85" s="254" t="s">
        <v>3371</v>
      </c>
      <c r="H85" s="254" t="s">
        <v>3372</v>
      </c>
      <c r="I85" s="255" t="s">
        <v>2822</v>
      </c>
      <c r="J85" s="261"/>
    </row>
    <row r="86" spans="1:10" ht="15" customHeight="1">
      <c r="A86" s="252" t="s">
        <v>3693</v>
      </c>
      <c r="B86" s="267" t="s">
        <v>2823</v>
      </c>
      <c r="C86" s="147" t="s">
        <v>2993</v>
      </c>
      <c r="D86" s="254" t="s">
        <v>3446</v>
      </c>
      <c r="E86" s="254" t="s">
        <v>3447</v>
      </c>
      <c r="F86" s="147" t="s">
        <v>3039</v>
      </c>
      <c r="G86" s="254" t="s">
        <v>3110</v>
      </c>
      <c r="H86" s="254" t="s">
        <v>3356</v>
      </c>
      <c r="I86" s="255" t="s">
        <v>2824</v>
      </c>
      <c r="J86" s="261"/>
    </row>
    <row r="87" spans="1:10" ht="15" customHeight="1">
      <c r="A87" s="252" t="s">
        <v>3694</v>
      </c>
      <c r="B87" s="267" t="s">
        <v>2825</v>
      </c>
      <c r="C87" s="147" t="s">
        <v>3005</v>
      </c>
      <c r="D87" s="254" t="s">
        <v>3311</v>
      </c>
      <c r="E87" s="254" t="s">
        <v>3312</v>
      </c>
      <c r="F87" s="147" t="s">
        <v>3074</v>
      </c>
      <c r="G87" s="254" t="s">
        <v>3106</v>
      </c>
      <c r="H87" s="254" t="s">
        <v>3313</v>
      </c>
      <c r="I87" s="255" t="s">
        <v>2826</v>
      </c>
      <c r="J87" s="261"/>
    </row>
    <row r="88" spans="1:10" ht="15" customHeight="1">
      <c r="A88" s="252" t="s">
        <v>3695</v>
      </c>
      <c r="B88" s="267" t="s">
        <v>2827</v>
      </c>
      <c r="C88" s="147" t="s">
        <v>3001</v>
      </c>
      <c r="D88" s="254" t="s">
        <v>3290</v>
      </c>
      <c r="E88" s="254" t="s">
        <v>3291</v>
      </c>
      <c r="F88" s="147" t="s">
        <v>3045</v>
      </c>
      <c r="G88" s="254" t="s">
        <v>3292</v>
      </c>
      <c r="H88" s="254" t="s">
        <v>3047</v>
      </c>
      <c r="I88" s="255" t="s">
        <v>2828</v>
      </c>
      <c r="J88" s="261"/>
    </row>
    <row r="89" spans="1:10" ht="15" customHeight="1">
      <c r="A89" s="252" t="s">
        <v>3696</v>
      </c>
      <c r="B89" s="267" t="s">
        <v>2829</v>
      </c>
      <c r="C89" s="147" t="s">
        <v>3005</v>
      </c>
      <c r="D89" s="254" t="s">
        <v>3205</v>
      </c>
      <c r="E89" s="254" t="s">
        <v>3206</v>
      </c>
      <c r="F89" s="147" t="s">
        <v>3045</v>
      </c>
      <c r="G89" s="254" t="s">
        <v>3207</v>
      </c>
      <c r="H89" s="254" t="s">
        <v>3208</v>
      </c>
      <c r="I89" s="255" t="s">
        <v>2830</v>
      </c>
      <c r="J89" s="261"/>
    </row>
    <row r="90" spans="1:10" ht="15" customHeight="1">
      <c r="A90" s="252" t="s">
        <v>3697</v>
      </c>
      <c r="B90" s="267" t="s">
        <v>2831</v>
      </c>
      <c r="C90" s="147" t="s">
        <v>2992</v>
      </c>
      <c r="D90" s="254" t="s">
        <v>3434</v>
      </c>
      <c r="E90" s="254" t="s">
        <v>3435</v>
      </c>
      <c r="F90" s="147" t="s">
        <v>3045</v>
      </c>
      <c r="G90" s="254" t="s">
        <v>3349</v>
      </c>
      <c r="H90" s="254" t="s">
        <v>3436</v>
      </c>
      <c r="I90" s="255" t="s">
        <v>2832</v>
      </c>
      <c r="J90" s="261"/>
    </row>
    <row r="91" spans="1:10" ht="15" customHeight="1">
      <c r="A91" s="252" t="s">
        <v>3698</v>
      </c>
      <c r="B91" s="267" t="s">
        <v>2833</v>
      </c>
      <c r="C91" s="147" t="s">
        <v>3010</v>
      </c>
      <c r="D91" s="254" t="s">
        <v>3265</v>
      </c>
      <c r="E91" s="254" t="s">
        <v>3266</v>
      </c>
      <c r="F91" s="147" t="s">
        <v>3039</v>
      </c>
      <c r="G91" s="254" t="s">
        <v>3155</v>
      </c>
      <c r="H91" s="254" t="s">
        <v>3156</v>
      </c>
      <c r="I91" s="255" t="s">
        <v>2834</v>
      </c>
      <c r="J91" s="261"/>
    </row>
    <row r="92" spans="1:10" ht="15" customHeight="1">
      <c r="A92" s="252" t="s">
        <v>3699</v>
      </c>
      <c r="B92" s="267" t="s">
        <v>2835</v>
      </c>
      <c r="C92" s="147" t="s">
        <v>2993</v>
      </c>
      <c r="D92" s="254" t="s">
        <v>3395</v>
      </c>
      <c r="E92" s="254" t="s">
        <v>3396</v>
      </c>
      <c r="F92" s="147" t="s">
        <v>3074</v>
      </c>
      <c r="G92" s="254" t="s">
        <v>3397</v>
      </c>
      <c r="H92" s="254" t="s">
        <v>3398</v>
      </c>
      <c r="I92" s="255" t="s">
        <v>2836</v>
      </c>
      <c r="J92" s="261"/>
    </row>
    <row r="93" spans="1:10" ht="15" customHeight="1">
      <c r="A93" s="252" t="s">
        <v>3700</v>
      </c>
      <c r="B93" s="267" t="s">
        <v>2837</v>
      </c>
      <c r="C93" s="147" t="s">
        <v>3010</v>
      </c>
      <c r="D93" s="254" t="s">
        <v>3286</v>
      </c>
      <c r="E93" s="254" t="s">
        <v>3287</v>
      </c>
      <c r="F93" s="147" t="s">
        <v>3074</v>
      </c>
      <c r="G93" s="254" t="s">
        <v>3288</v>
      </c>
      <c r="H93" s="254" t="s">
        <v>3165</v>
      </c>
      <c r="I93" s="255" t="s">
        <v>2838</v>
      </c>
      <c r="J93" s="261"/>
    </row>
    <row r="94" spans="1:10" ht="15" customHeight="1">
      <c r="A94" s="252" t="s">
        <v>3701</v>
      </c>
      <c r="B94" s="267" t="s">
        <v>2839</v>
      </c>
      <c r="C94" s="147" t="s">
        <v>3003</v>
      </c>
      <c r="D94" s="254" t="s">
        <v>3420</v>
      </c>
      <c r="E94" s="254" t="s">
        <v>3421</v>
      </c>
      <c r="F94" s="147" t="s">
        <v>3039</v>
      </c>
      <c r="G94" s="254" t="s">
        <v>3195</v>
      </c>
      <c r="H94" s="254" t="s">
        <v>3191</v>
      </c>
      <c r="I94" s="255" t="s">
        <v>2840</v>
      </c>
      <c r="J94" s="261"/>
    </row>
    <row r="95" spans="1:10" ht="15" customHeight="1">
      <c r="A95" s="252" t="s">
        <v>3702</v>
      </c>
      <c r="B95" s="267" t="s">
        <v>2933</v>
      </c>
      <c r="C95" s="147" t="s">
        <v>3003</v>
      </c>
      <c r="D95" s="254" t="s">
        <v>3427</v>
      </c>
      <c r="E95" s="254" t="s">
        <v>3428</v>
      </c>
      <c r="F95" s="147" t="s">
        <v>3039</v>
      </c>
      <c r="G95" s="254" t="s">
        <v>3155</v>
      </c>
      <c r="H95" s="254" t="s">
        <v>3429</v>
      </c>
      <c r="I95" s="255" t="s">
        <v>2842</v>
      </c>
      <c r="J95" s="261"/>
    </row>
    <row r="96" spans="1:10" ht="15" customHeight="1">
      <c r="A96" s="252" t="s">
        <v>3703</v>
      </c>
      <c r="B96" s="267" t="s">
        <v>2841</v>
      </c>
      <c r="C96" s="147" t="s">
        <v>3010</v>
      </c>
      <c r="D96" s="254" t="s">
        <v>3280</v>
      </c>
      <c r="E96" s="254" t="s">
        <v>3281</v>
      </c>
      <c r="F96" s="147" t="s">
        <v>3282</v>
      </c>
      <c r="G96" s="254" t="s">
        <v>3283</v>
      </c>
      <c r="H96" s="254" t="s">
        <v>3284</v>
      </c>
      <c r="I96" s="255" t="s">
        <v>2844</v>
      </c>
      <c r="J96" s="261"/>
    </row>
    <row r="97" spans="1:10" ht="15" customHeight="1">
      <c r="A97" s="252" t="s">
        <v>3704</v>
      </c>
      <c r="B97" s="267" t="s">
        <v>2843</v>
      </c>
      <c r="C97" s="147" t="s">
        <v>3005</v>
      </c>
      <c r="D97" s="254" t="s">
        <v>3505</v>
      </c>
      <c r="E97" s="254" t="s">
        <v>3506</v>
      </c>
      <c r="F97" s="147" t="s">
        <v>3039</v>
      </c>
      <c r="G97" s="254" t="s">
        <v>3141</v>
      </c>
      <c r="H97" s="254" t="s">
        <v>3385</v>
      </c>
      <c r="I97" s="255" t="s">
        <v>2846</v>
      </c>
      <c r="J97" s="261"/>
    </row>
    <row r="98" spans="1:10" ht="15" customHeight="1">
      <c r="A98" s="252" t="s">
        <v>3705</v>
      </c>
      <c r="B98" s="267" t="s">
        <v>2845</v>
      </c>
      <c r="C98" s="147" t="s">
        <v>2993</v>
      </c>
      <c r="D98" s="254" t="s">
        <v>3358</v>
      </c>
      <c r="E98" s="254" t="s">
        <v>3359</v>
      </c>
      <c r="F98" s="147" t="s">
        <v>3069</v>
      </c>
      <c r="G98" s="254" t="s">
        <v>3360</v>
      </c>
      <c r="H98" s="254" t="s">
        <v>3191</v>
      </c>
      <c r="I98" s="255" t="s">
        <v>2848</v>
      </c>
      <c r="J98" s="261"/>
    </row>
    <row r="99" spans="1:10" ht="15" customHeight="1">
      <c r="A99" s="252" t="s">
        <v>3706</v>
      </c>
      <c r="B99" s="267" t="s">
        <v>2847</v>
      </c>
      <c r="C99" s="147" t="s">
        <v>2991</v>
      </c>
      <c r="D99" s="254" t="s">
        <v>3405</v>
      </c>
      <c r="E99" s="254" t="s">
        <v>3406</v>
      </c>
      <c r="F99" s="147" t="s">
        <v>3045</v>
      </c>
      <c r="G99" s="254" t="s">
        <v>3407</v>
      </c>
      <c r="H99" s="254" t="s">
        <v>3408</v>
      </c>
      <c r="I99" s="255" t="s">
        <v>2850</v>
      </c>
      <c r="J99" s="261"/>
    </row>
    <row r="100" spans="1:10" ht="15" customHeight="1">
      <c r="A100" s="252" t="s">
        <v>3707</v>
      </c>
      <c r="B100" s="267" t="s">
        <v>2849</v>
      </c>
      <c r="C100" s="147" t="s">
        <v>3005</v>
      </c>
      <c r="D100" s="254" t="s">
        <v>3328</v>
      </c>
      <c r="E100" s="254" t="s">
        <v>3329</v>
      </c>
      <c r="F100" s="147" t="s">
        <v>3039</v>
      </c>
      <c r="G100" s="254" t="s">
        <v>3195</v>
      </c>
      <c r="H100" s="254" t="s">
        <v>3111</v>
      </c>
      <c r="I100" s="255" t="s">
        <v>2852</v>
      </c>
      <c r="J100" s="261"/>
    </row>
    <row r="101" spans="1:10" ht="15" customHeight="1">
      <c r="A101" s="252" t="s">
        <v>3708</v>
      </c>
      <c r="B101" s="267" t="s">
        <v>2851</v>
      </c>
      <c r="C101" s="147" t="s">
        <v>2992</v>
      </c>
      <c r="D101" s="254" t="s">
        <v>3431</v>
      </c>
      <c r="E101" s="254" t="s">
        <v>3432</v>
      </c>
      <c r="F101" s="147" t="s">
        <v>3039</v>
      </c>
      <c r="G101" s="254" t="s">
        <v>3063</v>
      </c>
      <c r="H101" s="254" t="s">
        <v>3263</v>
      </c>
      <c r="I101" s="255" t="s">
        <v>2854</v>
      </c>
      <c r="J101" s="261"/>
    </row>
    <row r="102" spans="1:10" ht="15" customHeight="1">
      <c r="A102" s="252" t="s">
        <v>3709</v>
      </c>
      <c r="B102" s="267" t="s">
        <v>2853</v>
      </c>
      <c r="C102" s="147" t="s">
        <v>3004</v>
      </c>
      <c r="D102" s="254" t="s">
        <v>3502</v>
      </c>
      <c r="E102" s="254" t="s">
        <v>3503</v>
      </c>
      <c r="F102" s="147" t="s">
        <v>3224</v>
      </c>
      <c r="G102" s="254" t="s">
        <v>3164</v>
      </c>
      <c r="H102" s="254" t="s">
        <v>3306</v>
      </c>
      <c r="I102" s="255" t="s">
        <v>2856</v>
      </c>
      <c r="J102" s="261"/>
    </row>
    <row r="103" spans="1:10" ht="15" customHeight="1">
      <c r="A103" s="252" t="s">
        <v>3710</v>
      </c>
      <c r="B103" s="267" t="s">
        <v>2855</v>
      </c>
      <c r="C103" s="147" t="s">
        <v>3003</v>
      </c>
      <c r="D103" s="254" t="s">
        <v>3423</v>
      </c>
      <c r="E103" s="254" t="s">
        <v>3424</v>
      </c>
      <c r="F103" s="147" t="s">
        <v>3045</v>
      </c>
      <c r="G103" s="254" t="s">
        <v>3425</v>
      </c>
      <c r="H103" s="254" t="s">
        <v>3248</v>
      </c>
      <c r="I103" s="255" t="s">
        <v>2858</v>
      </c>
      <c r="J103" s="261"/>
    </row>
    <row r="104" spans="1:10" ht="15" customHeight="1">
      <c r="A104" s="252" t="s">
        <v>3711</v>
      </c>
      <c r="B104" s="267" t="s">
        <v>2857</v>
      </c>
      <c r="C104" s="147" t="s">
        <v>3004</v>
      </c>
      <c r="D104" s="254" t="s">
        <v>3520</v>
      </c>
      <c r="E104" s="254" t="s">
        <v>3521</v>
      </c>
      <c r="F104" s="147" t="s">
        <v>3039</v>
      </c>
      <c r="G104" s="254" t="s">
        <v>3088</v>
      </c>
      <c r="H104" s="254" t="s">
        <v>3522</v>
      </c>
      <c r="I104" s="255" t="s">
        <v>2860</v>
      </c>
      <c r="J104" s="261"/>
    </row>
    <row r="105" spans="1:10" ht="15" customHeight="1">
      <c r="A105" s="252" t="s">
        <v>3712</v>
      </c>
      <c r="B105" s="267" t="s">
        <v>2859</v>
      </c>
      <c r="C105" s="147" t="s">
        <v>2993</v>
      </c>
      <c r="D105" s="254" t="s">
        <v>3391</v>
      </c>
      <c r="E105" s="254" t="s">
        <v>3392</v>
      </c>
      <c r="F105" s="147" t="s">
        <v>3074</v>
      </c>
      <c r="G105" s="254" t="s">
        <v>3393</v>
      </c>
      <c r="H105" s="254" t="s">
        <v>3191</v>
      </c>
      <c r="I105" s="255" t="s">
        <v>2862</v>
      </c>
      <c r="J105" s="261"/>
    </row>
    <row r="106" spans="1:10" ht="15" customHeight="1">
      <c r="A106" s="252" t="s">
        <v>3713</v>
      </c>
      <c r="B106" s="267" t="s">
        <v>2861</v>
      </c>
      <c r="C106" s="147" t="s">
        <v>2993</v>
      </c>
      <c r="D106" s="254" t="s">
        <v>3464</v>
      </c>
      <c r="E106" s="254" t="s">
        <v>3723</v>
      </c>
      <c r="F106" s="147" t="s">
        <v>3039</v>
      </c>
      <c r="G106" s="254" t="s">
        <v>3128</v>
      </c>
      <c r="H106" s="254" t="s">
        <v>3465</v>
      </c>
      <c r="I106" s="255" t="s">
        <v>2864</v>
      </c>
      <c r="J106" s="261"/>
    </row>
    <row r="107" spans="1:10" ht="15" customHeight="1">
      <c r="A107" s="252" t="s">
        <v>3714</v>
      </c>
      <c r="B107" s="267" t="s">
        <v>2863</v>
      </c>
      <c r="C107" s="147" t="s">
        <v>2992</v>
      </c>
      <c r="D107" s="254" t="s">
        <v>3452</v>
      </c>
      <c r="E107" s="254" t="s">
        <v>3453</v>
      </c>
      <c r="F107" s="147" t="s">
        <v>3039</v>
      </c>
      <c r="G107" s="254" t="s">
        <v>3115</v>
      </c>
      <c r="H107" s="254" t="s">
        <v>3263</v>
      </c>
      <c r="I107" s="255" t="s">
        <v>2866</v>
      </c>
      <c r="J107" s="261"/>
    </row>
    <row r="108" spans="1:10" ht="15" customHeight="1">
      <c r="A108" s="252" t="s">
        <v>3715</v>
      </c>
      <c r="B108" s="267" t="s">
        <v>2865</v>
      </c>
      <c r="C108" s="147" t="s">
        <v>2993</v>
      </c>
      <c r="D108" s="254" t="s">
        <v>3459</v>
      </c>
      <c r="E108" s="254" t="s">
        <v>3460</v>
      </c>
      <c r="F108" s="147" t="s">
        <v>3039</v>
      </c>
      <c r="G108" s="254" t="s">
        <v>3115</v>
      </c>
      <c r="H108" s="254" t="s">
        <v>3372</v>
      </c>
      <c r="I108" s="255" t="s">
        <v>2868</v>
      </c>
      <c r="J108" s="261"/>
    </row>
    <row r="109" spans="1:10" ht="15" customHeight="1">
      <c r="A109" s="252" t="s">
        <v>3716</v>
      </c>
      <c r="B109" s="267" t="s">
        <v>2867</v>
      </c>
      <c r="C109" s="147" t="s">
        <v>2993</v>
      </c>
      <c r="D109" s="254" t="s">
        <v>3261</v>
      </c>
      <c r="E109" s="254" t="s">
        <v>3262</v>
      </c>
      <c r="F109" s="147" t="s">
        <v>3039</v>
      </c>
      <c r="G109" s="254" t="s">
        <v>3115</v>
      </c>
      <c r="H109" s="254" t="s">
        <v>3263</v>
      </c>
      <c r="I109" s="255" t="s">
        <v>2870</v>
      </c>
      <c r="J109" s="261"/>
    </row>
    <row r="110" spans="1:10" ht="15" customHeight="1">
      <c r="A110" s="252" t="s">
        <v>3717</v>
      </c>
      <c r="B110" s="267" t="s">
        <v>2869</v>
      </c>
      <c r="C110" s="147" t="s">
        <v>3003</v>
      </c>
      <c r="D110" s="254" t="s">
        <v>3276</v>
      </c>
      <c r="E110" s="254" t="s">
        <v>3277</v>
      </c>
      <c r="F110" s="147" t="s">
        <v>3045</v>
      </c>
      <c r="G110" s="254" t="s">
        <v>3051</v>
      </c>
      <c r="H110" s="254" t="s">
        <v>3278</v>
      </c>
      <c r="I110" s="255" t="s">
        <v>2872</v>
      </c>
      <c r="J110" s="261"/>
    </row>
    <row r="111" spans="1:10" ht="15" customHeight="1">
      <c r="A111" s="252" t="s">
        <v>3718</v>
      </c>
      <c r="B111" s="267" t="s">
        <v>2871</v>
      </c>
      <c r="C111" s="147" t="s">
        <v>3005</v>
      </c>
      <c r="D111" s="254" t="s">
        <v>3387</v>
      </c>
      <c r="E111" s="254" t="s">
        <v>3388</v>
      </c>
      <c r="F111" s="147" t="s">
        <v>3074</v>
      </c>
      <c r="G111" s="254" t="s">
        <v>3389</v>
      </c>
      <c r="H111" s="254" t="s">
        <v>3111</v>
      </c>
      <c r="I111" s="255" t="s">
        <v>2874</v>
      </c>
      <c r="J111" s="261"/>
    </row>
    <row r="112" spans="1:10" ht="15" customHeight="1">
      <c r="A112" s="252" t="s">
        <v>3719</v>
      </c>
      <c r="B112" s="267" t="s">
        <v>2873</v>
      </c>
      <c r="C112" s="147" t="s">
        <v>3002</v>
      </c>
      <c r="D112" s="254" t="s">
        <v>3340</v>
      </c>
      <c r="E112" s="254" t="s">
        <v>3341</v>
      </c>
      <c r="F112" s="147" t="s">
        <v>3045</v>
      </c>
      <c r="G112" s="254" t="s">
        <v>3051</v>
      </c>
      <c r="H112" s="254" t="s">
        <v>3306</v>
      </c>
      <c r="I112" s="255" t="s">
        <v>2876</v>
      </c>
      <c r="J112" s="261"/>
    </row>
    <row r="113" spans="1:10" ht="15" customHeight="1">
      <c r="A113" s="252" t="s">
        <v>3720</v>
      </c>
      <c r="B113" s="267" t="s">
        <v>2875</v>
      </c>
      <c r="C113" s="147" t="s">
        <v>2993</v>
      </c>
      <c r="D113" s="254" t="s">
        <v>3538</v>
      </c>
      <c r="E113" s="254" t="s">
        <v>3539</v>
      </c>
      <c r="F113" s="147" t="s">
        <v>3039</v>
      </c>
      <c r="G113" s="254" t="s">
        <v>3115</v>
      </c>
      <c r="H113" s="254" t="s">
        <v>3540</v>
      </c>
      <c r="I113" s="255" t="s">
        <v>2878</v>
      </c>
      <c r="J113" s="261"/>
    </row>
    <row r="114" spans="1:10" ht="15" customHeight="1">
      <c r="A114" s="252" t="s">
        <v>3721</v>
      </c>
      <c r="B114" s="267" t="s">
        <v>2877</v>
      </c>
      <c r="C114" s="147" t="s">
        <v>3004</v>
      </c>
      <c r="D114" s="254" t="s">
        <v>3343</v>
      </c>
      <c r="E114" s="254" t="s">
        <v>3344</v>
      </c>
      <c r="F114" s="147" t="s">
        <v>3045</v>
      </c>
      <c r="G114" s="254" t="s">
        <v>3345</v>
      </c>
      <c r="H114" s="254" t="s">
        <v>3146</v>
      </c>
      <c r="I114" s="255" t="s">
        <v>2880</v>
      </c>
      <c r="J114" s="261"/>
    </row>
    <row r="115" spans="1:10" ht="15" customHeight="1">
      <c r="A115" s="252" t="s">
        <v>3722</v>
      </c>
      <c r="B115" s="267" t="s">
        <v>2879</v>
      </c>
      <c r="C115" s="147" t="s">
        <v>2991</v>
      </c>
      <c r="D115" s="254" t="s">
        <v>3449</v>
      </c>
      <c r="E115" s="254" t="s">
        <v>3450</v>
      </c>
      <c r="F115" s="147" t="s">
        <v>3039</v>
      </c>
      <c r="G115" s="254" t="s">
        <v>3234</v>
      </c>
      <c r="H115" s="254" t="s">
        <v>3191</v>
      </c>
      <c r="I115" s="255" t="s">
        <v>2882</v>
      </c>
      <c r="J115" s="261"/>
    </row>
    <row r="116" spans="1:10" ht="15" customHeight="1">
      <c r="A116" s="252" t="s">
        <v>3724</v>
      </c>
      <c r="B116" s="267" t="s">
        <v>2881</v>
      </c>
      <c r="C116" s="147" t="s">
        <v>2993</v>
      </c>
      <c r="D116" s="254" t="s">
        <v>3366</v>
      </c>
      <c r="E116" s="254" t="s">
        <v>3367</v>
      </c>
      <c r="F116" s="147" t="s">
        <v>3069</v>
      </c>
      <c r="G116" s="254" t="s">
        <v>3132</v>
      </c>
      <c r="H116" s="254" t="s">
        <v>3213</v>
      </c>
      <c r="I116" s="255" t="s">
        <v>2884</v>
      </c>
      <c r="J116" s="261"/>
    </row>
    <row r="117" spans="1:10" ht="15" customHeight="1">
      <c r="A117" s="252" t="s">
        <v>3725</v>
      </c>
      <c r="B117" s="267" t="s">
        <v>2883</v>
      </c>
      <c r="C117" s="147" t="s">
        <v>3005</v>
      </c>
      <c r="D117" s="254" t="s">
        <v>3455</v>
      </c>
      <c r="E117" s="254" t="s">
        <v>3456</v>
      </c>
      <c r="F117" s="147" t="s">
        <v>3074</v>
      </c>
      <c r="G117" s="254" t="s">
        <v>3457</v>
      </c>
      <c r="H117" s="254" t="s">
        <v>3111</v>
      </c>
      <c r="I117" s="255" t="s">
        <v>2886</v>
      </c>
      <c r="J117" s="261"/>
    </row>
    <row r="118" spans="1:10" ht="15" customHeight="1">
      <c r="A118" s="252" t="s">
        <v>3726</v>
      </c>
      <c r="B118" s="267" t="s">
        <v>2885</v>
      </c>
      <c r="C118" s="147" t="s">
        <v>2993</v>
      </c>
      <c r="D118" s="254" t="s">
        <v>3514</v>
      </c>
      <c r="E118" s="254" t="s">
        <v>3515</v>
      </c>
      <c r="F118" s="147" t="s">
        <v>3039</v>
      </c>
      <c r="G118" s="254" t="s">
        <v>3115</v>
      </c>
      <c r="H118" s="254" t="s">
        <v>3479</v>
      </c>
      <c r="I118" s="255" t="s">
        <v>2888</v>
      </c>
      <c r="J118" s="261"/>
    </row>
    <row r="119" spans="1:10" ht="15" customHeight="1">
      <c r="A119" s="252" t="s">
        <v>3727</v>
      </c>
      <c r="B119" s="267" t="s">
        <v>2887</v>
      </c>
      <c r="C119" s="147" t="s">
        <v>3003</v>
      </c>
      <c r="D119" s="254" t="s">
        <v>3546</v>
      </c>
      <c r="E119" s="254" t="s">
        <v>3547</v>
      </c>
      <c r="F119" s="147" t="s">
        <v>3045</v>
      </c>
      <c r="G119" s="254" t="s">
        <v>3407</v>
      </c>
      <c r="H119" s="254" t="s">
        <v>3548</v>
      </c>
      <c r="I119" s="255" t="s">
        <v>2890</v>
      </c>
      <c r="J119" s="261"/>
    </row>
    <row r="120" spans="1:10" ht="15" customHeight="1">
      <c r="A120" s="252" t="s">
        <v>3728</v>
      </c>
      <c r="B120" s="267" t="s">
        <v>2889</v>
      </c>
      <c r="C120" s="147" t="s">
        <v>2993</v>
      </c>
      <c r="D120" s="254" t="s">
        <v>3511</v>
      </c>
      <c r="E120" s="254" t="s">
        <v>3737</v>
      </c>
      <c r="F120" s="147" t="s">
        <v>3039</v>
      </c>
      <c r="G120" s="254" t="s">
        <v>3195</v>
      </c>
      <c r="H120" s="254" t="s">
        <v>3512</v>
      </c>
      <c r="I120" s="255" t="s">
        <v>2892</v>
      </c>
      <c r="J120" s="261"/>
    </row>
    <row r="121" spans="1:10" ht="15" customHeight="1">
      <c r="A121" s="252" t="s">
        <v>3729</v>
      </c>
      <c r="B121" s="267" t="s">
        <v>2891</v>
      </c>
      <c r="C121" s="147" t="s">
        <v>2993</v>
      </c>
      <c r="D121" s="254" t="s">
        <v>3553</v>
      </c>
      <c r="E121" s="254" t="s">
        <v>3554</v>
      </c>
      <c r="F121" s="147" t="s">
        <v>3039</v>
      </c>
      <c r="G121" s="254" t="s">
        <v>3555</v>
      </c>
      <c r="H121" s="254" t="s">
        <v>3556</v>
      </c>
      <c r="I121" s="255" t="s">
        <v>2894</v>
      </c>
      <c r="J121" s="261"/>
    </row>
    <row r="122" spans="1:10" ht="15" customHeight="1">
      <c r="A122" s="252" t="s">
        <v>3730</v>
      </c>
      <c r="B122" s="267" t="s">
        <v>2893</v>
      </c>
      <c r="C122" s="147" t="s">
        <v>2993</v>
      </c>
      <c r="D122" s="254" t="s">
        <v>3485</v>
      </c>
      <c r="E122" s="254" t="s">
        <v>3486</v>
      </c>
      <c r="F122" s="147" t="s">
        <v>3039</v>
      </c>
      <c r="G122" s="254" t="s">
        <v>3195</v>
      </c>
      <c r="H122" s="254" t="s">
        <v>3372</v>
      </c>
      <c r="I122" s="255" t="s">
        <v>2896</v>
      </c>
      <c r="J122" s="261"/>
    </row>
    <row r="123" spans="1:10" ht="15" customHeight="1">
      <c r="A123" s="252" t="s">
        <v>3731</v>
      </c>
      <c r="B123" s="267" t="s">
        <v>2895</v>
      </c>
      <c r="C123" s="147" t="s">
        <v>2992</v>
      </c>
      <c r="D123" s="254" t="s">
        <v>3476</v>
      </c>
      <c r="E123" s="254" t="s">
        <v>3477</v>
      </c>
      <c r="F123" s="147" t="s">
        <v>3045</v>
      </c>
      <c r="G123" s="254" t="s">
        <v>3478</v>
      </c>
      <c r="H123" s="254" t="s">
        <v>3479</v>
      </c>
      <c r="I123" s="255" t="s">
        <v>2898</v>
      </c>
      <c r="J123" s="261"/>
    </row>
    <row r="124" spans="1:10" ht="15" customHeight="1">
      <c r="A124" s="252" t="s">
        <v>3732</v>
      </c>
      <c r="B124" s="267" t="s">
        <v>2897</v>
      </c>
      <c r="C124" s="147" t="s">
        <v>2993</v>
      </c>
      <c r="D124" s="254" t="s">
        <v>3488</v>
      </c>
      <c r="E124" s="254" t="s">
        <v>3489</v>
      </c>
      <c r="F124" s="147" t="s">
        <v>3039</v>
      </c>
      <c r="G124" s="254" t="s">
        <v>3115</v>
      </c>
      <c r="H124" s="254" t="s">
        <v>3376</v>
      </c>
      <c r="I124" s="255" t="s">
        <v>2900</v>
      </c>
      <c r="J124" s="261"/>
    </row>
    <row r="125" spans="1:10" ht="15" customHeight="1">
      <c r="A125" s="252" t="s">
        <v>3733</v>
      </c>
      <c r="B125" s="267" t="s">
        <v>2899</v>
      </c>
      <c r="C125" s="147" t="s">
        <v>3005</v>
      </c>
      <c r="D125" s="254" t="s">
        <v>3550</v>
      </c>
      <c r="E125" s="254" t="s">
        <v>3749</v>
      </c>
      <c r="F125" s="147" t="s">
        <v>3750</v>
      </c>
      <c r="G125" s="254" t="s">
        <v>3551</v>
      </c>
      <c r="H125" s="254" t="s">
        <v>3111</v>
      </c>
      <c r="I125" s="255" t="s">
        <v>2902</v>
      </c>
      <c r="J125" s="261"/>
    </row>
    <row r="126" spans="1:10" ht="15" customHeight="1">
      <c r="A126" s="252" t="s">
        <v>3734</v>
      </c>
      <c r="B126" s="267" t="s">
        <v>2935</v>
      </c>
      <c r="C126" s="147" t="s">
        <v>3005</v>
      </c>
      <c r="D126" s="254" t="s">
        <v>3472</v>
      </c>
      <c r="E126" s="254" t="s">
        <v>3473</v>
      </c>
      <c r="F126" s="147" t="s">
        <v>3074</v>
      </c>
      <c r="G126" s="254" t="s">
        <v>3474</v>
      </c>
      <c r="H126" s="254" t="s">
        <v>3403</v>
      </c>
      <c r="I126" s="255" t="s">
        <v>2904</v>
      </c>
      <c r="J126" s="261"/>
    </row>
    <row r="127" spans="1:10" ht="15" customHeight="1">
      <c r="A127" s="252" t="s">
        <v>3735</v>
      </c>
      <c r="B127" s="267" t="s">
        <v>2937</v>
      </c>
      <c r="C127" s="147" t="s">
        <v>2992</v>
      </c>
      <c r="D127" s="254" t="s">
        <v>3531</v>
      </c>
      <c r="E127" s="254" t="s">
        <v>3532</v>
      </c>
      <c r="F127" s="147" t="s">
        <v>3039</v>
      </c>
      <c r="G127" s="254" t="s">
        <v>3195</v>
      </c>
      <c r="H127" s="254" t="s">
        <v>3533</v>
      </c>
      <c r="I127" s="255" t="s">
        <v>2906</v>
      </c>
      <c r="J127" s="261"/>
    </row>
    <row r="128" spans="1:10" ht="15" customHeight="1">
      <c r="A128" s="252" t="s">
        <v>3736</v>
      </c>
      <c r="B128" s="267" t="s">
        <v>2901</v>
      </c>
      <c r="C128" s="147" t="s">
        <v>2993</v>
      </c>
      <c r="D128" s="254" t="s">
        <v>3535</v>
      </c>
      <c r="E128" s="254" t="s">
        <v>3536</v>
      </c>
      <c r="F128" s="147" t="s">
        <v>3045</v>
      </c>
      <c r="G128" s="254" t="s">
        <v>3137</v>
      </c>
      <c r="H128" s="254" t="s">
        <v>3356</v>
      </c>
      <c r="I128" s="255" t="s">
        <v>2908</v>
      </c>
      <c r="J128" s="261"/>
    </row>
    <row r="129" spans="1:10" ht="15" customHeight="1">
      <c r="A129" s="252" t="s">
        <v>3738</v>
      </c>
      <c r="B129" s="267" t="s">
        <v>2903</v>
      </c>
      <c r="C129" s="147" t="s">
        <v>3005</v>
      </c>
      <c r="D129" s="254" t="s">
        <v>3498</v>
      </c>
      <c r="E129" s="254" t="s">
        <v>3499</v>
      </c>
      <c r="F129" s="147" t="s">
        <v>3074</v>
      </c>
      <c r="G129" s="254" t="s">
        <v>3500</v>
      </c>
      <c r="H129" s="254" t="s">
        <v>3111</v>
      </c>
      <c r="I129" s="255" t="s">
        <v>2910</v>
      </c>
      <c r="J129" s="261"/>
    </row>
    <row r="130" spans="1:10" ht="15" customHeight="1">
      <c r="A130" s="252" t="s">
        <v>3739</v>
      </c>
      <c r="B130" s="267" t="s">
        <v>2939</v>
      </c>
      <c r="C130" s="147" t="s">
        <v>3005</v>
      </c>
      <c r="D130" s="254" t="s">
        <v>3528</v>
      </c>
      <c r="E130" s="254" t="s">
        <v>3529</v>
      </c>
      <c r="F130" s="147" t="s">
        <v>3039</v>
      </c>
      <c r="G130" s="254" t="s">
        <v>3141</v>
      </c>
      <c r="H130" s="254" t="s">
        <v>3111</v>
      </c>
      <c r="I130" s="255" t="s">
        <v>2912</v>
      </c>
      <c r="J130" s="261"/>
    </row>
    <row r="131" spans="1:10" ht="15" customHeight="1">
      <c r="A131" s="252" t="s">
        <v>3740</v>
      </c>
      <c r="B131" s="267" t="s">
        <v>2907</v>
      </c>
      <c r="C131" s="147" t="s">
        <v>2992</v>
      </c>
      <c r="D131" s="254" t="s">
        <v>3569</v>
      </c>
      <c r="E131" s="254" t="s">
        <v>3570</v>
      </c>
      <c r="F131" s="147" t="s">
        <v>3039</v>
      </c>
      <c r="G131" s="254" t="s">
        <v>3571</v>
      </c>
      <c r="H131" s="254" t="s">
        <v>3572</v>
      </c>
      <c r="I131" s="255" t="s">
        <v>2914</v>
      </c>
      <c r="J131" s="261"/>
    </row>
    <row r="132" spans="1:10" ht="15" customHeight="1">
      <c r="A132" s="252" t="s">
        <v>3741</v>
      </c>
      <c r="B132" s="267" t="s">
        <v>2909</v>
      </c>
      <c r="C132" s="147" t="s">
        <v>2993</v>
      </c>
      <c r="D132" s="254" t="s">
        <v>3566</v>
      </c>
      <c r="E132" s="254" t="s">
        <v>3567</v>
      </c>
      <c r="F132" s="147" t="s">
        <v>3039</v>
      </c>
      <c r="G132" s="254" t="s">
        <v>3115</v>
      </c>
      <c r="H132" s="254" t="s">
        <v>3376</v>
      </c>
      <c r="I132" s="255" t="s">
        <v>2916</v>
      </c>
      <c r="J132" s="261"/>
    </row>
    <row r="133" spans="1:10" ht="15" customHeight="1">
      <c r="A133" s="252" t="s">
        <v>3742</v>
      </c>
      <c r="B133" s="267" t="s">
        <v>2919</v>
      </c>
      <c r="C133" s="147" t="s">
        <v>2992</v>
      </c>
      <c r="D133" s="254" t="s">
        <v>3558</v>
      </c>
      <c r="E133" s="254" t="s">
        <v>3559</v>
      </c>
      <c r="F133" s="147" t="s">
        <v>3039</v>
      </c>
      <c r="G133" s="254" t="s">
        <v>3560</v>
      </c>
      <c r="H133" s="254" t="s">
        <v>3479</v>
      </c>
      <c r="I133" s="255" t="s">
        <v>2918</v>
      </c>
      <c r="J133" s="261"/>
    </row>
    <row r="134" spans="1:10" ht="15" customHeight="1">
      <c r="A134" s="252" t="s">
        <v>3743</v>
      </c>
      <c r="B134" s="267" t="s">
        <v>2924</v>
      </c>
      <c r="C134" s="147" t="s">
        <v>2993</v>
      </c>
      <c r="D134" s="254" t="s">
        <v>3575</v>
      </c>
      <c r="E134" s="254" t="s">
        <v>3576</v>
      </c>
      <c r="F134" s="147" t="s">
        <v>3039</v>
      </c>
      <c r="G134" s="254" t="s">
        <v>3075</v>
      </c>
      <c r="H134" s="254" t="s">
        <v>3577</v>
      </c>
      <c r="I134" s="255" t="s">
        <v>2920</v>
      </c>
      <c r="J134" s="261"/>
    </row>
    <row r="135" spans="1:10" ht="15" customHeight="1">
      <c r="A135" s="252" t="s">
        <v>3744</v>
      </c>
      <c r="B135" s="267" t="s">
        <v>2925</v>
      </c>
      <c r="C135" s="147" t="s">
        <v>2992</v>
      </c>
      <c r="D135" s="254" t="s">
        <v>3562</v>
      </c>
      <c r="E135" s="254" t="s">
        <v>3563</v>
      </c>
      <c r="F135" s="147" t="s">
        <v>3039</v>
      </c>
      <c r="G135" s="254" t="s">
        <v>3560</v>
      </c>
      <c r="H135" s="254" t="s">
        <v>3564</v>
      </c>
      <c r="I135" s="255" t="s">
        <v>2922</v>
      </c>
      <c r="J135" s="261"/>
    </row>
    <row r="136" spans="1:10" ht="15" customHeight="1">
      <c r="A136" s="252" t="s">
        <v>3745</v>
      </c>
      <c r="B136" s="267" t="s">
        <v>2905</v>
      </c>
      <c r="C136" s="147" t="s">
        <v>2956</v>
      </c>
      <c r="D136" s="254" t="s">
        <v>3579</v>
      </c>
      <c r="E136" s="254" t="s">
        <v>3580</v>
      </c>
      <c r="F136" s="147" t="s">
        <v>3039</v>
      </c>
      <c r="G136" s="254" t="s">
        <v>3571</v>
      </c>
      <c r="H136" s="254" t="s">
        <v>3581</v>
      </c>
      <c r="I136" s="255" t="s">
        <v>2926</v>
      </c>
      <c r="J136" s="261"/>
    </row>
    <row r="137" spans="1:10" ht="15" customHeight="1">
      <c r="A137" s="252" t="s">
        <v>3746</v>
      </c>
      <c r="B137" s="267" t="s">
        <v>2911</v>
      </c>
      <c r="C137" s="147" t="s">
        <v>2956</v>
      </c>
      <c r="D137" s="254" t="s">
        <v>3591</v>
      </c>
      <c r="E137" s="254" t="s">
        <v>3592</v>
      </c>
      <c r="F137" s="147" t="s">
        <v>3039</v>
      </c>
      <c r="G137" s="254" t="s">
        <v>3526</v>
      </c>
      <c r="H137" s="254" t="s">
        <v>3589</v>
      </c>
      <c r="I137" s="255" t="s">
        <v>2928</v>
      </c>
      <c r="J137" s="261"/>
    </row>
    <row r="138" spans="1:10" ht="15" customHeight="1">
      <c r="A138" s="252" t="s">
        <v>3747</v>
      </c>
      <c r="B138" s="267" t="s">
        <v>2913</v>
      </c>
      <c r="C138" s="147" t="s">
        <v>2956</v>
      </c>
      <c r="D138" s="254" t="s">
        <v>3587</v>
      </c>
      <c r="E138" s="254" t="s">
        <v>3588</v>
      </c>
      <c r="F138" s="147" t="s">
        <v>3039</v>
      </c>
      <c r="G138" s="254" t="s">
        <v>3571</v>
      </c>
      <c r="H138" s="254" t="s">
        <v>3589</v>
      </c>
      <c r="I138" s="255" t="s">
        <v>2930</v>
      </c>
      <c r="J138" s="261"/>
    </row>
    <row r="139" spans="1:10" ht="15" customHeight="1">
      <c r="A139" s="252" t="s">
        <v>3748</v>
      </c>
      <c r="B139" s="267" t="s">
        <v>2915</v>
      </c>
      <c r="C139" s="147" t="s">
        <v>2956</v>
      </c>
      <c r="D139" s="254" t="s">
        <v>3597</v>
      </c>
      <c r="E139" s="254" t="s">
        <v>3598</v>
      </c>
      <c r="F139" s="147" t="s">
        <v>3039</v>
      </c>
      <c r="G139" s="254" t="s">
        <v>3571</v>
      </c>
      <c r="H139" s="254" t="s">
        <v>3581</v>
      </c>
      <c r="I139" s="255" t="s">
        <v>2932</v>
      </c>
      <c r="J139" s="261"/>
    </row>
    <row r="140" spans="1:10" ht="15" customHeight="1">
      <c r="A140" s="252" t="s">
        <v>3751</v>
      </c>
      <c r="B140" s="267" t="s">
        <v>2917</v>
      </c>
      <c r="C140" s="147" t="s">
        <v>2956</v>
      </c>
      <c r="D140" s="254" t="s">
        <v>3583</v>
      </c>
      <c r="E140" s="254" t="s">
        <v>3584</v>
      </c>
      <c r="F140" s="147" t="s">
        <v>3039</v>
      </c>
      <c r="G140" s="254" t="s">
        <v>3164</v>
      </c>
      <c r="H140" s="254" t="s">
        <v>3585</v>
      </c>
      <c r="I140" s="255" t="s">
        <v>2934</v>
      </c>
      <c r="J140" s="261"/>
    </row>
    <row r="141" spans="1:10" ht="15" customHeight="1">
      <c r="A141" s="252" t="s">
        <v>3752</v>
      </c>
      <c r="B141" s="267" t="s">
        <v>2921</v>
      </c>
      <c r="C141" s="147" t="s">
        <v>2956</v>
      </c>
      <c r="D141" s="254" t="s">
        <v>3600</v>
      </c>
      <c r="E141" s="254" t="s">
        <v>3601</v>
      </c>
      <c r="F141" s="147" t="s">
        <v>3039</v>
      </c>
      <c r="G141" s="254" t="s">
        <v>3571</v>
      </c>
      <c r="H141" s="254" t="s">
        <v>3589</v>
      </c>
      <c r="I141" s="255" t="s">
        <v>2936</v>
      </c>
      <c r="J141" s="261"/>
    </row>
    <row r="142" spans="1:10" ht="15" customHeight="1">
      <c r="A142" s="252" t="s">
        <v>3753</v>
      </c>
      <c r="B142" s="267" t="s">
        <v>2923</v>
      </c>
      <c r="C142" s="147" t="s">
        <v>2956</v>
      </c>
      <c r="D142" s="254" t="s">
        <v>3594</v>
      </c>
      <c r="E142" s="254" t="s">
        <v>3595</v>
      </c>
      <c r="F142" s="147" t="s">
        <v>3039</v>
      </c>
      <c r="G142" s="254" t="s">
        <v>3571</v>
      </c>
      <c r="H142" s="254" t="s">
        <v>3589</v>
      </c>
      <c r="I142" s="255" t="s">
        <v>2938</v>
      </c>
      <c r="J142" s="261"/>
    </row>
    <row r="143" spans="1:10" ht="15" customHeight="1">
      <c r="A143" s="252" t="s">
        <v>3754</v>
      </c>
      <c r="B143" s="267" t="s">
        <v>2927</v>
      </c>
      <c r="C143" s="147" t="s">
        <v>2956</v>
      </c>
      <c r="D143" s="254" t="s">
        <v>3609</v>
      </c>
      <c r="E143" s="254" t="s">
        <v>3610</v>
      </c>
      <c r="F143" s="147" t="s">
        <v>3039</v>
      </c>
      <c r="G143" s="254" t="s">
        <v>3571</v>
      </c>
      <c r="H143" s="254" t="s">
        <v>3581</v>
      </c>
      <c r="I143" s="255" t="s">
        <v>2940</v>
      </c>
      <c r="J143" s="261"/>
    </row>
    <row r="144" spans="1:10" ht="15" customHeight="1">
      <c r="A144" s="252" t="s">
        <v>3755</v>
      </c>
      <c r="B144" s="267" t="s">
        <v>2929</v>
      </c>
      <c r="C144" s="147" t="s">
        <v>2956</v>
      </c>
      <c r="D144" s="254" t="s">
        <v>3603</v>
      </c>
      <c r="E144" s="254" t="s">
        <v>3604</v>
      </c>
      <c r="F144" s="147" t="s">
        <v>3039</v>
      </c>
      <c r="G144" s="254" t="s">
        <v>3526</v>
      </c>
      <c r="H144" s="254" t="s">
        <v>3589</v>
      </c>
      <c r="I144" s="255" t="s">
        <v>2941</v>
      </c>
      <c r="J144" s="261"/>
    </row>
    <row r="145" spans="1:10" ht="15" customHeight="1">
      <c r="A145" s="252" t="s">
        <v>3756</v>
      </c>
      <c r="B145" s="267" t="s">
        <v>2931</v>
      </c>
      <c r="C145" s="147" t="s">
        <v>2956</v>
      </c>
      <c r="D145" s="254" t="s">
        <v>3606</v>
      </c>
      <c r="E145" s="254" t="s">
        <v>3607</v>
      </c>
      <c r="F145" s="147" t="s">
        <v>3039</v>
      </c>
      <c r="G145" s="254" t="s">
        <v>3164</v>
      </c>
      <c r="H145" s="254" t="s">
        <v>3589</v>
      </c>
      <c r="I145" s="255" t="s">
        <v>2942</v>
      </c>
      <c r="J145" s="261"/>
    </row>
  </sheetData>
  <printOptions horizontalCentered="1"/>
  <pageMargins left="0" right="0" top="0" bottom="0" header="0" footer="0"/>
  <pageSetup fitToHeight="4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0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7.140625" style="84" customWidth="1"/>
    <col min="2" max="2" width="4.28125" style="99" customWidth="1"/>
    <col min="3" max="3" width="23.421875" style="84" customWidth="1"/>
    <col min="4" max="6" width="8.00390625" style="84" customWidth="1"/>
    <col min="7" max="7" width="6.7109375" style="84" customWidth="1"/>
    <col min="8" max="8" width="11.7109375" style="84" customWidth="1"/>
    <col min="9" max="13" width="9.140625" style="84" customWidth="1"/>
  </cols>
  <sheetData>
    <row r="1" spans="1:8" ht="14.25" customHeight="1">
      <c r="A1" s="83"/>
      <c r="B1" s="104"/>
      <c r="C1" s="83"/>
      <c r="D1" s="85" t="str">
        <f>Startlist!$F1</f>
        <v> </v>
      </c>
      <c r="E1" s="85" t="str">
        <f>Startlist!$F1</f>
        <v> </v>
      </c>
      <c r="F1" s="85" t="str">
        <f>Startlist!$F1</f>
        <v> </v>
      </c>
      <c r="G1" s="89"/>
      <c r="H1" s="83"/>
    </row>
    <row r="2" spans="1:8" ht="14.25" customHeight="1">
      <c r="A2" s="307" t="str">
        <f>Startlist!$F4</f>
        <v>SILVESTON 47. Saaremaa Ralli 2014</v>
      </c>
      <c r="B2" s="307"/>
      <c r="C2" s="307"/>
      <c r="D2" s="307"/>
      <c r="E2" s="307"/>
      <c r="F2" s="307"/>
      <c r="G2" s="307"/>
      <c r="H2" s="307"/>
    </row>
    <row r="3" spans="1:8" ht="14.25" customHeight="1">
      <c r="A3" s="308" t="str">
        <f>Startlist!$F5</f>
        <v>10-11 October 2014</v>
      </c>
      <c r="B3" s="308"/>
      <c r="C3" s="308"/>
      <c r="D3" s="308"/>
      <c r="E3" s="308"/>
      <c r="F3" s="308"/>
      <c r="G3" s="308"/>
      <c r="H3" s="308"/>
    </row>
    <row r="4" spans="1:8" ht="14.25" customHeight="1">
      <c r="A4" s="308" t="str">
        <f>Startlist!$F6</f>
        <v>Saaremaa</v>
      </c>
      <c r="B4" s="308"/>
      <c r="C4" s="308"/>
      <c r="D4" s="308"/>
      <c r="E4" s="308"/>
      <c r="F4" s="308"/>
      <c r="G4" s="308"/>
      <c r="H4" s="308"/>
    </row>
    <row r="5" spans="1:8" ht="15">
      <c r="A5" s="86" t="s">
        <v>2957</v>
      </c>
      <c r="B5" s="104"/>
      <c r="C5" s="83"/>
      <c r="D5" s="83"/>
      <c r="E5" s="83"/>
      <c r="F5" s="83"/>
      <c r="G5" s="83"/>
      <c r="H5" s="83"/>
    </row>
    <row r="6" spans="1:8" ht="12.75">
      <c r="A6" s="70" t="s">
        <v>2970</v>
      </c>
      <c r="B6" s="105" t="s">
        <v>2971</v>
      </c>
      <c r="C6" s="63" t="s">
        <v>2972</v>
      </c>
      <c r="D6" s="309" t="s">
        <v>3007</v>
      </c>
      <c r="E6" s="310"/>
      <c r="F6" s="311"/>
      <c r="G6" s="61" t="s">
        <v>2981</v>
      </c>
      <c r="H6" s="61" t="s">
        <v>2995</v>
      </c>
    </row>
    <row r="7" spans="1:8" ht="12.75">
      <c r="A7" s="69" t="s">
        <v>2997</v>
      </c>
      <c r="B7" s="106"/>
      <c r="C7" s="65" t="s">
        <v>2968</v>
      </c>
      <c r="D7" s="206" t="s">
        <v>2973</v>
      </c>
      <c r="E7" s="206" t="s">
        <v>2974</v>
      </c>
      <c r="F7" s="206" t="s">
        <v>2975</v>
      </c>
      <c r="G7" s="68"/>
      <c r="H7" s="69" t="s">
        <v>2996</v>
      </c>
    </row>
    <row r="8" spans="1:13" ht="12.75">
      <c r="A8" s="117" t="s">
        <v>3768</v>
      </c>
      <c r="B8" s="268">
        <v>1</v>
      </c>
      <c r="C8" s="119" t="s">
        <v>3769</v>
      </c>
      <c r="D8" s="269" t="s">
        <v>3770</v>
      </c>
      <c r="E8" s="120" t="s">
        <v>3771</v>
      </c>
      <c r="F8" s="121" t="s">
        <v>3772</v>
      </c>
      <c r="G8" s="218"/>
      <c r="H8" s="112" t="s">
        <v>3773</v>
      </c>
      <c r="I8" s="96"/>
      <c r="J8"/>
      <c r="K8"/>
      <c r="L8"/>
      <c r="M8"/>
    </row>
    <row r="9" spans="1:13" ht="12.75">
      <c r="A9" s="113" t="s">
        <v>2952</v>
      </c>
      <c r="B9" s="270"/>
      <c r="C9" s="123" t="s">
        <v>3041</v>
      </c>
      <c r="D9" s="271" t="s">
        <v>3774</v>
      </c>
      <c r="E9" s="124" t="s">
        <v>3775</v>
      </c>
      <c r="F9" s="125" t="s">
        <v>3774</v>
      </c>
      <c r="G9" s="219"/>
      <c r="H9" s="272" t="s">
        <v>3776</v>
      </c>
      <c r="I9" s="96"/>
      <c r="J9"/>
      <c r="K9"/>
      <c r="L9"/>
      <c r="M9"/>
    </row>
    <row r="10" spans="1:13" ht="12.75">
      <c r="A10" s="117" t="s">
        <v>3777</v>
      </c>
      <c r="B10" s="118">
        <v>2</v>
      </c>
      <c r="C10" s="119" t="s">
        <v>3778</v>
      </c>
      <c r="D10" s="269" t="s">
        <v>3779</v>
      </c>
      <c r="E10" s="120" t="s">
        <v>3780</v>
      </c>
      <c r="F10" s="121" t="s">
        <v>3772</v>
      </c>
      <c r="G10" s="218"/>
      <c r="H10" s="112" t="s">
        <v>3781</v>
      </c>
      <c r="I10" s="96"/>
      <c r="J10"/>
      <c r="K10"/>
      <c r="L10"/>
      <c r="M10"/>
    </row>
    <row r="11" spans="1:13" ht="12.75">
      <c r="A11" s="113" t="s">
        <v>3001</v>
      </c>
      <c r="B11" s="270"/>
      <c r="C11" s="123" t="s">
        <v>3047</v>
      </c>
      <c r="D11" s="271" t="s">
        <v>3782</v>
      </c>
      <c r="E11" s="124" t="s">
        <v>3774</v>
      </c>
      <c r="F11" s="125" t="s">
        <v>3774</v>
      </c>
      <c r="G11" s="219"/>
      <c r="H11" s="272" t="s">
        <v>3783</v>
      </c>
      <c r="I11" s="96"/>
      <c r="J11"/>
      <c r="K11"/>
      <c r="L11"/>
      <c r="M11"/>
    </row>
    <row r="12" spans="1:13" ht="12.75">
      <c r="A12" s="117" t="s">
        <v>3784</v>
      </c>
      <c r="B12" s="118">
        <v>3</v>
      </c>
      <c r="C12" s="119" t="s">
        <v>3785</v>
      </c>
      <c r="D12" s="269" t="s">
        <v>3786</v>
      </c>
      <c r="E12" s="120" t="s">
        <v>3787</v>
      </c>
      <c r="F12" s="121" t="s">
        <v>3788</v>
      </c>
      <c r="G12" s="218"/>
      <c r="H12" s="112" t="s">
        <v>3789</v>
      </c>
      <c r="I12" s="96"/>
      <c r="J12"/>
      <c r="K12"/>
      <c r="L12"/>
      <c r="M12"/>
    </row>
    <row r="13" spans="1:13" ht="12.75">
      <c r="A13" s="113" t="s">
        <v>3001</v>
      </c>
      <c r="B13" s="270"/>
      <c r="C13" s="123" t="s">
        <v>3047</v>
      </c>
      <c r="D13" s="271" t="s">
        <v>3775</v>
      </c>
      <c r="E13" s="124" t="s">
        <v>3782</v>
      </c>
      <c r="F13" s="125" t="s">
        <v>3790</v>
      </c>
      <c r="G13" s="219"/>
      <c r="H13" s="272" t="s">
        <v>3791</v>
      </c>
      <c r="I13" s="96"/>
      <c r="J13"/>
      <c r="K13"/>
      <c r="L13"/>
      <c r="M13"/>
    </row>
    <row r="14" spans="1:13" ht="12.75">
      <c r="A14" s="117" t="s">
        <v>3792</v>
      </c>
      <c r="B14" s="118">
        <v>4</v>
      </c>
      <c r="C14" s="119" t="s">
        <v>3793</v>
      </c>
      <c r="D14" s="269" t="s">
        <v>3794</v>
      </c>
      <c r="E14" s="120" t="s">
        <v>3795</v>
      </c>
      <c r="F14" s="121" t="s">
        <v>3796</v>
      </c>
      <c r="G14" s="218"/>
      <c r="H14" s="112" t="s">
        <v>3797</v>
      </c>
      <c r="I14" s="96"/>
      <c r="J14"/>
      <c r="K14"/>
      <c r="L14"/>
      <c r="M14"/>
    </row>
    <row r="15" spans="1:13" ht="12.75">
      <c r="A15" s="113" t="s">
        <v>3001</v>
      </c>
      <c r="B15" s="270"/>
      <c r="C15" s="123" t="s">
        <v>3056</v>
      </c>
      <c r="D15" s="271" t="s">
        <v>3790</v>
      </c>
      <c r="E15" s="124" t="s">
        <v>3790</v>
      </c>
      <c r="F15" s="125" t="s">
        <v>3798</v>
      </c>
      <c r="G15" s="219"/>
      <c r="H15" s="272" t="s">
        <v>3799</v>
      </c>
      <c r="I15" s="96"/>
      <c r="J15"/>
      <c r="K15"/>
      <c r="L15"/>
      <c r="M15"/>
    </row>
    <row r="16" spans="1:13" ht="12.75">
      <c r="A16" s="117" t="s">
        <v>3800</v>
      </c>
      <c r="B16" s="118">
        <v>6</v>
      </c>
      <c r="C16" s="119" t="s">
        <v>3801</v>
      </c>
      <c r="D16" s="269" t="s">
        <v>3802</v>
      </c>
      <c r="E16" s="120" t="s">
        <v>3803</v>
      </c>
      <c r="F16" s="121" t="s">
        <v>3804</v>
      </c>
      <c r="G16" s="218"/>
      <c r="H16" s="112" t="s">
        <v>3805</v>
      </c>
      <c r="I16" s="96"/>
      <c r="J16"/>
      <c r="K16"/>
      <c r="L16"/>
      <c r="M16"/>
    </row>
    <row r="17" spans="1:13" ht="12.75">
      <c r="A17" s="113" t="s">
        <v>3001</v>
      </c>
      <c r="B17" s="270"/>
      <c r="C17" s="123" t="s">
        <v>3047</v>
      </c>
      <c r="D17" s="271" t="s">
        <v>3798</v>
      </c>
      <c r="E17" s="124" t="s">
        <v>3798</v>
      </c>
      <c r="F17" s="125" t="s">
        <v>3806</v>
      </c>
      <c r="G17" s="219"/>
      <c r="H17" s="272" t="s">
        <v>3807</v>
      </c>
      <c r="I17" s="96"/>
      <c r="J17"/>
      <c r="K17"/>
      <c r="L17"/>
      <c r="M17"/>
    </row>
    <row r="18" spans="1:13" ht="12.75">
      <c r="A18" s="117" t="s">
        <v>3808</v>
      </c>
      <c r="B18" s="118">
        <v>5</v>
      </c>
      <c r="C18" s="119" t="s">
        <v>3809</v>
      </c>
      <c r="D18" s="269" t="s">
        <v>3810</v>
      </c>
      <c r="E18" s="120" t="s">
        <v>3811</v>
      </c>
      <c r="F18" s="121" t="s">
        <v>3812</v>
      </c>
      <c r="G18" s="218"/>
      <c r="H18" s="112" t="s">
        <v>3813</v>
      </c>
      <c r="I18" s="96"/>
      <c r="J18"/>
      <c r="K18"/>
      <c r="L18"/>
      <c r="M18"/>
    </row>
    <row r="19" spans="1:13" ht="12.75">
      <c r="A19" s="113" t="s">
        <v>2952</v>
      </c>
      <c r="B19" s="270"/>
      <c r="C19" s="123" t="s">
        <v>3041</v>
      </c>
      <c r="D19" s="271" t="s">
        <v>3814</v>
      </c>
      <c r="E19" s="124" t="s">
        <v>3814</v>
      </c>
      <c r="F19" s="125" t="s">
        <v>3815</v>
      </c>
      <c r="G19" s="219"/>
      <c r="H19" s="272" t="s">
        <v>3816</v>
      </c>
      <c r="I19" s="96"/>
      <c r="J19"/>
      <c r="K19"/>
      <c r="L19"/>
      <c r="M19"/>
    </row>
    <row r="20" spans="1:13" ht="12.75">
      <c r="A20" s="117" t="s">
        <v>3817</v>
      </c>
      <c r="B20" s="118">
        <v>9</v>
      </c>
      <c r="C20" s="119" t="s">
        <v>3818</v>
      </c>
      <c r="D20" s="269" t="s">
        <v>3819</v>
      </c>
      <c r="E20" s="120" t="s">
        <v>3820</v>
      </c>
      <c r="F20" s="121" t="s">
        <v>3821</v>
      </c>
      <c r="G20" s="218"/>
      <c r="H20" s="112" t="s">
        <v>3822</v>
      </c>
      <c r="I20" s="96"/>
      <c r="J20"/>
      <c r="K20"/>
      <c r="L20"/>
      <c r="M20"/>
    </row>
    <row r="21" spans="1:13" ht="12.75">
      <c r="A21" s="113" t="s">
        <v>2952</v>
      </c>
      <c r="B21" s="270"/>
      <c r="C21" s="123" t="s">
        <v>3076</v>
      </c>
      <c r="D21" s="271" t="s">
        <v>3823</v>
      </c>
      <c r="E21" s="124" t="s">
        <v>3824</v>
      </c>
      <c r="F21" s="125" t="s">
        <v>3823</v>
      </c>
      <c r="G21" s="219"/>
      <c r="H21" s="272" t="s">
        <v>3825</v>
      </c>
      <c r="I21" s="96"/>
      <c r="J21"/>
      <c r="K21"/>
      <c r="L21"/>
      <c r="M21"/>
    </row>
    <row r="22" spans="1:13" ht="12.75">
      <c r="A22" s="117" t="s">
        <v>3826</v>
      </c>
      <c r="B22" s="118">
        <v>8</v>
      </c>
      <c r="C22" s="119" t="s">
        <v>3827</v>
      </c>
      <c r="D22" s="269" t="s">
        <v>3828</v>
      </c>
      <c r="E22" s="120" t="s">
        <v>3829</v>
      </c>
      <c r="F22" s="121" t="s">
        <v>3830</v>
      </c>
      <c r="G22" s="218"/>
      <c r="H22" s="112" t="s">
        <v>3831</v>
      </c>
      <c r="I22" s="96"/>
      <c r="J22"/>
      <c r="K22"/>
      <c r="L22"/>
      <c r="M22"/>
    </row>
    <row r="23" spans="1:13" ht="12.75">
      <c r="A23" s="113" t="s">
        <v>3004</v>
      </c>
      <c r="B23" s="270"/>
      <c r="C23" s="123" t="s">
        <v>3056</v>
      </c>
      <c r="D23" s="271" t="s">
        <v>3832</v>
      </c>
      <c r="E23" s="124" t="s">
        <v>25</v>
      </c>
      <c r="F23" s="125" t="s">
        <v>3833</v>
      </c>
      <c r="G23" s="219"/>
      <c r="H23" s="272" t="s">
        <v>3834</v>
      </c>
      <c r="I23" s="96"/>
      <c r="J23"/>
      <c r="K23"/>
      <c r="L23"/>
      <c r="M23"/>
    </row>
    <row r="24" spans="1:13" ht="12.75">
      <c r="A24" s="117" t="s">
        <v>3835</v>
      </c>
      <c r="B24" s="118">
        <v>19</v>
      </c>
      <c r="C24" s="119" t="s">
        <v>3856</v>
      </c>
      <c r="D24" s="269" t="s">
        <v>26</v>
      </c>
      <c r="E24" s="120" t="s">
        <v>27</v>
      </c>
      <c r="F24" s="121" t="s">
        <v>28</v>
      </c>
      <c r="G24" s="218"/>
      <c r="H24" s="112" t="s">
        <v>29</v>
      </c>
      <c r="I24" s="96"/>
      <c r="J24"/>
      <c r="K24"/>
      <c r="L24"/>
      <c r="M24"/>
    </row>
    <row r="25" spans="1:13" ht="12.75">
      <c r="A25" s="113" t="s">
        <v>2952</v>
      </c>
      <c r="B25" s="270"/>
      <c r="C25" s="123" t="s">
        <v>3076</v>
      </c>
      <c r="D25" s="271" t="s">
        <v>3841</v>
      </c>
      <c r="E25" s="124" t="s">
        <v>3842</v>
      </c>
      <c r="F25" s="125" t="s">
        <v>30</v>
      </c>
      <c r="G25" s="219"/>
      <c r="H25" s="272" t="s">
        <v>31</v>
      </c>
      <c r="I25" s="96"/>
      <c r="J25"/>
      <c r="K25"/>
      <c r="L25"/>
      <c r="M25"/>
    </row>
    <row r="26" spans="1:13" ht="12.75">
      <c r="A26" s="117" t="s">
        <v>32</v>
      </c>
      <c r="B26" s="118">
        <v>12</v>
      </c>
      <c r="C26" s="119" t="s">
        <v>3852</v>
      </c>
      <c r="D26" s="269" t="s">
        <v>33</v>
      </c>
      <c r="E26" s="120" t="s">
        <v>34</v>
      </c>
      <c r="F26" s="121" t="s">
        <v>35</v>
      </c>
      <c r="G26" s="218"/>
      <c r="H26" s="112" t="s">
        <v>36</v>
      </c>
      <c r="I26" s="96"/>
      <c r="J26"/>
      <c r="K26"/>
      <c r="L26"/>
      <c r="M26"/>
    </row>
    <row r="27" spans="1:13" ht="12.75">
      <c r="A27" s="113" t="s">
        <v>3004</v>
      </c>
      <c r="B27" s="270"/>
      <c r="C27" s="123" t="s">
        <v>3089</v>
      </c>
      <c r="D27" s="271" t="s">
        <v>37</v>
      </c>
      <c r="E27" s="124" t="s">
        <v>133</v>
      </c>
      <c r="F27" s="125" t="s">
        <v>37</v>
      </c>
      <c r="G27" s="219"/>
      <c r="H27" s="272" t="s">
        <v>39</v>
      </c>
      <c r="I27" s="96"/>
      <c r="J27"/>
      <c r="K27"/>
      <c r="L27"/>
      <c r="M27"/>
    </row>
    <row r="28" spans="1:13" ht="12.75">
      <c r="A28" s="117" t="s">
        <v>40</v>
      </c>
      <c r="B28" s="118">
        <v>17</v>
      </c>
      <c r="C28" s="119" t="s">
        <v>3855</v>
      </c>
      <c r="D28" s="269" t="s">
        <v>3788</v>
      </c>
      <c r="E28" s="120" t="s">
        <v>41</v>
      </c>
      <c r="F28" s="121" t="s">
        <v>42</v>
      </c>
      <c r="G28" s="218"/>
      <c r="H28" s="112" t="s">
        <v>43</v>
      </c>
      <c r="I28" s="96"/>
      <c r="J28"/>
      <c r="K28"/>
      <c r="L28"/>
      <c r="M28"/>
    </row>
    <row r="29" spans="1:13" ht="12.75">
      <c r="A29" s="113" t="s">
        <v>2952</v>
      </c>
      <c r="B29" s="270"/>
      <c r="C29" s="123" t="s">
        <v>3102</v>
      </c>
      <c r="D29" s="271" t="s">
        <v>44</v>
      </c>
      <c r="E29" s="124" t="s">
        <v>408</v>
      </c>
      <c r="F29" s="125" t="s">
        <v>45</v>
      </c>
      <c r="G29" s="219"/>
      <c r="H29" s="272" t="s">
        <v>46</v>
      </c>
      <c r="I29" s="96"/>
      <c r="J29"/>
      <c r="K29"/>
      <c r="L29"/>
      <c r="M29"/>
    </row>
    <row r="30" spans="1:13" ht="12.75">
      <c r="A30" s="117" t="s">
        <v>47</v>
      </c>
      <c r="B30" s="118">
        <v>10</v>
      </c>
      <c r="C30" s="119" t="s">
        <v>3836</v>
      </c>
      <c r="D30" s="269" t="s">
        <v>3837</v>
      </c>
      <c r="E30" s="120" t="s">
        <v>3838</v>
      </c>
      <c r="F30" s="121" t="s">
        <v>3839</v>
      </c>
      <c r="G30" s="218"/>
      <c r="H30" s="112" t="s">
        <v>3840</v>
      </c>
      <c r="I30" s="96"/>
      <c r="J30"/>
      <c r="K30"/>
      <c r="L30"/>
      <c r="M30"/>
    </row>
    <row r="31" spans="1:13" ht="12.75">
      <c r="A31" s="113" t="s">
        <v>2952</v>
      </c>
      <c r="B31" s="270"/>
      <c r="C31" s="123" t="s">
        <v>3081</v>
      </c>
      <c r="D31" s="271" t="s">
        <v>48</v>
      </c>
      <c r="E31" s="124" t="s">
        <v>409</v>
      </c>
      <c r="F31" s="125" t="s">
        <v>49</v>
      </c>
      <c r="G31" s="219"/>
      <c r="H31" s="272" t="s">
        <v>3843</v>
      </c>
      <c r="I31" s="96"/>
      <c r="J31"/>
      <c r="K31"/>
      <c r="L31"/>
      <c r="M31"/>
    </row>
    <row r="32" spans="1:13" ht="12.75">
      <c r="A32" s="117" t="s">
        <v>50</v>
      </c>
      <c r="B32" s="118">
        <v>22</v>
      </c>
      <c r="C32" s="119" t="s">
        <v>3859</v>
      </c>
      <c r="D32" s="269" t="s">
        <v>51</v>
      </c>
      <c r="E32" s="120" t="s">
        <v>52</v>
      </c>
      <c r="F32" s="121" t="s">
        <v>53</v>
      </c>
      <c r="G32" s="218"/>
      <c r="H32" s="112" t="s">
        <v>54</v>
      </c>
      <c r="I32" s="96"/>
      <c r="J32"/>
      <c r="K32"/>
      <c r="L32"/>
      <c r="M32"/>
    </row>
    <row r="33" spans="1:13" ht="12.75">
      <c r="A33" s="113" t="s">
        <v>3005</v>
      </c>
      <c r="B33" s="270"/>
      <c r="C33" s="123" t="s">
        <v>3120</v>
      </c>
      <c r="D33" s="271" t="s">
        <v>65</v>
      </c>
      <c r="E33" s="124" t="s">
        <v>3833</v>
      </c>
      <c r="F33" s="125" t="s">
        <v>77</v>
      </c>
      <c r="G33" s="219"/>
      <c r="H33" s="272" t="s">
        <v>57</v>
      </c>
      <c r="I33" s="96"/>
      <c r="J33"/>
      <c r="K33"/>
      <c r="L33"/>
      <c r="M33"/>
    </row>
    <row r="34" spans="1:13" ht="12.75">
      <c r="A34" s="117" t="s">
        <v>58</v>
      </c>
      <c r="B34" s="118">
        <v>7</v>
      </c>
      <c r="C34" s="119" t="s">
        <v>3844</v>
      </c>
      <c r="D34" s="269" t="s">
        <v>3845</v>
      </c>
      <c r="E34" s="120" t="s">
        <v>3846</v>
      </c>
      <c r="F34" s="121" t="s">
        <v>3847</v>
      </c>
      <c r="G34" s="218"/>
      <c r="H34" s="112" t="s">
        <v>3848</v>
      </c>
      <c r="I34" s="96"/>
      <c r="J34"/>
      <c r="K34"/>
      <c r="L34"/>
      <c r="M34"/>
    </row>
    <row r="35" spans="1:13" ht="12.75">
      <c r="A35" s="113" t="s">
        <v>3001</v>
      </c>
      <c r="B35" s="270"/>
      <c r="C35" s="123" t="s">
        <v>3047</v>
      </c>
      <c r="D35" s="271" t="s">
        <v>284</v>
      </c>
      <c r="E35" s="124" t="s">
        <v>3849</v>
      </c>
      <c r="F35" s="125" t="s">
        <v>3782</v>
      </c>
      <c r="G35" s="219"/>
      <c r="H35" s="272" t="s">
        <v>3850</v>
      </c>
      <c r="I35" s="96"/>
      <c r="J35"/>
      <c r="K35"/>
      <c r="L35"/>
      <c r="M35"/>
    </row>
    <row r="36" spans="1:13" ht="12.75">
      <c r="A36" s="117" t="s">
        <v>59</v>
      </c>
      <c r="B36" s="118">
        <v>20</v>
      </c>
      <c r="C36" s="119" t="s">
        <v>3857</v>
      </c>
      <c r="D36" s="269" t="s">
        <v>60</v>
      </c>
      <c r="E36" s="120" t="s">
        <v>61</v>
      </c>
      <c r="F36" s="121" t="s">
        <v>62</v>
      </c>
      <c r="G36" s="218"/>
      <c r="H36" s="112" t="s">
        <v>63</v>
      </c>
      <c r="I36" s="96"/>
      <c r="J36"/>
      <c r="K36"/>
      <c r="L36"/>
      <c r="M36"/>
    </row>
    <row r="37" spans="1:13" ht="12.75">
      <c r="A37" s="113" t="s">
        <v>3005</v>
      </c>
      <c r="B37" s="270"/>
      <c r="C37" s="123" t="s">
        <v>3111</v>
      </c>
      <c r="D37" s="271" t="s">
        <v>56</v>
      </c>
      <c r="E37" s="124" t="s">
        <v>83</v>
      </c>
      <c r="F37" s="125" t="s">
        <v>65</v>
      </c>
      <c r="G37" s="219"/>
      <c r="H37" s="272" t="s">
        <v>66</v>
      </c>
      <c r="I37" s="96"/>
      <c r="J37"/>
      <c r="K37"/>
      <c r="L37"/>
      <c r="M37"/>
    </row>
    <row r="38" spans="1:13" ht="12.75">
      <c r="A38" s="117" t="s">
        <v>67</v>
      </c>
      <c r="B38" s="118">
        <v>11</v>
      </c>
      <c r="C38" s="119" t="s">
        <v>3851</v>
      </c>
      <c r="D38" s="269" t="s">
        <v>68</v>
      </c>
      <c r="E38" s="120" t="s">
        <v>69</v>
      </c>
      <c r="F38" s="121" t="s">
        <v>42</v>
      </c>
      <c r="G38" s="218"/>
      <c r="H38" s="112" t="s">
        <v>70</v>
      </c>
      <c r="I38" s="96"/>
      <c r="J38"/>
      <c r="K38"/>
      <c r="L38"/>
      <c r="M38"/>
    </row>
    <row r="39" spans="1:13" ht="12.75">
      <c r="A39" s="113" t="s">
        <v>2952</v>
      </c>
      <c r="B39" s="270"/>
      <c r="C39" s="123" t="s">
        <v>3041</v>
      </c>
      <c r="D39" s="271" t="s">
        <v>110</v>
      </c>
      <c r="E39" s="124" t="s">
        <v>410</v>
      </c>
      <c r="F39" s="125" t="s">
        <v>45</v>
      </c>
      <c r="G39" s="219"/>
      <c r="H39" s="272" t="s">
        <v>71</v>
      </c>
      <c r="I39" s="96"/>
      <c r="J39"/>
      <c r="K39"/>
      <c r="L39"/>
      <c r="M39"/>
    </row>
    <row r="40" spans="1:13" ht="12.75">
      <c r="A40" s="117" t="s">
        <v>72</v>
      </c>
      <c r="B40" s="118">
        <v>16</v>
      </c>
      <c r="C40" s="119" t="s">
        <v>3854</v>
      </c>
      <c r="D40" s="269" t="s">
        <v>73</v>
      </c>
      <c r="E40" s="120" t="s">
        <v>74</v>
      </c>
      <c r="F40" s="121" t="s">
        <v>3845</v>
      </c>
      <c r="G40" s="218"/>
      <c r="H40" s="112" t="s">
        <v>75</v>
      </c>
      <c r="I40" s="96"/>
      <c r="J40"/>
      <c r="K40"/>
      <c r="L40"/>
      <c r="M40"/>
    </row>
    <row r="41" spans="1:13" ht="12.75">
      <c r="A41" s="113" t="s">
        <v>3004</v>
      </c>
      <c r="B41" s="270"/>
      <c r="C41" s="123" t="s">
        <v>3097</v>
      </c>
      <c r="D41" s="271" t="s">
        <v>112</v>
      </c>
      <c r="E41" s="124" t="s">
        <v>137</v>
      </c>
      <c r="F41" s="125" t="s">
        <v>121</v>
      </c>
      <c r="G41" s="219"/>
      <c r="H41" s="272" t="s">
        <v>78</v>
      </c>
      <c r="I41" s="96"/>
      <c r="J41"/>
      <c r="K41"/>
      <c r="L41"/>
      <c r="M41"/>
    </row>
    <row r="42" spans="1:13" ht="12.75">
      <c r="A42" s="117" t="s">
        <v>114</v>
      </c>
      <c r="B42" s="118">
        <v>39</v>
      </c>
      <c r="C42" s="119" t="s">
        <v>3876</v>
      </c>
      <c r="D42" s="269" t="s">
        <v>115</v>
      </c>
      <c r="E42" s="120" t="s">
        <v>116</v>
      </c>
      <c r="F42" s="121" t="s">
        <v>88</v>
      </c>
      <c r="G42" s="218"/>
      <c r="H42" s="112" t="s">
        <v>117</v>
      </c>
      <c r="I42" s="96"/>
      <c r="J42"/>
      <c r="K42"/>
      <c r="L42"/>
      <c r="M42"/>
    </row>
    <row r="43" spans="1:13" ht="12.75">
      <c r="A43" s="113" t="s">
        <v>3003</v>
      </c>
      <c r="B43" s="270"/>
      <c r="C43" s="123" t="s">
        <v>3191</v>
      </c>
      <c r="D43" s="271" t="s">
        <v>113</v>
      </c>
      <c r="E43" s="124" t="s">
        <v>64</v>
      </c>
      <c r="F43" s="125" t="s">
        <v>118</v>
      </c>
      <c r="G43" s="219"/>
      <c r="H43" s="272" t="s">
        <v>119</v>
      </c>
      <c r="I43" s="96"/>
      <c r="J43"/>
      <c r="K43"/>
      <c r="L43"/>
      <c r="M43"/>
    </row>
    <row r="44" spans="1:13" ht="12.75">
      <c r="A44" s="117" t="s">
        <v>120</v>
      </c>
      <c r="B44" s="118">
        <v>21</v>
      </c>
      <c r="C44" s="119" t="s">
        <v>3858</v>
      </c>
      <c r="D44" s="269" t="s">
        <v>79</v>
      </c>
      <c r="E44" s="120" t="s">
        <v>80</v>
      </c>
      <c r="F44" s="121" t="s">
        <v>81</v>
      </c>
      <c r="G44" s="218"/>
      <c r="H44" s="112" t="s">
        <v>82</v>
      </c>
      <c r="I44" s="96"/>
      <c r="J44"/>
      <c r="K44"/>
      <c r="L44"/>
      <c r="M44"/>
    </row>
    <row r="45" spans="1:13" ht="12.75">
      <c r="A45" s="113" t="s">
        <v>3005</v>
      </c>
      <c r="B45" s="270"/>
      <c r="C45" s="123" t="s">
        <v>3111</v>
      </c>
      <c r="D45" s="271" t="s">
        <v>411</v>
      </c>
      <c r="E45" s="124" t="s">
        <v>84</v>
      </c>
      <c r="F45" s="125" t="s">
        <v>215</v>
      </c>
      <c r="G45" s="219"/>
      <c r="H45" s="272" t="s">
        <v>85</v>
      </c>
      <c r="I45" s="96"/>
      <c r="J45"/>
      <c r="K45"/>
      <c r="L45"/>
      <c r="M45"/>
    </row>
    <row r="46" spans="1:13" ht="12.75">
      <c r="A46" s="117" t="s">
        <v>412</v>
      </c>
      <c r="B46" s="118">
        <v>97</v>
      </c>
      <c r="C46" s="119" t="s">
        <v>3933</v>
      </c>
      <c r="D46" s="269" t="s">
        <v>413</v>
      </c>
      <c r="E46" s="120" t="s">
        <v>414</v>
      </c>
      <c r="F46" s="121" t="s">
        <v>100</v>
      </c>
      <c r="G46" s="218"/>
      <c r="H46" s="112" t="s">
        <v>415</v>
      </c>
      <c r="I46" s="96"/>
      <c r="J46"/>
      <c r="K46"/>
      <c r="L46"/>
      <c r="M46"/>
    </row>
    <row r="47" spans="1:13" ht="12.75">
      <c r="A47" s="113" t="s">
        <v>3003</v>
      </c>
      <c r="B47" s="270"/>
      <c r="C47" s="123" t="s">
        <v>3191</v>
      </c>
      <c r="D47" s="271" t="s">
        <v>118</v>
      </c>
      <c r="E47" s="124" t="s">
        <v>55</v>
      </c>
      <c r="F47" s="125" t="s">
        <v>416</v>
      </c>
      <c r="G47" s="219"/>
      <c r="H47" s="272" t="s">
        <v>417</v>
      </c>
      <c r="I47" s="96"/>
      <c r="J47"/>
      <c r="K47"/>
      <c r="L47"/>
      <c r="M47"/>
    </row>
    <row r="48" spans="1:13" ht="12.75">
      <c r="A48" s="117" t="s">
        <v>418</v>
      </c>
      <c r="B48" s="118">
        <v>27</v>
      </c>
      <c r="C48" s="119" t="s">
        <v>3864</v>
      </c>
      <c r="D48" s="269" t="s">
        <v>122</v>
      </c>
      <c r="E48" s="120" t="s">
        <v>123</v>
      </c>
      <c r="F48" s="121" t="s">
        <v>124</v>
      </c>
      <c r="G48" s="218"/>
      <c r="H48" s="112" t="s">
        <v>125</v>
      </c>
      <c r="I48" s="96"/>
      <c r="J48"/>
      <c r="K48"/>
      <c r="L48"/>
      <c r="M48"/>
    </row>
    <row r="49" spans="1:13" ht="12.75">
      <c r="A49" s="113" t="s">
        <v>3004</v>
      </c>
      <c r="B49" s="270"/>
      <c r="C49" s="123" t="s">
        <v>3142</v>
      </c>
      <c r="D49" s="271" t="s">
        <v>76</v>
      </c>
      <c r="E49" s="124" t="s">
        <v>419</v>
      </c>
      <c r="F49" s="125" t="s">
        <v>111</v>
      </c>
      <c r="G49" s="219"/>
      <c r="H49" s="272" t="s">
        <v>126</v>
      </c>
      <c r="I49" s="96"/>
      <c r="J49"/>
      <c r="K49"/>
      <c r="L49"/>
      <c r="M49"/>
    </row>
    <row r="50" spans="1:13" ht="12.75">
      <c r="A50" s="117" t="s">
        <v>420</v>
      </c>
      <c r="B50" s="118">
        <v>66</v>
      </c>
      <c r="C50" s="119" t="s">
        <v>3903</v>
      </c>
      <c r="D50" s="269" t="s">
        <v>217</v>
      </c>
      <c r="E50" s="120" t="s">
        <v>163</v>
      </c>
      <c r="F50" s="121" t="s">
        <v>218</v>
      </c>
      <c r="G50" s="218"/>
      <c r="H50" s="112" t="s">
        <v>219</v>
      </c>
      <c r="I50" s="96"/>
      <c r="J50"/>
      <c r="K50"/>
      <c r="L50"/>
      <c r="M50"/>
    </row>
    <row r="51" spans="1:13" ht="12.75">
      <c r="A51" s="113" t="s">
        <v>3001</v>
      </c>
      <c r="B51" s="270"/>
      <c r="C51" s="123" t="s">
        <v>3056</v>
      </c>
      <c r="D51" s="271" t="s">
        <v>421</v>
      </c>
      <c r="E51" s="124" t="s">
        <v>155</v>
      </c>
      <c r="F51" s="125" t="s">
        <v>220</v>
      </c>
      <c r="G51" s="219"/>
      <c r="H51" s="272" t="s">
        <v>221</v>
      </c>
      <c r="I51" s="96"/>
      <c r="J51"/>
      <c r="K51"/>
      <c r="L51"/>
      <c r="M51"/>
    </row>
    <row r="52" spans="1:13" ht="12.75">
      <c r="A52" s="117" t="s">
        <v>422</v>
      </c>
      <c r="B52" s="118">
        <v>35</v>
      </c>
      <c r="C52" s="119" t="s">
        <v>3872</v>
      </c>
      <c r="D52" s="269" t="s">
        <v>127</v>
      </c>
      <c r="E52" s="120" t="s">
        <v>128</v>
      </c>
      <c r="F52" s="121" t="s">
        <v>129</v>
      </c>
      <c r="G52" s="218"/>
      <c r="H52" s="112" t="s">
        <v>130</v>
      </c>
      <c r="I52" s="96"/>
      <c r="J52"/>
      <c r="K52"/>
      <c r="L52"/>
      <c r="M52"/>
    </row>
    <row r="53" spans="1:13" ht="12.75">
      <c r="A53" s="113" t="s">
        <v>3010</v>
      </c>
      <c r="B53" s="270"/>
      <c r="C53" s="123" t="s">
        <v>3160</v>
      </c>
      <c r="D53" s="271" t="s">
        <v>423</v>
      </c>
      <c r="E53" s="124" t="s">
        <v>131</v>
      </c>
      <c r="F53" s="125" t="s">
        <v>424</v>
      </c>
      <c r="G53" s="219"/>
      <c r="H53" s="272" t="s">
        <v>132</v>
      </c>
      <c r="I53" s="96"/>
      <c r="J53"/>
      <c r="K53"/>
      <c r="L53"/>
      <c r="M53"/>
    </row>
    <row r="54" spans="1:13" ht="12.75">
      <c r="A54" s="117" t="s">
        <v>139</v>
      </c>
      <c r="B54" s="118">
        <v>50</v>
      </c>
      <c r="C54" s="119" t="s">
        <v>3887</v>
      </c>
      <c r="D54" s="269" t="s">
        <v>222</v>
      </c>
      <c r="E54" s="120" t="s">
        <v>223</v>
      </c>
      <c r="F54" s="121" t="s">
        <v>224</v>
      </c>
      <c r="G54" s="218"/>
      <c r="H54" s="112" t="s">
        <v>225</v>
      </c>
      <c r="I54" s="96"/>
      <c r="J54"/>
      <c r="K54"/>
      <c r="L54"/>
      <c r="M54"/>
    </row>
    <row r="55" spans="1:13" ht="12.75">
      <c r="A55" s="113" t="s">
        <v>3004</v>
      </c>
      <c r="B55" s="270"/>
      <c r="C55" s="123" t="s">
        <v>3230</v>
      </c>
      <c r="D55" s="271" t="s">
        <v>226</v>
      </c>
      <c r="E55" s="124" t="s">
        <v>425</v>
      </c>
      <c r="F55" s="125" t="s">
        <v>227</v>
      </c>
      <c r="G55" s="219"/>
      <c r="H55" s="272" t="s">
        <v>228</v>
      </c>
      <c r="I55" s="96"/>
      <c r="J55"/>
      <c r="K55"/>
      <c r="L55"/>
      <c r="M55"/>
    </row>
    <row r="56" spans="1:13" ht="12.75">
      <c r="A56" s="117" t="s">
        <v>426</v>
      </c>
      <c r="B56" s="118">
        <v>24</v>
      </c>
      <c r="C56" s="119" t="s">
        <v>3861</v>
      </c>
      <c r="D56" s="269" t="s">
        <v>86</v>
      </c>
      <c r="E56" s="120" t="s">
        <v>87</v>
      </c>
      <c r="F56" s="121" t="s">
        <v>88</v>
      </c>
      <c r="G56" s="218"/>
      <c r="H56" s="112" t="s">
        <v>89</v>
      </c>
      <c r="I56" s="96"/>
      <c r="J56"/>
      <c r="K56"/>
      <c r="L56"/>
      <c r="M56"/>
    </row>
    <row r="57" spans="1:13" ht="12.75">
      <c r="A57" s="113" t="s">
        <v>3005</v>
      </c>
      <c r="B57" s="270"/>
      <c r="C57" s="123" t="s">
        <v>3111</v>
      </c>
      <c r="D57" s="271" t="s">
        <v>427</v>
      </c>
      <c r="E57" s="124" t="s">
        <v>427</v>
      </c>
      <c r="F57" s="125" t="s">
        <v>38</v>
      </c>
      <c r="G57" s="219"/>
      <c r="H57" s="272" t="s">
        <v>90</v>
      </c>
      <c r="I57" s="96"/>
      <c r="J57"/>
      <c r="K57"/>
      <c r="L57"/>
      <c r="M57"/>
    </row>
    <row r="58" spans="1:13" ht="12.75">
      <c r="A58" s="117" t="s">
        <v>428</v>
      </c>
      <c r="B58" s="118">
        <v>37</v>
      </c>
      <c r="C58" s="119" t="s">
        <v>3874</v>
      </c>
      <c r="D58" s="269" t="s">
        <v>134</v>
      </c>
      <c r="E58" s="120" t="s">
        <v>74</v>
      </c>
      <c r="F58" s="121" t="s">
        <v>135</v>
      </c>
      <c r="G58" s="218"/>
      <c r="H58" s="112" t="s">
        <v>136</v>
      </c>
      <c r="I58" s="96"/>
      <c r="J58"/>
      <c r="K58"/>
      <c r="L58"/>
      <c r="M58"/>
    </row>
    <row r="59" spans="1:13" ht="12.75">
      <c r="A59" s="113" t="s">
        <v>3010</v>
      </c>
      <c r="B59" s="270"/>
      <c r="C59" s="123" t="s">
        <v>3182</v>
      </c>
      <c r="D59" s="271" t="s">
        <v>416</v>
      </c>
      <c r="E59" s="124" t="s">
        <v>215</v>
      </c>
      <c r="F59" s="125" t="s">
        <v>235</v>
      </c>
      <c r="G59" s="219"/>
      <c r="H59" s="272" t="s">
        <v>138</v>
      </c>
      <c r="I59" s="96"/>
      <c r="J59"/>
      <c r="K59"/>
      <c r="L59"/>
      <c r="M59"/>
    </row>
    <row r="60" spans="1:13" ht="12.75">
      <c r="A60" s="117" t="s">
        <v>429</v>
      </c>
      <c r="B60" s="118">
        <v>28</v>
      </c>
      <c r="C60" s="119" t="s">
        <v>3865</v>
      </c>
      <c r="D60" s="269" t="s">
        <v>140</v>
      </c>
      <c r="E60" s="120" t="s">
        <v>141</v>
      </c>
      <c r="F60" s="121" t="s">
        <v>142</v>
      </c>
      <c r="G60" s="218"/>
      <c r="H60" s="112" t="s">
        <v>143</v>
      </c>
      <c r="I60" s="96"/>
      <c r="J60"/>
      <c r="K60"/>
      <c r="L60"/>
      <c r="M60"/>
    </row>
    <row r="61" spans="1:13" ht="12.75">
      <c r="A61" s="113" t="s">
        <v>3004</v>
      </c>
      <c r="B61" s="270"/>
      <c r="C61" s="123" t="s">
        <v>3146</v>
      </c>
      <c r="D61" s="271" t="s">
        <v>274</v>
      </c>
      <c r="E61" s="124" t="s">
        <v>430</v>
      </c>
      <c r="F61" s="125" t="s">
        <v>431</v>
      </c>
      <c r="G61" s="219"/>
      <c r="H61" s="272" t="s">
        <v>144</v>
      </c>
      <c r="I61" s="96"/>
      <c r="J61"/>
      <c r="K61"/>
      <c r="L61"/>
      <c r="M61"/>
    </row>
    <row r="62" spans="1:13" ht="12.75">
      <c r="A62" s="117" t="s">
        <v>432</v>
      </c>
      <c r="B62" s="118">
        <v>33</v>
      </c>
      <c r="C62" s="119" t="s">
        <v>3870</v>
      </c>
      <c r="D62" s="269" t="s">
        <v>231</v>
      </c>
      <c r="E62" s="120" t="s">
        <v>232</v>
      </c>
      <c r="F62" s="121" t="s">
        <v>233</v>
      </c>
      <c r="G62" s="218"/>
      <c r="H62" s="112" t="s">
        <v>234</v>
      </c>
      <c r="I62" s="96"/>
      <c r="J62"/>
      <c r="K62"/>
      <c r="L62"/>
      <c r="M62"/>
    </row>
    <row r="63" spans="1:13" ht="12.75">
      <c r="A63" s="113" t="s">
        <v>3010</v>
      </c>
      <c r="B63" s="270"/>
      <c r="C63" s="123" t="s">
        <v>3156</v>
      </c>
      <c r="D63" s="271" t="s">
        <v>433</v>
      </c>
      <c r="E63" s="124" t="s">
        <v>166</v>
      </c>
      <c r="F63" s="125" t="s">
        <v>434</v>
      </c>
      <c r="G63" s="219"/>
      <c r="H63" s="272" t="s">
        <v>236</v>
      </c>
      <c r="I63" s="96"/>
      <c r="J63"/>
      <c r="K63"/>
      <c r="L63"/>
      <c r="M63"/>
    </row>
    <row r="64" spans="1:13" ht="12.75">
      <c r="A64" s="117" t="s">
        <v>435</v>
      </c>
      <c r="B64" s="118">
        <v>41</v>
      </c>
      <c r="C64" s="119" t="s">
        <v>3878</v>
      </c>
      <c r="D64" s="269" t="s">
        <v>145</v>
      </c>
      <c r="E64" s="120" t="s">
        <v>146</v>
      </c>
      <c r="F64" s="121" t="s">
        <v>147</v>
      </c>
      <c r="G64" s="218"/>
      <c r="H64" s="112" t="s">
        <v>148</v>
      </c>
      <c r="I64" s="96"/>
      <c r="J64"/>
      <c r="K64"/>
      <c r="L64"/>
      <c r="M64"/>
    </row>
    <row r="65" spans="1:13" ht="12.75">
      <c r="A65" s="113" t="s">
        <v>3003</v>
      </c>
      <c r="B65" s="270"/>
      <c r="C65" s="123" t="s">
        <v>3199</v>
      </c>
      <c r="D65" s="271" t="s">
        <v>189</v>
      </c>
      <c r="E65" s="124" t="s">
        <v>229</v>
      </c>
      <c r="F65" s="125" t="s">
        <v>433</v>
      </c>
      <c r="G65" s="219"/>
      <c r="H65" s="272" t="s">
        <v>149</v>
      </c>
      <c r="I65" s="96"/>
      <c r="J65"/>
      <c r="K65"/>
      <c r="L65"/>
      <c r="M65"/>
    </row>
    <row r="66" spans="1:13" ht="12.75">
      <c r="A66" s="117" t="s">
        <v>436</v>
      </c>
      <c r="B66" s="118">
        <v>36</v>
      </c>
      <c r="C66" s="119" t="s">
        <v>3873</v>
      </c>
      <c r="D66" s="269" t="s">
        <v>150</v>
      </c>
      <c r="E66" s="120" t="s">
        <v>151</v>
      </c>
      <c r="F66" s="121" t="s">
        <v>152</v>
      </c>
      <c r="G66" s="218"/>
      <c r="H66" s="112" t="s">
        <v>153</v>
      </c>
      <c r="I66" s="96"/>
      <c r="J66"/>
      <c r="K66"/>
      <c r="L66"/>
      <c r="M66"/>
    </row>
    <row r="67" spans="1:13" ht="12.75">
      <c r="A67" s="113" t="s">
        <v>3010</v>
      </c>
      <c r="B67" s="270"/>
      <c r="C67" s="123" t="s">
        <v>3156</v>
      </c>
      <c r="D67" s="271" t="s">
        <v>437</v>
      </c>
      <c r="E67" s="124" t="s">
        <v>438</v>
      </c>
      <c r="F67" s="125" t="s">
        <v>425</v>
      </c>
      <c r="G67" s="219"/>
      <c r="H67" s="272" t="s">
        <v>154</v>
      </c>
      <c r="I67" s="96"/>
      <c r="J67"/>
      <c r="K67"/>
      <c r="L67"/>
      <c r="M67"/>
    </row>
    <row r="68" spans="1:13" ht="12.75">
      <c r="A68" s="117" t="s">
        <v>439</v>
      </c>
      <c r="B68" s="118">
        <v>68</v>
      </c>
      <c r="C68" s="119" t="s">
        <v>3905</v>
      </c>
      <c r="D68" s="269" t="s">
        <v>237</v>
      </c>
      <c r="E68" s="120" t="s">
        <v>238</v>
      </c>
      <c r="F68" s="121" t="s">
        <v>239</v>
      </c>
      <c r="G68" s="218"/>
      <c r="H68" s="112" t="s">
        <v>240</v>
      </c>
      <c r="I68" s="96"/>
      <c r="J68"/>
      <c r="K68"/>
      <c r="L68"/>
      <c r="M68"/>
    </row>
    <row r="69" spans="1:13" ht="12.75">
      <c r="A69" s="113" t="s">
        <v>3002</v>
      </c>
      <c r="B69" s="270"/>
      <c r="C69" s="123" t="s">
        <v>3306</v>
      </c>
      <c r="D69" s="271" t="s">
        <v>440</v>
      </c>
      <c r="E69" s="124" t="s">
        <v>441</v>
      </c>
      <c r="F69" s="125" t="s">
        <v>442</v>
      </c>
      <c r="G69" s="219"/>
      <c r="H69" s="272" t="s">
        <v>241</v>
      </c>
      <c r="I69" s="96"/>
      <c r="J69"/>
      <c r="K69"/>
      <c r="L69"/>
      <c r="M69"/>
    </row>
    <row r="70" spans="1:13" ht="12.75">
      <c r="A70" s="117" t="s">
        <v>443</v>
      </c>
      <c r="B70" s="118">
        <v>23</v>
      </c>
      <c r="C70" s="119" t="s">
        <v>3860</v>
      </c>
      <c r="D70" s="269" t="s">
        <v>86</v>
      </c>
      <c r="E70" s="120" t="s">
        <v>91</v>
      </c>
      <c r="F70" s="121" t="s">
        <v>92</v>
      </c>
      <c r="G70" s="218"/>
      <c r="H70" s="112" t="s">
        <v>93</v>
      </c>
      <c r="I70" s="96"/>
      <c r="J70"/>
      <c r="K70"/>
      <c r="L70"/>
      <c r="M70"/>
    </row>
    <row r="71" spans="1:13" ht="12.75">
      <c r="A71" s="113" t="s">
        <v>3005</v>
      </c>
      <c r="B71" s="270"/>
      <c r="C71" s="123" t="s">
        <v>3111</v>
      </c>
      <c r="D71" s="271" t="s">
        <v>427</v>
      </c>
      <c r="E71" s="124" t="s">
        <v>192</v>
      </c>
      <c r="F71" s="125" t="s">
        <v>444</v>
      </c>
      <c r="G71" s="219"/>
      <c r="H71" s="272" t="s">
        <v>94</v>
      </c>
      <c r="I71" s="96"/>
      <c r="J71"/>
      <c r="K71"/>
      <c r="L71"/>
      <c r="M71"/>
    </row>
    <row r="72" spans="1:13" ht="12.75">
      <c r="A72" s="117" t="s">
        <v>178</v>
      </c>
      <c r="B72" s="118">
        <v>48</v>
      </c>
      <c r="C72" s="119" t="s">
        <v>3885</v>
      </c>
      <c r="D72" s="269" t="s">
        <v>242</v>
      </c>
      <c r="E72" s="120" t="s">
        <v>243</v>
      </c>
      <c r="F72" s="121" t="s">
        <v>244</v>
      </c>
      <c r="G72" s="218"/>
      <c r="H72" s="112" t="s">
        <v>245</v>
      </c>
      <c r="I72" s="96"/>
      <c r="J72"/>
      <c r="K72"/>
      <c r="L72"/>
      <c r="M72"/>
    </row>
    <row r="73" spans="1:13" ht="12.75">
      <c r="A73" s="113" t="s">
        <v>3001</v>
      </c>
      <c r="B73" s="270"/>
      <c r="C73" s="123" t="s">
        <v>3056</v>
      </c>
      <c r="D73" s="271" t="s">
        <v>445</v>
      </c>
      <c r="E73" s="124" t="s">
        <v>278</v>
      </c>
      <c r="F73" s="125" t="s">
        <v>230</v>
      </c>
      <c r="G73" s="219"/>
      <c r="H73" s="272" t="s">
        <v>248</v>
      </c>
      <c r="I73" s="96"/>
      <c r="J73"/>
      <c r="K73"/>
      <c r="L73"/>
      <c r="M73"/>
    </row>
    <row r="74" spans="1:13" ht="12.75">
      <c r="A74" s="117" t="s">
        <v>446</v>
      </c>
      <c r="B74" s="118">
        <v>38</v>
      </c>
      <c r="C74" s="119" t="s">
        <v>3875</v>
      </c>
      <c r="D74" s="269" t="s">
        <v>156</v>
      </c>
      <c r="E74" s="120" t="s">
        <v>157</v>
      </c>
      <c r="F74" s="121" t="s">
        <v>158</v>
      </c>
      <c r="G74" s="218"/>
      <c r="H74" s="112" t="s">
        <v>159</v>
      </c>
      <c r="I74" s="96"/>
      <c r="J74"/>
      <c r="K74"/>
      <c r="L74"/>
      <c r="M74"/>
    </row>
    <row r="75" spans="1:13" ht="12.75">
      <c r="A75" s="113" t="s">
        <v>3010</v>
      </c>
      <c r="B75" s="270"/>
      <c r="C75" s="123" t="s">
        <v>3156</v>
      </c>
      <c r="D75" s="271" t="s">
        <v>191</v>
      </c>
      <c r="E75" s="124" t="s">
        <v>274</v>
      </c>
      <c r="F75" s="125" t="s">
        <v>447</v>
      </c>
      <c r="G75" s="219"/>
      <c r="H75" s="272" t="s">
        <v>161</v>
      </c>
      <c r="I75" s="96"/>
      <c r="J75"/>
      <c r="K75"/>
      <c r="L75"/>
      <c r="M75"/>
    </row>
    <row r="76" spans="1:13" ht="12.75">
      <c r="A76" s="117" t="s">
        <v>448</v>
      </c>
      <c r="B76" s="118">
        <v>77</v>
      </c>
      <c r="C76" s="119" t="s">
        <v>3914</v>
      </c>
      <c r="D76" s="269" t="s">
        <v>249</v>
      </c>
      <c r="E76" s="120" t="s">
        <v>250</v>
      </c>
      <c r="F76" s="121" t="s">
        <v>251</v>
      </c>
      <c r="G76" s="218"/>
      <c r="H76" s="112" t="s">
        <v>252</v>
      </c>
      <c r="I76" s="96"/>
      <c r="J76"/>
      <c r="K76"/>
      <c r="L76"/>
      <c r="M76"/>
    </row>
    <row r="77" spans="1:13" ht="12.75">
      <c r="A77" s="113" t="s">
        <v>3004</v>
      </c>
      <c r="B77" s="270"/>
      <c r="C77" s="123" t="s">
        <v>3146</v>
      </c>
      <c r="D77" s="271" t="s">
        <v>247</v>
      </c>
      <c r="E77" s="124" t="s">
        <v>449</v>
      </c>
      <c r="F77" s="125" t="s">
        <v>450</v>
      </c>
      <c r="G77" s="219"/>
      <c r="H77" s="272" t="s">
        <v>253</v>
      </c>
      <c r="I77" s="96"/>
      <c r="J77"/>
      <c r="K77"/>
      <c r="L77"/>
      <c r="M77"/>
    </row>
    <row r="78" spans="1:13" ht="12.75">
      <c r="A78" s="117" t="s">
        <v>451</v>
      </c>
      <c r="B78" s="118">
        <v>76</v>
      </c>
      <c r="C78" s="119" t="s">
        <v>3913</v>
      </c>
      <c r="D78" s="269" t="s">
        <v>231</v>
      </c>
      <c r="E78" s="120" t="s">
        <v>254</v>
      </c>
      <c r="F78" s="121" t="s">
        <v>255</v>
      </c>
      <c r="G78" s="218"/>
      <c r="H78" s="112" t="s">
        <v>256</v>
      </c>
      <c r="I78" s="96"/>
      <c r="J78"/>
      <c r="K78"/>
      <c r="L78"/>
      <c r="M78"/>
    </row>
    <row r="79" spans="1:13" ht="12.75">
      <c r="A79" s="113" t="s">
        <v>3001</v>
      </c>
      <c r="B79" s="270"/>
      <c r="C79" s="123" t="s">
        <v>3056</v>
      </c>
      <c r="D79" s="271" t="s">
        <v>270</v>
      </c>
      <c r="E79" s="124" t="s">
        <v>452</v>
      </c>
      <c r="F79" s="125" t="s">
        <v>453</v>
      </c>
      <c r="G79" s="219"/>
      <c r="H79" s="272" t="s">
        <v>257</v>
      </c>
      <c r="I79" s="96"/>
      <c r="J79"/>
      <c r="K79"/>
      <c r="L79"/>
      <c r="M79"/>
    </row>
    <row r="80" spans="1:13" ht="12.75">
      <c r="A80" s="117" t="s">
        <v>258</v>
      </c>
      <c r="B80" s="118">
        <v>31</v>
      </c>
      <c r="C80" s="119" t="s">
        <v>3868</v>
      </c>
      <c r="D80" s="269" t="s">
        <v>162</v>
      </c>
      <c r="E80" s="120" t="s">
        <v>163</v>
      </c>
      <c r="F80" s="121" t="s">
        <v>164</v>
      </c>
      <c r="G80" s="218"/>
      <c r="H80" s="112" t="s">
        <v>165</v>
      </c>
      <c r="I80" s="96"/>
      <c r="J80"/>
      <c r="K80"/>
      <c r="L80"/>
      <c r="M80"/>
    </row>
    <row r="81" spans="1:13" ht="12.75">
      <c r="A81" s="113" t="s">
        <v>3010</v>
      </c>
      <c r="B81" s="270"/>
      <c r="C81" s="123" t="s">
        <v>3160</v>
      </c>
      <c r="D81" s="271" t="s">
        <v>454</v>
      </c>
      <c r="E81" s="124" t="s">
        <v>155</v>
      </c>
      <c r="F81" s="125" t="s">
        <v>263</v>
      </c>
      <c r="G81" s="219"/>
      <c r="H81" s="272" t="s">
        <v>167</v>
      </c>
      <c r="I81" s="96"/>
      <c r="J81"/>
      <c r="K81"/>
      <c r="L81"/>
      <c r="M81"/>
    </row>
    <row r="82" spans="1:13" ht="12.75">
      <c r="A82" s="117" t="s">
        <v>455</v>
      </c>
      <c r="B82" s="118">
        <v>69</v>
      </c>
      <c r="C82" s="119" t="s">
        <v>3906</v>
      </c>
      <c r="D82" s="269" t="s">
        <v>224</v>
      </c>
      <c r="E82" s="120" t="s">
        <v>259</v>
      </c>
      <c r="F82" s="121" t="s">
        <v>260</v>
      </c>
      <c r="G82" s="218"/>
      <c r="H82" s="112" t="s">
        <v>261</v>
      </c>
      <c r="I82" s="96"/>
      <c r="J82"/>
      <c r="K82"/>
      <c r="L82"/>
      <c r="M82"/>
    </row>
    <row r="83" spans="1:13" ht="12.75">
      <c r="A83" s="113" t="s">
        <v>3005</v>
      </c>
      <c r="B83" s="270"/>
      <c r="C83" s="123" t="s">
        <v>3111</v>
      </c>
      <c r="D83" s="271" t="s">
        <v>456</v>
      </c>
      <c r="E83" s="124" t="s">
        <v>457</v>
      </c>
      <c r="F83" s="125" t="s">
        <v>262</v>
      </c>
      <c r="G83" s="219"/>
      <c r="H83" s="272" t="s">
        <v>264</v>
      </c>
      <c r="I83" s="96"/>
      <c r="J83"/>
      <c r="K83"/>
      <c r="L83"/>
      <c r="M83"/>
    </row>
    <row r="84" spans="1:13" ht="12.75">
      <c r="A84" s="117" t="s">
        <v>265</v>
      </c>
      <c r="B84" s="118">
        <v>26</v>
      </c>
      <c r="C84" s="119" t="s">
        <v>3863</v>
      </c>
      <c r="D84" s="269" t="s">
        <v>95</v>
      </c>
      <c r="E84" s="120" t="s">
        <v>96</v>
      </c>
      <c r="F84" s="121" t="s">
        <v>97</v>
      </c>
      <c r="G84" s="218"/>
      <c r="H84" s="112" t="s">
        <v>98</v>
      </c>
      <c r="I84" s="96"/>
      <c r="J84"/>
      <c r="K84"/>
      <c r="L84"/>
      <c r="M84"/>
    </row>
    <row r="85" spans="1:13" ht="12.75">
      <c r="A85" s="113" t="s">
        <v>3005</v>
      </c>
      <c r="B85" s="270"/>
      <c r="C85" s="123" t="s">
        <v>3111</v>
      </c>
      <c r="D85" s="271" t="s">
        <v>444</v>
      </c>
      <c r="E85" s="124" t="s">
        <v>402</v>
      </c>
      <c r="F85" s="125" t="s">
        <v>160</v>
      </c>
      <c r="G85" s="219"/>
      <c r="H85" s="272" t="s">
        <v>99</v>
      </c>
      <c r="I85" s="96"/>
      <c r="J85"/>
      <c r="K85"/>
      <c r="L85"/>
      <c r="M85"/>
    </row>
    <row r="86" spans="1:13" ht="12.75">
      <c r="A86" s="117" t="s">
        <v>458</v>
      </c>
      <c r="B86" s="118">
        <v>59</v>
      </c>
      <c r="C86" s="119" t="s">
        <v>3896</v>
      </c>
      <c r="D86" s="269" t="s">
        <v>266</v>
      </c>
      <c r="E86" s="120" t="s">
        <v>267</v>
      </c>
      <c r="F86" s="121" t="s">
        <v>268</v>
      </c>
      <c r="G86" s="218"/>
      <c r="H86" s="112" t="s">
        <v>269</v>
      </c>
      <c r="I86" s="96"/>
      <c r="J86"/>
      <c r="K86"/>
      <c r="L86"/>
      <c r="M86"/>
    </row>
    <row r="87" spans="1:13" ht="12.75">
      <c r="A87" s="113" t="s">
        <v>3010</v>
      </c>
      <c r="B87" s="270"/>
      <c r="C87" s="123" t="s">
        <v>3156</v>
      </c>
      <c r="D87" s="271" t="s">
        <v>459</v>
      </c>
      <c r="E87" s="124" t="s">
        <v>460</v>
      </c>
      <c r="F87" s="125" t="s">
        <v>461</v>
      </c>
      <c r="G87" s="219"/>
      <c r="H87" s="272" t="s">
        <v>271</v>
      </c>
      <c r="I87" s="96"/>
      <c r="J87"/>
      <c r="K87"/>
      <c r="L87"/>
      <c r="M87"/>
    </row>
    <row r="88" spans="1:13" ht="12.75">
      <c r="A88" s="117" t="s">
        <v>272</v>
      </c>
      <c r="B88" s="118">
        <v>34</v>
      </c>
      <c r="C88" s="119" t="s">
        <v>3871</v>
      </c>
      <c r="D88" s="269" t="s">
        <v>168</v>
      </c>
      <c r="E88" s="120" t="s">
        <v>169</v>
      </c>
      <c r="F88" s="121" t="s">
        <v>170</v>
      </c>
      <c r="G88" s="218"/>
      <c r="H88" s="112" t="s">
        <v>171</v>
      </c>
      <c r="I88" s="96"/>
      <c r="J88"/>
      <c r="K88"/>
      <c r="L88"/>
      <c r="M88"/>
    </row>
    <row r="89" spans="1:13" ht="12.75">
      <c r="A89" s="113" t="s">
        <v>3010</v>
      </c>
      <c r="B89" s="270"/>
      <c r="C89" s="123" t="s">
        <v>3156</v>
      </c>
      <c r="D89" s="271" t="s">
        <v>1051</v>
      </c>
      <c r="E89" s="124" t="s">
        <v>462</v>
      </c>
      <c r="F89" s="125" t="s">
        <v>441</v>
      </c>
      <c r="G89" s="219"/>
      <c r="H89" s="272" t="s">
        <v>172</v>
      </c>
      <c r="I89" s="96"/>
      <c r="J89"/>
      <c r="K89"/>
      <c r="L89"/>
      <c r="M89"/>
    </row>
    <row r="90" spans="1:13" ht="12.75">
      <c r="A90" s="117" t="s">
        <v>275</v>
      </c>
      <c r="B90" s="118">
        <v>29</v>
      </c>
      <c r="C90" s="119" t="s">
        <v>3866</v>
      </c>
      <c r="D90" s="269" t="s">
        <v>173</v>
      </c>
      <c r="E90" s="120" t="s">
        <v>174</v>
      </c>
      <c r="F90" s="121" t="s">
        <v>175</v>
      </c>
      <c r="G90" s="218"/>
      <c r="H90" s="112" t="s">
        <v>176</v>
      </c>
      <c r="I90" s="96"/>
      <c r="J90"/>
      <c r="K90"/>
      <c r="L90"/>
      <c r="M90"/>
    </row>
    <row r="91" spans="1:13" ht="12.75">
      <c r="A91" s="113" t="s">
        <v>3004</v>
      </c>
      <c r="B91" s="270"/>
      <c r="C91" s="123" t="s">
        <v>3151</v>
      </c>
      <c r="D91" s="271" t="s">
        <v>463</v>
      </c>
      <c r="E91" s="124" t="s">
        <v>464</v>
      </c>
      <c r="F91" s="125" t="s">
        <v>246</v>
      </c>
      <c r="G91" s="219"/>
      <c r="H91" s="272" t="s">
        <v>177</v>
      </c>
      <c r="I91" s="96"/>
      <c r="J91"/>
      <c r="K91"/>
      <c r="L91"/>
      <c r="M91"/>
    </row>
    <row r="92" spans="1:13" ht="12.75">
      <c r="A92" s="117" t="s">
        <v>465</v>
      </c>
      <c r="B92" s="118">
        <v>51</v>
      </c>
      <c r="C92" s="119" t="s">
        <v>3888</v>
      </c>
      <c r="D92" s="269" t="s">
        <v>276</v>
      </c>
      <c r="E92" s="120" t="s">
        <v>254</v>
      </c>
      <c r="F92" s="121" t="s">
        <v>102</v>
      </c>
      <c r="G92" s="218"/>
      <c r="H92" s="112" t="s">
        <v>277</v>
      </c>
      <c r="I92" s="96"/>
      <c r="J92"/>
      <c r="K92"/>
      <c r="L92"/>
      <c r="M92"/>
    </row>
    <row r="93" spans="1:13" ht="12.75">
      <c r="A93" s="113" t="s">
        <v>3005</v>
      </c>
      <c r="B93" s="270"/>
      <c r="C93" s="123" t="s">
        <v>3238</v>
      </c>
      <c r="D93" s="271" t="s">
        <v>466</v>
      </c>
      <c r="E93" s="124" t="s">
        <v>208</v>
      </c>
      <c r="F93" s="125" t="s">
        <v>216</v>
      </c>
      <c r="G93" s="219"/>
      <c r="H93" s="272" t="s">
        <v>279</v>
      </c>
      <c r="I93" s="96"/>
      <c r="J93"/>
      <c r="K93"/>
      <c r="L93"/>
      <c r="M93"/>
    </row>
    <row r="94" spans="1:13" ht="12.75">
      <c r="A94" s="117" t="s">
        <v>467</v>
      </c>
      <c r="B94" s="118">
        <v>60</v>
      </c>
      <c r="C94" s="119" t="s">
        <v>3897</v>
      </c>
      <c r="D94" s="269" t="s">
        <v>280</v>
      </c>
      <c r="E94" s="120" t="s">
        <v>281</v>
      </c>
      <c r="F94" s="121" t="s">
        <v>282</v>
      </c>
      <c r="G94" s="218"/>
      <c r="H94" s="112" t="s">
        <v>283</v>
      </c>
      <c r="I94" s="96"/>
      <c r="J94"/>
      <c r="K94"/>
      <c r="L94"/>
      <c r="M94"/>
    </row>
    <row r="95" spans="1:13" ht="12.75">
      <c r="A95" s="113" t="s">
        <v>3010</v>
      </c>
      <c r="B95" s="270"/>
      <c r="C95" s="123" t="s">
        <v>3156</v>
      </c>
      <c r="D95" s="271" t="s">
        <v>468</v>
      </c>
      <c r="E95" s="124" t="s">
        <v>469</v>
      </c>
      <c r="F95" s="125" t="s">
        <v>320</v>
      </c>
      <c r="G95" s="219"/>
      <c r="H95" s="272" t="s">
        <v>285</v>
      </c>
      <c r="I95" s="96"/>
      <c r="J95"/>
      <c r="K95"/>
      <c r="L95"/>
      <c r="M95"/>
    </row>
    <row r="96" spans="1:13" ht="12.75">
      <c r="A96" s="117" t="s">
        <v>470</v>
      </c>
      <c r="B96" s="118">
        <v>54</v>
      </c>
      <c r="C96" s="119" t="s">
        <v>3891</v>
      </c>
      <c r="D96" s="269" t="s">
        <v>286</v>
      </c>
      <c r="E96" s="120" t="s">
        <v>287</v>
      </c>
      <c r="F96" s="121" t="s">
        <v>288</v>
      </c>
      <c r="G96" s="218"/>
      <c r="H96" s="112" t="s">
        <v>289</v>
      </c>
      <c r="I96" s="96"/>
      <c r="J96"/>
      <c r="K96"/>
      <c r="L96"/>
      <c r="M96"/>
    </row>
    <row r="97" spans="1:13" ht="12.75">
      <c r="A97" s="113" t="s">
        <v>3003</v>
      </c>
      <c r="B97" s="270"/>
      <c r="C97" s="123" t="s">
        <v>3191</v>
      </c>
      <c r="D97" s="271" t="s">
        <v>1052</v>
      </c>
      <c r="E97" s="124" t="s">
        <v>472</v>
      </c>
      <c r="F97" s="125" t="s">
        <v>473</v>
      </c>
      <c r="G97" s="219"/>
      <c r="H97" s="272" t="s">
        <v>290</v>
      </c>
      <c r="I97" s="96"/>
      <c r="J97"/>
      <c r="K97"/>
      <c r="L97"/>
      <c r="M97"/>
    </row>
    <row r="98" spans="1:13" ht="12.75">
      <c r="A98" s="117" t="s">
        <v>474</v>
      </c>
      <c r="B98" s="118">
        <v>49</v>
      </c>
      <c r="C98" s="119" t="s">
        <v>3886</v>
      </c>
      <c r="D98" s="269" t="s">
        <v>291</v>
      </c>
      <c r="E98" s="120" t="s">
        <v>292</v>
      </c>
      <c r="F98" s="121" t="s">
        <v>293</v>
      </c>
      <c r="G98" s="218"/>
      <c r="H98" s="112" t="s">
        <v>294</v>
      </c>
      <c r="I98" s="96"/>
      <c r="J98"/>
      <c r="K98"/>
      <c r="L98"/>
      <c r="M98"/>
    </row>
    <row r="99" spans="1:13" ht="12.75">
      <c r="A99" s="113" t="s">
        <v>3004</v>
      </c>
      <c r="B99" s="270"/>
      <c r="C99" s="123" t="s">
        <v>3230</v>
      </c>
      <c r="D99" s="271" t="s">
        <v>475</v>
      </c>
      <c r="E99" s="124" t="s">
        <v>476</v>
      </c>
      <c r="F99" s="125" t="s">
        <v>295</v>
      </c>
      <c r="G99" s="219"/>
      <c r="H99" s="272" t="s">
        <v>296</v>
      </c>
      <c r="I99" s="96"/>
      <c r="J99"/>
      <c r="K99"/>
      <c r="L99"/>
      <c r="M99"/>
    </row>
    <row r="100" spans="1:13" ht="12.75">
      <c r="A100" s="117" t="s">
        <v>477</v>
      </c>
      <c r="B100" s="118">
        <v>78</v>
      </c>
      <c r="C100" s="119" t="s">
        <v>3915</v>
      </c>
      <c r="D100" s="269" t="s">
        <v>276</v>
      </c>
      <c r="E100" s="120" t="s">
        <v>297</v>
      </c>
      <c r="F100" s="121" t="s">
        <v>298</v>
      </c>
      <c r="G100" s="218"/>
      <c r="H100" s="112" t="s">
        <v>299</v>
      </c>
      <c r="I100" s="96"/>
      <c r="J100"/>
      <c r="K100"/>
      <c r="L100"/>
      <c r="M100"/>
    </row>
    <row r="101" spans="1:13" ht="12.75">
      <c r="A101" s="113" t="s">
        <v>3004</v>
      </c>
      <c r="B101" s="270"/>
      <c r="C101" s="123" t="s">
        <v>3230</v>
      </c>
      <c r="D101" s="271" t="s">
        <v>478</v>
      </c>
      <c r="E101" s="124" t="s">
        <v>479</v>
      </c>
      <c r="F101" s="125" t="s">
        <v>480</v>
      </c>
      <c r="G101" s="219"/>
      <c r="H101" s="272" t="s">
        <v>300</v>
      </c>
      <c r="I101" s="96"/>
      <c r="J101"/>
      <c r="K101"/>
      <c r="L101"/>
      <c r="M101"/>
    </row>
    <row r="102" spans="1:13" ht="12.75">
      <c r="A102" s="117" t="s">
        <v>481</v>
      </c>
      <c r="B102" s="118">
        <v>25</v>
      </c>
      <c r="C102" s="119" t="s">
        <v>3862</v>
      </c>
      <c r="D102" s="269" t="s">
        <v>100</v>
      </c>
      <c r="E102" s="120" t="s">
        <v>101</v>
      </c>
      <c r="F102" s="121" t="s">
        <v>102</v>
      </c>
      <c r="G102" s="218"/>
      <c r="H102" s="112" t="s">
        <v>103</v>
      </c>
      <c r="I102" s="96"/>
      <c r="J102"/>
      <c r="K102"/>
      <c r="L102"/>
      <c r="M102"/>
    </row>
    <row r="103" spans="1:13" ht="12.75">
      <c r="A103" s="113" t="s">
        <v>3005</v>
      </c>
      <c r="B103" s="270"/>
      <c r="C103" s="123" t="s">
        <v>3133</v>
      </c>
      <c r="D103" s="271" t="s">
        <v>482</v>
      </c>
      <c r="E103" s="124" t="s">
        <v>482</v>
      </c>
      <c r="F103" s="125" t="s">
        <v>216</v>
      </c>
      <c r="G103" s="219"/>
      <c r="H103" s="272" t="s">
        <v>104</v>
      </c>
      <c r="I103" s="96"/>
      <c r="J103"/>
      <c r="K103"/>
      <c r="L103"/>
      <c r="M103"/>
    </row>
    <row r="104" spans="1:13" ht="12.75">
      <c r="A104" s="117" t="s">
        <v>483</v>
      </c>
      <c r="B104" s="118">
        <v>90</v>
      </c>
      <c r="C104" s="119" t="s">
        <v>3926</v>
      </c>
      <c r="D104" s="269" t="s">
        <v>97</v>
      </c>
      <c r="E104" s="120" t="s">
        <v>484</v>
      </c>
      <c r="F104" s="121" t="s">
        <v>485</v>
      </c>
      <c r="G104" s="218"/>
      <c r="H104" s="112" t="s">
        <v>486</v>
      </c>
      <c r="I104" s="96"/>
      <c r="J104"/>
      <c r="K104"/>
      <c r="L104"/>
      <c r="M104"/>
    </row>
    <row r="105" spans="1:13" ht="12.75">
      <c r="A105" s="113" t="s">
        <v>3005</v>
      </c>
      <c r="B105" s="270"/>
      <c r="C105" s="123" t="s">
        <v>3380</v>
      </c>
      <c r="D105" s="271" t="s">
        <v>568</v>
      </c>
      <c r="E105" s="124" t="s">
        <v>183</v>
      </c>
      <c r="F105" s="125" t="s">
        <v>487</v>
      </c>
      <c r="G105" s="219"/>
      <c r="H105" s="272" t="s">
        <v>488</v>
      </c>
      <c r="I105" s="96"/>
      <c r="J105"/>
      <c r="K105"/>
      <c r="L105"/>
      <c r="M105"/>
    </row>
    <row r="106" spans="1:13" ht="12.75">
      <c r="A106" s="117" t="s">
        <v>489</v>
      </c>
      <c r="B106" s="118">
        <v>30</v>
      </c>
      <c r="C106" s="119" t="s">
        <v>3867</v>
      </c>
      <c r="D106" s="269" t="s">
        <v>179</v>
      </c>
      <c r="E106" s="120" t="s">
        <v>180</v>
      </c>
      <c r="F106" s="121" t="s">
        <v>181</v>
      </c>
      <c r="G106" s="218"/>
      <c r="H106" s="112" t="s">
        <v>182</v>
      </c>
      <c r="I106" s="96"/>
      <c r="J106"/>
      <c r="K106"/>
      <c r="L106"/>
      <c r="M106"/>
    </row>
    <row r="107" spans="1:13" ht="12.75">
      <c r="A107" s="113" t="s">
        <v>3010</v>
      </c>
      <c r="B107" s="270"/>
      <c r="C107" s="123" t="s">
        <v>3156</v>
      </c>
      <c r="D107" s="271" t="s">
        <v>490</v>
      </c>
      <c r="E107" s="124" t="s">
        <v>273</v>
      </c>
      <c r="F107" s="125" t="s">
        <v>491</v>
      </c>
      <c r="G107" s="219"/>
      <c r="H107" s="272" t="s">
        <v>184</v>
      </c>
      <c r="I107" s="96"/>
      <c r="J107"/>
      <c r="K107"/>
      <c r="L107"/>
      <c r="M107"/>
    </row>
    <row r="108" spans="1:13" ht="12.75">
      <c r="A108" s="117" t="s">
        <v>492</v>
      </c>
      <c r="B108" s="118">
        <v>40</v>
      </c>
      <c r="C108" s="119" t="s">
        <v>3877</v>
      </c>
      <c r="D108" s="269" t="s">
        <v>185</v>
      </c>
      <c r="E108" s="120" t="s">
        <v>186</v>
      </c>
      <c r="F108" s="121" t="s">
        <v>187</v>
      </c>
      <c r="G108" s="218"/>
      <c r="H108" s="112" t="s">
        <v>188</v>
      </c>
      <c r="I108" s="96"/>
      <c r="J108"/>
      <c r="K108"/>
      <c r="L108"/>
      <c r="M108"/>
    </row>
    <row r="109" spans="1:13" ht="12.75">
      <c r="A109" s="113" t="s">
        <v>3003</v>
      </c>
      <c r="B109" s="270"/>
      <c r="C109" s="123" t="s">
        <v>3191</v>
      </c>
      <c r="D109" s="271" t="s">
        <v>493</v>
      </c>
      <c r="E109" s="124" t="s">
        <v>494</v>
      </c>
      <c r="F109" s="125" t="s">
        <v>332</v>
      </c>
      <c r="G109" s="219"/>
      <c r="H109" s="272" t="s">
        <v>190</v>
      </c>
      <c r="I109" s="96"/>
      <c r="J109"/>
      <c r="K109"/>
      <c r="L109"/>
      <c r="M109"/>
    </row>
    <row r="110" spans="1:13" ht="12.75">
      <c r="A110" s="117" t="s">
        <v>495</v>
      </c>
      <c r="B110" s="118">
        <v>52</v>
      </c>
      <c r="C110" s="119" t="s">
        <v>3889</v>
      </c>
      <c r="D110" s="269" t="s">
        <v>303</v>
      </c>
      <c r="E110" s="120" t="s">
        <v>304</v>
      </c>
      <c r="F110" s="121" t="s">
        <v>305</v>
      </c>
      <c r="G110" s="218"/>
      <c r="H110" s="112" t="s">
        <v>306</v>
      </c>
      <c r="I110" s="96"/>
      <c r="J110"/>
      <c r="K110"/>
      <c r="L110"/>
      <c r="M110"/>
    </row>
    <row r="111" spans="1:13" ht="12.75">
      <c r="A111" s="113" t="s">
        <v>2992</v>
      </c>
      <c r="B111" s="270"/>
      <c r="C111" s="123" t="s">
        <v>3243</v>
      </c>
      <c r="D111" s="271" t="s">
        <v>1053</v>
      </c>
      <c r="E111" s="124" t="s">
        <v>496</v>
      </c>
      <c r="F111" s="125" t="s">
        <v>307</v>
      </c>
      <c r="G111" s="219"/>
      <c r="H111" s="272" t="s">
        <v>308</v>
      </c>
      <c r="I111" s="96"/>
      <c r="J111"/>
      <c r="K111"/>
      <c r="L111"/>
      <c r="M111"/>
    </row>
    <row r="112" spans="1:13" ht="12.75">
      <c r="A112" s="117" t="s">
        <v>497</v>
      </c>
      <c r="B112" s="118">
        <v>46</v>
      </c>
      <c r="C112" s="119" t="s">
        <v>3883</v>
      </c>
      <c r="D112" s="269" t="s">
        <v>309</v>
      </c>
      <c r="E112" s="120" t="s">
        <v>205</v>
      </c>
      <c r="F112" s="121" t="s">
        <v>310</v>
      </c>
      <c r="G112" s="218"/>
      <c r="H112" s="112" t="s">
        <v>311</v>
      </c>
      <c r="I112" s="96"/>
      <c r="J112"/>
      <c r="K112"/>
      <c r="L112"/>
      <c r="M112"/>
    </row>
    <row r="113" spans="1:13" ht="12.75">
      <c r="A113" s="113" t="s">
        <v>3001</v>
      </c>
      <c r="B113" s="270"/>
      <c r="C113" s="123" t="s">
        <v>3047</v>
      </c>
      <c r="D113" s="271" t="s">
        <v>302</v>
      </c>
      <c r="E113" s="124" t="s">
        <v>498</v>
      </c>
      <c r="F113" s="125" t="s">
        <v>499</v>
      </c>
      <c r="G113" s="219"/>
      <c r="H113" s="272" t="s">
        <v>312</v>
      </c>
      <c r="I113" s="96"/>
      <c r="J113"/>
      <c r="K113"/>
      <c r="L113"/>
      <c r="M113"/>
    </row>
    <row r="114" spans="1:13" ht="12.75">
      <c r="A114" s="117" t="s">
        <v>500</v>
      </c>
      <c r="B114" s="118">
        <v>85</v>
      </c>
      <c r="C114" s="119" t="s">
        <v>3922</v>
      </c>
      <c r="D114" s="269" t="s">
        <v>501</v>
      </c>
      <c r="E114" s="120" t="s">
        <v>502</v>
      </c>
      <c r="F114" s="121" t="s">
        <v>503</v>
      </c>
      <c r="G114" s="218"/>
      <c r="H114" s="112" t="s">
        <v>504</v>
      </c>
      <c r="I114" s="96"/>
      <c r="J114"/>
      <c r="K114"/>
      <c r="L114"/>
      <c r="M114"/>
    </row>
    <row r="115" spans="1:13" ht="12.75">
      <c r="A115" s="113" t="s">
        <v>2993</v>
      </c>
      <c r="B115" s="270"/>
      <c r="C115" s="123" t="s">
        <v>3191</v>
      </c>
      <c r="D115" s="271" t="s">
        <v>505</v>
      </c>
      <c r="E115" s="124" t="s">
        <v>506</v>
      </c>
      <c r="F115" s="125" t="s">
        <v>401</v>
      </c>
      <c r="G115" s="219"/>
      <c r="H115" s="272" t="s">
        <v>507</v>
      </c>
      <c r="I115" s="96"/>
      <c r="J115"/>
      <c r="K115"/>
      <c r="L115"/>
      <c r="M115"/>
    </row>
    <row r="116" spans="1:13" ht="12.75">
      <c r="A116" s="117" t="s">
        <v>322</v>
      </c>
      <c r="B116" s="118">
        <v>67</v>
      </c>
      <c r="C116" s="119" t="s">
        <v>3904</v>
      </c>
      <c r="D116" s="269" t="s">
        <v>224</v>
      </c>
      <c r="E116" s="120" t="s">
        <v>313</v>
      </c>
      <c r="F116" s="121" t="s">
        <v>314</v>
      </c>
      <c r="G116" s="218"/>
      <c r="H116" s="112" t="s">
        <v>315</v>
      </c>
      <c r="I116" s="96"/>
      <c r="J116"/>
      <c r="K116"/>
      <c r="L116"/>
      <c r="M116"/>
    </row>
    <row r="117" spans="1:13" ht="12.75">
      <c r="A117" s="113" t="s">
        <v>3004</v>
      </c>
      <c r="B117" s="270"/>
      <c r="C117" s="123" t="s">
        <v>3302</v>
      </c>
      <c r="D117" s="271" t="s">
        <v>508</v>
      </c>
      <c r="E117" s="124" t="s">
        <v>509</v>
      </c>
      <c r="F117" s="125" t="s">
        <v>510</v>
      </c>
      <c r="G117" s="219"/>
      <c r="H117" s="272" t="s">
        <v>316</v>
      </c>
      <c r="I117" s="96"/>
      <c r="J117"/>
      <c r="K117"/>
      <c r="L117"/>
      <c r="M117"/>
    </row>
    <row r="118" spans="1:13" ht="12.75">
      <c r="A118" s="117" t="s">
        <v>511</v>
      </c>
      <c r="B118" s="118">
        <v>55</v>
      </c>
      <c r="C118" s="119" t="s">
        <v>3892</v>
      </c>
      <c r="D118" s="269" t="s">
        <v>317</v>
      </c>
      <c r="E118" s="120" t="s">
        <v>96</v>
      </c>
      <c r="F118" s="121" t="s">
        <v>318</v>
      </c>
      <c r="G118" s="218"/>
      <c r="H118" s="112" t="s">
        <v>319</v>
      </c>
      <c r="I118" s="96"/>
      <c r="J118"/>
      <c r="K118"/>
      <c r="L118"/>
      <c r="M118"/>
    </row>
    <row r="119" spans="1:13" ht="12.75">
      <c r="A119" s="113" t="s">
        <v>3005</v>
      </c>
      <c r="B119" s="270"/>
      <c r="C119" s="123" t="s">
        <v>3111</v>
      </c>
      <c r="D119" s="271" t="s">
        <v>1054</v>
      </c>
      <c r="E119" s="124" t="s">
        <v>402</v>
      </c>
      <c r="F119" s="125" t="s">
        <v>301</v>
      </c>
      <c r="G119" s="219"/>
      <c r="H119" s="272" t="s">
        <v>321</v>
      </c>
      <c r="I119" s="96"/>
      <c r="J119"/>
      <c r="K119"/>
      <c r="L119"/>
      <c r="M119"/>
    </row>
    <row r="120" spans="1:13" ht="12.75">
      <c r="A120" s="117" t="s">
        <v>513</v>
      </c>
      <c r="B120" s="118">
        <v>14</v>
      </c>
      <c r="C120" s="119" t="s">
        <v>3853</v>
      </c>
      <c r="D120" s="269" t="s">
        <v>105</v>
      </c>
      <c r="E120" s="120" t="s">
        <v>106</v>
      </c>
      <c r="F120" s="121" t="s">
        <v>107</v>
      </c>
      <c r="G120" s="218"/>
      <c r="H120" s="112" t="s">
        <v>108</v>
      </c>
      <c r="I120" s="96"/>
      <c r="J120"/>
      <c r="K120"/>
      <c r="L120"/>
      <c r="M120"/>
    </row>
    <row r="121" spans="1:13" ht="12.75">
      <c r="A121" s="113" t="s">
        <v>3001</v>
      </c>
      <c r="B121" s="270"/>
      <c r="C121" s="123" t="s">
        <v>3047</v>
      </c>
      <c r="D121" s="271" t="s">
        <v>295</v>
      </c>
      <c r="E121" s="124" t="s">
        <v>514</v>
      </c>
      <c r="F121" s="125" t="s">
        <v>515</v>
      </c>
      <c r="G121" s="219"/>
      <c r="H121" s="272" t="s">
        <v>109</v>
      </c>
      <c r="I121" s="96"/>
      <c r="J121"/>
      <c r="K121"/>
      <c r="L121"/>
      <c r="M121"/>
    </row>
    <row r="122" spans="1:13" ht="12.75">
      <c r="A122" s="117" t="s">
        <v>339</v>
      </c>
      <c r="B122" s="118">
        <v>98</v>
      </c>
      <c r="C122" s="119" t="s">
        <v>3934</v>
      </c>
      <c r="D122" s="269" t="s">
        <v>516</v>
      </c>
      <c r="E122" s="120" t="s">
        <v>157</v>
      </c>
      <c r="F122" s="121" t="s">
        <v>305</v>
      </c>
      <c r="G122" s="218"/>
      <c r="H122" s="112" t="s">
        <v>517</v>
      </c>
      <c r="I122" s="96"/>
      <c r="J122"/>
      <c r="K122"/>
      <c r="L122"/>
      <c r="M122"/>
    </row>
    <row r="123" spans="1:13" ht="12.75">
      <c r="A123" s="113" t="s">
        <v>2991</v>
      </c>
      <c r="B123" s="270"/>
      <c r="C123" s="123" t="s">
        <v>3191</v>
      </c>
      <c r="D123" s="271" t="s">
        <v>1055</v>
      </c>
      <c r="E123" s="124" t="s">
        <v>518</v>
      </c>
      <c r="F123" s="125" t="s">
        <v>307</v>
      </c>
      <c r="G123" s="219"/>
      <c r="H123" s="272" t="s">
        <v>519</v>
      </c>
      <c r="I123" s="96"/>
      <c r="J123"/>
      <c r="K123"/>
      <c r="L123"/>
      <c r="M123"/>
    </row>
    <row r="124" spans="1:13" ht="12.75">
      <c r="A124" s="117" t="s">
        <v>341</v>
      </c>
      <c r="B124" s="118">
        <v>88</v>
      </c>
      <c r="C124" s="119" t="s">
        <v>3925</v>
      </c>
      <c r="D124" s="269" t="s">
        <v>97</v>
      </c>
      <c r="E124" s="120" t="s">
        <v>520</v>
      </c>
      <c r="F124" s="121" t="s">
        <v>521</v>
      </c>
      <c r="G124" s="218"/>
      <c r="H124" s="112" t="s">
        <v>522</v>
      </c>
      <c r="I124" s="96"/>
      <c r="J124"/>
      <c r="K124"/>
      <c r="L124"/>
      <c r="M124"/>
    </row>
    <row r="125" spans="1:13" ht="12.75">
      <c r="A125" s="113" t="s">
        <v>2993</v>
      </c>
      <c r="B125" s="270"/>
      <c r="C125" s="123" t="s">
        <v>3376</v>
      </c>
      <c r="D125" s="271" t="s">
        <v>1056</v>
      </c>
      <c r="E125" s="124" t="s">
        <v>523</v>
      </c>
      <c r="F125" s="125" t="s">
        <v>524</v>
      </c>
      <c r="G125" s="219"/>
      <c r="H125" s="272" t="s">
        <v>525</v>
      </c>
      <c r="I125" s="96"/>
      <c r="J125"/>
      <c r="K125"/>
      <c r="L125"/>
      <c r="M125"/>
    </row>
    <row r="126" spans="1:13" ht="12.75">
      <c r="A126" s="117" t="s">
        <v>346</v>
      </c>
      <c r="B126" s="118">
        <v>65</v>
      </c>
      <c r="C126" s="119" t="s">
        <v>3902</v>
      </c>
      <c r="D126" s="269" t="s">
        <v>323</v>
      </c>
      <c r="E126" s="120" t="s">
        <v>324</v>
      </c>
      <c r="F126" s="121" t="s">
        <v>325</v>
      </c>
      <c r="G126" s="218"/>
      <c r="H126" s="112" t="s">
        <v>326</v>
      </c>
      <c r="I126" s="96"/>
      <c r="J126"/>
      <c r="K126"/>
      <c r="L126"/>
      <c r="M126"/>
    </row>
    <row r="127" spans="1:13" ht="12.75">
      <c r="A127" s="113" t="s">
        <v>3001</v>
      </c>
      <c r="B127" s="270"/>
      <c r="C127" s="123" t="s">
        <v>3056</v>
      </c>
      <c r="D127" s="271" t="s">
        <v>512</v>
      </c>
      <c r="E127" s="124" t="s">
        <v>526</v>
      </c>
      <c r="F127" s="125" t="s">
        <v>454</v>
      </c>
      <c r="G127" s="219"/>
      <c r="H127" s="272" t="s">
        <v>328</v>
      </c>
      <c r="I127" s="96"/>
      <c r="J127"/>
      <c r="K127"/>
      <c r="L127"/>
      <c r="M127"/>
    </row>
    <row r="128" spans="1:13" ht="12.75">
      <c r="A128" s="117" t="s">
        <v>352</v>
      </c>
      <c r="B128" s="118">
        <v>82</v>
      </c>
      <c r="C128" s="119" t="s">
        <v>3919</v>
      </c>
      <c r="D128" s="269" t="s">
        <v>170</v>
      </c>
      <c r="E128" s="120" t="s">
        <v>527</v>
      </c>
      <c r="F128" s="121" t="s">
        <v>528</v>
      </c>
      <c r="G128" s="218"/>
      <c r="H128" s="112" t="s">
        <v>529</v>
      </c>
      <c r="I128" s="96"/>
      <c r="J128"/>
      <c r="K128"/>
      <c r="L128"/>
      <c r="M128"/>
    </row>
    <row r="129" spans="1:13" ht="12.75">
      <c r="A129" s="113" t="s">
        <v>3004</v>
      </c>
      <c r="B129" s="270"/>
      <c r="C129" s="123" t="s">
        <v>3306</v>
      </c>
      <c r="D129" s="271" t="s">
        <v>530</v>
      </c>
      <c r="E129" s="124" t="s">
        <v>531</v>
      </c>
      <c r="F129" s="125" t="s">
        <v>530</v>
      </c>
      <c r="G129" s="219"/>
      <c r="H129" s="272" t="s">
        <v>532</v>
      </c>
      <c r="I129" s="96"/>
      <c r="J129"/>
      <c r="K129"/>
      <c r="L129"/>
      <c r="M129"/>
    </row>
    <row r="130" spans="1:13" ht="12.75">
      <c r="A130" s="117" t="s">
        <v>533</v>
      </c>
      <c r="B130" s="118">
        <v>53</v>
      </c>
      <c r="C130" s="119" t="s">
        <v>3890</v>
      </c>
      <c r="D130" s="269" t="s">
        <v>286</v>
      </c>
      <c r="E130" s="120" t="s">
        <v>329</v>
      </c>
      <c r="F130" s="121" t="s">
        <v>330</v>
      </c>
      <c r="G130" s="218"/>
      <c r="H130" s="112" t="s">
        <v>331</v>
      </c>
      <c r="I130" s="96"/>
      <c r="J130"/>
      <c r="K130"/>
      <c r="L130"/>
      <c r="M130"/>
    </row>
    <row r="131" spans="1:13" ht="12.75">
      <c r="A131" s="113" t="s">
        <v>3003</v>
      </c>
      <c r="B131" s="270"/>
      <c r="C131" s="123" t="s">
        <v>3248</v>
      </c>
      <c r="D131" s="271" t="s">
        <v>1052</v>
      </c>
      <c r="E131" s="124" t="s">
        <v>471</v>
      </c>
      <c r="F131" s="125" t="s">
        <v>534</v>
      </c>
      <c r="G131" s="219"/>
      <c r="H131" s="272" t="s">
        <v>333</v>
      </c>
      <c r="I131" s="96"/>
      <c r="J131"/>
      <c r="K131"/>
      <c r="L131"/>
      <c r="M131"/>
    </row>
    <row r="132" spans="1:13" ht="12.75">
      <c r="A132" s="117" t="s">
        <v>535</v>
      </c>
      <c r="B132" s="118">
        <v>73</v>
      </c>
      <c r="C132" s="119" t="s">
        <v>3910</v>
      </c>
      <c r="D132" s="269" t="s">
        <v>334</v>
      </c>
      <c r="E132" s="120" t="s">
        <v>335</v>
      </c>
      <c r="F132" s="121" t="s">
        <v>336</v>
      </c>
      <c r="G132" s="218"/>
      <c r="H132" s="112" t="s">
        <v>337</v>
      </c>
      <c r="I132" s="96"/>
      <c r="J132"/>
      <c r="K132"/>
      <c r="L132"/>
      <c r="M132"/>
    </row>
    <row r="133" spans="1:13" ht="12.75">
      <c r="A133" s="113" t="s">
        <v>3003</v>
      </c>
      <c r="B133" s="270"/>
      <c r="C133" s="123" t="s">
        <v>3191</v>
      </c>
      <c r="D133" s="271" t="s">
        <v>1057</v>
      </c>
      <c r="E133" s="124" t="s">
        <v>536</v>
      </c>
      <c r="F133" s="125" t="s">
        <v>537</v>
      </c>
      <c r="G133" s="219"/>
      <c r="H133" s="272" t="s">
        <v>338</v>
      </c>
      <c r="I133" s="96"/>
      <c r="J133"/>
      <c r="K133"/>
      <c r="L133"/>
      <c r="M133"/>
    </row>
    <row r="134" spans="1:13" ht="12.75">
      <c r="A134" s="117" t="s">
        <v>362</v>
      </c>
      <c r="B134" s="118">
        <v>91</v>
      </c>
      <c r="C134" s="119" t="s">
        <v>3927</v>
      </c>
      <c r="D134" s="269" t="s">
        <v>538</v>
      </c>
      <c r="E134" s="120" t="s">
        <v>539</v>
      </c>
      <c r="F134" s="121" t="s">
        <v>540</v>
      </c>
      <c r="G134" s="218"/>
      <c r="H134" s="112" t="s">
        <v>541</v>
      </c>
      <c r="I134" s="96"/>
      <c r="J134"/>
      <c r="K134"/>
      <c r="L134"/>
      <c r="M134"/>
    </row>
    <row r="135" spans="1:13" ht="12.75">
      <c r="A135" s="113" t="s">
        <v>3005</v>
      </c>
      <c r="B135" s="270"/>
      <c r="C135" s="123" t="s">
        <v>3385</v>
      </c>
      <c r="D135" s="271" t="s">
        <v>1058</v>
      </c>
      <c r="E135" s="124" t="s">
        <v>542</v>
      </c>
      <c r="F135" s="125" t="s">
        <v>543</v>
      </c>
      <c r="G135" s="219"/>
      <c r="H135" s="272" t="s">
        <v>544</v>
      </c>
      <c r="I135" s="96"/>
      <c r="J135"/>
      <c r="K135"/>
      <c r="L135"/>
      <c r="M135"/>
    </row>
    <row r="136" spans="1:13" ht="12.75">
      <c r="A136" s="117" t="s">
        <v>545</v>
      </c>
      <c r="B136" s="118">
        <v>99</v>
      </c>
      <c r="C136" s="119" t="s">
        <v>3935</v>
      </c>
      <c r="D136" s="269" t="s">
        <v>135</v>
      </c>
      <c r="E136" s="120" t="s">
        <v>546</v>
      </c>
      <c r="F136" s="121" t="s">
        <v>547</v>
      </c>
      <c r="G136" s="218"/>
      <c r="H136" s="112" t="s">
        <v>548</v>
      </c>
      <c r="I136" s="96"/>
      <c r="J136"/>
      <c r="K136"/>
      <c r="L136"/>
      <c r="M136"/>
    </row>
    <row r="137" spans="1:13" ht="12.75">
      <c r="A137" s="113" t="s">
        <v>2991</v>
      </c>
      <c r="B137" s="270"/>
      <c r="C137" s="123" t="s">
        <v>3191</v>
      </c>
      <c r="D137" s="271" t="s">
        <v>1059</v>
      </c>
      <c r="E137" s="124" t="s">
        <v>340</v>
      </c>
      <c r="F137" s="125" t="s">
        <v>407</v>
      </c>
      <c r="G137" s="219"/>
      <c r="H137" s="272" t="s">
        <v>549</v>
      </c>
      <c r="I137" s="96"/>
      <c r="J137"/>
      <c r="K137"/>
      <c r="L137"/>
      <c r="M137"/>
    </row>
    <row r="138" spans="1:13" ht="12.75">
      <c r="A138" s="117" t="s">
        <v>550</v>
      </c>
      <c r="B138" s="118">
        <v>114</v>
      </c>
      <c r="C138" s="119" t="s">
        <v>3950</v>
      </c>
      <c r="D138" s="269" t="s">
        <v>551</v>
      </c>
      <c r="E138" s="120" t="s">
        <v>552</v>
      </c>
      <c r="F138" s="121" t="s">
        <v>553</v>
      </c>
      <c r="G138" s="218"/>
      <c r="H138" s="112" t="s">
        <v>554</v>
      </c>
      <c r="I138" s="96"/>
      <c r="J138"/>
      <c r="K138"/>
      <c r="L138"/>
      <c r="M138"/>
    </row>
    <row r="139" spans="1:13" ht="12.75">
      <c r="A139" s="113" t="s">
        <v>2993</v>
      </c>
      <c r="B139" s="270"/>
      <c r="C139" s="123" t="s">
        <v>3470</v>
      </c>
      <c r="D139" s="271" t="s">
        <v>650</v>
      </c>
      <c r="E139" s="124" t="s">
        <v>344</v>
      </c>
      <c r="F139" s="125" t="s">
        <v>555</v>
      </c>
      <c r="G139" s="219"/>
      <c r="H139" s="272" t="s">
        <v>556</v>
      </c>
      <c r="I139" s="96"/>
      <c r="J139"/>
      <c r="K139"/>
      <c r="L139"/>
      <c r="M139"/>
    </row>
    <row r="140" spans="1:13" ht="12.75">
      <c r="A140" s="117" t="s">
        <v>557</v>
      </c>
      <c r="B140" s="118">
        <v>42</v>
      </c>
      <c r="C140" s="119" t="s">
        <v>3879</v>
      </c>
      <c r="D140" s="269" t="s">
        <v>193</v>
      </c>
      <c r="E140" s="120" t="s">
        <v>194</v>
      </c>
      <c r="F140" s="121" t="s">
        <v>195</v>
      </c>
      <c r="G140" s="218"/>
      <c r="H140" s="112" t="s">
        <v>196</v>
      </c>
      <c r="I140" s="96"/>
      <c r="J140"/>
      <c r="K140"/>
      <c r="L140"/>
      <c r="M140"/>
    </row>
    <row r="141" spans="1:13" ht="12.75">
      <c r="A141" s="113" t="s">
        <v>2993</v>
      </c>
      <c r="B141" s="270"/>
      <c r="C141" s="123" t="s">
        <v>3203</v>
      </c>
      <c r="D141" s="271" t="s">
        <v>1060</v>
      </c>
      <c r="E141" s="124" t="s">
        <v>558</v>
      </c>
      <c r="F141" s="125" t="s">
        <v>202</v>
      </c>
      <c r="G141" s="219"/>
      <c r="H141" s="272" t="s">
        <v>197</v>
      </c>
      <c r="I141" s="96"/>
      <c r="J141"/>
      <c r="K141"/>
      <c r="L141"/>
      <c r="M141"/>
    </row>
    <row r="142" spans="1:13" ht="12.75">
      <c r="A142" s="117" t="s">
        <v>559</v>
      </c>
      <c r="B142" s="118">
        <v>72</v>
      </c>
      <c r="C142" s="119" t="s">
        <v>3909</v>
      </c>
      <c r="D142" s="269" t="s">
        <v>147</v>
      </c>
      <c r="E142" s="120" t="s">
        <v>123</v>
      </c>
      <c r="F142" s="121" t="s">
        <v>342</v>
      </c>
      <c r="G142" s="218"/>
      <c r="H142" s="112" t="s">
        <v>343</v>
      </c>
      <c r="I142" s="96"/>
      <c r="J142"/>
      <c r="K142"/>
      <c r="L142"/>
      <c r="M142"/>
    </row>
    <row r="143" spans="1:13" ht="12.75">
      <c r="A143" s="113" t="s">
        <v>2993</v>
      </c>
      <c r="B143" s="270"/>
      <c r="C143" s="123" t="s">
        <v>3319</v>
      </c>
      <c r="D143" s="271" t="s">
        <v>1061</v>
      </c>
      <c r="E143" s="124" t="s">
        <v>560</v>
      </c>
      <c r="F143" s="125" t="s">
        <v>561</v>
      </c>
      <c r="G143" s="219"/>
      <c r="H143" s="272" t="s">
        <v>345</v>
      </c>
      <c r="I143" s="96"/>
      <c r="J143"/>
      <c r="K143"/>
      <c r="L143"/>
      <c r="M143"/>
    </row>
    <row r="144" spans="1:13" ht="12.75">
      <c r="A144" s="117" t="s">
        <v>562</v>
      </c>
      <c r="B144" s="118">
        <v>81</v>
      </c>
      <c r="C144" s="119" t="s">
        <v>3918</v>
      </c>
      <c r="D144" s="269" t="s">
        <v>102</v>
      </c>
      <c r="E144" s="120" t="s">
        <v>563</v>
      </c>
      <c r="F144" s="121" t="s">
        <v>564</v>
      </c>
      <c r="G144" s="218"/>
      <c r="H144" s="112" t="s">
        <v>565</v>
      </c>
      <c r="I144" s="96"/>
      <c r="J144"/>
      <c r="K144"/>
      <c r="L144"/>
      <c r="M144"/>
    </row>
    <row r="145" spans="1:13" ht="12.75">
      <c r="A145" s="113" t="s">
        <v>3001</v>
      </c>
      <c r="B145" s="270"/>
      <c r="C145" s="123" t="s">
        <v>3047</v>
      </c>
      <c r="D145" s="271" t="s">
        <v>622</v>
      </c>
      <c r="E145" s="124" t="s">
        <v>567</v>
      </c>
      <c r="F145" s="125" t="s">
        <v>568</v>
      </c>
      <c r="G145" s="219"/>
      <c r="H145" s="272" t="s">
        <v>569</v>
      </c>
      <c r="I145" s="96"/>
      <c r="J145"/>
      <c r="K145"/>
      <c r="L145"/>
      <c r="M145"/>
    </row>
    <row r="146" spans="1:13" ht="12.75">
      <c r="A146" s="117" t="s">
        <v>570</v>
      </c>
      <c r="B146" s="118">
        <v>56</v>
      </c>
      <c r="C146" s="119" t="s">
        <v>3893</v>
      </c>
      <c r="D146" s="269" t="s">
        <v>347</v>
      </c>
      <c r="E146" s="120" t="s">
        <v>348</v>
      </c>
      <c r="F146" s="121" t="s">
        <v>349</v>
      </c>
      <c r="G146" s="218"/>
      <c r="H146" s="112" t="s">
        <v>350</v>
      </c>
      <c r="I146" s="96"/>
      <c r="J146"/>
      <c r="K146"/>
      <c r="L146"/>
      <c r="M146"/>
    </row>
    <row r="147" spans="1:13" ht="12.75">
      <c r="A147" s="113" t="s">
        <v>3005</v>
      </c>
      <c r="B147" s="270"/>
      <c r="C147" s="123" t="s">
        <v>3259</v>
      </c>
      <c r="D147" s="271" t="s">
        <v>1062</v>
      </c>
      <c r="E147" s="124" t="s">
        <v>571</v>
      </c>
      <c r="F147" s="125" t="s">
        <v>403</v>
      </c>
      <c r="G147" s="219"/>
      <c r="H147" s="272" t="s">
        <v>351</v>
      </c>
      <c r="I147" s="96"/>
      <c r="J147"/>
      <c r="K147"/>
      <c r="L147"/>
      <c r="M147"/>
    </row>
    <row r="148" spans="1:13" ht="12.75">
      <c r="A148" s="117" t="s">
        <v>572</v>
      </c>
      <c r="B148" s="118">
        <v>74</v>
      </c>
      <c r="C148" s="119" t="s">
        <v>3911</v>
      </c>
      <c r="D148" s="269" t="s">
        <v>353</v>
      </c>
      <c r="E148" s="120" t="s">
        <v>354</v>
      </c>
      <c r="F148" s="121" t="s">
        <v>355</v>
      </c>
      <c r="G148" s="218"/>
      <c r="H148" s="112" t="s">
        <v>356</v>
      </c>
      <c r="I148" s="96"/>
      <c r="J148"/>
      <c r="K148"/>
      <c r="L148"/>
      <c r="M148"/>
    </row>
    <row r="149" spans="1:13" ht="12.75">
      <c r="A149" s="113" t="s">
        <v>3005</v>
      </c>
      <c r="B149" s="270"/>
      <c r="C149" s="123" t="s">
        <v>3111</v>
      </c>
      <c r="D149" s="271" t="s">
        <v>1063</v>
      </c>
      <c r="E149" s="124" t="s">
        <v>573</v>
      </c>
      <c r="F149" s="125" t="s">
        <v>400</v>
      </c>
      <c r="G149" s="219"/>
      <c r="H149" s="272" t="s">
        <v>357</v>
      </c>
      <c r="I149" s="96"/>
      <c r="J149"/>
      <c r="K149"/>
      <c r="L149"/>
      <c r="M149"/>
    </row>
    <row r="150" spans="1:13" ht="12.75">
      <c r="A150" s="117" t="s">
        <v>574</v>
      </c>
      <c r="B150" s="118">
        <v>143</v>
      </c>
      <c r="C150" s="119" t="s">
        <v>16</v>
      </c>
      <c r="D150" s="269" t="s">
        <v>102</v>
      </c>
      <c r="E150" s="120" t="s">
        <v>575</v>
      </c>
      <c r="F150" s="121" t="s">
        <v>576</v>
      </c>
      <c r="G150" s="218"/>
      <c r="H150" s="112" t="s">
        <v>356</v>
      </c>
      <c r="I150" s="96"/>
      <c r="J150"/>
      <c r="K150"/>
      <c r="L150"/>
      <c r="M150"/>
    </row>
    <row r="151" spans="1:13" ht="12.75">
      <c r="A151" s="113" t="s">
        <v>3005</v>
      </c>
      <c r="B151" s="270"/>
      <c r="C151" s="123" t="s">
        <v>3385</v>
      </c>
      <c r="D151" s="271" t="s">
        <v>1064</v>
      </c>
      <c r="E151" s="124" t="s">
        <v>327</v>
      </c>
      <c r="F151" s="125" t="s">
        <v>577</v>
      </c>
      <c r="G151" s="219"/>
      <c r="H151" s="272" t="s">
        <v>357</v>
      </c>
      <c r="I151" s="96"/>
      <c r="J151"/>
      <c r="K151"/>
      <c r="L151"/>
      <c r="M151"/>
    </row>
    <row r="152" spans="1:13" ht="12.75">
      <c r="A152" s="117" t="s">
        <v>578</v>
      </c>
      <c r="B152" s="118">
        <v>105</v>
      </c>
      <c r="C152" s="119" t="s">
        <v>3941</v>
      </c>
      <c r="D152" s="269" t="s">
        <v>195</v>
      </c>
      <c r="E152" s="120" t="s">
        <v>579</v>
      </c>
      <c r="F152" s="121" t="s">
        <v>364</v>
      </c>
      <c r="G152" s="218"/>
      <c r="H152" s="112" t="s">
        <v>580</v>
      </c>
      <c r="I152" s="96"/>
      <c r="J152"/>
      <c r="K152"/>
      <c r="L152"/>
      <c r="M152"/>
    </row>
    <row r="153" spans="1:13" ht="12.75">
      <c r="A153" s="113" t="s">
        <v>2993</v>
      </c>
      <c r="B153" s="270"/>
      <c r="C153" s="123" t="s">
        <v>3440</v>
      </c>
      <c r="D153" s="271" t="s">
        <v>1065</v>
      </c>
      <c r="E153" s="124" t="s">
        <v>581</v>
      </c>
      <c r="F153" s="125" t="s">
        <v>582</v>
      </c>
      <c r="G153" s="219"/>
      <c r="H153" s="272" t="s">
        <v>583</v>
      </c>
      <c r="I153" s="96"/>
      <c r="J153"/>
      <c r="K153"/>
      <c r="L153"/>
      <c r="M153"/>
    </row>
    <row r="154" spans="1:13" ht="12.75">
      <c r="A154" s="117" t="s">
        <v>584</v>
      </c>
      <c r="B154" s="118">
        <v>83</v>
      </c>
      <c r="C154" s="119" t="s">
        <v>3920</v>
      </c>
      <c r="D154" s="269" t="s">
        <v>585</v>
      </c>
      <c r="E154" s="120" t="s">
        <v>586</v>
      </c>
      <c r="F154" s="121" t="s">
        <v>587</v>
      </c>
      <c r="G154" s="218"/>
      <c r="H154" s="112" t="s">
        <v>588</v>
      </c>
      <c r="I154" s="96"/>
      <c r="J154"/>
      <c r="K154"/>
      <c r="L154"/>
      <c r="M154"/>
    </row>
    <row r="155" spans="1:13" ht="12.75">
      <c r="A155" s="113" t="s">
        <v>2991</v>
      </c>
      <c r="B155" s="270"/>
      <c r="C155" s="123" t="s">
        <v>3356</v>
      </c>
      <c r="D155" s="271" t="s">
        <v>1066</v>
      </c>
      <c r="E155" s="124" t="s">
        <v>589</v>
      </c>
      <c r="F155" s="125" t="s">
        <v>590</v>
      </c>
      <c r="G155" s="219"/>
      <c r="H155" s="272" t="s">
        <v>591</v>
      </c>
      <c r="I155" s="96"/>
      <c r="J155"/>
      <c r="K155"/>
      <c r="L155"/>
      <c r="M155"/>
    </row>
    <row r="156" spans="1:13" ht="12.75">
      <c r="A156" s="117" t="s">
        <v>592</v>
      </c>
      <c r="B156" s="118">
        <v>44</v>
      </c>
      <c r="C156" s="119" t="s">
        <v>3881</v>
      </c>
      <c r="D156" s="269" t="s">
        <v>198</v>
      </c>
      <c r="E156" s="120" t="s">
        <v>199</v>
      </c>
      <c r="F156" s="121" t="s">
        <v>200</v>
      </c>
      <c r="G156" s="218"/>
      <c r="H156" s="112" t="s">
        <v>201</v>
      </c>
      <c r="I156" s="96"/>
      <c r="J156"/>
      <c r="K156"/>
      <c r="L156"/>
      <c r="M156"/>
    </row>
    <row r="157" spans="1:13" ht="12.75">
      <c r="A157" s="113" t="s">
        <v>2993</v>
      </c>
      <c r="B157" s="270"/>
      <c r="C157" s="123" t="s">
        <v>3213</v>
      </c>
      <c r="D157" s="271" t="s">
        <v>1067</v>
      </c>
      <c r="E157" s="124" t="s">
        <v>593</v>
      </c>
      <c r="F157" s="125" t="s">
        <v>594</v>
      </c>
      <c r="G157" s="219"/>
      <c r="H157" s="272" t="s">
        <v>203</v>
      </c>
      <c r="I157" s="96"/>
      <c r="J157"/>
      <c r="K157"/>
      <c r="L157"/>
      <c r="M157"/>
    </row>
    <row r="158" spans="1:13" ht="12.75">
      <c r="A158" s="117" t="s">
        <v>595</v>
      </c>
      <c r="B158" s="118">
        <v>95</v>
      </c>
      <c r="C158" s="119" t="s">
        <v>3931</v>
      </c>
      <c r="D158" s="269" t="s">
        <v>596</v>
      </c>
      <c r="E158" s="120" t="s">
        <v>597</v>
      </c>
      <c r="F158" s="121" t="s">
        <v>598</v>
      </c>
      <c r="G158" s="218"/>
      <c r="H158" s="112" t="s">
        <v>599</v>
      </c>
      <c r="I158" s="96"/>
      <c r="J158"/>
      <c r="K158"/>
      <c r="L158"/>
      <c r="M158"/>
    </row>
    <row r="159" spans="1:13" ht="12.75">
      <c r="A159" s="113" t="s">
        <v>3005</v>
      </c>
      <c r="B159" s="270"/>
      <c r="C159" s="123" t="s">
        <v>3403</v>
      </c>
      <c r="D159" s="271" t="s">
        <v>1068</v>
      </c>
      <c r="E159" s="124" t="s">
        <v>600</v>
      </c>
      <c r="F159" s="125" t="s">
        <v>601</v>
      </c>
      <c r="G159" s="219"/>
      <c r="H159" s="272" t="s">
        <v>602</v>
      </c>
      <c r="I159" s="96"/>
      <c r="J159"/>
      <c r="K159"/>
      <c r="L159"/>
      <c r="M159"/>
    </row>
    <row r="160" spans="1:13" ht="12.75">
      <c r="A160" s="117" t="s">
        <v>603</v>
      </c>
      <c r="B160" s="118">
        <v>87</v>
      </c>
      <c r="C160" s="119" t="s">
        <v>3924</v>
      </c>
      <c r="D160" s="269" t="s">
        <v>604</v>
      </c>
      <c r="E160" s="120" t="s">
        <v>605</v>
      </c>
      <c r="F160" s="121" t="s">
        <v>606</v>
      </c>
      <c r="G160" s="218"/>
      <c r="H160" s="112" t="s">
        <v>607</v>
      </c>
      <c r="I160" s="96"/>
      <c r="J160"/>
      <c r="K160"/>
      <c r="L160"/>
      <c r="M160"/>
    </row>
    <row r="161" spans="1:13" ht="12.75">
      <c r="A161" s="113" t="s">
        <v>2993</v>
      </c>
      <c r="B161" s="270"/>
      <c r="C161" s="123" t="s">
        <v>3372</v>
      </c>
      <c r="D161" s="271" t="s">
        <v>1069</v>
      </c>
      <c r="E161" s="124" t="s">
        <v>608</v>
      </c>
      <c r="F161" s="125" t="s">
        <v>609</v>
      </c>
      <c r="G161" s="219"/>
      <c r="H161" s="272" t="s">
        <v>610</v>
      </c>
      <c r="I161" s="96"/>
      <c r="J161"/>
      <c r="K161"/>
      <c r="L161"/>
      <c r="M161"/>
    </row>
    <row r="162" spans="1:13" ht="12.75">
      <c r="A162" s="117" t="s">
        <v>611</v>
      </c>
      <c r="B162" s="118">
        <v>107</v>
      </c>
      <c r="C162" s="119" t="s">
        <v>3943</v>
      </c>
      <c r="D162" s="269" t="s">
        <v>318</v>
      </c>
      <c r="E162" s="120" t="s">
        <v>612</v>
      </c>
      <c r="F162" s="121" t="s">
        <v>613</v>
      </c>
      <c r="G162" s="218"/>
      <c r="H162" s="112" t="s">
        <v>614</v>
      </c>
      <c r="I162" s="262"/>
      <c r="J162"/>
      <c r="K162"/>
      <c r="L162"/>
      <c r="M162"/>
    </row>
    <row r="163" spans="1:13" ht="12.75">
      <c r="A163" s="113" t="s">
        <v>2993</v>
      </c>
      <c r="B163" s="270"/>
      <c r="C163" s="123" t="s">
        <v>3356</v>
      </c>
      <c r="D163" s="271" t="s">
        <v>1070</v>
      </c>
      <c r="E163" s="124" t="s">
        <v>615</v>
      </c>
      <c r="F163" s="125" t="s">
        <v>616</v>
      </c>
      <c r="G163" s="219"/>
      <c r="H163" s="272" t="s">
        <v>617</v>
      </c>
      <c r="I163" s="96"/>
      <c r="J163"/>
      <c r="K163"/>
      <c r="L163"/>
      <c r="M163"/>
    </row>
    <row r="164" spans="1:13" ht="12.75">
      <c r="A164" s="117" t="s">
        <v>618</v>
      </c>
      <c r="B164" s="118">
        <v>70</v>
      </c>
      <c r="C164" s="119" t="s">
        <v>3907</v>
      </c>
      <c r="D164" s="269" t="s">
        <v>358</v>
      </c>
      <c r="E164" s="120" t="s">
        <v>313</v>
      </c>
      <c r="F164" s="121" t="s">
        <v>359</v>
      </c>
      <c r="G164" s="218"/>
      <c r="H164" s="112" t="s">
        <v>360</v>
      </c>
      <c r="I164" s="262"/>
      <c r="J164"/>
      <c r="K164"/>
      <c r="L164"/>
      <c r="M164"/>
    </row>
    <row r="165" spans="1:13" ht="12.75">
      <c r="A165" s="113" t="s">
        <v>3005</v>
      </c>
      <c r="B165" s="270"/>
      <c r="C165" s="123" t="s">
        <v>3313</v>
      </c>
      <c r="D165" s="271" t="s">
        <v>1071</v>
      </c>
      <c r="E165" s="124" t="s">
        <v>619</v>
      </c>
      <c r="F165" s="125" t="s">
        <v>620</v>
      </c>
      <c r="G165" s="219"/>
      <c r="H165" s="272" t="s">
        <v>361</v>
      </c>
      <c r="I165" s="96"/>
      <c r="J165"/>
      <c r="K165"/>
      <c r="L165"/>
      <c r="M165"/>
    </row>
    <row r="166" spans="1:13" ht="12.75">
      <c r="A166" s="117" t="s">
        <v>621</v>
      </c>
      <c r="B166" s="118">
        <v>64</v>
      </c>
      <c r="C166" s="119" t="s">
        <v>3901</v>
      </c>
      <c r="D166" s="269" t="s">
        <v>255</v>
      </c>
      <c r="E166" s="120" t="s">
        <v>363</v>
      </c>
      <c r="F166" s="121" t="s">
        <v>364</v>
      </c>
      <c r="G166" s="218"/>
      <c r="H166" s="112" t="s">
        <v>365</v>
      </c>
      <c r="I166" s="96"/>
      <c r="J166"/>
      <c r="K166"/>
      <c r="L166"/>
      <c r="M166"/>
    </row>
    <row r="167" spans="1:13" ht="12.75">
      <c r="A167" s="113" t="s">
        <v>3001</v>
      </c>
      <c r="B167" s="270"/>
      <c r="C167" s="123" t="s">
        <v>3047</v>
      </c>
      <c r="D167" s="271" t="s">
        <v>1072</v>
      </c>
      <c r="E167" s="124" t="s">
        <v>622</v>
      </c>
      <c r="F167" s="125" t="s">
        <v>623</v>
      </c>
      <c r="G167" s="219"/>
      <c r="H167" s="272" t="s">
        <v>366</v>
      </c>
      <c r="I167" s="96"/>
      <c r="J167"/>
      <c r="K167"/>
      <c r="L167"/>
      <c r="M167"/>
    </row>
    <row r="168" spans="1:13" ht="12.75">
      <c r="A168" s="117" t="s">
        <v>624</v>
      </c>
      <c r="B168" s="118">
        <v>43</v>
      </c>
      <c r="C168" s="119" t="s">
        <v>3880</v>
      </c>
      <c r="D168" s="269" t="s">
        <v>204</v>
      </c>
      <c r="E168" s="120" t="s">
        <v>205</v>
      </c>
      <c r="F168" s="121" t="s">
        <v>206</v>
      </c>
      <c r="G168" s="218"/>
      <c r="H168" s="112" t="s">
        <v>207</v>
      </c>
      <c r="I168" s="96"/>
      <c r="J168"/>
      <c r="K168"/>
      <c r="L168"/>
      <c r="M168"/>
    </row>
    <row r="169" spans="1:13" ht="12.75">
      <c r="A169" s="113" t="s">
        <v>3005</v>
      </c>
      <c r="B169" s="270"/>
      <c r="C169" s="123" t="s">
        <v>3208</v>
      </c>
      <c r="D169" s="271" t="s">
        <v>1073</v>
      </c>
      <c r="E169" s="124" t="s">
        <v>625</v>
      </c>
      <c r="F169" s="125" t="s">
        <v>626</v>
      </c>
      <c r="G169" s="219"/>
      <c r="H169" s="272" t="s">
        <v>209</v>
      </c>
      <c r="I169" s="96"/>
      <c r="J169"/>
      <c r="K169"/>
      <c r="L169"/>
      <c r="M169"/>
    </row>
    <row r="170" spans="1:13" ht="12.75">
      <c r="A170" s="117" t="s">
        <v>627</v>
      </c>
      <c r="B170" s="118">
        <v>104</v>
      </c>
      <c r="C170" s="119" t="s">
        <v>3940</v>
      </c>
      <c r="D170" s="269" t="s">
        <v>628</v>
      </c>
      <c r="E170" s="120" t="s">
        <v>629</v>
      </c>
      <c r="F170" s="121" t="s">
        <v>373</v>
      </c>
      <c r="G170" s="218"/>
      <c r="H170" s="112" t="s">
        <v>630</v>
      </c>
      <c r="I170" s="96"/>
      <c r="J170"/>
      <c r="K170"/>
      <c r="L170"/>
      <c r="M170"/>
    </row>
    <row r="171" spans="1:13" ht="12.75">
      <c r="A171" s="113" t="s">
        <v>2992</v>
      </c>
      <c r="B171" s="270"/>
      <c r="C171" s="123" t="s">
        <v>3436</v>
      </c>
      <c r="D171" s="271" t="s">
        <v>1074</v>
      </c>
      <c r="E171" s="124" t="s">
        <v>524</v>
      </c>
      <c r="F171" s="125" t="s">
        <v>631</v>
      </c>
      <c r="G171" s="219"/>
      <c r="H171" s="272" t="s">
        <v>632</v>
      </c>
      <c r="I171" s="96"/>
      <c r="J171"/>
      <c r="K171"/>
      <c r="L171"/>
      <c r="M171"/>
    </row>
    <row r="172" spans="1:13" ht="12.75">
      <c r="A172" s="117" t="s">
        <v>633</v>
      </c>
      <c r="B172" s="118">
        <v>58</v>
      </c>
      <c r="C172" s="119" t="s">
        <v>3895</v>
      </c>
      <c r="D172" s="269" t="s">
        <v>210</v>
      </c>
      <c r="E172" s="120" t="s">
        <v>211</v>
      </c>
      <c r="F172" s="121" t="s">
        <v>212</v>
      </c>
      <c r="G172" s="218"/>
      <c r="H172" s="112" t="s">
        <v>213</v>
      </c>
      <c r="I172" s="96"/>
      <c r="J172"/>
      <c r="K172"/>
      <c r="L172"/>
      <c r="M172"/>
    </row>
    <row r="173" spans="1:13" ht="12.75">
      <c r="A173" s="113" t="s">
        <v>3010</v>
      </c>
      <c r="B173" s="270"/>
      <c r="C173" s="123" t="s">
        <v>3156</v>
      </c>
      <c r="D173" s="271" t="s">
        <v>1075</v>
      </c>
      <c r="E173" s="124" t="s">
        <v>566</v>
      </c>
      <c r="F173" s="125" t="s">
        <v>634</v>
      </c>
      <c r="G173" s="219"/>
      <c r="H173" s="272" t="s">
        <v>214</v>
      </c>
      <c r="I173" s="96"/>
      <c r="J173"/>
      <c r="K173"/>
      <c r="L173"/>
      <c r="M173"/>
    </row>
    <row r="174" spans="1:13" ht="12.75">
      <c r="A174" s="117" t="s">
        <v>635</v>
      </c>
      <c r="B174" s="118">
        <v>94</v>
      </c>
      <c r="C174" s="119" t="s">
        <v>3930</v>
      </c>
      <c r="D174" s="269" t="s">
        <v>314</v>
      </c>
      <c r="E174" s="120" t="s">
        <v>636</v>
      </c>
      <c r="F174" s="121" t="s">
        <v>637</v>
      </c>
      <c r="G174" s="218"/>
      <c r="H174" s="112" t="s">
        <v>638</v>
      </c>
      <c r="I174" s="96"/>
      <c r="J174"/>
      <c r="K174"/>
      <c r="L174"/>
      <c r="M174"/>
    </row>
    <row r="175" spans="1:13" ht="12.75">
      <c r="A175" s="113" t="s">
        <v>2993</v>
      </c>
      <c r="B175" s="270"/>
      <c r="C175" s="123" t="s">
        <v>3398</v>
      </c>
      <c r="D175" s="271" t="s">
        <v>1076</v>
      </c>
      <c r="E175" s="124" t="s">
        <v>639</v>
      </c>
      <c r="F175" s="125" t="s">
        <v>640</v>
      </c>
      <c r="G175" s="219"/>
      <c r="H175" s="272" t="s">
        <v>641</v>
      </c>
      <c r="I175" s="96"/>
      <c r="J175"/>
      <c r="K175"/>
      <c r="L175"/>
      <c r="M175"/>
    </row>
    <row r="176" spans="1:13" ht="12.75">
      <c r="A176" s="117" t="s">
        <v>642</v>
      </c>
      <c r="B176" s="118">
        <v>63</v>
      </c>
      <c r="C176" s="119" t="s">
        <v>3900</v>
      </c>
      <c r="D176" s="269" t="s">
        <v>280</v>
      </c>
      <c r="E176" s="120" t="s">
        <v>392</v>
      </c>
      <c r="F176" s="121" t="s">
        <v>393</v>
      </c>
      <c r="G176" s="218"/>
      <c r="H176" s="112" t="s">
        <v>404</v>
      </c>
      <c r="I176" s="96"/>
      <c r="J176"/>
      <c r="K176"/>
      <c r="L176"/>
      <c r="M176"/>
    </row>
    <row r="177" spans="1:13" ht="12.75">
      <c r="A177" s="113" t="s">
        <v>3010</v>
      </c>
      <c r="B177" s="270"/>
      <c r="C177" s="123" t="s">
        <v>3165</v>
      </c>
      <c r="D177" s="271" t="s">
        <v>468</v>
      </c>
      <c r="E177" s="124" t="s">
        <v>643</v>
      </c>
      <c r="F177" s="125" t="s">
        <v>644</v>
      </c>
      <c r="G177" s="219"/>
      <c r="H177" s="272" t="s">
        <v>405</v>
      </c>
      <c r="I177" s="96"/>
      <c r="J177"/>
      <c r="K177"/>
      <c r="L177"/>
      <c r="M177"/>
    </row>
    <row r="178" spans="1:13" ht="12.75">
      <c r="A178" s="117" t="s">
        <v>645</v>
      </c>
      <c r="B178" s="118">
        <v>100</v>
      </c>
      <c r="C178" s="119" t="s">
        <v>3936</v>
      </c>
      <c r="D178" s="269" t="s">
        <v>298</v>
      </c>
      <c r="E178" s="120" t="s">
        <v>367</v>
      </c>
      <c r="F178" s="121" t="s">
        <v>368</v>
      </c>
      <c r="G178" s="218"/>
      <c r="H178" s="112" t="s">
        <v>369</v>
      </c>
      <c r="I178" s="96"/>
      <c r="J178"/>
      <c r="K178"/>
      <c r="L178"/>
      <c r="M178"/>
    </row>
    <row r="179" spans="1:13" ht="12.75">
      <c r="A179" s="113" t="s">
        <v>3003</v>
      </c>
      <c r="B179" s="270"/>
      <c r="C179" s="123" t="s">
        <v>3191</v>
      </c>
      <c r="D179" s="271" t="s">
        <v>1077</v>
      </c>
      <c r="E179" s="124" t="s">
        <v>646</v>
      </c>
      <c r="F179" s="125" t="s">
        <v>647</v>
      </c>
      <c r="G179" s="219"/>
      <c r="H179" s="272" t="s">
        <v>370</v>
      </c>
      <c r="I179" s="96"/>
      <c r="J179"/>
      <c r="K179"/>
      <c r="L179"/>
      <c r="M179"/>
    </row>
    <row r="180" spans="1:13" ht="12.75">
      <c r="A180" s="117" t="s">
        <v>648</v>
      </c>
      <c r="B180" s="118">
        <v>62</v>
      </c>
      <c r="C180" s="119" t="s">
        <v>3899</v>
      </c>
      <c r="D180" s="269" t="s">
        <v>371</v>
      </c>
      <c r="E180" s="120" t="s">
        <v>372</v>
      </c>
      <c r="F180" s="121" t="s">
        <v>373</v>
      </c>
      <c r="G180" s="218"/>
      <c r="H180" s="112" t="s">
        <v>374</v>
      </c>
      <c r="I180" s="96"/>
      <c r="J180"/>
      <c r="K180"/>
      <c r="L180"/>
      <c r="M180"/>
    </row>
    <row r="181" spans="1:13" ht="12.75">
      <c r="A181" s="113" t="s">
        <v>3010</v>
      </c>
      <c r="B181" s="270"/>
      <c r="C181" s="123" t="s">
        <v>3284</v>
      </c>
      <c r="D181" s="271" t="s">
        <v>1078</v>
      </c>
      <c r="E181" s="124" t="s">
        <v>649</v>
      </c>
      <c r="F181" s="125" t="s">
        <v>650</v>
      </c>
      <c r="G181" s="219"/>
      <c r="H181" s="272" t="s">
        <v>375</v>
      </c>
      <c r="I181" s="96"/>
      <c r="J181"/>
      <c r="K181"/>
      <c r="L181"/>
      <c r="M181"/>
    </row>
    <row r="182" spans="1:13" ht="12.75">
      <c r="A182" s="117" t="s">
        <v>1079</v>
      </c>
      <c r="B182" s="118">
        <v>61</v>
      </c>
      <c r="C182" s="119" t="s">
        <v>3898</v>
      </c>
      <c r="D182" s="269" t="s">
        <v>1080</v>
      </c>
      <c r="E182" s="120" t="s">
        <v>394</v>
      </c>
      <c r="F182" s="121" t="s">
        <v>389</v>
      </c>
      <c r="G182" s="218"/>
      <c r="H182" s="112" t="s">
        <v>1081</v>
      </c>
      <c r="I182" s="96"/>
      <c r="J182"/>
      <c r="K182"/>
      <c r="L182"/>
      <c r="M182"/>
    </row>
    <row r="183" spans="1:13" ht="12.75">
      <c r="A183" s="113" t="s">
        <v>3003</v>
      </c>
      <c r="B183" s="270"/>
      <c r="C183" s="123" t="s">
        <v>3278</v>
      </c>
      <c r="D183" s="271" t="s">
        <v>471</v>
      </c>
      <c r="E183" s="124" t="s">
        <v>719</v>
      </c>
      <c r="F183" s="125" t="s">
        <v>720</v>
      </c>
      <c r="G183" s="219"/>
      <c r="H183" s="272" t="s">
        <v>1082</v>
      </c>
      <c r="I183" s="96"/>
      <c r="J183"/>
      <c r="K183"/>
      <c r="L183"/>
      <c r="M183"/>
    </row>
    <row r="184" spans="1:13" ht="12.75">
      <c r="A184" s="117" t="s">
        <v>1083</v>
      </c>
      <c r="B184" s="118">
        <v>124</v>
      </c>
      <c r="C184" s="119" t="s">
        <v>3960</v>
      </c>
      <c r="D184" s="269" t="s">
        <v>651</v>
      </c>
      <c r="E184" s="120" t="s">
        <v>652</v>
      </c>
      <c r="F184" s="121" t="s">
        <v>653</v>
      </c>
      <c r="G184" s="218"/>
      <c r="H184" s="112" t="s">
        <v>654</v>
      </c>
      <c r="I184" s="96"/>
      <c r="J184"/>
      <c r="K184"/>
      <c r="L184"/>
      <c r="M184"/>
    </row>
    <row r="185" spans="1:13" ht="12.75">
      <c r="A185" s="113" t="s">
        <v>3005</v>
      </c>
      <c r="B185" s="270"/>
      <c r="C185" s="123" t="s">
        <v>3385</v>
      </c>
      <c r="D185" s="271" t="s">
        <v>1084</v>
      </c>
      <c r="E185" s="124" t="s">
        <v>655</v>
      </c>
      <c r="F185" s="125" t="s">
        <v>656</v>
      </c>
      <c r="G185" s="219"/>
      <c r="H185" s="272" t="s">
        <v>657</v>
      </c>
      <c r="I185" s="96"/>
      <c r="J185"/>
      <c r="K185"/>
      <c r="L185"/>
      <c r="M185"/>
    </row>
    <row r="186" spans="1:13" ht="12.75">
      <c r="A186" s="117" t="s">
        <v>1085</v>
      </c>
      <c r="B186" s="118">
        <v>84</v>
      </c>
      <c r="C186" s="119" t="s">
        <v>3921</v>
      </c>
      <c r="D186" s="269" t="s">
        <v>325</v>
      </c>
      <c r="E186" s="120" t="s">
        <v>658</v>
      </c>
      <c r="F186" s="121" t="s">
        <v>659</v>
      </c>
      <c r="G186" s="218"/>
      <c r="H186" s="112" t="s">
        <v>660</v>
      </c>
      <c r="I186" s="96"/>
      <c r="J186"/>
      <c r="K186"/>
      <c r="L186"/>
      <c r="M186"/>
    </row>
    <row r="187" spans="1:13" ht="12.75">
      <c r="A187" s="113" t="s">
        <v>2993</v>
      </c>
      <c r="B187" s="270"/>
      <c r="C187" s="123" t="s">
        <v>3191</v>
      </c>
      <c r="D187" s="271" t="s">
        <v>509</v>
      </c>
      <c r="E187" s="124" t="s">
        <v>662</v>
      </c>
      <c r="F187" s="125" t="s">
        <v>663</v>
      </c>
      <c r="G187" s="219"/>
      <c r="H187" s="272" t="s">
        <v>664</v>
      </c>
      <c r="I187" s="96"/>
      <c r="J187"/>
      <c r="K187"/>
      <c r="L187"/>
      <c r="M187"/>
    </row>
    <row r="188" spans="1:13" ht="12.75">
      <c r="A188" s="117" t="s">
        <v>1086</v>
      </c>
      <c r="B188" s="118">
        <v>96</v>
      </c>
      <c r="C188" s="119" t="s">
        <v>3932</v>
      </c>
      <c r="D188" s="269" t="s">
        <v>376</v>
      </c>
      <c r="E188" s="120" t="s">
        <v>377</v>
      </c>
      <c r="F188" s="121" t="s">
        <v>378</v>
      </c>
      <c r="G188" s="218"/>
      <c r="H188" s="112" t="s">
        <v>379</v>
      </c>
      <c r="I188" s="96"/>
      <c r="J188"/>
      <c r="K188"/>
      <c r="L188"/>
      <c r="M188"/>
    </row>
    <row r="189" spans="1:13" ht="12.75">
      <c r="A189" s="113" t="s">
        <v>2991</v>
      </c>
      <c r="B189" s="270"/>
      <c r="C189" s="123" t="s">
        <v>3408</v>
      </c>
      <c r="D189" s="271" t="s">
        <v>1087</v>
      </c>
      <c r="E189" s="124" t="s">
        <v>590</v>
      </c>
      <c r="F189" s="125" t="s">
        <v>665</v>
      </c>
      <c r="G189" s="219"/>
      <c r="H189" s="272" t="s">
        <v>380</v>
      </c>
      <c r="I189" s="96"/>
      <c r="J189"/>
      <c r="K189"/>
      <c r="L189"/>
      <c r="M189"/>
    </row>
    <row r="190" spans="1:13" ht="12.75">
      <c r="A190" s="117" t="s">
        <v>1088</v>
      </c>
      <c r="B190" s="118">
        <v>75</v>
      </c>
      <c r="C190" s="119" t="s">
        <v>3912</v>
      </c>
      <c r="D190" s="269" t="s">
        <v>381</v>
      </c>
      <c r="E190" s="120" t="s">
        <v>382</v>
      </c>
      <c r="F190" s="121" t="s">
        <v>383</v>
      </c>
      <c r="G190" s="218"/>
      <c r="H190" s="112" t="s">
        <v>384</v>
      </c>
      <c r="I190" s="96"/>
      <c r="J190"/>
      <c r="K190"/>
      <c r="L190"/>
      <c r="M190"/>
    </row>
    <row r="191" spans="1:13" ht="12.75">
      <c r="A191" s="113" t="s">
        <v>3005</v>
      </c>
      <c r="B191" s="270"/>
      <c r="C191" s="123" t="s">
        <v>3111</v>
      </c>
      <c r="D191" s="271" t="s">
        <v>1089</v>
      </c>
      <c r="E191" s="124" t="s">
        <v>666</v>
      </c>
      <c r="F191" s="125" t="s">
        <v>385</v>
      </c>
      <c r="G191" s="219"/>
      <c r="H191" s="272" t="s">
        <v>386</v>
      </c>
      <c r="I191" s="96"/>
      <c r="J191"/>
      <c r="K191"/>
      <c r="L191"/>
      <c r="M191"/>
    </row>
    <row r="192" spans="1:13" ht="12.75">
      <c r="A192" s="117" t="s">
        <v>1090</v>
      </c>
      <c r="B192" s="118">
        <v>103</v>
      </c>
      <c r="C192" s="119" t="s">
        <v>3939</v>
      </c>
      <c r="D192" s="269" t="s">
        <v>181</v>
      </c>
      <c r="E192" s="120" t="s">
        <v>667</v>
      </c>
      <c r="F192" s="121" t="s">
        <v>668</v>
      </c>
      <c r="G192" s="218"/>
      <c r="H192" s="112" t="s">
        <v>669</v>
      </c>
      <c r="I192" s="96"/>
      <c r="J192"/>
      <c r="K192"/>
      <c r="L192"/>
      <c r="M192"/>
    </row>
    <row r="193" spans="1:13" ht="12.75">
      <c r="A193" s="113" t="s">
        <v>2992</v>
      </c>
      <c r="B193" s="270"/>
      <c r="C193" s="123" t="s">
        <v>3263</v>
      </c>
      <c r="D193" s="271" t="s">
        <v>1091</v>
      </c>
      <c r="E193" s="124" t="s">
        <v>406</v>
      </c>
      <c r="F193" s="125" t="s">
        <v>670</v>
      </c>
      <c r="G193" s="219"/>
      <c r="H193" s="272" t="s">
        <v>671</v>
      </c>
      <c r="I193" s="96"/>
      <c r="J193"/>
      <c r="K193"/>
      <c r="L193"/>
      <c r="M193"/>
    </row>
    <row r="194" spans="1:13" ht="12.75">
      <c r="A194" s="117" t="s">
        <v>1092</v>
      </c>
      <c r="B194" s="118">
        <v>123</v>
      </c>
      <c r="C194" s="119" t="s">
        <v>3959</v>
      </c>
      <c r="D194" s="269" t="s">
        <v>598</v>
      </c>
      <c r="E194" s="120" t="s">
        <v>672</v>
      </c>
      <c r="F194" s="121" t="s">
        <v>673</v>
      </c>
      <c r="G194" s="218"/>
      <c r="H194" s="112" t="s">
        <v>674</v>
      </c>
      <c r="I194" s="96"/>
      <c r="J194"/>
      <c r="K194"/>
      <c r="L194"/>
      <c r="M194"/>
    </row>
    <row r="195" spans="1:13" ht="12.75">
      <c r="A195" s="113" t="s">
        <v>3004</v>
      </c>
      <c r="B195" s="270"/>
      <c r="C195" s="123" t="s">
        <v>3306</v>
      </c>
      <c r="D195" s="271" t="s">
        <v>640</v>
      </c>
      <c r="E195" s="124" t="s">
        <v>675</v>
      </c>
      <c r="F195" s="125" t="s">
        <v>676</v>
      </c>
      <c r="G195" s="219"/>
      <c r="H195" s="272" t="s">
        <v>677</v>
      </c>
      <c r="I195" s="96"/>
      <c r="J195"/>
      <c r="K195"/>
      <c r="L195"/>
      <c r="M195"/>
    </row>
    <row r="196" spans="1:13" ht="12.75">
      <c r="A196" s="117" t="s">
        <v>1093</v>
      </c>
      <c r="B196" s="118">
        <v>101</v>
      </c>
      <c r="C196" s="119" t="s">
        <v>3937</v>
      </c>
      <c r="D196" s="269" t="s">
        <v>678</v>
      </c>
      <c r="E196" s="120" t="s">
        <v>679</v>
      </c>
      <c r="F196" s="121" t="s">
        <v>680</v>
      </c>
      <c r="G196" s="218"/>
      <c r="H196" s="112" t="s">
        <v>681</v>
      </c>
      <c r="I196" s="96"/>
      <c r="J196"/>
      <c r="K196"/>
      <c r="L196"/>
      <c r="M196"/>
    </row>
    <row r="197" spans="1:13" ht="12.75">
      <c r="A197" s="113" t="s">
        <v>3003</v>
      </c>
      <c r="B197" s="270"/>
      <c r="C197" s="123" t="s">
        <v>3248</v>
      </c>
      <c r="D197" s="271" t="s">
        <v>919</v>
      </c>
      <c r="E197" s="124" t="s">
        <v>682</v>
      </c>
      <c r="F197" s="125" t="s">
        <v>683</v>
      </c>
      <c r="G197" s="219"/>
      <c r="H197" s="272" t="s">
        <v>684</v>
      </c>
      <c r="I197" s="96"/>
      <c r="J197"/>
      <c r="K197"/>
      <c r="L197"/>
      <c r="M197"/>
    </row>
    <row r="198" spans="1:13" ht="12.75">
      <c r="A198" s="117" t="s">
        <v>1094</v>
      </c>
      <c r="B198" s="118">
        <v>129</v>
      </c>
      <c r="C198" s="119" t="s">
        <v>2</v>
      </c>
      <c r="D198" s="269" t="s">
        <v>685</v>
      </c>
      <c r="E198" s="120" t="s">
        <v>686</v>
      </c>
      <c r="F198" s="121" t="s">
        <v>687</v>
      </c>
      <c r="G198" s="218"/>
      <c r="H198" s="112" t="s">
        <v>688</v>
      </c>
      <c r="I198" s="96"/>
      <c r="J198"/>
      <c r="K198"/>
      <c r="L198"/>
      <c r="M198"/>
    </row>
    <row r="199" spans="1:13" ht="12.75">
      <c r="A199" s="113" t="s">
        <v>3004</v>
      </c>
      <c r="B199" s="270"/>
      <c r="C199" s="123" t="s">
        <v>3522</v>
      </c>
      <c r="D199" s="271" t="s">
        <v>514</v>
      </c>
      <c r="E199" s="124" t="s">
        <v>689</v>
      </c>
      <c r="F199" s="125" t="s">
        <v>476</v>
      </c>
      <c r="G199" s="219"/>
      <c r="H199" s="272" t="s">
        <v>690</v>
      </c>
      <c r="I199" s="96"/>
      <c r="J199"/>
      <c r="K199"/>
      <c r="L199"/>
      <c r="M199"/>
    </row>
    <row r="200" spans="1:13" ht="12.75">
      <c r="A200" s="117" t="s">
        <v>1095</v>
      </c>
      <c r="B200" s="118">
        <v>93</v>
      </c>
      <c r="C200" s="119" t="s">
        <v>3929</v>
      </c>
      <c r="D200" s="269" t="s">
        <v>691</v>
      </c>
      <c r="E200" s="120" t="s">
        <v>692</v>
      </c>
      <c r="F200" s="121" t="s">
        <v>693</v>
      </c>
      <c r="G200" s="218"/>
      <c r="H200" s="112" t="s">
        <v>694</v>
      </c>
      <c r="I200" s="96"/>
      <c r="J200"/>
      <c r="K200"/>
      <c r="L200"/>
      <c r="M200"/>
    </row>
    <row r="201" spans="1:13" ht="12.75">
      <c r="A201" s="113" t="s">
        <v>2993</v>
      </c>
      <c r="B201" s="270"/>
      <c r="C201" s="123" t="s">
        <v>3191</v>
      </c>
      <c r="D201" s="271" t="s">
        <v>1096</v>
      </c>
      <c r="E201" s="124" t="s">
        <v>695</v>
      </c>
      <c r="F201" s="125" t="s">
        <v>696</v>
      </c>
      <c r="G201" s="219"/>
      <c r="H201" s="272" t="s">
        <v>697</v>
      </c>
      <c r="I201" s="96"/>
      <c r="J201"/>
      <c r="K201"/>
      <c r="L201"/>
      <c r="M201"/>
    </row>
    <row r="202" spans="1:13" ht="12.75">
      <c r="A202" s="117" t="s">
        <v>1097</v>
      </c>
      <c r="B202" s="118">
        <v>113</v>
      </c>
      <c r="C202" s="119" t="s">
        <v>3949</v>
      </c>
      <c r="D202" s="269" t="s">
        <v>698</v>
      </c>
      <c r="E202" s="120" t="s">
        <v>699</v>
      </c>
      <c r="F202" s="121" t="s">
        <v>700</v>
      </c>
      <c r="G202" s="218"/>
      <c r="H202" s="112" t="s">
        <v>701</v>
      </c>
      <c r="I202" s="96"/>
      <c r="J202"/>
      <c r="K202"/>
      <c r="L202"/>
      <c r="M202"/>
    </row>
    <row r="203" spans="1:13" ht="12.75">
      <c r="A203" s="113" t="s">
        <v>2993</v>
      </c>
      <c r="B203" s="270"/>
      <c r="C203" s="123" t="s">
        <v>3465</v>
      </c>
      <c r="D203" s="271" t="s">
        <v>1098</v>
      </c>
      <c r="E203" s="124" t="s">
        <v>534</v>
      </c>
      <c r="F203" s="125" t="s">
        <v>702</v>
      </c>
      <c r="G203" s="219"/>
      <c r="H203" s="272" t="s">
        <v>703</v>
      </c>
      <c r="I203" s="96"/>
      <c r="J203"/>
      <c r="K203"/>
      <c r="L203"/>
      <c r="M203"/>
    </row>
    <row r="204" spans="1:13" ht="12.75">
      <c r="A204" s="117" t="s">
        <v>1099</v>
      </c>
      <c r="B204" s="118">
        <v>109</v>
      </c>
      <c r="C204" s="119" t="s">
        <v>3945</v>
      </c>
      <c r="D204" s="269" t="s">
        <v>704</v>
      </c>
      <c r="E204" s="120" t="s">
        <v>705</v>
      </c>
      <c r="F204" s="121" t="s">
        <v>706</v>
      </c>
      <c r="G204" s="218"/>
      <c r="H204" s="112" t="s">
        <v>707</v>
      </c>
      <c r="I204" s="96"/>
      <c r="J204"/>
      <c r="K204"/>
      <c r="L204"/>
      <c r="M204"/>
    </row>
    <row r="205" spans="1:13" ht="12.75">
      <c r="A205" s="113" t="s">
        <v>2992</v>
      </c>
      <c r="B205" s="270"/>
      <c r="C205" s="123" t="s">
        <v>3263</v>
      </c>
      <c r="D205" s="271" t="s">
        <v>808</v>
      </c>
      <c r="E205" s="124" t="s">
        <v>708</v>
      </c>
      <c r="F205" s="125" t="s">
        <v>709</v>
      </c>
      <c r="G205" s="219"/>
      <c r="H205" s="272" t="s">
        <v>710</v>
      </c>
      <c r="I205" s="96"/>
      <c r="J205"/>
      <c r="K205"/>
      <c r="L205"/>
      <c r="M205"/>
    </row>
    <row r="206" spans="1:13" ht="12.75">
      <c r="A206" s="117" t="s">
        <v>1100</v>
      </c>
      <c r="B206" s="118">
        <v>111</v>
      </c>
      <c r="C206" s="119" t="s">
        <v>3947</v>
      </c>
      <c r="D206" s="269" t="s">
        <v>547</v>
      </c>
      <c r="E206" s="120" t="s">
        <v>711</v>
      </c>
      <c r="F206" s="121" t="s">
        <v>712</v>
      </c>
      <c r="G206" s="218"/>
      <c r="H206" s="112" t="s">
        <v>713</v>
      </c>
      <c r="I206" s="96"/>
      <c r="J206"/>
      <c r="K206"/>
      <c r="L206"/>
      <c r="M206"/>
    </row>
    <row r="207" spans="1:13" ht="12.75">
      <c r="A207" s="113" t="s">
        <v>2993</v>
      </c>
      <c r="B207" s="270"/>
      <c r="C207" s="123" t="s">
        <v>3372</v>
      </c>
      <c r="D207" s="271" t="s">
        <v>918</v>
      </c>
      <c r="E207" s="124" t="s">
        <v>661</v>
      </c>
      <c r="F207" s="125" t="s">
        <v>714</v>
      </c>
      <c r="G207" s="219"/>
      <c r="H207" s="272" t="s">
        <v>715</v>
      </c>
      <c r="I207" s="96"/>
      <c r="J207"/>
      <c r="K207"/>
      <c r="L207"/>
      <c r="M207"/>
    </row>
    <row r="208" spans="1:13" ht="12.75">
      <c r="A208" s="117" t="s">
        <v>1101</v>
      </c>
      <c r="B208" s="118">
        <v>57</v>
      </c>
      <c r="C208" s="119" t="s">
        <v>3894</v>
      </c>
      <c r="D208" s="269" t="s">
        <v>387</v>
      </c>
      <c r="E208" s="120" t="s">
        <v>388</v>
      </c>
      <c r="F208" s="121" t="s">
        <v>389</v>
      </c>
      <c r="G208" s="218"/>
      <c r="H208" s="112" t="s">
        <v>390</v>
      </c>
      <c r="I208" s="96"/>
      <c r="J208"/>
      <c r="K208"/>
      <c r="L208"/>
      <c r="M208"/>
    </row>
    <row r="209" spans="1:13" ht="12.75">
      <c r="A209" s="113" t="s">
        <v>2993</v>
      </c>
      <c r="B209" s="270"/>
      <c r="C209" s="123" t="s">
        <v>3263</v>
      </c>
      <c r="D209" s="271" t="s">
        <v>795</v>
      </c>
      <c r="E209" s="124" t="s">
        <v>717</v>
      </c>
      <c r="F209" s="125" t="s">
        <v>718</v>
      </c>
      <c r="G209" s="219"/>
      <c r="H209" s="272" t="s">
        <v>391</v>
      </c>
      <c r="I209" s="96"/>
      <c r="J209"/>
      <c r="K209"/>
      <c r="L209"/>
      <c r="M209"/>
    </row>
    <row r="210" spans="1:13" ht="12.75">
      <c r="A210" s="117" t="s">
        <v>721</v>
      </c>
      <c r="B210" s="118">
        <v>92</v>
      </c>
      <c r="C210" s="119" t="s">
        <v>3928</v>
      </c>
      <c r="D210" s="269" t="s">
        <v>722</v>
      </c>
      <c r="E210" s="120" t="s">
        <v>723</v>
      </c>
      <c r="F210" s="121" t="s">
        <v>540</v>
      </c>
      <c r="G210" s="218"/>
      <c r="H210" s="112" t="s">
        <v>724</v>
      </c>
      <c r="I210" s="96"/>
      <c r="J210"/>
      <c r="K210"/>
      <c r="L210"/>
      <c r="M210"/>
    </row>
    <row r="211" spans="1:13" ht="12.75">
      <c r="A211" s="113" t="s">
        <v>3005</v>
      </c>
      <c r="B211" s="270"/>
      <c r="C211" s="123" t="s">
        <v>3111</v>
      </c>
      <c r="D211" s="271" t="s">
        <v>885</v>
      </c>
      <c r="E211" s="124" t="s">
        <v>726</v>
      </c>
      <c r="F211" s="125" t="s">
        <v>543</v>
      </c>
      <c r="G211" s="219"/>
      <c r="H211" s="272" t="s">
        <v>727</v>
      </c>
      <c r="I211" s="96"/>
      <c r="J211"/>
      <c r="K211"/>
      <c r="L211"/>
      <c r="M211"/>
    </row>
    <row r="212" spans="1:13" ht="12.75">
      <c r="A212" s="117" t="s">
        <v>728</v>
      </c>
      <c r="B212" s="118">
        <v>79</v>
      </c>
      <c r="C212" s="119" t="s">
        <v>3916</v>
      </c>
      <c r="D212" s="269" t="s">
        <v>395</v>
      </c>
      <c r="E212" s="120" t="s">
        <v>396</v>
      </c>
      <c r="F212" s="121" t="s">
        <v>397</v>
      </c>
      <c r="G212" s="218"/>
      <c r="H212" s="112" t="s">
        <v>398</v>
      </c>
      <c r="I212" s="96"/>
      <c r="J212"/>
      <c r="K212"/>
      <c r="L212"/>
      <c r="M212"/>
    </row>
    <row r="213" spans="1:13" ht="12.75">
      <c r="A213" s="113" t="s">
        <v>3002</v>
      </c>
      <c r="B213" s="270"/>
      <c r="C213" s="123" t="s">
        <v>3306</v>
      </c>
      <c r="D213" s="271" t="s">
        <v>2614</v>
      </c>
      <c r="E213" s="124" t="s">
        <v>729</v>
      </c>
      <c r="F213" s="125" t="s">
        <v>730</v>
      </c>
      <c r="G213" s="219"/>
      <c r="H213" s="272" t="s">
        <v>399</v>
      </c>
      <c r="I213" s="96"/>
      <c r="J213"/>
      <c r="K213"/>
      <c r="L213"/>
      <c r="M213"/>
    </row>
    <row r="214" spans="1:13" ht="12.75">
      <c r="A214" s="117" t="s">
        <v>731</v>
      </c>
      <c r="B214" s="118">
        <v>134</v>
      </c>
      <c r="C214" s="119" t="s">
        <v>7</v>
      </c>
      <c r="D214" s="269" t="s">
        <v>732</v>
      </c>
      <c r="E214" s="120" t="s">
        <v>658</v>
      </c>
      <c r="F214" s="121" t="s">
        <v>733</v>
      </c>
      <c r="G214" s="218"/>
      <c r="H214" s="112" t="s">
        <v>734</v>
      </c>
      <c r="I214" s="96"/>
      <c r="J214"/>
      <c r="K214"/>
      <c r="L214"/>
      <c r="M214"/>
    </row>
    <row r="215" spans="1:13" ht="12.75">
      <c r="A215" s="113" t="s">
        <v>2993</v>
      </c>
      <c r="B215" s="270"/>
      <c r="C215" s="123" t="s">
        <v>3540</v>
      </c>
      <c r="D215" s="271" t="s">
        <v>802</v>
      </c>
      <c r="E215" s="124" t="s">
        <v>662</v>
      </c>
      <c r="F215" s="125" t="s">
        <v>716</v>
      </c>
      <c r="G215" s="219"/>
      <c r="H215" s="272" t="s">
        <v>735</v>
      </c>
      <c r="I215" s="96"/>
      <c r="J215"/>
      <c r="K215"/>
      <c r="L215"/>
      <c r="M215"/>
    </row>
    <row r="216" spans="1:13" ht="12.75">
      <c r="A216" s="117" t="s">
        <v>736</v>
      </c>
      <c r="B216" s="118">
        <v>80</v>
      </c>
      <c r="C216" s="119" t="s">
        <v>3917</v>
      </c>
      <c r="D216" s="269" t="s">
        <v>737</v>
      </c>
      <c r="E216" s="120" t="s">
        <v>738</v>
      </c>
      <c r="F216" s="121" t="s">
        <v>739</v>
      </c>
      <c r="G216" s="218"/>
      <c r="H216" s="112" t="s">
        <v>740</v>
      </c>
      <c r="I216" s="96"/>
      <c r="J216"/>
      <c r="K216"/>
      <c r="L216"/>
      <c r="M216"/>
    </row>
    <row r="217" spans="1:13" ht="12.75">
      <c r="A217" s="113" t="s">
        <v>3004</v>
      </c>
      <c r="B217" s="270"/>
      <c r="C217" s="123" t="s">
        <v>3146</v>
      </c>
      <c r="D217" s="271" t="s">
        <v>2615</v>
      </c>
      <c r="E217" s="124" t="s">
        <v>741</v>
      </c>
      <c r="F217" s="125" t="s">
        <v>742</v>
      </c>
      <c r="G217" s="219"/>
      <c r="H217" s="272" t="s">
        <v>743</v>
      </c>
      <c r="I217" s="96"/>
      <c r="J217"/>
      <c r="K217"/>
      <c r="L217"/>
      <c r="M217"/>
    </row>
    <row r="218" spans="1:13" ht="12.75">
      <c r="A218" s="117" t="s">
        <v>744</v>
      </c>
      <c r="B218" s="118">
        <v>108</v>
      </c>
      <c r="C218" s="119" t="s">
        <v>3944</v>
      </c>
      <c r="D218" s="269" t="s">
        <v>168</v>
      </c>
      <c r="E218" s="120" t="s">
        <v>745</v>
      </c>
      <c r="F218" s="121" t="s">
        <v>746</v>
      </c>
      <c r="G218" s="218"/>
      <c r="H218" s="112" t="s">
        <v>747</v>
      </c>
      <c r="I218" s="96"/>
      <c r="J218"/>
      <c r="K218"/>
      <c r="L218"/>
      <c r="M218"/>
    </row>
    <row r="219" spans="1:13" ht="12.75">
      <c r="A219" s="113" t="s">
        <v>2991</v>
      </c>
      <c r="B219" s="270"/>
      <c r="C219" s="123" t="s">
        <v>3191</v>
      </c>
      <c r="D219" s="271" t="s">
        <v>2616</v>
      </c>
      <c r="E219" s="124" t="s">
        <v>748</v>
      </c>
      <c r="F219" s="125" t="s">
        <v>749</v>
      </c>
      <c r="G219" s="219"/>
      <c r="H219" s="272" t="s">
        <v>750</v>
      </c>
      <c r="I219" s="96"/>
      <c r="J219"/>
      <c r="K219"/>
      <c r="L219"/>
      <c r="M219"/>
    </row>
    <row r="220" spans="1:13" ht="12.75">
      <c r="A220" s="117" t="s">
        <v>751</v>
      </c>
      <c r="B220" s="118">
        <v>86</v>
      </c>
      <c r="C220" s="119" t="s">
        <v>3923</v>
      </c>
      <c r="D220" s="269" t="s">
        <v>330</v>
      </c>
      <c r="E220" s="120" t="s">
        <v>752</v>
      </c>
      <c r="F220" s="121" t="s">
        <v>753</v>
      </c>
      <c r="G220" s="218"/>
      <c r="H220" s="112" t="s">
        <v>754</v>
      </c>
      <c r="I220" s="96"/>
      <c r="J220"/>
      <c r="K220"/>
      <c r="L220"/>
      <c r="M220"/>
    </row>
    <row r="221" spans="1:13" ht="12.75">
      <c r="A221" s="113" t="s">
        <v>2993</v>
      </c>
      <c r="B221" s="270"/>
      <c r="C221" s="123" t="s">
        <v>3213</v>
      </c>
      <c r="D221" s="271" t="s">
        <v>702</v>
      </c>
      <c r="E221" s="124" t="s">
        <v>755</v>
      </c>
      <c r="F221" s="125" t="s">
        <v>756</v>
      </c>
      <c r="G221" s="219"/>
      <c r="H221" s="272" t="s">
        <v>757</v>
      </c>
      <c r="I221" s="96"/>
      <c r="J221"/>
      <c r="K221"/>
      <c r="L221"/>
      <c r="M221"/>
    </row>
    <row r="222" spans="1:13" ht="12.75">
      <c r="A222" s="117" t="s">
        <v>758</v>
      </c>
      <c r="B222" s="118">
        <v>110</v>
      </c>
      <c r="C222" s="119" t="s">
        <v>3946</v>
      </c>
      <c r="D222" s="269" t="s">
        <v>691</v>
      </c>
      <c r="E222" s="120" t="s">
        <v>759</v>
      </c>
      <c r="F222" s="121" t="s">
        <v>760</v>
      </c>
      <c r="G222" s="218"/>
      <c r="H222" s="112" t="s">
        <v>761</v>
      </c>
      <c r="I222" s="96"/>
      <c r="J222"/>
      <c r="K222"/>
      <c r="L222"/>
      <c r="M222"/>
    </row>
    <row r="223" spans="1:13" ht="12.75">
      <c r="A223" s="113" t="s">
        <v>3005</v>
      </c>
      <c r="B223" s="270"/>
      <c r="C223" s="123" t="s">
        <v>3111</v>
      </c>
      <c r="D223" s="271" t="s">
        <v>2617</v>
      </c>
      <c r="E223" s="124" t="s">
        <v>762</v>
      </c>
      <c r="F223" s="125" t="s">
        <v>763</v>
      </c>
      <c r="G223" s="219"/>
      <c r="H223" s="272" t="s">
        <v>764</v>
      </c>
      <c r="I223" s="96"/>
      <c r="J223"/>
      <c r="K223"/>
      <c r="L223"/>
      <c r="M223"/>
    </row>
    <row r="224" spans="1:13" ht="12.75">
      <c r="A224" s="117" t="s">
        <v>765</v>
      </c>
      <c r="B224" s="118">
        <v>127</v>
      </c>
      <c r="C224" s="119" t="s">
        <v>0</v>
      </c>
      <c r="D224" s="269" t="s">
        <v>766</v>
      </c>
      <c r="E224" s="120" t="s">
        <v>767</v>
      </c>
      <c r="F224" s="121" t="s">
        <v>768</v>
      </c>
      <c r="G224" s="218"/>
      <c r="H224" s="112" t="s">
        <v>769</v>
      </c>
      <c r="I224" s="96"/>
      <c r="J224"/>
      <c r="K224"/>
      <c r="L224"/>
      <c r="M224"/>
    </row>
    <row r="225" spans="1:13" ht="12.75">
      <c r="A225" s="113" t="s">
        <v>2993</v>
      </c>
      <c r="B225" s="270"/>
      <c r="C225" s="123" t="s">
        <v>3479</v>
      </c>
      <c r="D225" s="271" t="s">
        <v>845</v>
      </c>
      <c r="E225" s="124" t="s">
        <v>771</v>
      </c>
      <c r="F225" s="125" t="s">
        <v>772</v>
      </c>
      <c r="G225" s="219"/>
      <c r="H225" s="272" t="s">
        <v>773</v>
      </c>
      <c r="I225" s="96"/>
      <c r="J225"/>
      <c r="K225"/>
      <c r="L225"/>
      <c r="M225"/>
    </row>
    <row r="226" spans="1:13" ht="12.75">
      <c r="A226" s="117" t="s">
        <v>774</v>
      </c>
      <c r="B226" s="118">
        <v>136</v>
      </c>
      <c r="C226" s="119" t="s">
        <v>9</v>
      </c>
      <c r="D226" s="269" t="s">
        <v>673</v>
      </c>
      <c r="E226" s="120" t="s">
        <v>775</v>
      </c>
      <c r="F226" s="121" t="s">
        <v>776</v>
      </c>
      <c r="G226" s="218"/>
      <c r="H226" s="112" t="s">
        <v>777</v>
      </c>
      <c r="I226" s="96"/>
      <c r="J226"/>
      <c r="K226"/>
      <c r="L226"/>
      <c r="M226"/>
    </row>
    <row r="227" spans="1:13" ht="12.75">
      <c r="A227" s="113" t="s">
        <v>3003</v>
      </c>
      <c r="B227" s="270"/>
      <c r="C227" s="123" t="s">
        <v>3548</v>
      </c>
      <c r="D227" s="271" t="s">
        <v>2618</v>
      </c>
      <c r="E227" s="124" t="s">
        <v>778</v>
      </c>
      <c r="F227" s="125" t="s">
        <v>779</v>
      </c>
      <c r="G227" s="219"/>
      <c r="H227" s="272" t="s">
        <v>780</v>
      </c>
      <c r="I227" s="96"/>
      <c r="J227"/>
      <c r="K227"/>
      <c r="L227"/>
      <c r="M227"/>
    </row>
    <row r="228" spans="1:13" ht="12.75">
      <c r="A228" s="117" t="s">
        <v>781</v>
      </c>
      <c r="B228" s="118">
        <v>126</v>
      </c>
      <c r="C228" s="119" t="s">
        <v>3962</v>
      </c>
      <c r="D228" s="269" t="s">
        <v>782</v>
      </c>
      <c r="E228" s="120" t="s">
        <v>783</v>
      </c>
      <c r="F228" s="121" t="s">
        <v>784</v>
      </c>
      <c r="G228" s="218"/>
      <c r="H228" s="112" t="s">
        <v>785</v>
      </c>
      <c r="I228" s="96"/>
      <c r="J228"/>
      <c r="K228"/>
      <c r="L228"/>
      <c r="M228"/>
    </row>
    <row r="229" spans="1:13" ht="12.75">
      <c r="A229" s="113" t="s">
        <v>2993</v>
      </c>
      <c r="B229" s="270"/>
      <c r="C229" s="123" t="s">
        <v>3512</v>
      </c>
      <c r="D229" s="271" t="s">
        <v>763</v>
      </c>
      <c r="E229" s="124" t="s">
        <v>787</v>
      </c>
      <c r="F229" s="125" t="s">
        <v>786</v>
      </c>
      <c r="G229" s="219"/>
      <c r="H229" s="272" t="s">
        <v>788</v>
      </c>
      <c r="I229" s="96"/>
      <c r="J229"/>
      <c r="K229"/>
      <c r="L229"/>
      <c r="M229"/>
    </row>
    <row r="230" spans="1:13" ht="12.75">
      <c r="A230" s="117" t="s">
        <v>789</v>
      </c>
      <c r="B230" s="118">
        <v>138</v>
      </c>
      <c r="C230" s="119" t="s">
        <v>11</v>
      </c>
      <c r="D230" s="269" t="s">
        <v>790</v>
      </c>
      <c r="E230" s="120" t="s">
        <v>791</v>
      </c>
      <c r="F230" s="121" t="s">
        <v>792</v>
      </c>
      <c r="G230" s="218"/>
      <c r="H230" s="112" t="s">
        <v>793</v>
      </c>
      <c r="I230" s="96"/>
      <c r="J230"/>
      <c r="K230"/>
      <c r="L230"/>
      <c r="M230"/>
    </row>
    <row r="231" spans="1:13" ht="12.75">
      <c r="A231" s="113" t="s">
        <v>2993</v>
      </c>
      <c r="B231" s="270"/>
      <c r="C231" s="123" t="s">
        <v>3556</v>
      </c>
      <c r="D231" s="271" t="s">
        <v>882</v>
      </c>
      <c r="E231" s="124" t="s">
        <v>794</v>
      </c>
      <c r="F231" s="125" t="s">
        <v>795</v>
      </c>
      <c r="G231" s="219"/>
      <c r="H231" s="272" t="s">
        <v>796</v>
      </c>
      <c r="I231" s="96"/>
      <c r="J231"/>
      <c r="K231"/>
      <c r="L231"/>
      <c r="M231"/>
    </row>
    <row r="232" spans="1:13" ht="12.75">
      <c r="A232" s="117" t="s">
        <v>797</v>
      </c>
      <c r="B232" s="118">
        <v>118</v>
      </c>
      <c r="C232" s="119" t="s">
        <v>3954</v>
      </c>
      <c r="D232" s="269" t="s">
        <v>798</v>
      </c>
      <c r="E232" s="120" t="s">
        <v>799</v>
      </c>
      <c r="F232" s="121" t="s">
        <v>800</v>
      </c>
      <c r="G232" s="218"/>
      <c r="H232" s="112" t="s">
        <v>801</v>
      </c>
      <c r="I232" s="96"/>
      <c r="J232"/>
      <c r="K232"/>
      <c r="L232"/>
      <c r="M232"/>
    </row>
    <row r="233" spans="1:13" ht="12.75">
      <c r="A233" s="113" t="s">
        <v>2993</v>
      </c>
      <c r="B233" s="270"/>
      <c r="C233" s="123" t="s">
        <v>3372</v>
      </c>
      <c r="D233" s="271" t="s">
        <v>2619</v>
      </c>
      <c r="E233" s="124" t="s">
        <v>920</v>
      </c>
      <c r="F233" s="125" t="s">
        <v>802</v>
      </c>
      <c r="G233" s="219"/>
      <c r="H233" s="272" t="s">
        <v>803</v>
      </c>
      <c r="I233" s="96"/>
      <c r="J233"/>
      <c r="K233"/>
      <c r="L233"/>
      <c r="M233"/>
    </row>
    <row r="234" spans="1:13" ht="12.75">
      <c r="A234" s="117" t="s">
        <v>804</v>
      </c>
      <c r="B234" s="118">
        <v>116</v>
      </c>
      <c r="C234" s="119" t="s">
        <v>3952</v>
      </c>
      <c r="D234" s="269" t="s">
        <v>700</v>
      </c>
      <c r="E234" s="120" t="s">
        <v>805</v>
      </c>
      <c r="F234" s="121" t="s">
        <v>806</v>
      </c>
      <c r="G234" s="218"/>
      <c r="H234" s="112" t="s">
        <v>807</v>
      </c>
      <c r="I234" s="96"/>
      <c r="J234"/>
      <c r="K234"/>
      <c r="L234"/>
      <c r="M234"/>
    </row>
    <row r="235" spans="1:13" ht="12.75">
      <c r="A235" s="113" t="s">
        <v>2992</v>
      </c>
      <c r="B235" s="270"/>
      <c r="C235" s="123" t="s">
        <v>3479</v>
      </c>
      <c r="D235" s="271" t="s">
        <v>921</v>
      </c>
      <c r="E235" s="124" t="s">
        <v>808</v>
      </c>
      <c r="F235" s="125" t="s">
        <v>809</v>
      </c>
      <c r="G235" s="219"/>
      <c r="H235" s="272" t="s">
        <v>810</v>
      </c>
      <c r="I235" s="96"/>
      <c r="J235"/>
      <c r="K235"/>
      <c r="L235"/>
      <c r="M235"/>
    </row>
    <row r="236" spans="1:13" ht="12.75">
      <c r="A236" s="117" t="s">
        <v>811</v>
      </c>
      <c r="B236" s="118">
        <v>119</v>
      </c>
      <c r="C236" s="119" t="s">
        <v>3955</v>
      </c>
      <c r="D236" s="269" t="s">
        <v>812</v>
      </c>
      <c r="E236" s="120" t="s">
        <v>813</v>
      </c>
      <c r="F236" s="121" t="s">
        <v>814</v>
      </c>
      <c r="G236" s="218"/>
      <c r="H236" s="112" t="s">
        <v>815</v>
      </c>
      <c r="I236" s="96"/>
      <c r="J236"/>
      <c r="K236"/>
      <c r="L236"/>
      <c r="M236"/>
    </row>
    <row r="237" spans="1:13" ht="12.75">
      <c r="A237" s="113" t="s">
        <v>2993</v>
      </c>
      <c r="B237" s="270"/>
      <c r="C237" s="123" t="s">
        <v>3376</v>
      </c>
      <c r="D237" s="271" t="s">
        <v>922</v>
      </c>
      <c r="E237" s="124" t="s">
        <v>909</v>
      </c>
      <c r="F237" s="125" t="s">
        <v>675</v>
      </c>
      <c r="G237" s="219"/>
      <c r="H237" s="272" t="s">
        <v>817</v>
      </c>
      <c r="I237" s="96"/>
      <c r="J237"/>
      <c r="K237"/>
      <c r="L237"/>
      <c r="M237"/>
    </row>
    <row r="238" spans="1:13" ht="12.75">
      <c r="A238" s="117" t="s">
        <v>818</v>
      </c>
      <c r="B238" s="118">
        <v>137</v>
      </c>
      <c r="C238" s="119" t="s">
        <v>10</v>
      </c>
      <c r="D238" s="269" t="s">
        <v>819</v>
      </c>
      <c r="E238" s="120" t="s">
        <v>820</v>
      </c>
      <c r="F238" s="121" t="s">
        <v>821</v>
      </c>
      <c r="G238" s="218"/>
      <c r="H238" s="112" t="s">
        <v>822</v>
      </c>
      <c r="I238" s="96"/>
      <c r="J238"/>
      <c r="K238"/>
      <c r="L238"/>
      <c r="M238"/>
    </row>
    <row r="239" spans="1:13" ht="12.75">
      <c r="A239" s="113" t="s">
        <v>3005</v>
      </c>
      <c r="B239" s="270"/>
      <c r="C239" s="123" t="s">
        <v>3111</v>
      </c>
      <c r="D239" s="271" t="s">
        <v>883</v>
      </c>
      <c r="E239" s="124" t="s">
        <v>829</v>
      </c>
      <c r="F239" s="125" t="s">
        <v>770</v>
      </c>
      <c r="G239" s="219"/>
      <c r="H239" s="272" t="s">
        <v>823</v>
      </c>
      <c r="I239" s="96"/>
      <c r="J239"/>
      <c r="K239"/>
      <c r="L239"/>
      <c r="M239"/>
    </row>
    <row r="240" spans="1:13" ht="12.75">
      <c r="A240" s="117" t="s">
        <v>824</v>
      </c>
      <c r="B240" s="118">
        <v>133</v>
      </c>
      <c r="C240" s="119" t="s">
        <v>6</v>
      </c>
      <c r="D240" s="269" t="s">
        <v>825</v>
      </c>
      <c r="E240" s="120" t="s">
        <v>826</v>
      </c>
      <c r="F240" s="121" t="s">
        <v>827</v>
      </c>
      <c r="G240" s="218"/>
      <c r="H240" s="112" t="s">
        <v>828</v>
      </c>
      <c r="I240" s="96"/>
      <c r="J240"/>
      <c r="K240"/>
      <c r="L240"/>
      <c r="M240"/>
    </row>
    <row r="241" spans="1:13" ht="12.75">
      <c r="A241" s="113" t="s">
        <v>2993</v>
      </c>
      <c r="B241" s="270"/>
      <c r="C241" s="123" t="s">
        <v>3356</v>
      </c>
      <c r="D241" s="271" t="s">
        <v>816</v>
      </c>
      <c r="E241" s="124" t="s">
        <v>894</v>
      </c>
      <c r="F241" s="125" t="s">
        <v>725</v>
      </c>
      <c r="G241" s="219"/>
      <c r="H241" s="272" t="s">
        <v>830</v>
      </c>
      <c r="I241" s="96"/>
      <c r="J241"/>
      <c r="K241"/>
      <c r="L241"/>
      <c r="M241"/>
    </row>
    <row r="242" spans="1:13" ht="12.75">
      <c r="A242" s="117" t="s">
        <v>869</v>
      </c>
      <c r="B242" s="118">
        <v>128</v>
      </c>
      <c r="C242" s="119" t="s">
        <v>1</v>
      </c>
      <c r="D242" s="269" t="s">
        <v>393</v>
      </c>
      <c r="E242" s="120" t="s">
        <v>923</v>
      </c>
      <c r="F242" s="121" t="s">
        <v>903</v>
      </c>
      <c r="G242" s="218"/>
      <c r="H242" s="112" t="s">
        <v>924</v>
      </c>
      <c r="I242" s="96"/>
      <c r="J242"/>
      <c r="K242"/>
      <c r="L242"/>
      <c r="M242"/>
    </row>
    <row r="243" spans="1:13" ht="12.75">
      <c r="A243" s="113" t="s">
        <v>2993</v>
      </c>
      <c r="B243" s="270"/>
      <c r="C243" s="123" t="s">
        <v>3403</v>
      </c>
      <c r="D243" s="271" t="s">
        <v>2620</v>
      </c>
      <c r="E243" s="124" t="s">
        <v>884</v>
      </c>
      <c r="F243" s="125" t="s">
        <v>893</v>
      </c>
      <c r="G243" s="219"/>
      <c r="H243" s="272" t="s">
        <v>925</v>
      </c>
      <c r="I243" s="96"/>
      <c r="J243"/>
      <c r="K243"/>
      <c r="L243"/>
      <c r="M243"/>
    </row>
    <row r="244" spans="1:13" ht="12.75">
      <c r="A244" s="117" t="s">
        <v>834</v>
      </c>
      <c r="B244" s="118">
        <v>122</v>
      </c>
      <c r="C244" s="119" t="s">
        <v>3958</v>
      </c>
      <c r="D244" s="269" t="s">
        <v>835</v>
      </c>
      <c r="E244" s="120" t="s">
        <v>836</v>
      </c>
      <c r="F244" s="121" t="s">
        <v>837</v>
      </c>
      <c r="G244" s="218"/>
      <c r="H244" s="112" t="s">
        <v>838</v>
      </c>
      <c r="I244" s="96"/>
      <c r="J244"/>
      <c r="K244"/>
      <c r="L244"/>
      <c r="M244"/>
    </row>
    <row r="245" spans="1:13" ht="12.75">
      <c r="A245" s="113" t="s">
        <v>3005</v>
      </c>
      <c r="B245" s="270"/>
      <c r="C245" s="123" t="s">
        <v>3111</v>
      </c>
      <c r="D245" s="271" t="s">
        <v>2646</v>
      </c>
      <c r="E245" s="124" t="s">
        <v>844</v>
      </c>
      <c r="F245" s="125" t="s">
        <v>845</v>
      </c>
      <c r="G245" s="219"/>
      <c r="H245" s="272" t="s">
        <v>841</v>
      </c>
      <c r="I245" s="96"/>
      <c r="J245"/>
      <c r="K245"/>
      <c r="L245"/>
      <c r="M245"/>
    </row>
    <row r="246" spans="1:13" ht="12.75">
      <c r="A246" s="117" t="s">
        <v>926</v>
      </c>
      <c r="B246" s="118">
        <v>145</v>
      </c>
      <c r="C246" s="119" t="s">
        <v>18</v>
      </c>
      <c r="D246" s="269" t="s">
        <v>886</v>
      </c>
      <c r="E246" s="120" t="s">
        <v>887</v>
      </c>
      <c r="F246" s="121" t="s">
        <v>888</v>
      </c>
      <c r="G246" s="218"/>
      <c r="H246" s="112" t="s">
        <v>889</v>
      </c>
      <c r="I246" s="96"/>
      <c r="J246"/>
      <c r="K246"/>
      <c r="L246"/>
      <c r="M246"/>
    </row>
    <row r="247" spans="1:13" ht="12.75">
      <c r="A247" s="113" t="s">
        <v>2956</v>
      </c>
      <c r="B247" s="270"/>
      <c r="C247" s="123" t="s">
        <v>3581</v>
      </c>
      <c r="D247" s="271" t="s">
        <v>2647</v>
      </c>
      <c r="E247" s="124" t="s">
        <v>890</v>
      </c>
      <c r="F247" s="125" t="s">
        <v>891</v>
      </c>
      <c r="G247" s="219"/>
      <c r="H247" s="272" t="s">
        <v>892</v>
      </c>
      <c r="I247" s="96"/>
      <c r="J247"/>
      <c r="K247"/>
      <c r="L247"/>
      <c r="M247"/>
    </row>
    <row r="248" spans="1:13" ht="12.75">
      <c r="A248" s="117" t="s">
        <v>927</v>
      </c>
      <c r="B248" s="118">
        <v>142</v>
      </c>
      <c r="C248" s="119" t="s">
        <v>15</v>
      </c>
      <c r="D248" s="269" t="s">
        <v>831</v>
      </c>
      <c r="E248" s="120" t="s">
        <v>832</v>
      </c>
      <c r="F248" s="121" t="s">
        <v>870</v>
      </c>
      <c r="G248" s="218"/>
      <c r="H248" s="112" t="s">
        <v>871</v>
      </c>
      <c r="I248" s="96"/>
      <c r="J248"/>
      <c r="K248"/>
      <c r="L248"/>
      <c r="M248"/>
    </row>
    <row r="249" spans="1:13" ht="12.75">
      <c r="A249" s="113" t="s">
        <v>2992</v>
      </c>
      <c r="B249" s="270"/>
      <c r="C249" s="123" t="s">
        <v>3572</v>
      </c>
      <c r="D249" s="271" t="s">
        <v>850</v>
      </c>
      <c r="E249" s="124" t="s">
        <v>929</v>
      </c>
      <c r="F249" s="125" t="s">
        <v>833</v>
      </c>
      <c r="G249" s="219"/>
      <c r="H249" s="272" t="s">
        <v>872</v>
      </c>
      <c r="I249" s="96"/>
      <c r="J249"/>
      <c r="K249"/>
      <c r="L249"/>
      <c r="M249"/>
    </row>
    <row r="250" spans="1:13" ht="12.75">
      <c r="A250" s="117" t="s">
        <v>876</v>
      </c>
      <c r="B250" s="118">
        <v>141</v>
      </c>
      <c r="C250" s="119" t="s">
        <v>14</v>
      </c>
      <c r="D250" s="269" t="s">
        <v>842</v>
      </c>
      <c r="E250" s="120" t="s">
        <v>843</v>
      </c>
      <c r="F250" s="121" t="s">
        <v>873</v>
      </c>
      <c r="G250" s="218"/>
      <c r="H250" s="112" t="s">
        <v>874</v>
      </c>
      <c r="I250" s="96"/>
      <c r="J250"/>
      <c r="K250"/>
      <c r="L250"/>
      <c r="M250"/>
    </row>
    <row r="251" spans="1:13" ht="12.75">
      <c r="A251" s="113" t="s">
        <v>2993</v>
      </c>
      <c r="B251" s="270"/>
      <c r="C251" s="123" t="s">
        <v>3376</v>
      </c>
      <c r="D251" s="271" t="s">
        <v>908</v>
      </c>
      <c r="E251" s="124" t="s">
        <v>893</v>
      </c>
      <c r="F251" s="125" t="s">
        <v>840</v>
      </c>
      <c r="G251" s="219"/>
      <c r="H251" s="272" t="s">
        <v>875</v>
      </c>
      <c r="I251" s="96"/>
      <c r="J251"/>
      <c r="K251"/>
      <c r="L251"/>
      <c r="M251"/>
    </row>
    <row r="252" spans="1:13" ht="12.75">
      <c r="A252" s="117" t="s">
        <v>930</v>
      </c>
      <c r="B252" s="118">
        <v>148</v>
      </c>
      <c r="C252" s="119" t="s">
        <v>21</v>
      </c>
      <c r="D252" s="269" t="s">
        <v>895</v>
      </c>
      <c r="E252" s="120" t="s">
        <v>896</v>
      </c>
      <c r="F252" s="121" t="s">
        <v>897</v>
      </c>
      <c r="G252" s="218"/>
      <c r="H252" s="112" t="s">
        <v>898</v>
      </c>
      <c r="I252" s="96"/>
      <c r="J252"/>
      <c r="K252"/>
      <c r="L252"/>
      <c r="M252"/>
    </row>
    <row r="253" spans="1:13" ht="12.75">
      <c r="A253" s="113" t="s">
        <v>2956</v>
      </c>
      <c r="B253" s="270"/>
      <c r="C253" s="123" t="s">
        <v>3589</v>
      </c>
      <c r="D253" s="271" t="s">
        <v>2648</v>
      </c>
      <c r="E253" s="124" t="s">
        <v>899</v>
      </c>
      <c r="F253" s="125" t="s">
        <v>899</v>
      </c>
      <c r="G253" s="219"/>
      <c r="H253" s="272" t="s">
        <v>900</v>
      </c>
      <c r="I253" s="96"/>
      <c r="J253"/>
      <c r="K253"/>
      <c r="L253"/>
      <c r="M253"/>
    </row>
    <row r="254" spans="1:13" ht="12.75">
      <c r="A254" s="117" t="s">
        <v>931</v>
      </c>
      <c r="B254" s="118">
        <v>147</v>
      </c>
      <c r="C254" s="119" t="s">
        <v>20</v>
      </c>
      <c r="D254" s="269" t="s">
        <v>901</v>
      </c>
      <c r="E254" s="120" t="s">
        <v>902</v>
      </c>
      <c r="F254" s="121" t="s">
        <v>903</v>
      </c>
      <c r="G254" s="218"/>
      <c r="H254" s="112" t="s">
        <v>904</v>
      </c>
      <c r="I254" s="96"/>
      <c r="J254"/>
      <c r="K254"/>
      <c r="L254"/>
      <c r="M254"/>
    </row>
    <row r="255" spans="1:13" ht="12.75">
      <c r="A255" s="113" t="s">
        <v>2956</v>
      </c>
      <c r="B255" s="270"/>
      <c r="C255" s="123" t="s">
        <v>3589</v>
      </c>
      <c r="D255" s="271" t="s">
        <v>2649</v>
      </c>
      <c r="E255" s="124" t="s">
        <v>932</v>
      </c>
      <c r="F255" s="125" t="s">
        <v>905</v>
      </c>
      <c r="G255" s="219"/>
      <c r="H255" s="272" t="s">
        <v>906</v>
      </c>
      <c r="I255" s="96"/>
      <c r="J255"/>
      <c r="K255"/>
      <c r="L255"/>
      <c r="M255"/>
    </row>
    <row r="256" spans="1:13" ht="12.75">
      <c r="A256" s="117" t="s">
        <v>933</v>
      </c>
      <c r="B256" s="118">
        <v>151</v>
      </c>
      <c r="C256" s="119" t="s">
        <v>23</v>
      </c>
      <c r="D256" s="269" t="s">
        <v>934</v>
      </c>
      <c r="E256" s="120" t="s">
        <v>935</v>
      </c>
      <c r="F256" s="121" t="s">
        <v>936</v>
      </c>
      <c r="G256" s="218"/>
      <c r="H256" s="112" t="s">
        <v>937</v>
      </c>
      <c r="I256" s="96"/>
      <c r="J256"/>
      <c r="K256"/>
      <c r="L256"/>
      <c r="M256"/>
    </row>
    <row r="257" spans="1:13" ht="12.75">
      <c r="A257" s="113" t="s">
        <v>2956</v>
      </c>
      <c r="B257" s="270"/>
      <c r="C257" s="123" t="s">
        <v>3581</v>
      </c>
      <c r="D257" s="271" t="s">
        <v>2650</v>
      </c>
      <c r="E257" s="124" t="s">
        <v>939</v>
      </c>
      <c r="F257" s="125" t="s">
        <v>940</v>
      </c>
      <c r="G257" s="219"/>
      <c r="H257" s="272" t="s">
        <v>941</v>
      </c>
      <c r="I257" s="96"/>
      <c r="J257"/>
      <c r="K257"/>
      <c r="L257"/>
      <c r="M257"/>
    </row>
    <row r="258" spans="1:13" ht="12.75">
      <c r="A258" s="117" t="s">
        <v>942</v>
      </c>
      <c r="B258" s="118">
        <v>139</v>
      </c>
      <c r="C258" s="119" t="s">
        <v>12</v>
      </c>
      <c r="D258" s="269" t="s">
        <v>851</v>
      </c>
      <c r="E258" s="120" t="s">
        <v>3770</v>
      </c>
      <c r="F258" s="121" t="s">
        <v>852</v>
      </c>
      <c r="G258" s="218"/>
      <c r="H258" s="112" t="s">
        <v>853</v>
      </c>
      <c r="I258" s="96"/>
      <c r="J258"/>
      <c r="K258"/>
      <c r="L258"/>
      <c r="M258"/>
    </row>
    <row r="259" spans="1:13" ht="12.75">
      <c r="A259" s="113" t="s">
        <v>2992</v>
      </c>
      <c r="B259" s="270"/>
      <c r="C259" s="123" t="s">
        <v>3479</v>
      </c>
      <c r="D259" s="271" t="s">
        <v>2651</v>
      </c>
      <c r="E259" s="124" t="s">
        <v>944</v>
      </c>
      <c r="F259" s="125" t="s">
        <v>907</v>
      </c>
      <c r="G259" s="219"/>
      <c r="H259" s="272" t="s">
        <v>854</v>
      </c>
      <c r="I259" s="96"/>
      <c r="J259"/>
      <c r="K259"/>
      <c r="L259"/>
      <c r="M259"/>
    </row>
    <row r="260" spans="1:13" ht="12.75">
      <c r="A260" s="117" t="s">
        <v>945</v>
      </c>
      <c r="B260" s="118">
        <v>152</v>
      </c>
      <c r="C260" s="119" t="s">
        <v>24</v>
      </c>
      <c r="D260" s="269" t="s">
        <v>946</v>
      </c>
      <c r="E260" s="120" t="s">
        <v>947</v>
      </c>
      <c r="F260" s="121" t="s">
        <v>948</v>
      </c>
      <c r="G260" s="218"/>
      <c r="H260" s="112" t="s">
        <v>949</v>
      </c>
      <c r="I260" s="96"/>
      <c r="J260"/>
      <c r="K260"/>
      <c r="L260"/>
      <c r="M260"/>
    </row>
    <row r="261" spans="1:13" ht="12.75">
      <c r="A261" s="113" t="s">
        <v>2956</v>
      </c>
      <c r="B261" s="270"/>
      <c r="C261" s="123" t="s">
        <v>3589</v>
      </c>
      <c r="D261" s="271" t="s">
        <v>2652</v>
      </c>
      <c r="E261" s="124" t="s">
        <v>950</v>
      </c>
      <c r="F261" s="125" t="s">
        <v>951</v>
      </c>
      <c r="G261" s="219"/>
      <c r="H261" s="272" t="s">
        <v>952</v>
      </c>
      <c r="I261" s="96"/>
      <c r="J261"/>
      <c r="K261"/>
      <c r="L261"/>
      <c r="M261"/>
    </row>
    <row r="262" spans="1:13" ht="12.75">
      <c r="A262" s="117" t="s">
        <v>953</v>
      </c>
      <c r="B262" s="118">
        <v>150</v>
      </c>
      <c r="C262" s="119" t="s">
        <v>22</v>
      </c>
      <c r="D262" s="269" t="s">
        <v>954</v>
      </c>
      <c r="E262" s="120" t="s">
        <v>955</v>
      </c>
      <c r="F262" s="121" t="s">
        <v>956</v>
      </c>
      <c r="G262" s="218"/>
      <c r="H262" s="112" t="s">
        <v>957</v>
      </c>
      <c r="I262" s="96"/>
      <c r="J262"/>
      <c r="K262"/>
      <c r="L262"/>
      <c r="M262"/>
    </row>
    <row r="263" spans="1:13" ht="12.75">
      <c r="A263" s="113" t="s">
        <v>2956</v>
      </c>
      <c r="B263" s="270"/>
      <c r="C263" s="123" t="s">
        <v>3589</v>
      </c>
      <c r="D263" s="271" t="s">
        <v>2653</v>
      </c>
      <c r="E263" s="124" t="s">
        <v>915</v>
      </c>
      <c r="F263" s="125" t="s">
        <v>944</v>
      </c>
      <c r="G263" s="219"/>
      <c r="H263" s="272" t="s">
        <v>959</v>
      </c>
      <c r="I263" s="96"/>
      <c r="J263"/>
      <c r="K263"/>
      <c r="L263"/>
      <c r="M263"/>
    </row>
    <row r="264" spans="1:13" ht="12.75">
      <c r="A264" s="117" t="s">
        <v>960</v>
      </c>
      <c r="B264" s="118">
        <v>144</v>
      </c>
      <c r="C264" s="119" t="s">
        <v>17</v>
      </c>
      <c r="D264" s="269" t="s">
        <v>846</v>
      </c>
      <c r="E264" s="120" t="s">
        <v>847</v>
      </c>
      <c r="F264" s="121" t="s">
        <v>852</v>
      </c>
      <c r="G264" s="218"/>
      <c r="H264" s="112" t="s">
        <v>877</v>
      </c>
      <c r="I264" s="96"/>
      <c r="J264"/>
      <c r="K264"/>
      <c r="L264"/>
      <c r="M264"/>
    </row>
    <row r="265" spans="1:13" ht="12.75">
      <c r="A265" s="113" t="s">
        <v>2993</v>
      </c>
      <c r="B265" s="270"/>
      <c r="C265" s="123" t="s">
        <v>3577</v>
      </c>
      <c r="D265" s="271" t="s">
        <v>2654</v>
      </c>
      <c r="E265" s="124" t="s">
        <v>961</v>
      </c>
      <c r="F265" s="125" t="s">
        <v>909</v>
      </c>
      <c r="G265" s="219"/>
      <c r="H265" s="272" t="s">
        <v>878</v>
      </c>
      <c r="I265" s="96"/>
      <c r="J265"/>
      <c r="K265"/>
      <c r="L265"/>
      <c r="M265"/>
    </row>
    <row r="266" spans="1:13" ht="12.75">
      <c r="A266" s="117" t="s">
        <v>962</v>
      </c>
      <c r="B266" s="118">
        <v>140</v>
      </c>
      <c r="C266" s="119" t="s">
        <v>13</v>
      </c>
      <c r="D266" s="269" t="s">
        <v>848</v>
      </c>
      <c r="E266" s="120" t="s">
        <v>849</v>
      </c>
      <c r="F266" s="121" t="s">
        <v>879</v>
      </c>
      <c r="G266" s="218"/>
      <c r="H266" s="112" t="s">
        <v>880</v>
      </c>
      <c r="I266" s="96"/>
      <c r="J266"/>
      <c r="K266"/>
      <c r="L266"/>
      <c r="M266"/>
    </row>
    <row r="267" spans="1:13" ht="12.75">
      <c r="A267" s="113" t="s">
        <v>2992</v>
      </c>
      <c r="B267" s="270"/>
      <c r="C267" s="123" t="s">
        <v>3564</v>
      </c>
      <c r="D267" s="271" t="s">
        <v>988</v>
      </c>
      <c r="E267" s="124" t="s">
        <v>943</v>
      </c>
      <c r="F267" s="125" t="s">
        <v>964</v>
      </c>
      <c r="G267" s="219"/>
      <c r="H267" s="272" t="s">
        <v>881</v>
      </c>
      <c r="I267" s="96"/>
      <c r="J267"/>
      <c r="K267"/>
      <c r="L267"/>
      <c r="M267"/>
    </row>
    <row r="268" spans="1:13" ht="12.75">
      <c r="A268" s="117" t="s">
        <v>965</v>
      </c>
      <c r="B268" s="118">
        <v>146</v>
      </c>
      <c r="C268" s="119" t="s">
        <v>19</v>
      </c>
      <c r="D268" s="269" t="s">
        <v>910</v>
      </c>
      <c r="E268" s="120" t="s">
        <v>911</v>
      </c>
      <c r="F268" s="121" t="s">
        <v>912</v>
      </c>
      <c r="G268" s="218" t="s">
        <v>913</v>
      </c>
      <c r="H268" s="112" t="s">
        <v>914</v>
      </c>
      <c r="I268" s="96"/>
      <c r="J268"/>
      <c r="K268"/>
      <c r="L268"/>
      <c r="M268"/>
    </row>
    <row r="269" spans="1:13" ht="12.75">
      <c r="A269" s="113" t="s">
        <v>2956</v>
      </c>
      <c r="B269" s="270"/>
      <c r="C269" s="123" t="s">
        <v>3585</v>
      </c>
      <c r="D269" s="271" t="s">
        <v>2655</v>
      </c>
      <c r="E269" s="124" t="s">
        <v>966</v>
      </c>
      <c r="F269" s="125" t="s">
        <v>963</v>
      </c>
      <c r="G269" s="219"/>
      <c r="H269" s="272" t="s">
        <v>916</v>
      </c>
      <c r="I269" s="96"/>
      <c r="J269"/>
      <c r="K269"/>
      <c r="L269"/>
      <c r="M269"/>
    </row>
    <row r="270" spans="1:13" ht="12.75">
      <c r="A270" s="117" t="s">
        <v>967</v>
      </c>
      <c r="B270" s="118">
        <v>149</v>
      </c>
      <c r="C270" s="119" t="s">
        <v>3884</v>
      </c>
      <c r="D270" s="269" t="s">
        <v>968</v>
      </c>
      <c r="E270" s="120" t="s">
        <v>969</v>
      </c>
      <c r="F270" s="121" t="s">
        <v>970</v>
      </c>
      <c r="G270" s="218"/>
      <c r="H270" s="112" t="s">
        <v>971</v>
      </c>
      <c r="I270" s="96"/>
      <c r="J270"/>
      <c r="K270"/>
      <c r="L270"/>
      <c r="M270"/>
    </row>
    <row r="271" spans="1:13" ht="12.75">
      <c r="A271" s="113" t="s">
        <v>2956</v>
      </c>
      <c r="B271" s="270"/>
      <c r="C271" s="123" t="s">
        <v>3581</v>
      </c>
      <c r="D271" s="271" t="s">
        <v>950</v>
      </c>
      <c r="E271" s="124" t="s">
        <v>972</v>
      </c>
      <c r="F271" s="125" t="s">
        <v>943</v>
      </c>
      <c r="G271" s="219"/>
      <c r="H271" s="272" t="s">
        <v>973</v>
      </c>
      <c r="I271" s="96"/>
      <c r="J271"/>
      <c r="K271"/>
      <c r="L271"/>
      <c r="M271"/>
    </row>
    <row r="272" spans="1:13" ht="12.75">
      <c r="A272" s="117" t="s">
        <v>974</v>
      </c>
      <c r="B272" s="118">
        <v>153</v>
      </c>
      <c r="C272" s="119" t="s">
        <v>3948</v>
      </c>
      <c r="D272" s="269" t="s">
        <v>975</v>
      </c>
      <c r="E272" s="120" t="s">
        <v>976</v>
      </c>
      <c r="F272" s="121" t="s">
        <v>977</v>
      </c>
      <c r="G272" s="218"/>
      <c r="H272" s="112" t="s">
        <v>978</v>
      </c>
      <c r="I272" s="96"/>
      <c r="J272"/>
      <c r="K272"/>
      <c r="L272"/>
      <c r="M272"/>
    </row>
    <row r="273" spans="1:13" ht="12.75">
      <c r="A273" s="113" t="s">
        <v>2956</v>
      </c>
      <c r="B273" s="270"/>
      <c r="C273" s="123" t="s">
        <v>3589</v>
      </c>
      <c r="D273" s="271" t="s">
        <v>2656</v>
      </c>
      <c r="E273" s="124" t="s">
        <v>958</v>
      </c>
      <c r="F273" s="125" t="s">
        <v>938</v>
      </c>
      <c r="G273" s="219"/>
      <c r="H273" s="272" t="s">
        <v>979</v>
      </c>
      <c r="I273" s="96"/>
      <c r="J273"/>
      <c r="K273"/>
      <c r="L273"/>
      <c r="M273"/>
    </row>
    <row r="274" spans="1:13" ht="12.75">
      <c r="A274" s="117" t="s">
        <v>980</v>
      </c>
      <c r="B274" s="118">
        <v>106</v>
      </c>
      <c r="C274" s="119" t="s">
        <v>3942</v>
      </c>
      <c r="D274" s="269" t="s">
        <v>855</v>
      </c>
      <c r="E274" s="120" t="s">
        <v>672</v>
      </c>
      <c r="F274" s="121" t="s">
        <v>856</v>
      </c>
      <c r="G274" s="218"/>
      <c r="H274" s="112" t="s">
        <v>857</v>
      </c>
      <c r="I274" s="96"/>
      <c r="J274"/>
      <c r="K274"/>
      <c r="L274"/>
      <c r="M274"/>
    </row>
    <row r="275" spans="1:13" ht="12.75">
      <c r="A275" s="113" t="s">
        <v>2993</v>
      </c>
      <c r="B275" s="270"/>
      <c r="C275" s="123" t="s">
        <v>3444</v>
      </c>
      <c r="D275" s="271" t="s">
        <v>2621</v>
      </c>
      <c r="E275" s="124" t="s">
        <v>858</v>
      </c>
      <c r="F275" s="125" t="s">
        <v>981</v>
      </c>
      <c r="G275" s="219"/>
      <c r="H275" s="272" t="s">
        <v>859</v>
      </c>
      <c r="I275" s="96"/>
      <c r="J275"/>
      <c r="K275"/>
      <c r="L275"/>
      <c r="M275"/>
    </row>
    <row r="276" spans="1:13" ht="12.75">
      <c r="A276" s="117" t="s">
        <v>982</v>
      </c>
      <c r="B276" s="118">
        <v>154</v>
      </c>
      <c r="C276" s="119" t="s">
        <v>3908</v>
      </c>
      <c r="D276" s="269" t="s">
        <v>983</v>
      </c>
      <c r="E276" s="120" t="s">
        <v>984</v>
      </c>
      <c r="F276" s="121" t="s">
        <v>985</v>
      </c>
      <c r="G276" s="218"/>
      <c r="H276" s="112" t="s">
        <v>986</v>
      </c>
      <c r="I276" s="96"/>
      <c r="J276"/>
      <c r="K276"/>
      <c r="L276"/>
      <c r="M276"/>
    </row>
    <row r="277" spans="1:13" ht="12.75">
      <c r="A277" s="113" t="s">
        <v>2956</v>
      </c>
      <c r="B277" s="270"/>
      <c r="C277" s="123" t="s">
        <v>3589</v>
      </c>
      <c r="D277" s="271" t="s">
        <v>2657</v>
      </c>
      <c r="E277" s="124" t="s">
        <v>987</v>
      </c>
      <c r="F277" s="125" t="s">
        <v>988</v>
      </c>
      <c r="G277" s="219"/>
      <c r="H277" s="272" t="s">
        <v>989</v>
      </c>
      <c r="I277" s="96"/>
      <c r="J277"/>
      <c r="K277"/>
      <c r="L277"/>
      <c r="M277"/>
    </row>
    <row r="278" spans="1:13" ht="12.75">
      <c r="A278" s="117" t="s">
        <v>990</v>
      </c>
      <c r="B278" s="118">
        <v>102</v>
      </c>
      <c r="C278" s="119" t="s">
        <v>3938</v>
      </c>
      <c r="D278" s="269" t="s">
        <v>860</v>
      </c>
      <c r="E278" s="120" t="s">
        <v>861</v>
      </c>
      <c r="F278" s="121" t="s">
        <v>342</v>
      </c>
      <c r="G278" s="218"/>
      <c r="H278" s="112" t="s">
        <v>862</v>
      </c>
      <c r="I278" s="96"/>
      <c r="J278"/>
      <c r="K278"/>
      <c r="L278"/>
      <c r="M278"/>
    </row>
    <row r="279" spans="1:13" ht="12.75">
      <c r="A279" s="113" t="s">
        <v>3003</v>
      </c>
      <c r="B279" s="270"/>
      <c r="C279" s="123" t="s">
        <v>3429</v>
      </c>
      <c r="D279" s="271" t="s">
        <v>2658</v>
      </c>
      <c r="E279" s="124" t="s">
        <v>863</v>
      </c>
      <c r="F279" s="125" t="s">
        <v>864</v>
      </c>
      <c r="G279" s="219"/>
      <c r="H279" s="272" t="s">
        <v>865</v>
      </c>
      <c r="I279" s="96"/>
      <c r="J279"/>
      <c r="K279"/>
      <c r="L279"/>
      <c r="M279"/>
    </row>
    <row r="280" spans="1:13" ht="12.75">
      <c r="A280" s="117" t="s">
        <v>2659</v>
      </c>
      <c r="B280" s="118">
        <v>115</v>
      </c>
      <c r="C280" s="119" t="s">
        <v>3951</v>
      </c>
      <c r="D280" s="269" t="s">
        <v>2660</v>
      </c>
      <c r="E280" s="287" t="s">
        <v>2661</v>
      </c>
      <c r="F280" s="288" t="s">
        <v>2662</v>
      </c>
      <c r="G280" s="218"/>
      <c r="H280" s="112" t="s">
        <v>2663</v>
      </c>
      <c r="I280" s="286" t="s">
        <v>2679</v>
      </c>
      <c r="J280"/>
      <c r="K280"/>
      <c r="L280"/>
      <c r="M280"/>
    </row>
    <row r="281" spans="1:13" ht="12.75">
      <c r="A281" s="113" t="s">
        <v>3005</v>
      </c>
      <c r="B281" s="270"/>
      <c r="C281" s="123" t="s">
        <v>3403</v>
      </c>
      <c r="D281" s="271" t="s">
        <v>839</v>
      </c>
      <c r="E281" s="289" t="s">
        <v>2664</v>
      </c>
      <c r="F281" s="290" t="s">
        <v>2665</v>
      </c>
      <c r="G281" s="219"/>
      <c r="H281" s="272" t="s">
        <v>2666</v>
      </c>
      <c r="I281" s="286"/>
      <c r="J281"/>
      <c r="K281"/>
      <c r="L281"/>
      <c r="M281"/>
    </row>
    <row r="282" spans="1:13" ht="12.75">
      <c r="A282" s="117" t="s">
        <v>2667</v>
      </c>
      <c r="B282" s="118">
        <v>132</v>
      </c>
      <c r="C282" s="119" t="s">
        <v>5</v>
      </c>
      <c r="D282" s="269" t="s">
        <v>2668</v>
      </c>
      <c r="E282" s="287" t="s">
        <v>2669</v>
      </c>
      <c r="F282" s="288" t="s">
        <v>2670</v>
      </c>
      <c r="G282" s="218"/>
      <c r="H282" s="112" t="s">
        <v>2671</v>
      </c>
      <c r="I282" s="286" t="s">
        <v>2679</v>
      </c>
      <c r="J282"/>
      <c r="K282"/>
      <c r="L282"/>
      <c r="M282"/>
    </row>
    <row r="283" spans="1:13" ht="12.75">
      <c r="A283" s="113" t="s">
        <v>2992</v>
      </c>
      <c r="B283" s="270"/>
      <c r="C283" s="123" t="s">
        <v>3533</v>
      </c>
      <c r="D283" s="271" t="s">
        <v>928</v>
      </c>
      <c r="E283" s="289" t="s">
        <v>2672</v>
      </c>
      <c r="F283" s="290" t="s">
        <v>2656</v>
      </c>
      <c r="G283" s="219"/>
      <c r="H283" s="272" t="s">
        <v>2673</v>
      </c>
      <c r="I283" s="286"/>
      <c r="J283"/>
      <c r="K283"/>
      <c r="L283"/>
      <c r="M283"/>
    </row>
    <row r="284" spans="1:13" ht="12.75">
      <c r="A284" s="117" t="s">
        <v>2674</v>
      </c>
      <c r="B284" s="118">
        <v>131</v>
      </c>
      <c r="C284" s="119" t="s">
        <v>4</v>
      </c>
      <c r="D284" s="269" t="s">
        <v>995</v>
      </c>
      <c r="E284" s="287" t="s">
        <v>2661</v>
      </c>
      <c r="F284" s="288" t="s">
        <v>2662</v>
      </c>
      <c r="G284" s="218"/>
      <c r="H284" s="112" t="s">
        <v>2675</v>
      </c>
      <c r="I284" s="286" t="s">
        <v>2679</v>
      </c>
      <c r="J284"/>
      <c r="K284"/>
      <c r="L284"/>
      <c r="M284"/>
    </row>
    <row r="285" spans="1:13" ht="12.75">
      <c r="A285" s="113" t="s">
        <v>3005</v>
      </c>
      <c r="B285" s="270"/>
      <c r="C285" s="123" t="s">
        <v>3111</v>
      </c>
      <c r="D285" s="271" t="s">
        <v>2676</v>
      </c>
      <c r="E285" s="289" t="s">
        <v>2664</v>
      </c>
      <c r="F285" s="290" t="s">
        <v>2665</v>
      </c>
      <c r="G285" s="219"/>
      <c r="H285" s="272" t="s">
        <v>2677</v>
      </c>
      <c r="I285" s="286"/>
      <c r="J285"/>
      <c r="K285"/>
      <c r="L285"/>
      <c r="M285"/>
    </row>
    <row r="286" spans="1:13" ht="12.75">
      <c r="A286" s="117"/>
      <c r="B286" s="118">
        <v>120</v>
      </c>
      <c r="C286" s="119" t="s">
        <v>3956</v>
      </c>
      <c r="D286" s="269" t="s">
        <v>991</v>
      </c>
      <c r="E286" s="120" t="s">
        <v>992</v>
      </c>
      <c r="F286" s="120"/>
      <c r="G286" s="263" t="s">
        <v>993</v>
      </c>
      <c r="H286" s="264"/>
      <c r="I286" s="96"/>
      <c r="J286"/>
      <c r="K286"/>
      <c r="L286"/>
      <c r="M286"/>
    </row>
    <row r="287" spans="1:13" ht="12.75">
      <c r="A287" s="113" t="s">
        <v>3005</v>
      </c>
      <c r="B287" s="270"/>
      <c r="C287" s="123" t="s">
        <v>3493</v>
      </c>
      <c r="D287" s="271" t="s">
        <v>893</v>
      </c>
      <c r="E287" s="124" t="s">
        <v>725</v>
      </c>
      <c r="F287" s="124"/>
      <c r="G287" s="265"/>
      <c r="H287" s="266"/>
      <c r="I287" s="96"/>
      <c r="J287"/>
      <c r="K287"/>
      <c r="L287"/>
      <c r="M287"/>
    </row>
    <row r="288" spans="1:13" ht="12.75">
      <c r="A288" s="117"/>
      <c r="B288" s="118">
        <v>32</v>
      </c>
      <c r="C288" s="119" t="s">
        <v>3869</v>
      </c>
      <c r="D288" s="269" t="s">
        <v>310</v>
      </c>
      <c r="E288" s="120"/>
      <c r="F288" s="120"/>
      <c r="G288" s="263" t="s">
        <v>868</v>
      </c>
      <c r="H288" s="264"/>
      <c r="I288" s="96"/>
      <c r="J288"/>
      <c r="K288"/>
      <c r="L288"/>
      <c r="M288"/>
    </row>
    <row r="289" spans="1:13" ht="12.75">
      <c r="A289" s="113" t="s">
        <v>3010</v>
      </c>
      <c r="B289" s="270"/>
      <c r="C289" s="123" t="s">
        <v>3165</v>
      </c>
      <c r="D289" s="271" t="s">
        <v>2622</v>
      </c>
      <c r="E289" s="124"/>
      <c r="F289" s="124"/>
      <c r="G289" s="265"/>
      <c r="H289" s="266"/>
      <c r="I289" s="96"/>
      <c r="J289"/>
      <c r="K289"/>
      <c r="L289"/>
      <c r="M289"/>
    </row>
    <row r="290" spans="1:13" ht="12.75">
      <c r="A290" s="117"/>
      <c r="B290" s="118">
        <v>135</v>
      </c>
      <c r="C290" s="119" t="s">
        <v>8</v>
      </c>
      <c r="D290" s="269" t="s">
        <v>917</v>
      </c>
      <c r="E290" s="120"/>
      <c r="F290" s="120"/>
      <c r="G290" s="263" t="s">
        <v>868</v>
      </c>
      <c r="H290" s="264"/>
      <c r="I290" s="96"/>
      <c r="J290"/>
      <c r="K290"/>
      <c r="L290"/>
      <c r="M290"/>
    </row>
    <row r="291" spans="1:13" ht="12.75">
      <c r="A291" s="113" t="s">
        <v>2992</v>
      </c>
      <c r="B291" s="270"/>
      <c r="C291" s="123" t="s">
        <v>3544</v>
      </c>
      <c r="D291" s="271" t="s">
        <v>994</v>
      </c>
      <c r="E291" s="124"/>
      <c r="F291" s="124"/>
      <c r="G291" s="265"/>
      <c r="H291" s="266"/>
      <c r="I291" s="96"/>
      <c r="J291"/>
      <c r="K291"/>
      <c r="L291"/>
      <c r="M291"/>
    </row>
    <row r="292" spans="1:13" ht="12.75">
      <c r="A292" s="117"/>
      <c r="B292" s="118">
        <v>130</v>
      </c>
      <c r="C292" s="119" t="s">
        <v>3</v>
      </c>
      <c r="D292" s="269" t="s">
        <v>866</v>
      </c>
      <c r="E292" s="120"/>
      <c r="F292" s="120"/>
      <c r="G292" s="263" t="s">
        <v>867</v>
      </c>
      <c r="H292" s="264"/>
      <c r="I292" s="96"/>
      <c r="J292"/>
      <c r="K292"/>
      <c r="L292"/>
      <c r="M292"/>
    </row>
    <row r="293" spans="1:13" ht="12.75">
      <c r="A293" s="113" t="s">
        <v>2992</v>
      </c>
      <c r="B293" s="270"/>
      <c r="C293" s="123" t="s">
        <v>3263</v>
      </c>
      <c r="D293" s="271" t="s">
        <v>2678</v>
      </c>
      <c r="E293" s="124"/>
      <c r="F293" s="124"/>
      <c r="G293" s="265"/>
      <c r="H293" s="266"/>
      <c r="I293" s="96"/>
      <c r="J293"/>
      <c r="K293"/>
      <c r="L293"/>
      <c r="M293"/>
    </row>
    <row r="294" spans="1:13" ht="12.75">
      <c r="A294" s="117"/>
      <c r="B294" s="118">
        <v>45</v>
      </c>
      <c r="C294" s="119" t="s">
        <v>3882</v>
      </c>
      <c r="D294" s="269"/>
      <c r="E294" s="120"/>
      <c r="F294" s="120"/>
      <c r="G294" s="263" t="s">
        <v>993</v>
      </c>
      <c r="H294" s="264"/>
      <c r="I294" s="96"/>
      <c r="J294"/>
      <c r="K294"/>
      <c r="L294"/>
      <c r="M294"/>
    </row>
    <row r="295" spans="1:13" ht="12.75">
      <c r="A295" s="113" t="s">
        <v>3005</v>
      </c>
      <c r="B295" s="270"/>
      <c r="C295" s="123" t="s">
        <v>3111</v>
      </c>
      <c r="D295" s="271"/>
      <c r="E295" s="124"/>
      <c r="F295" s="124"/>
      <c r="G295" s="265"/>
      <c r="H295" s="266"/>
      <c r="I295" s="96"/>
      <c r="J295"/>
      <c r="K295"/>
      <c r="L295"/>
      <c r="M295"/>
    </row>
    <row r="296" spans="1:13" ht="12.75">
      <c r="A296" s="117"/>
      <c r="B296" s="118">
        <v>117</v>
      </c>
      <c r="C296" s="119" t="s">
        <v>3953</v>
      </c>
      <c r="D296" s="269"/>
      <c r="E296" s="120"/>
      <c r="F296" s="120"/>
      <c r="G296" s="263" t="s">
        <v>867</v>
      </c>
      <c r="H296" s="264"/>
      <c r="I296" s="96"/>
      <c r="J296"/>
      <c r="K296"/>
      <c r="L296"/>
      <c r="M296"/>
    </row>
    <row r="297" spans="1:13" ht="12.75">
      <c r="A297" s="113" t="s">
        <v>2992</v>
      </c>
      <c r="B297" s="270"/>
      <c r="C297" s="123" t="s">
        <v>3203</v>
      </c>
      <c r="D297" s="271"/>
      <c r="E297" s="124"/>
      <c r="F297" s="124"/>
      <c r="G297" s="265"/>
      <c r="H297" s="266"/>
      <c r="I297" s="96"/>
      <c r="J297"/>
      <c r="K297"/>
      <c r="L297"/>
      <c r="M297"/>
    </row>
    <row r="298" spans="1:13" ht="12.75">
      <c r="A298" s="117"/>
      <c r="B298" s="118">
        <v>121</v>
      </c>
      <c r="C298" s="119" t="s">
        <v>3957</v>
      </c>
      <c r="D298" s="269"/>
      <c r="E298" s="120"/>
      <c r="F298" s="120"/>
      <c r="G298" s="263" t="s">
        <v>867</v>
      </c>
      <c r="H298" s="264"/>
      <c r="I298" s="96"/>
      <c r="J298"/>
      <c r="K298"/>
      <c r="L298"/>
      <c r="M298"/>
    </row>
    <row r="299" spans="1:13" ht="12.75">
      <c r="A299" s="113" t="s">
        <v>3005</v>
      </c>
      <c r="B299" s="270"/>
      <c r="C299" s="123" t="s">
        <v>3238</v>
      </c>
      <c r="D299" s="271"/>
      <c r="E299" s="124"/>
      <c r="F299" s="124"/>
      <c r="G299" s="265"/>
      <c r="H299" s="266"/>
      <c r="I299" s="96"/>
      <c r="J299"/>
      <c r="K299"/>
      <c r="L299"/>
      <c r="M299"/>
    </row>
    <row r="300" spans="1:13" ht="12.75">
      <c r="A300" s="117"/>
      <c r="B300" s="118">
        <v>125</v>
      </c>
      <c r="C300" s="119" t="s">
        <v>3961</v>
      </c>
      <c r="D300" s="269"/>
      <c r="E300" s="120"/>
      <c r="F300" s="120"/>
      <c r="G300" s="263" t="s">
        <v>868</v>
      </c>
      <c r="H300" s="264"/>
      <c r="I300" s="96"/>
      <c r="J300"/>
      <c r="K300"/>
      <c r="L300"/>
      <c r="M300"/>
    </row>
    <row r="301" spans="1:13" ht="12.75">
      <c r="A301" s="113" t="s">
        <v>2993</v>
      </c>
      <c r="B301" s="270"/>
      <c r="C301" s="123" t="s">
        <v>3444</v>
      </c>
      <c r="D301" s="271"/>
      <c r="E301" s="124"/>
      <c r="F301" s="124"/>
      <c r="G301" s="265"/>
      <c r="H301" s="266"/>
      <c r="I301" s="96"/>
      <c r="J301"/>
      <c r="K301"/>
      <c r="L301"/>
      <c r="M301"/>
    </row>
    <row r="302" spans="1:8" ht="12.75">
      <c r="A302" s="273"/>
      <c r="B302" s="274"/>
      <c r="C302" s="273"/>
      <c r="D302" s="273"/>
      <c r="E302" s="273"/>
      <c r="F302" s="273"/>
      <c r="G302" s="273"/>
      <c r="H302" s="273"/>
    </row>
    <row r="303" spans="1:8" ht="12.75">
      <c r="A303" s="273"/>
      <c r="B303" s="274"/>
      <c r="C303" s="273"/>
      <c r="D303" s="273"/>
      <c r="E303" s="273"/>
      <c r="F303" s="273"/>
      <c r="G303" s="273"/>
      <c r="H303" s="273"/>
    </row>
    <row r="304" spans="1:8" ht="12.75">
      <c r="A304" s="273"/>
      <c r="B304" s="274"/>
      <c r="C304" s="273"/>
      <c r="D304" s="273"/>
      <c r="E304" s="273"/>
      <c r="F304" s="273"/>
      <c r="G304" s="273"/>
      <c r="H304" s="273"/>
    </row>
    <row r="305" spans="1:8" ht="12.75">
      <c r="A305" s="273"/>
      <c r="B305" s="274"/>
      <c r="C305" s="273"/>
      <c r="D305" s="273"/>
      <c r="E305" s="273"/>
      <c r="F305" s="273"/>
      <c r="G305" s="273"/>
      <c r="H305" s="273"/>
    </row>
    <row r="306" spans="1:8" ht="12.75">
      <c r="A306" s="273"/>
      <c r="B306" s="274"/>
      <c r="C306" s="273"/>
      <c r="D306" s="273"/>
      <c r="E306" s="273"/>
      <c r="F306" s="273"/>
      <c r="G306" s="273"/>
      <c r="H306" s="273"/>
    </row>
    <row r="307" spans="1:8" ht="12.75">
      <c r="A307" s="273"/>
      <c r="B307" s="274"/>
      <c r="C307" s="273"/>
      <c r="D307" s="273"/>
      <c r="E307" s="273"/>
      <c r="F307" s="273"/>
      <c r="G307" s="273"/>
      <c r="H307" s="273"/>
    </row>
    <row r="308" spans="1:8" ht="12.75">
      <c r="A308" s="273"/>
      <c r="B308" s="274"/>
      <c r="C308" s="273"/>
      <c r="D308" s="273"/>
      <c r="E308" s="273"/>
      <c r="F308" s="273"/>
      <c r="G308" s="273"/>
      <c r="H308" s="273"/>
    </row>
    <row r="309" spans="1:8" ht="12.75">
      <c r="A309" s="273"/>
      <c r="B309" s="274"/>
      <c r="C309" s="273"/>
      <c r="D309" s="273"/>
      <c r="E309" s="273"/>
      <c r="F309" s="273"/>
      <c r="G309" s="273"/>
      <c r="H309" s="273"/>
    </row>
    <row r="310" spans="1:8" ht="12.75">
      <c r="A310" s="273"/>
      <c r="B310" s="274"/>
      <c r="C310" s="273"/>
      <c r="D310" s="273"/>
      <c r="E310" s="273"/>
      <c r="F310" s="273"/>
      <c r="G310" s="273"/>
      <c r="H310" s="273"/>
    </row>
    <row r="311" spans="1:8" ht="12.75">
      <c r="A311" s="273"/>
      <c r="B311" s="274"/>
      <c r="C311" s="273"/>
      <c r="D311" s="273"/>
      <c r="E311" s="273"/>
      <c r="F311" s="273"/>
      <c r="G311" s="273"/>
      <c r="H311" s="273"/>
    </row>
    <row r="312" spans="1:8" ht="12.75">
      <c r="A312" s="273"/>
      <c r="B312" s="274"/>
      <c r="C312" s="273"/>
      <c r="D312" s="273"/>
      <c r="E312" s="273"/>
      <c r="F312" s="273"/>
      <c r="G312" s="273"/>
      <c r="H312" s="273"/>
    </row>
    <row r="313" spans="1:8" ht="12.75">
      <c r="A313" s="273"/>
      <c r="B313" s="274"/>
      <c r="C313" s="273"/>
      <c r="D313" s="273"/>
      <c r="E313" s="273"/>
      <c r="F313" s="273"/>
      <c r="G313" s="273"/>
      <c r="H313" s="273"/>
    </row>
    <row r="314" spans="1:8" ht="12.75">
      <c r="A314" s="273"/>
      <c r="B314" s="274"/>
      <c r="C314" s="273"/>
      <c r="D314" s="273"/>
      <c r="E314" s="273"/>
      <c r="F314" s="273"/>
      <c r="G314" s="273"/>
      <c r="H314" s="273"/>
    </row>
    <row r="315" spans="1:8" ht="12.75">
      <c r="A315" s="273"/>
      <c r="B315" s="274"/>
      <c r="C315" s="273"/>
      <c r="D315" s="273"/>
      <c r="E315" s="273"/>
      <c r="F315" s="273"/>
      <c r="G315" s="273"/>
      <c r="H315" s="273"/>
    </row>
    <row r="316" spans="1:8" ht="12.75">
      <c r="A316" s="273"/>
      <c r="B316" s="274"/>
      <c r="C316" s="273"/>
      <c r="D316" s="273"/>
      <c r="E316" s="273"/>
      <c r="F316" s="273"/>
      <c r="G316" s="273"/>
      <c r="H316" s="273"/>
    </row>
    <row r="317" spans="1:8" ht="12.75">
      <c r="A317" s="273"/>
      <c r="B317" s="274"/>
      <c r="C317" s="273"/>
      <c r="D317" s="273"/>
      <c r="E317" s="273"/>
      <c r="F317" s="273"/>
      <c r="G317" s="273"/>
      <c r="H317" s="273"/>
    </row>
    <row r="318" spans="1:8" ht="12.75">
      <c r="A318" s="273"/>
      <c r="B318" s="274"/>
      <c r="C318" s="273"/>
      <c r="D318" s="273"/>
      <c r="E318" s="273"/>
      <c r="F318" s="273"/>
      <c r="G318" s="273"/>
      <c r="H318" s="273"/>
    </row>
    <row r="319" spans="1:8" ht="12.75">
      <c r="A319" s="273"/>
      <c r="B319" s="274"/>
      <c r="C319" s="273"/>
      <c r="D319" s="273"/>
      <c r="E319" s="273"/>
      <c r="F319" s="273"/>
      <c r="G319" s="273"/>
      <c r="H319" s="273"/>
    </row>
    <row r="320" spans="1:8" ht="12.75">
      <c r="A320" s="273"/>
      <c r="B320" s="274"/>
      <c r="C320" s="273"/>
      <c r="D320" s="273"/>
      <c r="E320" s="273"/>
      <c r="F320" s="273"/>
      <c r="G320" s="273"/>
      <c r="H320" s="273"/>
    </row>
    <row r="321" spans="1:8" ht="12.75">
      <c r="A321" s="273"/>
      <c r="B321" s="274"/>
      <c r="C321" s="273"/>
      <c r="D321" s="273"/>
      <c r="E321" s="273"/>
      <c r="F321" s="273"/>
      <c r="G321" s="273"/>
      <c r="H321" s="273"/>
    </row>
    <row r="322" spans="1:8" ht="12.75">
      <c r="A322" s="273"/>
      <c r="B322" s="274"/>
      <c r="C322" s="273"/>
      <c r="D322" s="273"/>
      <c r="E322" s="273"/>
      <c r="F322" s="273"/>
      <c r="G322" s="273"/>
      <c r="H322" s="273"/>
    </row>
    <row r="323" spans="1:8" ht="12.75">
      <c r="A323" s="273"/>
      <c r="B323" s="274"/>
      <c r="C323" s="273"/>
      <c r="D323" s="273"/>
      <c r="E323" s="273"/>
      <c r="F323" s="273"/>
      <c r="G323" s="273"/>
      <c r="H323" s="273"/>
    </row>
    <row r="324" spans="1:8" ht="12.75">
      <c r="A324" s="273"/>
      <c r="B324" s="274"/>
      <c r="C324" s="273"/>
      <c r="D324" s="273"/>
      <c r="E324" s="273"/>
      <c r="F324" s="273"/>
      <c r="G324" s="273"/>
      <c r="H324" s="273"/>
    </row>
    <row r="325" spans="1:8" ht="12.75">
      <c r="A325" s="273"/>
      <c r="B325" s="274"/>
      <c r="C325" s="273"/>
      <c r="D325" s="273"/>
      <c r="E325" s="273"/>
      <c r="F325" s="273"/>
      <c r="G325" s="273"/>
      <c r="H325" s="273"/>
    </row>
    <row r="326" spans="1:8" ht="12.75">
      <c r="A326" s="273"/>
      <c r="B326" s="274"/>
      <c r="C326" s="273"/>
      <c r="D326" s="273"/>
      <c r="E326" s="273"/>
      <c r="F326" s="273"/>
      <c r="G326" s="273"/>
      <c r="H326" s="273"/>
    </row>
    <row r="327" spans="1:8" ht="12.75">
      <c r="A327" s="273"/>
      <c r="B327" s="274"/>
      <c r="C327" s="273"/>
      <c r="D327" s="273"/>
      <c r="E327" s="273"/>
      <c r="F327" s="273"/>
      <c r="G327" s="273"/>
      <c r="H327" s="273"/>
    </row>
    <row r="328" spans="1:8" ht="12.75">
      <c r="A328" s="273"/>
      <c r="B328" s="274"/>
      <c r="C328" s="273"/>
      <c r="D328" s="273"/>
      <c r="E328" s="273"/>
      <c r="F328" s="273"/>
      <c r="G328" s="273"/>
      <c r="H328" s="273"/>
    </row>
    <row r="329" spans="1:8" ht="12.75">
      <c r="A329" s="273"/>
      <c r="B329" s="274"/>
      <c r="C329" s="273"/>
      <c r="D329" s="273"/>
      <c r="E329" s="273"/>
      <c r="F329" s="273"/>
      <c r="G329" s="273"/>
      <c r="H329" s="273"/>
    </row>
    <row r="330" spans="1:8" ht="12.75">
      <c r="A330" s="273"/>
      <c r="B330" s="274"/>
      <c r="C330" s="273"/>
      <c r="D330" s="273"/>
      <c r="E330" s="273"/>
      <c r="F330" s="273"/>
      <c r="G330" s="273"/>
      <c r="H330" s="273"/>
    </row>
    <row r="331" spans="1:8" ht="12.75">
      <c r="A331" s="273"/>
      <c r="B331" s="274"/>
      <c r="C331" s="273"/>
      <c r="D331" s="273"/>
      <c r="E331" s="273"/>
      <c r="F331" s="273"/>
      <c r="G331" s="273"/>
      <c r="H331" s="273"/>
    </row>
    <row r="332" spans="1:8" ht="12.75">
      <c r="A332" s="273"/>
      <c r="B332" s="274"/>
      <c r="C332" s="273"/>
      <c r="D332" s="273"/>
      <c r="E332" s="273"/>
      <c r="F332" s="273"/>
      <c r="G332" s="273"/>
      <c r="H332" s="273"/>
    </row>
    <row r="333" spans="1:8" ht="12.75">
      <c r="A333" s="273"/>
      <c r="B333" s="274"/>
      <c r="C333" s="273"/>
      <c r="D333" s="273"/>
      <c r="E333" s="273"/>
      <c r="F333" s="273"/>
      <c r="G333" s="273"/>
      <c r="H333" s="273"/>
    </row>
    <row r="334" spans="1:8" ht="12.75">
      <c r="A334" s="273"/>
      <c r="B334" s="274"/>
      <c r="C334" s="273"/>
      <c r="D334" s="273"/>
      <c r="E334" s="273"/>
      <c r="F334" s="273"/>
      <c r="G334" s="273"/>
      <c r="H334" s="273"/>
    </row>
    <row r="335" spans="1:8" ht="12.75">
      <c r="A335" s="273"/>
      <c r="B335" s="274"/>
      <c r="C335" s="273"/>
      <c r="D335" s="273"/>
      <c r="E335" s="273"/>
      <c r="F335" s="273"/>
      <c r="G335" s="273"/>
      <c r="H335" s="273"/>
    </row>
    <row r="336" spans="1:8" ht="12.75">
      <c r="A336" s="273"/>
      <c r="B336" s="274"/>
      <c r="C336" s="273"/>
      <c r="D336" s="273"/>
      <c r="E336" s="273"/>
      <c r="F336" s="273"/>
      <c r="G336" s="273"/>
      <c r="H336" s="273"/>
    </row>
    <row r="337" spans="1:8" ht="12.75">
      <c r="A337" s="273"/>
      <c r="B337" s="274"/>
      <c r="C337" s="273"/>
      <c r="D337" s="273"/>
      <c r="E337" s="273"/>
      <c r="F337" s="273"/>
      <c r="G337" s="273"/>
      <c r="H337" s="273"/>
    </row>
    <row r="338" spans="1:8" ht="12.75">
      <c r="A338" s="273"/>
      <c r="B338" s="274"/>
      <c r="C338" s="273"/>
      <c r="D338" s="273"/>
      <c r="E338" s="273"/>
      <c r="F338" s="273"/>
      <c r="G338" s="273"/>
      <c r="H338" s="273"/>
    </row>
    <row r="339" spans="1:8" ht="12.75">
      <c r="A339" s="273"/>
      <c r="B339" s="274"/>
      <c r="C339" s="273"/>
      <c r="D339" s="273"/>
      <c r="E339" s="273"/>
      <c r="F339" s="273"/>
      <c r="G339" s="273"/>
      <c r="H339" s="273"/>
    </row>
    <row r="340" spans="1:8" ht="12.75">
      <c r="A340" s="273"/>
      <c r="B340" s="274"/>
      <c r="C340" s="273"/>
      <c r="D340" s="273"/>
      <c r="E340" s="273"/>
      <c r="F340" s="273"/>
      <c r="G340" s="273"/>
      <c r="H340" s="273"/>
    </row>
    <row r="341" spans="1:8" ht="12.75">
      <c r="A341" s="273"/>
      <c r="B341" s="274"/>
      <c r="C341" s="273"/>
      <c r="D341" s="273"/>
      <c r="E341" s="273"/>
      <c r="F341" s="273"/>
      <c r="G341" s="273"/>
      <c r="H341" s="273"/>
    </row>
    <row r="342" spans="1:8" ht="12.75">
      <c r="A342" s="273"/>
      <c r="B342" s="274"/>
      <c r="C342" s="273"/>
      <c r="D342" s="273"/>
      <c r="E342" s="273"/>
      <c r="F342" s="273"/>
      <c r="G342" s="273"/>
      <c r="H342" s="273"/>
    </row>
    <row r="343" spans="1:8" ht="12.75">
      <c r="A343" s="273"/>
      <c r="B343" s="274"/>
      <c r="C343" s="273"/>
      <c r="D343" s="273"/>
      <c r="E343" s="273"/>
      <c r="F343" s="273"/>
      <c r="G343" s="273"/>
      <c r="H343" s="273"/>
    </row>
    <row r="344" spans="1:8" ht="12.75">
      <c r="A344" s="273"/>
      <c r="B344" s="274"/>
      <c r="C344" s="273"/>
      <c r="D344" s="273"/>
      <c r="E344" s="273"/>
      <c r="F344" s="273"/>
      <c r="G344" s="273"/>
      <c r="H344" s="273"/>
    </row>
    <row r="345" spans="1:8" ht="12.75">
      <c r="A345" s="273"/>
      <c r="B345" s="274"/>
      <c r="C345" s="273"/>
      <c r="D345" s="273"/>
      <c r="E345" s="273"/>
      <c r="F345" s="273"/>
      <c r="G345" s="273"/>
      <c r="H345" s="273"/>
    </row>
    <row r="346" spans="1:8" ht="12.75">
      <c r="A346" s="273"/>
      <c r="B346" s="274"/>
      <c r="C346" s="273"/>
      <c r="D346" s="273"/>
      <c r="E346" s="273"/>
      <c r="F346" s="273"/>
      <c r="G346" s="273"/>
      <c r="H346" s="273"/>
    </row>
    <row r="347" spans="1:8" ht="12.75">
      <c r="A347" s="273"/>
      <c r="B347" s="274"/>
      <c r="C347" s="273"/>
      <c r="D347" s="273"/>
      <c r="E347" s="273"/>
      <c r="F347" s="273"/>
      <c r="G347" s="273"/>
      <c r="H347" s="273"/>
    </row>
    <row r="348" spans="1:8" ht="12.75">
      <c r="A348" s="273"/>
      <c r="B348" s="274"/>
      <c r="C348" s="273"/>
      <c r="D348" s="273"/>
      <c r="E348" s="273"/>
      <c r="F348" s="273"/>
      <c r="G348" s="273"/>
      <c r="H348" s="273"/>
    </row>
    <row r="349" spans="1:8" ht="12.75">
      <c r="A349" s="273"/>
      <c r="B349" s="274"/>
      <c r="C349" s="273"/>
      <c r="D349" s="273"/>
      <c r="E349" s="273"/>
      <c r="F349" s="273"/>
      <c r="G349" s="273"/>
      <c r="H349" s="273"/>
    </row>
    <row r="350" spans="1:8" ht="12.75">
      <c r="A350" s="273"/>
      <c r="B350" s="274"/>
      <c r="C350" s="273"/>
      <c r="D350" s="273"/>
      <c r="E350" s="273"/>
      <c r="F350" s="273"/>
      <c r="G350" s="273"/>
      <c r="H350" s="273"/>
    </row>
    <row r="351" spans="1:8" ht="12.75">
      <c r="A351" s="273"/>
      <c r="B351" s="274"/>
      <c r="C351" s="273"/>
      <c r="D351" s="273"/>
      <c r="E351" s="273"/>
      <c r="F351" s="273"/>
      <c r="G351" s="273"/>
      <c r="H351" s="273"/>
    </row>
    <row r="352" spans="1:8" ht="12.75">
      <c r="A352" s="273"/>
      <c r="B352" s="274"/>
      <c r="C352" s="273"/>
      <c r="D352" s="273"/>
      <c r="E352" s="273"/>
      <c r="F352" s="273"/>
      <c r="G352" s="273"/>
      <c r="H352" s="273"/>
    </row>
    <row r="353" spans="1:8" ht="12.75">
      <c r="A353" s="273"/>
      <c r="B353" s="274"/>
      <c r="C353" s="273"/>
      <c r="D353" s="273"/>
      <c r="E353" s="273"/>
      <c r="F353" s="273"/>
      <c r="G353" s="273"/>
      <c r="H353" s="273"/>
    </row>
    <row r="354" spans="1:8" ht="12.75">
      <c r="A354" s="273"/>
      <c r="B354" s="274"/>
      <c r="C354" s="273"/>
      <c r="D354" s="273"/>
      <c r="E354" s="273"/>
      <c r="F354" s="273"/>
      <c r="G354" s="273"/>
      <c r="H354" s="273"/>
    </row>
    <row r="355" spans="1:8" ht="12.75">
      <c r="A355" s="273"/>
      <c r="B355" s="274"/>
      <c r="C355" s="273"/>
      <c r="D355" s="273"/>
      <c r="E355" s="273"/>
      <c r="F355" s="273"/>
      <c r="G355" s="273"/>
      <c r="H355" s="273"/>
    </row>
    <row r="356" spans="1:8" ht="12.75">
      <c r="A356" s="273"/>
      <c r="B356" s="274"/>
      <c r="C356" s="273"/>
      <c r="D356" s="273"/>
      <c r="E356" s="273"/>
      <c r="F356" s="273"/>
      <c r="G356" s="273"/>
      <c r="H356" s="273"/>
    </row>
    <row r="357" spans="1:8" ht="12.75">
      <c r="A357" s="273"/>
      <c r="B357" s="274"/>
      <c r="C357" s="273"/>
      <c r="D357" s="273"/>
      <c r="E357" s="273"/>
      <c r="F357" s="273"/>
      <c r="G357" s="273"/>
      <c r="H357" s="273"/>
    </row>
    <row r="358" spans="1:8" ht="12.75">
      <c r="A358" s="273"/>
      <c r="B358" s="274"/>
      <c r="C358" s="273"/>
      <c r="D358" s="273"/>
      <c r="E358" s="273"/>
      <c r="F358" s="273"/>
      <c r="G358" s="273"/>
      <c r="H358" s="273"/>
    </row>
    <row r="359" spans="1:8" ht="12.75">
      <c r="A359" s="273"/>
      <c r="B359" s="274"/>
      <c r="C359" s="273"/>
      <c r="D359" s="273"/>
      <c r="E359" s="273"/>
      <c r="F359" s="273"/>
      <c r="G359" s="273"/>
      <c r="H359" s="273"/>
    </row>
    <row r="360" spans="1:8" ht="12.75">
      <c r="A360" s="273"/>
      <c r="B360" s="274"/>
      <c r="C360" s="273"/>
      <c r="D360" s="273"/>
      <c r="E360" s="273"/>
      <c r="F360" s="273"/>
      <c r="G360" s="273"/>
      <c r="H360" s="273"/>
    </row>
    <row r="361" spans="1:8" ht="12.75">
      <c r="A361" s="273"/>
      <c r="B361" s="274"/>
      <c r="C361" s="273"/>
      <c r="D361" s="273"/>
      <c r="E361" s="273"/>
      <c r="F361" s="273"/>
      <c r="G361" s="273"/>
      <c r="H361" s="273"/>
    </row>
    <row r="362" spans="1:8" ht="12.75">
      <c r="A362" s="273"/>
      <c r="B362" s="274"/>
      <c r="C362" s="273"/>
      <c r="D362" s="273"/>
      <c r="E362" s="273"/>
      <c r="F362" s="273"/>
      <c r="G362" s="273"/>
      <c r="H362" s="273"/>
    </row>
    <row r="363" spans="1:8" ht="12.75">
      <c r="A363" s="273"/>
      <c r="B363" s="274"/>
      <c r="C363" s="273"/>
      <c r="D363" s="273"/>
      <c r="E363" s="273"/>
      <c r="F363" s="273"/>
      <c r="G363" s="273"/>
      <c r="H363" s="273"/>
    </row>
    <row r="364" spans="1:8" ht="12.75">
      <c r="A364" s="273"/>
      <c r="B364" s="274"/>
      <c r="C364" s="273"/>
      <c r="D364" s="273"/>
      <c r="E364" s="273"/>
      <c r="F364" s="273"/>
      <c r="G364" s="273"/>
      <c r="H364" s="273"/>
    </row>
    <row r="365" spans="1:8" ht="12.75">
      <c r="A365" s="273"/>
      <c r="B365" s="274"/>
      <c r="C365" s="273"/>
      <c r="D365" s="273"/>
      <c r="E365" s="273"/>
      <c r="F365" s="273"/>
      <c r="G365" s="273"/>
      <c r="H365" s="273"/>
    </row>
    <row r="366" spans="1:8" ht="12.75">
      <c r="A366" s="273"/>
      <c r="B366" s="274"/>
      <c r="C366" s="273"/>
      <c r="D366" s="273"/>
      <c r="E366" s="273"/>
      <c r="F366" s="273"/>
      <c r="G366" s="273"/>
      <c r="H366" s="273"/>
    </row>
    <row r="367" spans="1:8" ht="12.75">
      <c r="A367" s="273"/>
      <c r="B367" s="274"/>
      <c r="C367" s="273"/>
      <c r="D367" s="273"/>
      <c r="E367" s="273"/>
      <c r="F367" s="273"/>
      <c r="G367" s="273"/>
      <c r="H367" s="273"/>
    </row>
    <row r="368" spans="1:8" ht="12.75">
      <c r="A368" s="273"/>
      <c r="B368" s="274"/>
      <c r="C368" s="273"/>
      <c r="D368" s="273"/>
      <c r="E368" s="273"/>
      <c r="F368" s="273"/>
      <c r="G368" s="273"/>
      <c r="H368" s="273"/>
    </row>
    <row r="369" spans="1:8" ht="12.75">
      <c r="A369" s="273"/>
      <c r="B369" s="274"/>
      <c r="C369" s="273"/>
      <c r="D369" s="273"/>
      <c r="E369" s="273"/>
      <c r="F369" s="273"/>
      <c r="G369" s="273"/>
      <c r="H369" s="273"/>
    </row>
    <row r="370" spans="1:8" ht="12.75">
      <c r="A370" s="273"/>
      <c r="B370" s="274"/>
      <c r="C370" s="273"/>
      <c r="D370" s="273"/>
      <c r="E370" s="273"/>
      <c r="F370" s="273"/>
      <c r="G370" s="273"/>
      <c r="H370" s="273"/>
    </row>
    <row r="371" spans="1:8" ht="12.75">
      <c r="A371" s="273"/>
      <c r="B371" s="274"/>
      <c r="C371" s="273"/>
      <c r="D371" s="273"/>
      <c r="E371" s="273"/>
      <c r="F371" s="273"/>
      <c r="G371" s="273"/>
      <c r="H371" s="273"/>
    </row>
    <row r="372" spans="1:8" ht="12.75">
      <c r="A372" s="273"/>
      <c r="B372" s="274"/>
      <c r="C372" s="273"/>
      <c r="D372" s="273"/>
      <c r="E372" s="273"/>
      <c r="F372" s="273"/>
      <c r="G372" s="273"/>
      <c r="H372" s="273"/>
    </row>
    <row r="373" spans="1:8" ht="12.75">
      <c r="A373" s="273"/>
      <c r="B373" s="274"/>
      <c r="C373" s="273"/>
      <c r="D373" s="273"/>
      <c r="E373" s="273"/>
      <c r="F373" s="273"/>
      <c r="G373" s="273"/>
      <c r="H373" s="273"/>
    </row>
    <row r="374" spans="1:8" ht="12.75">
      <c r="A374" s="273"/>
      <c r="B374" s="274"/>
      <c r="C374" s="273"/>
      <c r="D374" s="273"/>
      <c r="E374" s="273"/>
      <c r="F374" s="273"/>
      <c r="G374" s="273"/>
      <c r="H374" s="273"/>
    </row>
    <row r="375" spans="1:8" ht="12.75">
      <c r="A375" s="273"/>
      <c r="B375" s="274"/>
      <c r="C375" s="273"/>
      <c r="D375" s="273"/>
      <c r="E375" s="273"/>
      <c r="F375" s="273"/>
      <c r="G375" s="273"/>
      <c r="H375" s="273"/>
    </row>
    <row r="376" spans="1:8" ht="12.75">
      <c r="A376" s="273"/>
      <c r="B376" s="274"/>
      <c r="C376" s="273"/>
      <c r="D376" s="273"/>
      <c r="E376" s="273"/>
      <c r="F376" s="273"/>
      <c r="G376" s="273"/>
      <c r="H376" s="273"/>
    </row>
    <row r="377" spans="1:8" ht="12.75">
      <c r="A377" s="273"/>
      <c r="B377" s="274"/>
      <c r="C377" s="273"/>
      <c r="D377" s="273"/>
      <c r="E377" s="273"/>
      <c r="F377" s="273"/>
      <c r="G377" s="273"/>
      <c r="H377" s="273"/>
    </row>
    <row r="378" spans="1:8" ht="12.75">
      <c r="A378" s="273"/>
      <c r="B378" s="274"/>
      <c r="C378" s="273"/>
      <c r="D378" s="273"/>
      <c r="E378" s="273"/>
      <c r="F378" s="273"/>
      <c r="G378" s="273"/>
      <c r="H378" s="273"/>
    </row>
    <row r="379" spans="1:8" ht="12.75">
      <c r="A379" s="273"/>
      <c r="B379" s="274"/>
      <c r="C379" s="273"/>
      <c r="D379" s="273"/>
      <c r="E379" s="273"/>
      <c r="F379" s="273"/>
      <c r="G379" s="273"/>
      <c r="H379" s="273"/>
    </row>
    <row r="380" spans="1:8" ht="12.75">
      <c r="A380" s="273"/>
      <c r="B380" s="274"/>
      <c r="C380" s="273"/>
      <c r="D380" s="273"/>
      <c r="E380" s="273"/>
      <c r="F380" s="273"/>
      <c r="G380" s="273"/>
      <c r="H380" s="273"/>
    </row>
    <row r="381" spans="1:8" ht="12.75">
      <c r="A381" s="273"/>
      <c r="B381" s="274"/>
      <c r="C381" s="273"/>
      <c r="D381" s="273"/>
      <c r="E381" s="273"/>
      <c r="F381" s="273"/>
      <c r="G381" s="273"/>
      <c r="H381" s="273"/>
    </row>
    <row r="382" spans="1:8" ht="12.75">
      <c r="A382" s="273"/>
      <c r="B382" s="274"/>
      <c r="C382" s="273"/>
      <c r="D382" s="273"/>
      <c r="E382" s="273"/>
      <c r="F382" s="273"/>
      <c r="G382" s="273"/>
      <c r="H382" s="273"/>
    </row>
    <row r="383" spans="1:8" ht="12.75">
      <c r="A383" s="273"/>
      <c r="B383" s="274"/>
      <c r="C383" s="273"/>
      <c r="D383" s="273"/>
      <c r="E383" s="273"/>
      <c r="F383" s="273"/>
      <c r="G383" s="273"/>
      <c r="H383" s="273"/>
    </row>
    <row r="384" spans="1:8" ht="12.75">
      <c r="A384" s="273"/>
      <c r="B384" s="274"/>
      <c r="C384" s="273"/>
      <c r="D384" s="273"/>
      <c r="E384" s="273"/>
      <c r="F384" s="273"/>
      <c r="G384" s="273"/>
      <c r="H384" s="273"/>
    </row>
    <row r="385" spans="1:8" ht="12.75">
      <c r="A385" s="273"/>
      <c r="B385" s="274"/>
      <c r="C385" s="273"/>
      <c r="D385" s="273"/>
      <c r="E385" s="273"/>
      <c r="F385" s="273"/>
      <c r="G385" s="273"/>
      <c r="H385" s="273"/>
    </row>
    <row r="386" spans="1:8" ht="12.75">
      <c r="A386" s="273"/>
      <c r="B386" s="274"/>
      <c r="C386" s="273"/>
      <c r="D386" s="273"/>
      <c r="E386" s="273"/>
      <c r="F386" s="273"/>
      <c r="G386" s="273"/>
      <c r="H386" s="273"/>
    </row>
    <row r="387" spans="1:8" ht="12.75">
      <c r="A387" s="273"/>
      <c r="B387" s="274"/>
      <c r="C387" s="273"/>
      <c r="D387" s="273"/>
      <c r="E387" s="273"/>
      <c r="F387" s="273"/>
      <c r="G387" s="273"/>
      <c r="H387" s="273"/>
    </row>
    <row r="388" spans="1:8" ht="12.75">
      <c r="A388" s="273"/>
      <c r="B388" s="274"/>
      <c r="C388" s="273"/>
      <c r="D388" s="273"/>
      <c r="E388" s="273"/>
      <c r="F388" s="273"/>
      <c r="G388" s="273"/>
      <c r="H388" s="273"/>
    </row>
    <row r="389" spans="1:8" ht="12.75">
      <c r="A389" s="273"/>
      <c r="B389" s="274"/>
      <c r="C389" s="273"/>
      <c r="D389" s="273"/>
      <c r="E389" s="273"/>
      <c r="F389" s="273"/>
      <c r="G389" s="273"/>
      <c r="H389" s="273"/>
    </row>
    <row r="390" spans="1:8" ht="12.75">
      <c r="A390" s="273"/>
      <c r="B390" s="274"/>
      <c r="C390" s="273"/>
      <c r="D390" s="273"/>
      <c r="E390" s="273"/>
      <c r="F390" s="273"/>
      <c r="G390" s="273"/>
      <c r="H390" s="273"/>
    </row>
    <row r="391" spans="1:8" ht="12.75">
      <c r="A391" s="273"/>
      <c r="B391" s="274"/>
      <c r="C391" s="273"/>
      <c r="D391" s="273"/>
      <c r="E391" s="273"/>
      <c r="F391" s="273"/>
      <c r="G391" s="273"/>
      <c r="H391" s="273"/>
    </row>
    <row r="392" spans="1:8" ht="12.75">
      <c r="A392" s="273"/>
      <c r="B392" s="274"/>
      <c r="C392" s="273"/>
      <c r="D392" s="273"/>
      <c r="E392" s="273"/>
      <c r="F392" s="273"/>
      <c r="G392" s="273"/>
      <c r="H392" s="273"/>
    </row>
    <row r="393" spans="1:8" ht="12.75">
      <c r="A393" s="273"/>
      <c r="B393" s="274"/>
      <c r="C393" s="273"/>
      <c r="D393" s="273"/>
      <c r="E393" s="273"/>
      <c r="F393" s="273"/>
      <c r="G393" s="273"/>
      <c r="H393" s="273"/>
    </row>
    <row r="394" spans="1:8" ht="12.75">
      <c r="A394" s="273"/>
      <c r="B394" s="274"/>
      <c r="C394" s="273"/>
      <c r="D394" s="273"/>
      <c r="E394" s="273"/>
      <c r="F394" s="273"/>
      <c r="G394" s="273"/>
      <c r="H394" s="273"/>
    </row>
    <row r="395" spans="1:8" ht="12.75">
      <c r="A395" s="273"/>
      <c r="B395" s="274"/>
      <c r="C395" s="273"/>
      <c r="D395" s="273"/>
      <c r="E395" s="273"/>
      <c r="F395" s="273"/>
      <c r="G395" s="273"/>
      <c r="H395" s="273"/>
    </row>
    <row r="396" spans="1:8" ht="12.75">
      <c r="A396" s="273"/>
      <c r="B396" s="274"/>
      <c r="C396" s="273"/>
      <c r="D396" s="273"/>
      <c r="E396" s="273"/>
      <c r="F396" s="273"/>
      <c r="G396" s="273"/>
      <c r="H396" s="273"/>
    </row>
    <row r="397" spans="1:8" ht="12.75">
      <c r="A397" s="273"/>
      <c r="B397" s="274"/>
      <c r="C397" s="273"/>
      <c r="D397" s="273"/>
      <c r="E397" s="273"/>
      <c r="F397" s="273"/>
      <c r="G397" s="273"/>
      <c r="H397" s="273"/>
    </row>
    <row r="398" spans="1:8" ht="12.75">
      <c r="A398" s="273"/>
      <c r="B398" s="274"/>
      <c r="C398" s="273"/>
      <c r="D398" s="273"/>
      <c r="E398" s="273"/>
      <c r="F398" s="273"/>
      <c r="G398" s="273"/>
      <c r="H398" s="273"/>
    </row>
    <row r="399" spans="1:8" ht="12.75">
      <c r="A399" s="273"/>
      <c r="B399" s="274"/>
      <c r="C399" s="273"/>
      <c r="D399" s="273"/>
      <c r="E399" s="273"/>
      <c r="F399" s="273"/>
      <c r="G399" s="273"/>
      <c r="H399" s="273"/>
    </row>
    <row r="400" spans="1:8" ht="12.75">
      <c r="A400" s="273"/>
      <c r="B400" s="274"/>
      <c r="C400" s="273"/>
      <c r="D400" s="273"/>
      <c r="E400" s="273"/>
      <c r="F400" s="273"/>
      <c r="G400" s="273"/>
      <c r="H400" s="273"/>
    </row>
    <row r="401" spans="1:8" ht="12.75">
      <c r="A401" s="273"/>
      <c r="B401" s="274"/>
      <c r="C401" s="273"/>
      <c r="D401" s="273"/>
      <c r="E401" s="273"/>
      <c r="F401" s="273"/>
      <c r="G401" s="273"/>
      <c r="H401" s="273"/>
    </row>
    <row r="402" spans="1:8" ht="12.75">
      <c r="A402" s="273"/>
      <c r="B402" s="274"/>
      <c r="C402" s="273"/>
      <c r="D402" s="273"/>
      <c r="E402" s="273"/>
      <c r="F402" s="273"/>
      <c r="G402" s="273"/>
      <c r="H402" s="273"/>
    </row>
    <row r="403" spans="1:8" ht="12.75">
      <c r="A403" s="273"/>
      <c r="B403" s="274"/>
      <c r="C403" s="273"/>
      <c r="D403" s="273"/>
      <c r="E403" s="273"/>
      <c r="F403" s="273"/>
      <c r="G403" s="273"/>
      <c r="H403" s="273"/>
    </row>
    <row r="404" spans="1:8" ht="12.75">
      <c r="A404" s="273"/>
      <c r="B404" s="274"/>
      <c r="C404" s="273"/>
      <c r="D404" s="273"/>
      <c r="E404" s="273"/>
      <c r="F404" s="273"/>
      <c r="G404" s="273"/>
      <c r="H404" s="273"/>
    </row>
    <row r="405" spans="1:8" ht="12.75">
      <c r="A405" s="273"/>
      <c r="B405" s="274"/>
      <c r="C405" s="273"/>
      <c r="D405" s="273"/>
      <c r="E405" s="273"/>
      <c r="F405" s="273"/>
      <c r="G405" s="273"/>
      <c r="H405" s="273"/>
    </row>
    <row r="406" spans="1:8" ht="12.75">
      <c r="A406" s="273"/>
      <c r="B406" s="274"/>
      <c r="C406" s="273"/>
      <c r="D406" s="273"/>
      <c r="E406" s="273"/>
      <c r="F406" s="273"/>
      <c r="G406" s="273"/>
      <c r="H406" s="273"/>
    </row>
    <row r="407" spans="1:8" ht="12.75">
      <c r="A407" s="273"/>
      <c r="B407" s="274"/>
      <c r="C407" s="273"/>
      <c r="D407" s="273"/>
      <c r="E407" s="273"/>
      <c r="F407" s="273"/>
      <c r="G407" s="273"/>
      <c r="H407" s="273"/>
    </row>
    <row r="408" spans="1:8" ht="12.75">
      <c r="A408" s="273"/>
      <c r="B408" s="274"/>
      <c r="C408" s="273"/>
      <c r="D408" s="273"/>
      <c r="E408" s="273"/>
      <c r="F408" s="273"/>
      <c r="G408" s="273"/>
      <c r="H408" s="273"/>
    </row>
    <row r="409" spans="1:8" ht="12.75">
      <c r="A409" s="273"/>
      <c r="B409" s="274"/>
      <c r="C409" s="273"/>
      <c r="D409" s="273"/>
      <c r="E409" s="273"/>
      <c r="F409" s="273"/>
      <c r="G409" s="273"/>
      <c r="H409" s="273"/>
    </row>
    <row r="410" spans="1:8" ht="12.75">
      <c r="A410" s="273"/>
      <c r="B410" s="274"/>
      <c r="C410" s="273"/>
      <c r="D410" s="273"/>
      <c r="E410" s="273"/>
      <c r="F410" s="273"/>
      <c r="G410" s="273"/>
      <c r="H410" s="273"/>
    </row>
    <row r="411" spans="1:8" ht="12.75">
      <c r="A411" s="273"/>
      <c r="B411" s="274"/>
      <c r="C411" s="273"/>
      <c r="D411" s="273"/>
      <c r="E411" s="273"/>
      <c r="F411" s="273"/>
      <c r="G411" s="273"/>
      <c r="H411" s="273"/>
    </row>
    <row r="412" spans="1:8" ht="12.75">
      <c r="A412" s="273"/>
      <c r="B412" s="274"/>
      <c r="C412" s="273"/>
      <c r="D412" s="273"/>
      <c r="E412" s="273"/>
      <c r="F412" s="273"/>
      <c r="G412" s="273"/>
      <c r="H412" s="273"/>
    </row>
    <row r="413" spans="1:8" ht="12.75">
      <c r="A413" s="273"/>
      <c r="B413" s="274"/>
      <c r="C413" s="273"/>
      <c r="D413" s="273"/>
      <c r="E413" s="273"/>
      <c r="F413" s="273"/>
      <c r="G413" s="273"/>
      <c r="H413" s="273"/>
    </row>
    <row r="414" spans="1:8" ht="12.75">
      <c r="A414" s="273"/>
      <c r="B414" s="274"/>
      <c r="C414" s="273"/>
      <c r="D414" s="273"/>
      <c r="E414" s="273"/>
      <c r="F414" s="273"/>
      <c r="G414" s="273"/>
      <c r="H414" s="273"/>
    </row>
    <row r="415" spans="1:8" ht="12.75">
      <c r="A415" s="273"/>
      <c r="B415" s="274"/>
      <c r="C415" s="273"/>
      <c r="D415" s="273"/>
      <c r="E415" s="273"/>
      <c r="F415" s="273"/>
      <c r="G415" s="273"/>
      <c r="H415" s="273"/>
    </row>
    <row r="416" spans="1:8" ht="12.75">
      <c r="A416" s="273"/>
      <c r="B416" s="274"/>
      <c r="C416" s="273"/>
      <c r="D416" s="273"/>
      <c r="E416" s="273"/>
      <c r="F416" s="273"/>
      <c r="G416" s="273"/>
      <c r="H416" s="273"/>
    </row>
    <row r="417" spans="1:8" ht="12.75">
      <c r="A417" s="273"/>
      <c r="B417" s="274"/>
      <c r="C417" s="273"/>
      <c r="D417" s="273"/>
      <c r="E417" s="273"/>
      <c r="F417" s="273"/>
      <c r="G417" s="273"/>
      <c r="H417" s="273"/>
    </row>
    <row r="418" spans="1:8" ht="12.75">
      <c r="A418" s="273"/>
      <c r="B418" s="274"/>
      <c r="C418" s="273"/>
      <c r="D418" s="273"/>
      <c r="E418" s="273"/>
      <c r="F418" s="273"/>
      <c r="G418" s="273"/>
      <c r="H418" s="273"/>
    </row>
    <row r="419" spans="1:8" ht="12.75">
      <c r="A419" s="273"/>
      <c r="B419" s="274"/>
      <c r="C419" s="273"/>
      <c r="D419" s="273"/>
      <c r="E419" s="273"/>
      <c r="F419" s="273"/>
      <c r="G419" s="273"/>
      <c r="H419" s="273"/>
    </row>
    <row r="420" spans="1:8" ht="12.75">
      <c r="A420" s="273"/>
      <c r="B420" s="274"/>
      <c r="C420" s="273"/>
      <c r="D420" s="273"/>
      <c r="E420" s="273"/>
      <c r="F420" s="273"/>
      <c r="G420" s="273"/>
      <c r="H420" s="273"/>
    </row>
    <row r="421" spans="1:8" ht="12.75">
      <c r="A421" s="273"/>
      <c r="B421" s="274"/>
      <c r="C421" s="273"/>
      <c r="D421" s="273"/>
      <c r="E421" s="273"/>
      <c r="F421" s="273"/>
      <c r="G421" s="273"/>
      <c r="H421" s="273"/>
    </row>
    <row r="422" spans="1:8" ht="12.75">
      <c r="A422" s="273"/>
      <c r="B422" s="274"/>
      <c r="C422" s="273"/>
      <c r="D422" s="273"/>
      <c r="E422" s="273"/>
      <c r="F422" s="273"/>
      <c r="G422" s="273"/>
      <c r="H422" s="273"/>
    </row>
    <row r="423" spans="1:8" ht="12.75">
      <c r="A423" s="273"/>
      <c r="B423" s="274"/>
      <c r="C423" s="273"/>
      <c r="D423" s="273"/>
      <c r="E423" s="273"/>
      <c r="F423" s="273"/>
      <c r="G423" s="273"/>
      <c r="H423" s="273"/>
    </row>
    <row r="424" spans="1:8" ht="12.75">
      <c r="A424" s="273"/>
      <c r="B424" s="274"/>
      <c r="C424" s="273"/>
      <c r="D424" s="273"/>
      <c r="E424" s="273"/>
      <c r="F424" s="273"/>
      <c r="G424" s="273"/>
      <c r="H424" s="273"/>
    </row>
    <row r="425" spans="1:8" ht="12.75">
      <c r="A425" s="273"/>
      <c r="B425" s="274"/>
      <c r="C425" s="273"/>
      <c r="D425" s="273"/>
      <c r="E425" s="273"/>
      <c r="F425" s="273"/>
      <c r="G425" s="273"/>
      <c r="H425" s="273"/>
    </row>
    <row r="426" spans="1:8" ht="12.75">
      <c r="A426" s="273"/>
      <c r="B426" s="274"/>
      <c r="C426" s="273"/>
      <c r="D426" s="273"/>
      <c r="E426" s="273"/>
      <c r="F426" s="273"/>
      <c r="G426" s="273"/>
      <c r="H426" s="273"/>
    </row>
    <row r="427" spans="1:8" ht="12.75">
      <c r="A427" s="273"/>
      <c r="B427" s="274"/>
      <c r="C427" s="273"/>
      <c r="D427" s="273"/>
      <c r="E427" s="273"/>
      <c r="F427" s="273"/>
      <c r="G427" s="273"/>
      <c r="H427" s="273"/>
    </row>
    <row r="428" spans="1:8" ht="12.75">
      <c r="A428" s="273"/>
      <c r="B428" s="274"/>
      <c r="C428" s="273"/>
      <c r="D428" s="273"/>
      <c r="E428" s="273"/>
      <c r="F428" s="273"/>
      <c r="G428" s="273"/>
      <c r="H428" s="273"/>
    </row>
    <row r="429" spans="1:8" ht="12.75">
      <c r="A429" s="273"/>
      <c r="B429" s="274"/>
      <c r="C429" s="273"/>
      <c r="D429" s="273"/>
      <c r="E429" s="273"/>
      <c r="F429" s="273"/>
      <c r="G429" s="273"/>
      <c r="H429" s="273"/>
    </row>
    <row r="430" spans="1:8" ht="12.75">
      <c r="A430" s="273"/>
      <c r="B430" s="274"/>
      <c r="C430" s="273"/>
      <c r="D430" s="273"/>
      <c r="E430" s="273"/>
      <c r="F430" s="273"/>
      <c r="G430" s="273"/>
      <c r="H430" s="273"/>
    </row>
    <row r="431" spans="1:8" ht="12.75">
      <c r="A431" s="273"/>
      <c r="B431" s="274"/>
      <c r="C431" s="273"/>
      <c r="D431" s="273"/>
      <c r="E431" s="273"/>
      <c r="F431" s="273"/>
      <c r="G431" s="273"/>
      <c r="H431" s="273"/>
    </row>
    <row r="432" spans="1:8" ht="12.75">
      <c r="A432" s="273"/>
      <c r="B432" s="274"/>
      <c r="C432" s="273"/>
      <c r="D432" s="273"/>
      <c r="E432" s="273"/>
      <c r="F432" s="273"/>
      <c r="G432" s="273"/>
      <c r="H432" s="273"/>
    </row>
    <row r="433" spans="1:8" ht="12.75">
      <c r="A433" s="273"/>
      <c r="B433" s="274"/>
      <c r="C433" s="273"/>
      <c r="D433" s="273"/>
      <c r="E433" s="273"/>
      <c r="F433" s="273"/>
      <c r="G433" s="273"/>
      <c r="H433" s="273"/>
    </row>
    <row r="434" spans="1:8" ht="12.75">
      <c r="A434" s="273"/>
      <c r="B434" s="274"/>
      <c r="C434" s="273"/>
      <c r="D434" s="273"/>
      <c r="E434" s="273"/>
      <c r="F434" s="273"/>
      <c r="G434" s="273"/>
      <c r="H434" s="273"/>
    </row>
    <row r="435" spans="1:8" ht="12.75">
      <c r="A435" s="273"/>
      <c r="B435" s="274"/>
      <c r="C435" s="273"/>
      <c r="D435" s="273"/>
      <c r="E435" s="273"/>
      <c r="F435" s="273"/>
      <c r="G435" s="273"/>
      <c r="H435" s="273"/>
    </row>
    <row r="436" spans="1:8" ht="12.75">
      <c r="A436" s="273"/>
      <c r="B436" s="274"/>
      <c r="C436" s="273"/>
      <c r="D436" s="273"/>
      <c r="E436" s="273"/>
      <c r="F436" s="273"/>
      <c r="G436" s="273"/>
      <c r="H436" s="273"/>
    </row>
    <row r="437" spans="1:8" ht="12.75">
      <c r="A437" s="273"/>
      <c r="B437" s="274"/>
      <c r="C437" s="273"/>
      <c r="D437" s="273"/>
      <c r="E437" s="273"/>
      <c r="F437" s="273"/>
      <c r="G437" s="273"/>
      <c r="H437" s="273"/>
    </row>
    <row r="438" spans="1:8" ht="12.75">
      <c r="A438" s="273"/>
      <c r="B438" s="274"/>
      <c r="C438" s="273"/>
      <c r="D438" s="273"/>
      <c r="E438" s="273"/>
      <c r="F438" s="273"/>
      <c r="G438" s="273"/>
      <c r="H438" s="273"/>
    </row>
    <row r="439" spans="1:8" ht="12.75">
      <c r="A439" s="273"/>
      <c r="B439" s="274"/>
      <c r="C439" s="273"/>
      <c r="D439" s="273"/>
      <c r="E439" s="273"/>
      <c r="F439" s="273"/>
      <c r="G439" s="273"/>
      <c r="H439" s="273"/>
    </row>
    <row r="440" spans="1:8" ht="12.75">
      <c r="A440" s="273"/>
      <c r="B440" s="274"/>
      <c r="C440" s="273"/>
      <c r="D440" s="273"/>
      <c r="E440" s="273"/>
      <c r="F440" s="273"/>
      <c r="G440" s="273"/>
      <c r="H440" s="273"/>
    </row>
    <row r="441" spans="1:8" ht="12.75">
      <c r="A441" s="273"/>
      <c r="B441" s="274"/>
      <c r="C441" s="273"/>
      <c r="D441" s="273"/>
      <c r="E441" s="273"/>
      <c r="F441" s="273"/>
      <c r="G441" s="273"/>
      <c r="H441" s="273"/>
    </row>
    <row r="442" spans="1:8" ht="12.75">
      <c r="A442" s="273"/>
      <c r="B442" s="274"/>
      <c r="C442" s="273"/>
      <c r="D442" s="273"/>
      <c r="E442" s="273"/>
      <c r="F442" s="273"/>
      <c r="G442" s="273"/>
      <c r="H442" s="273"/>
    </row>
    <row r="443" spans="1:8" ht="12.75">
      <c r="A443" s="273"/>
      <c r="B443" s="274"/>
      <c r="C443" s="273"/>
      <c r="D443" s="273"/>
      <c r="E443" s="273"/>
      <c r="F443" s="273"/>
      <c r="G443" s="273"/>
      <c r="H443" s="273"/>
    </row>
    <row r="444" spans="1:8" ht="12.75">
      <c r="A444" s="273"/>
      <c r="B444" s="274"/>
      <c r="C444" s="273"/>
      <c r="D444" s="273"/>
      <c r="E444" s="273"/>
      <c r="F444" s="273"/>
      <c r="G444" s="273"/>
      <c r="H444" s="273"/>
    </row>
    <row r="445" spans="1:8" ht="12.75">
      <c r="A445" s="273"/>
      <c r="B445" s="274"/>
      <c r="C445" s="273"/>
      <c r="D445" s="273"/>
      <c r="E445" s="273"/>
      <c r="F445" s="273"/>
      <c r="G445" s="273"/>
      <c r="H445" s="273"/>
    </row>
    <row r="446" spans="1:8" ht="12.75">
      <c r="A446" s="273"/>
      <c r="B446" s="274"/>
      <c r="C446" s="273"/>
      <c r="D446" s="273"/>
      <c r="E446" s="273"/>
      <c r="F446" s="273"/>
      <c r="G446" s="273"/>
      <c r="H446" s="273"/>
    </row>
    <row r="447" spans="1:8" ht="12.75">
      <c r="A447" s="273"/>
      <c r="B447" s="274"/>
      <c r="C447" s="273"/>
      <c r="D447" s="273"/>
      <c r="E447" s="273"/>
      <c r="F447" s="273"/>
      <c r="G447" s="273"/>
      <c r="H447" s="273"/>
    </row>
    <row r="448" spans="1:8" ht="12.75">
      <c r="A448" s="273"/>
      <c r="B448" s="274"/>
      <c r="C448" s="273"/>
      <c r="D448" s="273"/>
      <c r="E448" s="273"/>
      <c r="F448" s="273"/>
      <c r="G448" s="273"/>
      <c r="H448" s="273"/>
    </row>
    <row r="449" spans="1:8" ht="12.75">
      <c r="A449" s="273"/>
      <c r="B449" s="274"/>
      <c r="C449" s="273"/>
      <c r="D449" s="273"/>
      <c r="E449" s="273"/>
      <c r="F449" s="273"/>
      <c r="G449" s="273"/>
      <c r="H449" s="273"/>
    </row>
    <row r="450" spans="1:8" ht="12.75">
      <c r="A450" s="273"/>
      <c r="B450" s="274"/>
      <c r="C450" s="273"/>
      <c r="D450" s="273"/>
      <c r="E450" s="273"/>
      <c r="F450" s="273"/>
      <c r="G450" s="273"/>
      <c r="H450" s="273"/>
    </row>
    <row r="451" spans="1:8" ht="12.75">
      <c r="A451" s="273"/>
      <c r="B451" s="274"/>
      <c r="C451" s="273"/>
      <c r="D451" s="273"/>
      <c r="E451" s="273"/>
      <c r="F451" s="273"/>
      <c r="G451" s="273"/>
      <c r="H451" s="273"/>
    </row>
    <row r="452" spans="1:8" ht="12.75">
      <c r="A452" s="273"/>
      <c r="B452" s="274"/>
      <c r="C452" s="273"/>
      <c r="D452" s="273"/>
      <c r="E452" s="273"/>
      <c r="F452" s="273"/>
      <c r="G452" s="273"/>
      <c r="H452" s="273"/>
    </row>
    <row r="453" spans="1:8" ht="12.75">
      <c r="A453" s="273"/>
      <c r="B453" s="274"/>
      <c r="C453" s="273"/>
      <c r="D453" s="273"/>
      <c r="E453" s="273"/>
      <c r="F453" s="273"/>
      <c r="G453" s="273"/>
      <c r="H453" s="273"/>
    </row>
    <row r="454" spans="1:8" ht="12.75">
      <c r="A454" s="273"/>
      <c r="B454" s="274"/>
      <c r="C454" s="273"/>
      <c r="D454" s="273"/>
      <c r="E454" s="273"/>
      <c r="F454" s="273"/>
      <c r="G454" s="273"/>
      <c r="H454" s="273"/>
    </row>
    <row r="455" spans="1:8" ht="12.75">
      <c r="A455" s="273"/>
      <c r="B455" s="274"/>
      <c r="C455" s="273"/>
      <c r="D455" s="273"/>
      <c r="E455" s="273"/>
      <c r="F455" s="273"/>
      <c r="G455" s="273"/>
      <c r="H455" s="273"/>
    </row>
    <row r="456" spans="1:8" ht="12.75">
      <c r="A456" s="273"/>
      <c r="B456" s="274"/>
      <c r="C456" s="273"/>
      <c r="D456" s="273"/>
      <c r="E456" s="273"/>
      <c r="F456" s="273"/>
      <c r="G456" s="273"/>
      <c r="H456" s="273"/>
    </row>
    <row r="457" spans="1:8" ht="12.75">
      <c r="A457" s="273"/>
      <c r="B457" s="274"/>
      <c r="C457" s="273"/>
      <c r="D457" s="273"/>
      <c r="E457" s="273"/>
      <c r="F457" s="273"/>
      <c r="G457" s="273"/>
      <c r="H457" s="273"/>
    </row>
    <row r="458" spans="1:8" ht="12.75">
      <c r="A458" s="273"/>
      <c r="B458" s="274"/>
      <c r="C458" s="273"/>
      <c r="D458" s="273"/>
      <c r="E458" s="273"/>
      <c r="F458" s="273"/>
      <c r="G458" s="273"/>
      <c r="H458" s="273"/>
    </row>
    <row r="459" spans="1:8" ht="12.75">
      <c r="A459" s="273"/>
      <c r="B459" s="274"/>
      <c r="C459" s="273"/>
      <c r="D459" s="273"/>
      <c r="E459" s="273"/>
      <c r="F459" s="273"/>
      <c r="G459" s="273"/>
      <c r="H459" s="273"/>
    </row>
    <row r="460" spans="1:8" ht="12.75">
      <c r="A460" s="273"/>
      <c r="B460" s="274"/>
      <c r="C460" s="273"/>
      <c r="D460" s="273"/>
      <c r="E460" s="273"/>
      <c r="F460" s="273"/>
      <c r="G460" s="273"/>
      <c r="H460" s="273"/>
    </row>
    <row r="461" spans="1:8" ht="12.75">
      <c r="A461" s="273"/>
      <c r="B461" s="274"/>
      <c r="C461" s="273"/>
      <c r="D461" s="273"/>
      <c r="E461" s="273"/>
      <c r="F461" s="273"/>
      <c r="G461" s="273"/>
      <c r="H461" s="273"/>
    </row>
    <row r="462" spans="1:8" ht="12.75">
      <c r="A462" s="273"/>
      <c r="B462" s="274"/>
      <c r="C462" s="273"/>
      <c r="D462" s="273"/>
      <c r="E462" s="273"/>
      <c r="F462" s="273"/>
      <c r="G462" s="273"/>
      <c r="H462" s="273"/>
    </row>
    <row r="463" spans="1:8" ht="12.75">
      <c r="A463" s="273"/>
      <c r="B463" s="274"/>
      <c r="C463" s="273"/>
      <c r="D463" s="273"/>
      <c r="E463" s="273"/>
      <c r="F463" s="273"/>
      <c r="G463" s="273"/>
      <c r="H463" s="273"/>
    </row>
    <row r="464" spans="1:8" ht="12.75">
      <c r="A464" s="273"/>
      <c r="B464" s="274"/>
      <c r="C464" s="273"/>
      <c r="D464" s="273"/>
      <c r="E464" s="273"/>
      <c r="F464" s="273"/>
      <c r="G464" s="273"/>
      <c r="H464" s="273"/>
    </row>
    <row r="465" spans="1:8" ht="12.75">
      <c r="A465" s="273"/>
      <c r="B465" s="274"/>
      <c r="C465" s="273"/>
      <c r="D465" s="273"/>
      <c r="E465" s="273"/>
      <c r="F465" s="273"/>
      <c r="G465" s="273"/>
      <c r="H465" s="273"/>
    </row>
    <row r="466" spans="1:8" ht="12.75">
      <c r="A466" s="273"/>
      <c r="B466" s="274"/>
      <c r="C466" s="273"/>
      <c r="D466" s="273"/>
      <c r="E466" s="273"/>
      <c r="F466" s="273"/>
      <c r="G466" s="273"/>
      <c r="H466" s="273"/>
    </row>
    <row r="467" spans="1:8" ht="12.75">
      <c r="A467" s="273"/>
      <c r="B467" s="274"/>
      <c r="C467" s="273"/>
      <c r="D467" s="273"/>
      <c r="E467" s="273"/>
      <c r="F467" s="273"/>
      <c r="G467" s="273"/>
      <c r="H467" s="273"/>
    </row>
    <row r="468" spans="1:8" ht="12.75">
      <c r="A468" s="273"/>
      <c r="B468" s="274"/>
      <c r="C468" s="273"/>
      <c r="D468" s="273"/>
      <c r="E468" s="273"/>
      <c r="F468" s="273"/>
      <c r="G468" s="273"/>
      <c r="H468" s="273"/>
    </row>
    <row r="469" spans="1:8" ht="12.75">
      <c r="A469" s="273"/>
      <c r="B469" s="274"/>
      <c r="C469" s="273"/>
      <c r="D469" s="273"/>
      <c r="E469" s="273"/>
      <c r="F469" s="273"/>
      <c r="G469" s="273"/>
      <c r="H469" s="273"/>
    </row>
    <row r="470" spans="1:8" ht="12.75">
      <c r="A470" s="273"/>
      <c r="B470" s="274"/>
      <c r="C470" s="273"/>
      <c r="D470" s="273"/>
      <c r="E470" s="273"/>
      <c r="F470" s="273"/>
      <c r="G470" s="273"/>
      <c r="H470" s="273"/>
    </row>
    <row r="471" spans="1:8" ht="12.75">
      <c r="A471" s="273"/>
      <c r="B471" s="274"/>
      <c r="C471" s="273"/>
      <c r="D471" s="273"/>
      <c r="E471" s="273"/>
      <c r="F471" s="273"/>
      <c r="G471" s="273"/>
      <c r="H471" s="273"/>
    </row>
    <row r="472" spans="1:8" ht="12.75">
      <c r="A472" s="273"/>
      <c r="B472" s="274"/>
      <c r="C472" s="273"/>
      <c r="D472" s="273"/>
      <c r="E472" s="273"/>
      <c r="F472" s="273"/>
      <c r="G472" s="273"/>
      <c r="H472" s="273"/>
    </row>
    <row r="473" spans="1:8" ht="12.75">
      <c r="A473" s="273"/>
      <c r="B473" s="274"/>
      <c r="C473" s="273"/>
      <c r="D473" s="273"/>
      <c r="E473" s="273"/>
      <c r="F473" s="273"/>
      <c r="G473" s="273"/>
      <c r="H473" s="273"/>
    </row>
    <row r="474" spans="1:8" ht="12.75">
      <c r="A474" s="273"/>
      <c r="B474" s="274"/>
      <c r="C474" s="273"/>
      <c r="D474" s="273"/>
      <c r="E474" s="273"/>
      <c r="F474" s="273"/>
      <c r="G474" s="273"/>
      <c r="H474" s="273"/>
    </row>
    <row r="475" spans="1:8" ht="12.75">
      <c r="A475" s="273"/>
      <c r="B475" s="274"/>
      <c r="C475" s="273"/>
      <c r="D475" s="273"/>
      <c r="E475" s="273"/>
      <c r="F475" s="273"/>
      <c r="G475" s="273"/>
      <c r="H475" s="273"/>
    </row>
    <row r="476" spans="1:8" ht="12.75">
      <c r="A476" s="273"/>
      <c r="B476" s="274"/>
      <c r="C476" s="273"/>
      <c r="D476" s="273"/>
      <c r="E476" s="273"/>
      <c r="F476" s="273"/>
      <c r="G476" s="273"/>
      <c r="H476" s="273"/>
    </row>
    <row r="477" spans="1:8" ht="12.75">
      <c r="A477" s="273"/>
      <c r="B477" s="274"/>
      <c r="C477" s="273"/>
      <c r="D477" s="273"/>
      <c r="E477" s="273"/>
      <c r="F477" s="273"/>
      <c r="G477" s="273"/>
      <c r="H477" s="273"/>
    </row>
    <row r="478" spans="1:8" ht="12.75">
      <c r="A478" s="273"/>
      <c r="B478" s="274"/>
      <c r="C478" s="273"/>
      <c r="D478" s="273"/>
      <c r="E478" s="273"/>
      <c r="F478" s="273"/>
      <c r="G478" s="273"/>
      <c r="H478" s="273"/>
    </row>
    <row r="479" spans="1:8" ht="12.75">
      <c r="A479" s="273"/>
      <c r="B479" s="274"/>
      <c r="C479" s="273"/>
      <c r="D479" s="273"/>
      <c r="E479" s="273"/>
      <c r="F479" s="273"/>
      <c r="G479" s="273"/>
      <c r="H479" s="273"/>
    </row>
    <row r="480" spans="1:8" ht="12.75">
      <c r="A480" s="273"/>
      <c r="B480" s="274"/>
      <c r="C480" s="273"/>
      <c r="D480" s="273"/>
      <c r="E480" s="273"/>
      <c r="F480" s="273"/>
      <c r="G480" s="273"/>
      <c r="H480" s="273"/>
    </row>
    <row r="481" spans="1:8" ht="12.75">
      <c r="A481" s="273"/>
      <c r="B481" s="274"/>
      <c r="C481" s="273"/>
      <c r="D481" s="273"/>
      <c r="E481" s="273"/>
      <c r="F481" s="273"/>
      <c r="G481" s="273"/>
      <c r="H481" s="273"/>
    </row>
    <row r="482" spans="1:8" ht="12.75">
      <c r="A482" s="273"/>
      <c r="B482" s="274"/>
      <c r="C482" s="273"/>
      <c r="D482" s="273"/>
      <c r="E482" s="273"/>
      <c r="F482" s="273"/>
      <c r="G482" s="273"/>
      <c r="H482" s="273"/>
    </row>
    <row r="483" spans="1:8" ht="12.75">
      <c r="A483" s="273"/>
      <c r="B483" s="274"/>
      <c r="C483" s="273"/>
      <c r="D483" s="273"/>
      <c r="E483" s="273"/>
      <c r="F483" s="273"/>
      <c r="G483" s="273"/>
      <c r="H483" s="273"/>
    </row>
    <row r="484" spans="1:8" ht="12.75">
      <c r="A484" s="273"/>
      <c r="B484" s="274"/>
      <c r="C484" s="273"/>
      <c r="D484" s="273"/>
      <c r="E484" s="273"/>
      <c r="F484" s="273"/>
      <c r="G484" s="273"/>
      <c r="H484" s="273"/>
    </row>
    <row r="485" spans="1:8" ht="12.75">
      <c r="A485" s="273"/>
      <c r="B485" s="274"/>
      <c r="C485" s="273"/>
      <c r="D485" s="273"/>
      <c r="E485" s="273"/>
      <c r="F485" s="273"/>
      <c r="G485" s="273"/>
      <c r="H485" s="273"/>
    </row>
    <row r="486" spans="1:8" ht="12.75">
      <c r="A486" s="273"/>
      <c r="B486" s="274"/>
      <c r="C486" s="273"/>
      <c r="D486" s="273"/>
      <c r="E486" s="273"/>
      <c r="F486" s="273"/>
      <c r="G486" s="273"/>
      <c r="H486" s="273"/>
    </row>
    <row r="487" spans="1:8" ht="12.75">
      <c r="A487" s="273"/>
      <c r="B487" s="274"/>
      <c r="C487" s="273"/>
      <c r="D487" s="273"/>
      <c r="E487" s="273"/>
      <c r="F487" s="273"/>
      <c r="G487" s="273"/>
      <c r="H487" s="273"/>
    </row>
    <row r="488" spans="1:8" ht="12.75">
      <c r="A488" s="273"/>
      <c r="B488" s="274"/>
      <c r="C488" s="273"/>
      <c r="D488" s="273"/>
      <c r="E488" s="273"/>
      <c r="F488" s="273"/>
      <c r="G488" s="273"/>
      <c r="H488" s="273"/>
    </row>
    <row r="489" spans="1:8" ht="12.75">
      <c r="A489" s="273"/>
      <c r="B489" s="274"/>
      <c r="C489" s="273"/>
      <c r="D489" s="273"/>
      <c r="E489" s="273"/>
      <c r="F489" s="273"/>
      <c r="G489" s="273"/>
      <c r="H489" s="273"/>
    </row>
    <row r="490" spans="1:8" ht="12.75">
      <c r="A490" s="273"/>
      <c r="B490" s="274"/>
      <c r="C490" s="273"/>
      <c r="D490" s="273"/>
      <c r="E490" s="273"/>
      <c r="F490" s="273"/>
      <c r="G490" s="273"/>
      <c r="H490" s="273"/>
    </row>
    <row r="491" spans="1:8" ht="12.75">
      <c r="A491" s="273"/>
      <c r="B491" s="274"/>
      <c r="C491" s="273"/>
      <c r="D491" s="273"/>
      <c r="E491" s="273"/>
      <c r="F491" s="273"/>
      <c r="G491" s="273"/>
      <c r="H491" s="273"/>
    </row>
    <row r="492" spans="1:8" ht="12.75">
      <c r="A492" s="273"/>
      <c r="B492" s="274"/>
      <c r="C492" s="273"/>
      <c r="D492" s="273"/>
      <c r="E492" s="273"/>
      <c r="F492" s="273"/>
      <c r="G492" s="273"/>
      <c r="H492" s="273"/>
    </row>
    <row r="493" spans="1:8" ht="12.75">
      <c r="A493" s="273"/>
      <c r="B493" s="274"/>
      <c r="C493" s="273"/>
      <c r="D493" s="273"/>
      <c r="E493" s="273"/>
      <c r="F493" s="273"/>
      <c r="G493" s="273"/>
      <c r="H493" s="273"/>
    </row>
    <row r="494" spans="1:8" ht="12.75">
      <c r="A494" s="273"/>
      <c r="B494" s="274"/>
      <c r="C494" s="273"/>
      <c r="D494" s="273"/>
      <c r="E494" s="273"/>
      <c r="F494" s="273"/>
      <c r="G494" s="273"/>
      <c r="H494" s="273"/>
    </row>
    <row r="495" spans="1:8" ht="12.75">
      <c r="A495" s="273"/>
      <c r="B495" s="274"/>
      <c r="C495" s="273"/>
      <c r="D495" s="273"/>
      <c r="E495" s="273"/>
      <c r="F495" s="273"/>
      <c r="G495" s="273"/>
      <c r="H495" s="273"/>
    </row>
    <row r="496" spans="1:8" ht="12.75">
      <c r="A496" s="273"/>
      <c r="B496" s="274"/>
      <c r="C496" s="273"/>
      <c r="D496" s="273"/>
      <c r="E496" s="273"/>
      <c r="F496" s="273"/>
      <c r="G496" s="273"/>
      <c r="H496" s="273"/>
    </row>
    <row r="497" spans="1:8" ht="12.75">
      <c r="A497" s="273"/>
      <c r="B497" s="274"/>
      <c r="C497" s="273"/>
      <c r="D497" s="273"/>
      <c r="E497" s="273"/>
      <c r="F497" s="273"/>
      <c r="G497" s="273"/>
      <c r="H497" s="273"/>
    </row>
    <row r="498" spans="1:8" ht="12.75">
      <c r="A498" s="273"/>
      <c r="B498" s="274"/>
      <c r="C498" s="273"/>
      <c r="D498" s="273"/>
      <c r="E498" s="273"/>
      <c r="F498" s="273"/>
      <c r="G498" s="273"/>
      <c r="H498" s="273"/>
    </row>
    <row r="499" spans="1:8" ht="12.75">
      <c r="A499" s="273"/>
      <c r="B499" s="274"/>
      <c r="C499" s="273"/>
      <c r="D499" s="273"/>
      <c r="E499" s="273"/>
      <c r="F499" s="273"/>
      <c r="G499" s="273"/>
      <c r="H499" s="273"/>
    </row>
    <row r="500" spans="1:8" ht="12.75">
      <c r="A500" s="273"/>
      <c r="B500" s="274"/>
      <c r="C500" s="273"/>
      <c r="D500" s="273"/>
      <c r="E500" s="273"/>
      <c r="F500" s="273"/>
      <c r="G500" s="273"/>
      <c r="H500" s="273"/>
    </row>
    <row r="501" spans="1:8" ht="12.75">
      <c r="A501" s="273"/>
      <c r="B501" s="274"/>
      <c r="C501" s="273"/>
      <c r="D501" s="273"/>
      <c r="E501" s="273"/>
      <c r="F501" s="273"/>
      <c r="G501" s="273"/>
      <c r="H501" s="273"/>
    </row>
    <row r="502" spans="1:8" ht="12.75">
      <c r="A502" s="273"/>
      <c r="B502" s="274"/>
      <c r="C502" s="273"/>
      <c r="D502" s="273"/>
      <c r="E502" s="273"/>
      <c r="F502" s="273"/>
      <c r="G502" s="273"/>
      <c r="H502" s="273"/>
    </row>
    <row r="503" spans="1:8" ht="12.75">
      <c r="A503" s="273"/>
      <c r="B503" s="274"/>
      <c r="C503" s="273"/>
      <c r="D503" s="273"/>
      <c r="E503" s="273"/>
      <c r="F503" s="273"/>
      <c r="G503" s="273"/>
      <c r="H503" s="273"/>
    </row>
    <row r="504" spans="1:8" ht="12.75">
      <c r="A504" s="273"/>
      <c r="B504" s="274"/>
      <c r="C504" s="273"/>
      <c r="D504" s="273"/>
      <c r="E504" s="273"/>
      <c r="F504" s="273"/>
      <c r="G504" s="273"/>
      <c r="H504" s="273"/>
    </row>
    <row r="505" spans="1:8" ht="12.75">
      <c r="A505" s="273"/>
      <c r="B505" s="274"/>
      <c r="C505" s="273"/>
      <c r="D505" s="273"/>
      <c r="E505" s="273"/>
      <c r="F505" s="273"/>
      <c r="G505" s="273"/>
      <c r="H505" s="273"/>
    </row>
    <row r="506" spans="1:8" ht="12.75">
      <c r="A506" s="273"/>
      <c r="B506" s="274"/>
      <c r="C506" s="273"/>
      <c r="D506" s="273"/>
      <c r="E506" s="273"/>
      <c r="F506" s="273"/>
      <c r="G506" s="273"/>
      <c r="H506" s="273"/>
    </row>
    <row r="507" spans="1:8" ht="12.75">
      <c r="A507" s="273"/>
      <c r="B507" s="274"/>
      <c r="C507" s="273"/>
      <c r="D507" s="273"/>
      <c r="E507" s="273"/>
      <c r="F507" s="273"/>
      <c r="G507" s="273"/>
      <c r="H507" s="273"/>
    </row>
    <row r="508" spans="1:8" ht="12.75">
      <c r="A508" s="273"/>
      <c r="B508" s="274"/>
      <c r="C508" s="273"/>
      <c r="D508" s="273"/>
      <c r="E508" s="273"/>
      <c r="F508" s="273"/>
      <c r="G508" s="273"/>
      <c r="H508" s="273"/>
    </row>
    <row r="509" spans="1:8" ht="12.75">
      <c r="A509" s="273"/>
      <c r="B509" s="274"/>
      <c r="C509" s="273"/>
      <c r="D509" s="273"/>
      <c r="E509" s="273"/>
      <c r="F509" s="273"/>
      <c r="G509" s="273"/>
      <c r="H509" s="273"/>
    </row>
    <row r="510" spans="1:8" ht="12.75">
      <c r="A510" s="273"/>
      <c r="B510" s="274"/>
      <c r="C510" s="273"/>
      <c r="D510" s="273"/>
      <c r="E510" s="273"/>
      <c r="F510" s="273"/>
      <c r="G510" s="273"/>
      <c r="H510" s="273"/>
    </row>
    <row r="511" spans="1:8" ht="12.75">
      <c r="A511" s="273"/>
      <c r="B511" s="274"/>
      <c r="C511" s="273"/>
      <c r="D511" s="273"/>
      <c r="E511" s="273"/>
      <c r="F511" s="273"/>
      <c r="G511" s="273"/>
      <c r="H511" s="273"/>
    </row>
    <row r="512" spans="1:8" ht="12.75">
      <c r="A512" s="273"/>
      <c r="B512" s="274"/>
      <c r="C512" s="273"/>
      <c r="D512" s="273"/>
      <c r="E512" s="273"/>
      <c r="F512" s="273"/>
      <c r="G512" s="273"/>
      <c r="H512" s="273"/>
    </row>
    <row r="513" spans="1:8" ht="12.75">
      <c r="A513" s="273"/>
      <c r="B513" s="274"/>
      <c r="C513" s="273"/>
      <c r="D513" s="273"/>
      <c r="E513" s="273"/>
      <c r="F513" s="273"/>
      <c r="G513" s="273"/>
      <c r="H513" s="273"/>
    </row>
    <row r="514" spans="1:8" ht="12.75">
      <c r="A514" s="273"/>
      <c r="B514" s="274"/>
      <c r="C514" s="273"/>
      <c r="D514" s="273"/>
      <c r="E514" s="273"/>
      <c r="F514" s="273"/>
      <c r="G514" s="273"/>
      <c r="H514" s="273"/>
    </row>
    <row r="515" spans="1:8" ht="12.75">
      <c r="A515" s="273"/>
      <c r="B515" s="274"/>
      <c r="C515" s="273"/>
      <c r="D515" s="273"/>
      <c r="E515" s="273"/>
      <c r="F515" s="273"/>
      <c r="G515" s="273"/>
      <c r="H515" s="273"/>
    </row>
    <row r="516" spans="1:8" ht="12.75">
      <c r="A516" s="273"/>
      <c r="B516" s="274"/>
      <c r="C516" s="273"/>
      <c r="D516" s="273"/>
      <c r="E516" s="273"/>
      <c r="F516" s="273"/>
      <c r="G516" s="273"/>
      <c r="H516" s="273"/>
    </row>
    <row r="517" spans="1:8" ht="12.75">
      <c r="A517" s="273"/>
      <c r="B517" s="274"/>
      <c r="C517" s="273"/>
      <c r="D517" s="273"/>
      <c r="E517" s="273"/>
      <c r="F517" s="273"/>
      <c r="G517" s="273"/>
      <c r="H517" s="273"/>
    </row>
    <row r="518" spans="1:8" ht="12.75">
      <c r="A518" s="273"/>
      <c r="B518" s="274"/>
      <c r="C518" s="273"/>
      <c r="D518" s="273"/>
      <c r="E518" s="273"/>
      <c r="F518" s="273"/>
      <c r="G518" s="273"/>
      <c r="H518" s="273"/>
    </row>
    <row r="519" spans="1:8" ht="12.75">
      <c r="A519" s="273"/>
      <c r="B519" s="274"/>
      <c r="C519" s="273"/>
      <c r="D519" s="273"/>
      <c r="E519" s="273"/>
      <c r="F519" s="273"/>
      <c r="G519" s="273"/>
      <c r="H519" s="273"/>
    </row>
    <row r="520" spans="1:8" ht="12.75">
      <c r="A520" s="273"/>
      <c r="B520" s="274"/>
      <c r="C520" s="273"/>
      <c r="D520" s="273"/>
      <c r="E520" s="273"/>
      <c r="F520" s="273"/>
      <c r="G520" s="273"/>
      <c r="H520" s="273"/>
    </row>
    <row r="521" spans="1:8" ht="12.75">
      <c r="A521" s="273"/>
      <c r="B521" s="274"/>
      <c r="C521" s="273"/>
      <c r="D521" s="273"/>
      <c r="E521" s="273"/>
      <c r="F521" s="273"/>
      <c r="G521" s="273"/>
      <c r="H521" s="273"/>
    </row>
    <row r="522" spans="1:8" ht="12.75">
      <c r="A522" s="273"/>
      <c r="B522" s="274"/>
      <c r="C522" s="273"/>
      <c r="D522" s="273"/>
      <c r="E522" s="273"/>
      <c r="F522" s="273"/>
      <c r="G522" s="273"/>
      <c r="H522" s="273"/>
    </row>
    <row r="523" spans="1:8" ht="12.75">
      <c r="A523" s="273"/>
      <c r="B523" s="274"/>
      <c r="C523" s="273"/>
      <c r="D523" s="273"/>
      <c r="E523" s="273"/>
      <c r="F523" s="273"/>
      <c r="G523" s="273"/>
      <c r="H523" s="273"/>
    </row>
    <row r="524" spans="1:8" ht="12.75">
      <c r="A524" s="273"/>
      <c r="B524" s="274"/>
      <c r="C524" s="273"/>
      <c r="D524" s="273"/>
      <c r="E524" s="273"/>
      <c r="F524" s="273"/>
      <c r="G524" s="273"/>
      <c r="H524" s="273"/>
    </row>
    <row r="525" spans="1:8" ht="12.75">
      <c r="A525" s="273"/>
      <c r="B525" s="274"/>
      <c r="C525" s="273"/>
      <c r="D525" s="273"/>
      <c r="E525" s="273"/>
      <c r="F525" s="273"/>
      <c r="G525" s="273"/>
      <c r="H525" s="273"/>
    </row>
    <row r="526" spans="1:8" ht="12.75">
      <c r="A526" s="273"/>
      <c r="B526" s="274"/>
      <c r="C526" s="273"/>
      <c r="D526" s="273"/>
      <c r="E526" s="273"/>
      <c r="F526" s="273"/>
      <c r="G526" s="273"/>
      <c r="H526" s="273"/>
    </row>
    <row r="527" spans="1:8" ht="12.75">
      <c r="A527" s="273"/>
      <c r="B527" s="274"/>
      <c r="C527" s="273"/>
      <c r="D527" s="273"/>
      <c r="E527" s="273"/>
      <c r="F527" s="273"/>
      <c r="G527" s="273"/>
      <c r="H527" s="273"/>
    </row>
    <row r="528" spans="1:8" ht="12.75">
      <c r="A528" s="273"/>
      <c r="B528" s="274"/>
      <c r="C528" s="273"/>
      <c r="D528" s="273"/>
      <c r="E528" s="273"/>
      <c r="F528" s="273"/>
      <c r="G528" s="273"/>
      <c r="H528" s="273"/>
    </row>
    <row r="529" spans="1:8" ht="12.75">
      <c r="A529" s="273"/>
      <c r="B529" s="274"/>
      <c r="C529" s="273"/>
      <c r="D529" s="273"/>
      <c r="E529" s="273"/>
      <c r="F529" s="273"/>
      <c r="G529" s="273"/>
      <c r="H529" s="273"/>
    </row>
    <row r="530" spans="1:8" ht="12.75">
      <c r="A530" s="273"/>
      <c r="B530" s="274"/>
      <c r="C530" s="273"/>
      <c r="D530" s="273"/>
      <c r="E530" s="273"/>
      <c r="F530" s="273"/>
      <c r="G530" s="273"/>
      <c r="H530" s="273"/>
    </row>
    <row r="531" spans="1:8" ht="12.75">
      <c r="A531" s="273"/>
      <c r="B531" s="274"/>
      <c r="C531" s="273"/>
      <c r="D531" s="273"/>
      <c r="E531" s="273"/>
      <c r="F531" s="273"/>
      <c r="G531" s="273"/>
      <c r="H531" s="273"/>
    </row>
    <row r="532" spans="1:8" ht="12.75">
      <c r="A532" s="273"/>
      <c r="B532" s="274"/>
      <c r="C532" s="273"/>
      <c r="D532" s="273"/>
      <c r="E532" s="273"/>
      <c r="F532" s="273"/>
      <c r="G532" s="273"/>
      <c r="H532" s="273"/>
    </row>
    <row r="533" spans="1:8" ht="12.75">
      <c r="A533" s="273"/>
      <c r="B533" s="274"/>
      <c r="C533" s="273"/>
      <c r="D533" s="273"/>
      <c r="E533" s="273"/>
      <c r="F533" s="273"/>
      <c r="G533" s="273"/>
      <c r="H533" s="273"/>
    </row>
    <row r="534" spans="1:8" ht="12.75">
      <c r="A534" s="273"/>
      <c r="B534" s="274"/>
      <c r="C534" s="273"/>
      <c r="D534" s="273"/>
      <c r="E534" s="273"/>
      <c r="F534" s="273"/>
      <c r="G534" s="273"/>
      <c r="H534" s="273"/>
    </row>
    <row r="535" spans="1:8" ht="12.75">
      <c r="A535" s="273"/>
      <c r="B535" s="274"/>
      <c r="C535" s="273"/>
      <c r="D535" s="273"/>
      <c r="E535" s="273"/>
      <c r="F535" s="273"/>
      <c r="G535" s="273"/>
      <c r="H535" s="273"/>
    </row>
    <row r="536" spans="1:8" ht="12.75">
      <c r="A536" s="273"/>
      <c r="B536" s="274"/>
      <c r="C536" s="273"/>
      <c r="D536" s="273"/>
      <c r="E536" s="273"/>
      <c r="F536" s="273"/>
      <c r="G536" s="273"/>
      <c r="H536" s="273"/>
    </row>
    <row r="537" spans="1:8" ht="12.75">
      <c r="A537" s="273"/>
      <c r="B537" s="274"/>
      <c r="C537" s="273"/>
      <c r="D537" s="273"/>
      <c r="E537" s="273"/>
      <c r="F537" s="273"/>
      <c r="G537" s="273"/>
      <c r="H537" s="273"/>
    </row>
    <row r="538" spans="1:8" ht="12.75">
      <c r="A538" s="273"/>
      <c r="B538" s="274"/>
      <c r="C538" s="273"/>
      <c r="D538" s="273"/>
      <c r="E538" s="273"/>
      <c r="F538" s="273"/>
      <c r="G538" s="273"/>
      <c r="H538" s="273"/>
    </row>
    <row r="539" spans="1:8" ht="12.75">
      <c r="A539" s="273"/>
      <c r="B539" s="274"/>
      <c r="C539" s="273"/>
      <c r="D539" s="273"/>
      <c r="E539" s="273"/>
      <c r="F539" s="273"/>
      <c r="G539" s="273"/>
      <c r="H539" s="273"/>
    </row>
    <row r="540" spans="1:8" ht="12.75">
      <c r="A540" s="273"/>
      <c r="B540" s="274"/>
      <c r="C540" s="273"/>
      <c r="D540" s="273"/>
      <c r="E540" s="273"/>
      <c r="F540" s="273"/>
      <c r="G540" s="273"/>
      <c r="H540" s="273"/>
    </row>
    <row r="541" spans="1:8" ht="12.75">
      <c r="A541" s="273"/>
      <c r="B541" s="274"/>
      <c r="C541" s="273"/>
      <c r="D541" s="273"/>
      <c r="E541" s="273"/>
      <c r="F541" s="273"/>
      <c r="G541" s="273"/>
      <c r="H541" s="273"/>
    </row>
    <row r="542" spans="1:8" ht="12.75">
      <c r="A542" s="273"/>
      <c r="B542" s="274"/>
      <c r="C542" s="273"/>
      <c r="D542" s="273"/>
      <c r="E542" s="273"/>
      <c r="F542" s="273"/>
      <c r="G542" s="273"/>
      <c r="H542" s="273"/>
    </row>
    <row r="543" spans="1:8" ht="12.75">
      <c r="A543" s="273"/>
      <c r="B543" s="274"/>
      <c r="C543" s="273"/>
      <c r="D543" s="273"/>
      <c r="E543" s="273"/>
      <c r="F543" s="273"/>
      <c r="G543" s="273"/>
      <c r="H543" s="273"/>
    </row>
    <row r="544" spans="1:8" ht="12.75">
      <c r="A544" s="273"/>
      <c r="B544" s="274"/>
      <c r="C544" s="273"/>
      <c r="D544" s="273"/>
      <c r="E544" s="273"/>
      <c r="F544" s="273"/>
      <c r="G544" s="273"/>
      <c r="H544" s="273"/>
    </row>
    <row r="545" spans="1:8" ht="12.75">
      <c r="A545" s="273"/>
      <c r="B545" s="274"/>
      <c r="C545" s="273"/>
      <c r="D545" s="273"/>
      <c r="E545" s="273"/>
      <c r="F545" s="273"/>
      <c r="G545" s="273"/>
      <c r="H545" s="273"/>
    </row>
    <row r="546" spans="1:8" ht="12.75">
      <c r="A546" s="273"/>
      <c r="B546" s="274"/>
      <c r="C546" s="273"/>
      <c r="D546" s="273"/>
      <c r="E546" s="273"/>
      <c r="F546" s="273"/>
      <c r="G546" s="273"/>
      <c r="H546" s="273"/>
    </row>
    <row r="547" spans="1:8" ht="12.75">
      <c r="A547" s="273"/>
      <c r="B547" s="274"/>
      <c r="C547" s="273"/>
      <c r="D547" s="273"/>
      <c r="E547" s="273"/>
      <c r="F547" s="273"/>
      <c r="G547" s="273"/>
      <c r="H547" s="273"/>
    </row>
    <row r="548" spans="1:8" ht="12.75">
      <c r="A548" s="273"/>
      <c r="B548" s="274"/>
      <c r="C548" s="273"/>
      <c r="D548" s="273"/>
      <c r="E548" s="273"/>
      <c r="F548" s="273"/>
      <c r="G548" s="273"/>
      <c r="H548" s="273"/>
    </row>
    <row r="549" spans="1:8" ht="12.75">
      <c r="A549" s="273"/>
      <c r="B549" s="274"/>
      <c r="C549" s="273"/>
      <c r="D549" s="273"/>
      <c r="E549" s="273"/>
      <c r="F549" s="273"/>
      <c r="G549" s="273"/>
      <c r="H549" s="273"/>
    </row>
    <row r="550" spans="1:8" ht="12.75">
      <c r="A550" s="273"/>
      <c r="B550" s="274"/>
      <c r="C550" s="273"/>
      <c r="D550" s="273"/>
      <c r="E550" s="273"/>
      <c r="F550" s="273"/>
      <c r="G550" s="273"/>
      <c r="H550" s="273"/>
    </row>
    <row r="551" spans="1:8" ht="12.75">
      <c r="A551" s="273"/>
      <c r="B551" s="274"/>
      <c r="C551" s="273"/>
      <c r="D551" s="273"/>
      <c r="E551" s="273"/>
      <c r="F551" s="273"/>
      <c r="G551" s="273"/>
      <c r="H551" s="273"/>
    </row>
    <row r="552" spans="1:8" ht="12.75">
      <c r="A552" s="273"/>
      <c r="B552" s="274"/>
      <c r="C552" s="273"/>
      <c r="D552" s="273"/>
      <c r="E552" s="273"/>
      <c r="F552" s="273"/>
      <c r="G552" s="273"/>
      <c r="H552" s="273"/>
    </row>
    <row r="553" spans="1:8" ht="12.75">
      <c r="A553" s="273"/>
      <c r="B553" s="274"/>
      <c r="C553" s="273"/>
      <c r="D553" s="273"/>
      <c r="E553" s="273"/>
      <c r="F553" s="273"/>
      <c r="G553" s="273"/>
      <c r="H553" s="273"/>
    </row>
    <row r="554" spans="1:8" ht="12.75">
      <c r="A554" s="273"/>
      <c r="B554" s="274"/>
      <c r="C554" s="273"/>
      <c r="D554" s="273"/>
      <c r="E554" s="273"/>
      <c r="F554" s="273"/>
      <c r="G554" s="273"/>
      <c r="H554" s="273"/>
    </row>
    <row r="555" spans="1:8" ht="12.75">
      <c r="A555" s="273"/>
      <c r="B555" s="274"/>
      <c r="C555" s="273"/>
      <c r="D555" s="273"/>
      <c r="E555" s="273"/>
      <c r="F555" s="273"/>
      <c r="G555" s="273"/>
      <c r="H555" s="273"/>
    </row>
    <row r="556" spans="1:8" ht="12.75">
      <c r="A556" s="273"/>
      <c r="B556" s="274"/>
      <c r="C556" s="273"/>
      <c r="D556" s="273"/>
      <c r="E556" s="273"/>
      <c r="F556" s="273"/>
      <c r="G556" s="273"/>
      <c r="H556" s="273"/>
    </row>
    <row r="557" spans="1:8" ht="12.75">
      <c r="A557" s="273"/>
      <c r="B557" s="274"/>
      <c r="C557" s="273"/>
      <c r="D557" s="273"/>
      <c r="E557" s="273"/>
      <c r="F557" s="273"/>
      <c r="G557" s="273"/>
      <c r="H557" s="273"/>
    </row>
    <row r="558" spans="1:8" ht="12.75">
      <c r="A558" s="273"/>
      <c r="B558" s="274"/>
      <c r="C558" s="273"/>
      <c r="D558" s="273"/>
      <c r="E558" s="273"/>
      <c r="F558" s="273"/>
      <c r="G558" s="273"/>
      <c r="H558" s="273"/>
    </row>
    <row r="559" spans="1:8" ht="12.75">
      <c r="A559" s="273"/>
      <c r="B559" s="274"/>
      <c r="C559" s="273"/>
      <c r="D559" s="273"/>
      <c r="E559" s="273"/>
      <c r="F559" s="273"/>
      <c r="G559" s="273"/>
      <c r="H559" s="273"/>
    </row>
    <row r="560" spans="1:8" ht="12.75">
      <c r="A560" s="273"/>
      <c r="B560" s="274"/>
      <c r="C560" s="273"/>
      <c r="D560" s="273"/>
      <c r="E560" s="273"/>
      <c r="F560" s="273"/>
      <c r="G560" s="273"/>
      <c r="H560" s="273"/>
    </row>
    <row r="561" spans="1:8" ht="12.75">
      <c r="A561" s="273"/>
      <c r="B561" s="274"/>
      <c r="C561" s="273"/>
      <c r="D561" s="273"/>
      <c r="E561" s="273"/>
      <c r="F561" s="273"/>
      <c r="G561" s="273"/>
      <c r="H561" s="273"/>
    </row>
    <row r="562" spans="1:8" ht="12.75">
      <c r="A562" s="273"/>
      <c r="B562" s="274"/>
      <c r="C562" s="273"/>
      <c r="D562" s="273"/>
      <c r="E562" s="273"/>
      <c r="F562" s="273"/>
      <c r="G562" s="273"/>
      <c r="H562" s="273"/>
    </row>
    <row r="563" spans="1:8" ht="12.75">
      <c r="A563" s="273"/>
      <c r="B563" s="274"/>
      <c r="C563" s="273"/>
      <c r="D563" s="273"/>
      <c r="E563" s="273"/>
      <c r="F563" s="273"/>
      <c r="G563" s="273"/>
      <c r="H563" s="273"/>
    </row>
    <row r="564" spans="1:8" ht="12.75">
      <c r="A564" s="273"/>
      <c r="B564" s="274"/>
      <c r="C564" s="273"/>
      <c r="D564" s="273"/>
      <c r="E564" s="273"/>
      <c r="F564" s="273"/>
      <c r="G564" s="273"/>
      <c r="H564" s="273"/>
    </row>
    <row r="565" spans="1:8" ht="12.75">
      <c r="A565" s="273"/>
      <c r="B565" s="274"/>
      <c r="C565" s="273"/>
      <c r="D565" s="273"/>
      <c r="E565" s="273"/>
      <c r="F565" s="273"/>
      <c r="G565" s="273"/>
      <c r="H565" s="273"/>
    </row>
    <row r="566" spans="1:8" ht="12.75">
      <c r="A566" s="273"/>
      <c r="B566" s="274"/>
      <c r="C566" s="273"/>
      <c r="D566" s="273"/>
      <c r="E566" s="273"/>
      <c r="F566" s="273"/>
      <c r="G566" s="273"/>
      <c r="H566" s="273"/>
    </row>
    <row r="567" spans="1:8" ht="12.75">
      <c r="A567" s="273"/>
      <c r="B567" s="274"/>
      <c r="C567" s="273"/>
      <c r="D567" s="273"/>
      <c r="E567" s="273"/>
      <c r="F567" s="273"/>
      <c r="G567" s="273"/>
      <c r="H567" s="273"/>
    </row>
    <row r="568" spans="1:8" ht="12.75">
      <c r="A568" s="273"/>
      <c r="B568" s="274"/>
      <c r="C568" s="273"/>
      <c r="D568" s="273"/>
      <c r="E568" s="273"/>
      <c r="F568" s="273"/>
      <c r="G568" s="273"/>
      <c r="H568" s="273"/>
    </row>
    <row r="569" spans="1:8" ht="12.75">
      <c r="A569" s="273"/>
      <c r="B569" s="274"/>
      <c r="C569" s="273"/>
      <c r="D569" s="273"/>
      <c r="E569" s="273"/>
      <c r="F569" s="273"/>
      <c r="G569" s="273"/>
      <c r="H569" s="273"/>
    </row>
    <row r="570" spans="1:8" ht="12.75">
      <c r="A570" s="273"/>
      <c r="B570" s="274"/>
      <c r="C570" s="273"/>
      <c r="D570" s="273"/>
      <c r="E570" s="273"/>
      <c r="F570" s="273"/>
      <c r="G570" s="273"/>
      <c r="H570" s="273"/>
    </row>
    <row r="571" spans="1:8" ht="12.75">
      <c r="A571" s="273"/>
      <c r="B571" s="274"/>
      <c r="C571" s="273"/>
      <c r="D571" s="273"/>
      <c r="E571" s="273"/>
      <c r="F571" s="273"/>
      <c r="G571" s="273"/>
      <c r="H571" s="273"/>
    </row>
    <row r="572" spans="1:8" ht="12.75">
      <c r="A572" s="273"/>
      <c r="B572" s="274"/>
      <c r="C572" s="273"/>
      <c r="D572" s="273"/>
      <c r="E572" s="273"/>
      <c r="F572" s="273"/>
      <c r="G572" s="273"/>
      <c r="H572" s="273"/>
    </row>
    <row r="573" spans="1:8" ht="12.75">
      <c r="A573" s="273"/>
      <c r="B573" s="274"/>
      <c r="C573" s="273"/>
      <c r="D573" s="273"/>
      <c r="E573" s="273"/>
      <c r="F573" s="273"/>
      <c r="G573" s="273"/>
      <c r="H573" s="273"/>
    </row>
    <row r="574" spans="1:8" ht="12.75">
      <c r="A574" s="273"/>
      <c r="B574" s="274"/>
      <c r="C574" s="273"/>
      <c r="D574" s="273"/>
      <c r="E574" s="273"/>
      <c r="F574" s="273"/>
      <c r="G574" s="273"/>
      <c r="H574" s="273"/>
    </row>
    <row r="575" spans="1:8" ht="12.75">
      <c r="A575" s="273"/>
      <c r="B575" s="274"/>
      <c r="C575" s="273"/>
      <c r="D575" s="273"/>
      <c r="E575" s="273"/>
      <c r="F575" s="273"/>
      <c r="G575" s="273"/>
      <c r="H575" s="273"/>
    </row>
    <row r="576" spans="1:8" ht="12.75">
      <c r="A576" s="273"/>
      <c r="B576" s="274"/>
      <c r="C576" s="273"/>
      <c r="D576" s="273"/>
      <c r="E576" s="273"/>
      <c r="F576" s="273"/>
      <c r="G576" s="273"/>
      <c r="H576" s="273"/>
    </row>
    <row r="577" spans="1:8" ht="12.75">
      <c r="A577" s="273"/>
      <c r="B577" s="274"/>
      <c r="C577" s="273"/>
      <c r="D577" s="273"/>
      <c r="E577" s="273"/>
      <c r="F577" s="273"/>
      <c r="G577" s="273"/>
      <c r="H577" s="273"/>
    </row>
    <row r="578" spans="1:8" ht="12.75">
      <c r="A578" s="273"/>
      <c r="B578" s="274"/>
      <c r="C578" s="273"/>
      <c r="D578" s="273"/>
      <c r="E578" s="273"/>
      <c r="F578" s="273"/>
      <c r="G578" s="273"/>
      <c r="H578" s="273"/>
    </row>
    <row r="579" spans="1:8" ht="12.75">
      <c r="A579" s="273"/>
      <c r="B579" s="274"/>
      <c r="C579" s="273"/>
      <c r="D579" s="273"/>
      <c r="E579" s="273"/>
      <c r="F579" s="273"/>
      <c r="G579" s="273"/>
      <c r="H579" s="273"/>
    </row>
    <row r="580" spans="1:8" ht="12.75">
      <c r="A580" s="273"/>
      <c r="B580" s="274"/>
      <c r="C580" s="273"/>
      <c r="D580" s="273"/>
      <c r="E580" s="273"/>
      <c r="F580" s="273"/>
      <c r="G580" s="273"/>
      <c r="H580" s="273"/>
    </row>
    <row r="581" spans="1:8" ht="12.75">
      <c r="A581" s="273"/>
      <c r="B581" s="274"/>
      <c r="C581" s="273"/>
      <c r="D581" s="273"/>
      <c r="E581" s="273"/>
      <c r="F581" s="273"/>
      <c r="G581" s="273"/>
      <c r="H581" s="273"/>
    </row>
    <row r="582" spans="1:8" ht="12.75">
      <c r="A582" s="273"/>
      <c r="B582" s="274"/>
      <c r="C582" s="273"/>
      <c r="D582" s="273"/>
      <c r="E582" s="273"/>
      <c r="F582" s="273"/>
      <c r="G582" s="273"/>
      <c r="H582" s="273"/>
    </row>
    <row r="583" spans="1:8" ht="12.75">
      <c r="A583" s="273"/>
      <c r="B583" s="274"/>
      <c r="C583" s="273"/>
      <c r="D583" s="273"/>
      <c r="E583" s="273"/>
      <c r="F583" s="273"/>
      <c r="G583" s="273"/>
      <c r="H583" s="273"/>
    </row>
    <row r="584" spans="1:8" ht="12.75">
      <c r="A584" s="273"/>
      <c r="B584" s="274"/>
      <c r="C584" s="273"/>
      <c r="D584" s="273"/>
      <c r="E584" s="273"/>
      <c r="F584" s="273"/>
      <c r="G584" s="273"/>
      <c r="H584" s="273"/>
    </row>
    <row r="585" spans="1:8" ht="12.75">
      <c r="A585" s="273"/>
      <c r="B585" s="274"/>
      <c r="C585" s="273"/>
      <c r="D585" s="273"/>
      <c r="E585" s="273"/>
      <c r="F585" s="273"/>
      <c r="G585" s="273"/>
      <c r="H585" s="273"/>
    </row>
    <row r="586" spans="1:8" ht="12.75">
      <c r="A586" s="273"/>
      <c r="B586" s="274"/>
      <c r="C586" s="273"/>
      <c r="D586" s="273"/>
      <c r="E586" s="273"/>
      <c r="F586" s="273"/>
      <c r="G586" s="273"/>
      <c r="H586" s="273"/>
    </row>
    <row r="587" spans="1:8" ht="12.75">
      <c r="A587" s="273"/>
      <c r="B587" s="274"/>
      <c r="C587" s="273"/>
      <c r="D587" s="273"/>
      <c r="E587" s="273"/>
      <c r="F587" s="273"/>
      <c r="G587" s="273"/>
      <c r="H587" s="273"/>
    </row>
    <row r="588" spans="1:8" ht="12.75">
      <c r="A588" s="273"/>
      <c r="B588" s="274"/>
      <c r="C588" s="273"/>
      <c r="D588" s="273"/>
      <c r="E588" s="273"/>
      <c r="F588" s="273"/>
      <c r="G588" s="273"/>
      <c r="H588" s="273"/>
    </row>
    <row r="589" spans="1:8" ht="12.75">
      <c r="A589" s="273"/>
      <c r="B589" s="274"/>
      <c r="C589" s="273"/>
      <c r="D589" s="273"/>
      <c r="E589" s="273"/>
      <c r="F589" s="273"/>
      <c r="G589" s="273"/>
      <c r="H589" s="273"/>
    </row>
    <row r="590" spans="1:8" ht="12.75">
      <c r="A590" s="273"/>
      <c r="B590" s="274"/>
      <c r="C590" s="273"/>
      <c r="D590" s="273"/>
      <c r="E590" s="273"/>
      <c r="F590" s="273"/>
      <c r="G590" s="273"/>
      <c r="H590" s="273"/>
    </row>
    <row r="591" spans="1:8" ht="12.75">
      <c r="A591" s="273"/>
      <c r="B591" s="274"/>
      <c r="C591" s="273"/>
      <c r="D591" s="273"/>
      <c r="E591" s="273"/>
      <c r="F591" s="273"/>
      <c r="G591" s="273"/>
      <c r="H591" s="273"/>
    </row>
    <row r="592" spans="1:8" ht="12.75">
      <c r="A592" s="273"/>
      <c r="B592" s="274"/>
      <c r="C592" s="273"/>
      <c r="D592" s="273"/>
      <c r="E592" s="273"/>
      <c r="F592" s="273"/>
      <c r="G592" s="273"/>
      <c r="H592" s="273"/>
    </row>
    <row r="593" spans="1:8" ht="12.75">
      <c r="A593" s="273"/>
      <c r="B593" s="274"/>
      <c r="C593" s="273"/>
      <c r="D593" s="273"/>
      <c r="E593" s="273"/>
      <c r="F593" s="273"/>
      <c r="G593" s="273"/>
      <c r="H593" s="273"/>
    </row>
    <row r="594" spans="1:8" ht="12.75">
      <c r="A594" s="273"/>
      <c r="B594" s="274"/>
      <c r="C594" s="273"/>
      <c r="D594" s="273"/>
      <c r="E594" s="273"/>
      <c r="F594" s="273"/>
      <c r="G594" s="273"/>
      <c r="H594" s="273"/>
    </row>
    <row r="595" spans="1:8" ht="12.75">
      <c r="A595" s="273"/>
      <c r="B595" s="274"/>
      <c r="C595" s="273"/>
      <c r="D595" s="273"/>
      <c r="E595" s="273"/>
      <c r="F595" s="273"/>
      <c r="G595" s="273"/>
      <c r="H595" s="273"/>
    </row>
    <row r="596" spans="1:8" ht="12.75">
      <c r="A596" s="273"/>
      <c r="B596" s="274"/>
      <c r="C596" s="273"/>
      <c r="D596" s="273"/>
      <c r="E596" s="273"/>
      <c r="F596" s="273"/>
      <c r="G596" s="273"/>
      <c r="H596" s="273"/>
    </row>
    <row r="597" spans="1:8" ht="12.75">
      <c r="A597" s="273"/>
      <c r="B597" s="274"/>
      <c r="C597" s="273"/>
      <c r="D597" s="273"/>
      <c r="E597" s="273"/>
      <c r="F597" s="273"/>
      <c r="G597" s="273"/>
      <c r="H597" s="273"/>
    </row>
    <row r="598" spans="1:8" ht="12.75">
      <c r="A598" s="273"/>
      <c r="B598" s="274"/>
      <c r="C598" s="273"/>
      <c r="D598" s="273"/>
      <c r="E598" s="273"/>
      <c r="F598" s="273"/>
      <c r="G598" s="273"/>
      <c r="H598" s="273"/>
    </row>
    <row r="599" spans="1:8" ht="12.75">
      <c r="A599" s="273"/>
      <c r="B599" s="274"/>
      <c r="C599" s="273"/>
      <c r="D599" s="273"/>
      <c r="E599" s="273"/>
      <c r="F599" s="273"/>
      <c r="G599" s="273"/>
      <c r="H599" s="273"/>
    </row>
    <row r="600" spans="1:8" ht="12.75">
      <c r="A600" s="273"/>
      <c r="B600" s="274"/>
      <c r="C600" s="273"/>
      <c r="D600" s="273"/>
      <c r="E600" s="273"/>
      <c r="F600" s="273"/>
      <c r="G600" s="273"/>
      <c r="H600" s="273"/>
    </row>
    <row r="601" spans="1:8" ht="12.75">
      <c r="A601" s="273"/>
      <c r="B601" s="274"/>
      <c r="C601" s="273"/>
      <c r="D601" s="273"/>
      <c r="E601" s="273"/>
      <c r="F601" s="273"/>
      <c r="G601" s="273"/>
      <c r="H601" s="273"/>
    </row>
    <row r="602" spans="1:8" ht="12.75">
      <c r="A602" s="273"/>
      <c r="B602" s="274"/>
      <c r="C602" s="273"/>
      <c r="D602" s="273"/>
      <c r="E602" s="273"/>
      <c r="F602" s="273"/>
      <c r="G602" s="273"/>
      <c r="H602" s="273"/>
    </row>
    <row r="603" spans="1:8" ht="12.75">
      <c r="A603" s="273"/>
      <c r="B603" s="274"/>
      <c r="C603" s="273"/>
      <c r="D603" s="273"/>
      <c r="E603" s="273"/>
      <c r="F603" s="273"/>
      <c r="G603" s="273"/>
      <c r="H603" s="273"/>
    </row>
    <row r="604" spans="1:8" ht="12.75">
      <c r="A604" s="273"/>
      <c r="B604" s="274"/>
      <c r="C604" s="273"/>
      <c r="D604" s="273"/>
      <c r="E604" s="273"/>
      <c r="F604" s="273"/>
      <c r="G604" s="273"/>
      <c r="H604" s="273"/>
    </row>
    <row r="605" spans="1:8" ht="12.75">
      <c r="A605" s="273"/>
      <c r="B605" s="274"/>
      <c r="C605" s="273"/>
      <c r="D605" s="273"/>
      <c r="E605" s="273"/>
      <c r="F605" s="273"/>
      <c r="G605" s="273"/>
      <c r="H605" s="273"/>
    </row>
    <row r="606" spans="1:8" ht="12.75">
      <c r="A606" s="273"/>
      <c r="B606" s="274"/>
      <c r="C606" s="273"/>
      <c r="D606" s="273"/>
      <c r="E606" s="273"/>
      <c r="F606" s="273"/>
      <c r="G606" s="273"/>
      <c r="H606" s="273"/>
    </row>
    <row r="607" spans="1:8" ht="12.75">
      <c r="A607" s="273"/>
      <c r="B607" s="274"/>
      <c r="C607" s="273"/>
      <c r="D607" s="273"/>
      <c r="E607" s="273"/>
      <c r="F607" s="273"/>
      <c r="G607" s="273"/>
      <c r="H607" s="273"/>
    </row>
    <row r="608" spans="1:8" ht="12.75">
      <c r="A608" s="273"/>
      <c r="B608" s="274"/>
      <c r="C608" s="273"/>
      <c r="D608" s="273"/>
      <c r="E608" s="273"/>
      <c r="F608" s="273"/>
      <c r="G608" s="273"/>
      <c r="H608" s="273"/>
    </row>
    <row r="609" spans="1:8" ht="12.75">
      <c r="A609" s="273"/>
      <c r="B609" s="274"/>
      <c r="C609" s="273"/>
      <c r="D609" s="273"/>
      <c r="E609" s="273"/>
      <c r="F609" s="273"/>
      <c r="G609" s="273"/>
      <c r="H609" s="273"/>
    </row>
    <row r="610" spans="1:8" ht="12.75">
      <c r="A610" s="273"/>
      <c r="B610" s="274"/>
      <c r="C610" s="273"/>
      <c r="D610" s="273"/>
      <c r="E610" s="273"/>
      <c r="F610" s="273"/>
      <c r="G610" s="273"/>
      <c r="H610" s="273"/>
    </row>
    <row r="611" spans="1:8" ht="12.75">
      <c r="A611" s="273"/>
      <c r="B611" s="274"/>
      <c r="C611" s="273"/>
      <c r="D611" s="273"/>
      <c r="E611" s="273"/>
      <c r="F611" s="273"/>
      <c r="G611" s="273"/>
      <c r="H611" s="273"/>
    </row>
    <row r="612" spans="1:8" ht="12.75">
      <c r="A612" s="273"/>
      <c r="B612" s="274"/>
      <c r="C612" s="273"/>
      <c r="D612" s="273"/>
      <c r="E612" s="273"/>
      <c r="F612" s="273"/>
      <c r="G612" s="273"/>
      <c r="H612" s="273"/>
    </row>
    <row r="613" spans="1:8" ht="12.75">
      <c r="A613" s="273"/>
      <c r="B613" s="274"/>
      <c r="C613" s="273"/>
      <c r="D613" s="273"/>
      <c r="E613" s="273"/>
      <c r="F613" s="273"/>
      <c r="G613" s="273"/>
      <c r="H613" s="273"/>
    </row>
    <row r="614" spans="1:8" ht="12.75">
      <c r="A614" s="273"/>
      <c r="B614" s="274"/>
      <c r="C614" s="273"/>
      <c r="D614" s="273"/>
      <c r="E614" s="273"/>
      <c r="F614" s="273"/>
      <c r="G614" s="273"/>
      <c r="H614" s="273"/>
    </row>
    <row r="615" spans="1:8" ht="12.75">
      <c r="A615" s="273"/>
      <c r="B615" s="274"/>
      <c r="C615" s="273"/>
      <c r="D615" s="273"/>
      <c r="E615" s="273"/>
      <c r="F615" s="273"/>
      <c r="G615" s="273"/>
      <c r="H615" s="273"/>
    </row>
    <row r="616" spans="1:8" ht="12.75">
      <c r="A616" s="273"/>
      <c r="B616" s="274"/>
      <c r="C616" s="273"/>
      <c r="D616" s="273"/>
      <c r="E616" s="273"/>
      <c r="F616" s="273"/>
      <c r="G616" s="273"/>
      <c r="H616" s="273"/>
    </row>
    <row r="617" spans="1:8" ht="12.75">
      <c r="A617" s="273"/>
      <c r="B617" s="274"/>
      <c r="C617" s="273"/>
      <c r="D617" s="273"/>
      <c r="E617" s="273"/>
      <c r="F617" s="273"/>
      <c r="G617" s="273"/>
      <c r="H617" s="273"/>
    </row>
    <row r="618" spans="1:8" ht="12.75">
      <c r="A618" s="273"/>
      <c r="B618" s="274"/>
      <c r="C618" s="273"/>
      <c r="D618" s="273"/>
      <c r="E618" s="273"/>
      <c r="F618" s="273"/>
      <c r="G618" s="273"/>
      <c r="H618" s="273"/>
    </row>
    <row r="619" spans="1:8" ht="12.75">
      <c r="A619" s="273"/>
      <c r="B619" s="274"/>
      <c r="C619" s="273"/>
      <c r="D619" s="273"/>
      <c r="E619" s="273"/>
      <c r="F619" s="273"/>
      <c r="G619" s="273"/>
      <c r="H619" s="273"/>
    </row>
    <row r="620" spans="1:8" ht="12.75">
      <c r="A620" s="273"/>
      <c r="B620" s="274"/>
      <c r="C620" s="273"/>
      <c r="D620" s="273"/>
      <c r="E620" s="273"/>
      <c r="F620" s="273"/>
      <c r="G620" s="273"/>
      <c r="H620" s="273"/>
    </row>
    <row r="621" spans="1:8" ht="12.75">
      <c r="A621" s="273"/>
      <c r="B621" s="274"/>
      <c r="C621" s="273"/>
      <c r="D621" s="273"/>
      <c r="E621" s="273"/>
      <c r="F621" s="273"/>
      <c r="G621" s="273"/>
      <c r="H621" s="273"/>
    </row>
    <row r="622" spans="1:8" ht="12.75">
      <c r="A622" s="273"/>
      <c r="B622" s="274"/>
      <c r="C622" s="273"/>
      <c r="D622" s="273"/>
      <c r="E622" s="273"/>
      <c r="F622" s="273"/>
      <c r="G622" s="273"/>
      <c r="H622" s="273"/>
    </row>
    <row r="623" spans="1:8" ht="12.75">
      <c r="A623" s="273"/>
      <c r="B623" s="274"/>
      <c r="C623" s="273"/>
      <c r="D623" s="273"/>
      <c r="E623" s="273"/>
      <c r="F623" s="273"/>
      <c r="G623" s="273"/>
      <c r="H623" s="273"/>
    </row>
    <row r="624" spans="1:8" ht="12.75">
      <c r="A624" s="273"/>
      <c r="B624" s="274"/>
      <c r="C624" s="273"/>
      <c r="D624" s="273"/>
      <c r="E624" s="273"/>
      <c r="F624" s="273"/>
      <c r="G624" s="273"/>
      <c r="H624" s="273"/>
    </row>
    <row r="625" spans="1:8" ht="12.75">
      <c r="A625" s="273"/>
      <c r="B625" s="274"/>
      <c r="C625" s="273"/>
      <c r="D625" s="273"/>
      <c r="E625" s="273"/>
      <c r="F625" s="273"/>
      <c r="G625" s="273"/>
      <c r="H625" s="273"/>
    </row>
    <row r="626" spans="1:8" ht="12.75">
      <c r="A626" s="273"/>
      <c r="B626" s="274"/>
      <c r="C626" s="273"/>
      <c r="D626" s="273"/>
      <c r="E626" s="273"/>
      <c r="F626" s="273"/>
      <c r="G626" s="273"/>
      <c r="H626" s="273"/>
    </row>
    <row r="627" spans="1:8" ht="12.75">
      <c r="A627" s="273"/>
      <c r="B627" s="274"/>
      <c r="C627" s="273"/>
      <c r="D627" s="273"/>
      <c r="E627" s="273"/>
      <c r="F627" s="273"/>
      <c r="G627" s="273"/>
      <c r="H627" s="273"/>
    </row>
    <row r="628" spans="1:8" ht="12.75">
      <c r="A628" s="273"/>
      <c r="B628" s="274"/>
      <c r="C628" s="273"/>
      <c r="D628" s="273"/>
      <c r="E628" s="273"/>
      <c r="F628" s="273"/>
      <c r="G628" s="273"/>
      <c r="H628" s="273"/>
    </row>
    <row r="629" spans="1:8" ht="12.75">
      <c r="A629" s="273"/>
      <c r="B629" s="274"/>
      <c r="C629" s="273"/>
      <c r="D629" s="273"/>
      <c r="E629" s="273"/>
      <c r="F629" s="273"/>
      <c r="G629" s="273"/>
      <c r="H629" s="273"/>
    </row>
    <row r="630" spans="1:8" ht="12.75">
      <c r="A630" s="273"/>
      <c r="B630" s="274"/>
      <c r="C630" s="273"/>
      <c r="D630" s="273"/>
      <c r="E630" s="273"/>
      <c r="F630" s="273"/>
      <c r="G630" s="273"/>
      <c r="H630" s="273"/>
    </row>
  </sheetData>
  <mergeCells count="4">
    <mergeCell ref="A2:H2"/>
    <mergeCell ref="A3:H3"/>
    <mergeCell ref="A4:H4"/>
    <mergeCell ref="D6:F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351"/>
  <sheetViews>
    <sheetView tabSelected="1" workbookViewId="0" topLeftCell="A1">
      <pane ySplit="7" topLeftCell="BM176" activePane="bottomLeft" state="frozen"/>
      <selection pane="topLeft" activeCell="A1" sqref="A1"/>
      <selection pane="bottomLeft" activeCell="D84" sqref="D84"/>
    </sheetView>
  </sheetViews>
  <sheetFormatPr defaultColWidth="9.140625" defaultRowHeight="12.75"/>
  <cols>
    <col min="1" max="1" width="7.140625" style="84" customWidth="1"/>
    <col min="2" max="2" width="4.28125" style="84" customWidth="1"/>
    <col min="3" max="3" width="23.421875" style="84" customWidth="1"/>
    <col min="4" max="14" width="6.7109375" style="84" customWidth="1"/>
    <col min="15" max="15" width="14.57421875" style="84" customWidth="1"/>
    <col min="16" max="16" width="9.140625" style="84" customWidth="1"/>
  </cols>
  <sheetData>
    <row r="1" spans="1:15" ht="12.75" customHeight="1">
      <c r="A1" s="109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.75">
      <c r="A2" s="307" t="str">
        <f>Startlist!$F4</f>
        <v>SILVESTON 47. Saaremaa Ralli 2014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</row>
    <row r="3" spans="1:15" ht="15">
      <c r="A3" s="308" t="str">
        <f>Startlist!$F5</f>
        <v>10-11 October 2014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</row>
    <row r="4" spans="1:15" ht="15">
      <c r="A4" s="308" t="str">
        <f>Startlist!$F6</f>
        <v>Saaremaa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</row>
    <row r="5" spans="1:15" ht="15">
      <c r="A5" s="11" t="s">
        <v>2960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1:15" ht="12.75">
      <c r="A6" s="70" t="s">
        <v>2970</v>
      </c>
      <c r="B6" s="62" t="s">
        <v>2971</v>
      </c>
      <c r="C6" s="63" t="s">
        <v>2972</v>
      </c>
      <c r="D6" s="309" t="s">
        <v>3007</v>
      </c>
      <c r="E6" s="310"/>
      <c r="F6" s="310"/>
      <c r="G6" s="310"/>
      <c r="H6" s="310"/>
      <c r="I6" s="310"/>
      <c r="J6" s="310"/>
      <c r="K6" s="310"/>
      <c r="L6" s="310"/>
      <c r="M6" s="311"/>
      <c r="N6" s="61" t="s">
        <v>2981</v>
      </c>
      <c r="O6" s="61" t="s">
        <v>2995</v>
      </c>
    </row>
    <row r="7" spans="1:15" ht="12.75">
      <c r="A7" s="69" t="s">
        <v>2997</v>
      </c>
      <c r="B7" s="64"/>
      <c r="C7" s="65" t="s">
        <v>2968</v>
      </c>
      <c r="D7" s="66" t="s">
        <v>2973</v>
      </c>
      <c r="E7" s="87" t="s">
        <v>2974</v>
      </c>
      <c r="F7" s="87" t="s">
        <v>2975</v>
      </c>
      <c r="G7" s="87" t="s">
        <v>2976</v>
      </c>
      <c r="H7" s="87" t="s">
        <v>2977</v>
      </c>
      <c r="I7" s="87" t="s">
        <v>2978</v>
      </c>
      <c r="J7" s="87" t="s">
        <v>2979</v>
      </c>
      <c r="K7" s="87" t="s">
        <v>3000</v>
      </c>
      <c r="L7" s="87" t="s">
        <v>3015</v>
      </c>
      <c r="M7" s="67">
        <v>10</v>
      </c>
      <c r="N7" s="68"/>
      <c r="O7" s="69" t="s">
        <v>2996</v>
      </c>
    </row>
    <row r="8" spans="1:16" ht="12.75">
      <c r="A8" s="117" t="s">
        <v>3768</v>
      </c>
      <c r="B8" s="268">
        <v>1</v>
      </c>
      <c r="C8" s="119" t="s">
        <v>3769</v>
      </c>
      <c r="D8" s="269" t="s">
        <v>3770</v>
      </c>
      <c r="E8" s="120" t="s">
        <v>3771</v>
      </c>
      <c r="F8" s="120" t="s">
        <v>3772</v>
      </c>
      <c r="G8" s="120" t="s">
        <v>1127</v>
      </c>
      <c r="H8" s="120" t="s">
        <v>1128</v>
      </c>
      <c r="I8" s="120" t="s">
        <v>1662</v>
      </c>
      <c r="J8" s="120" t="s">
        <v>2267</v>
      </c>
      <c r="K8" s="120" t="s">
        <v>2268</v>
      </c>
      <c r="L8" s="120" t="s">
        <v>2269</v>
      </c>
      <c r="M8" s="121" t="s">
        <v>637</v>
      </c>
      <c r="N8" s="111"/>
      <c r="O8" s="112" t="s">
        <v>1159</v>
      </c>
      <c r="P8" s="96"/>
    </row>
    <row r="9" spans="1:16" ht="12.75">
      <c r="A9" s="113" t="s">
        <v>2952</v>
      </c>
      <c r="B9" s="270"/>
      <c r="C9" s="123" t="s">
        <v>3041</v>
      </c>
      <c r="D9" s="271" t="s">
        <v>3774</v>
      </c>
      <c r="E9" s="124" t="s">
        <v>3775</v>
      </c>
      <c r="F9" s="124" t="s">
        <v>3774</v>
      </c>
      <c r="G9" s="124" t="s">
        <v>3774</v>
      </c>
      <c r="H9" s="124" t="s">
        <v>1663</v>
      </c>
      <c r="I9" s="124" t="s">
        <v>3774</v>
      </c>
      <c r="J9" s="124" t="s">
        <v>3774</v>
      </c>
      <c r="K9" s="124" t="s">
        <v>3774</v>
      </c>
      <c r="L9" s="124" t="s">
        <v>3775</v>
      </c>
      <c r="M9" s="125" t="s">
        <v>1663</v>
      </c>
      <c r="N9" s="126"/>
      <c r="O9" s="272" t="s">
        <v>3776</v>
      </c>
      <c r="P9" s="96"/>
    </row>
    <row r="10" spans="1:16" ht="12.75">
      <c r="A10" s="117" t="s">
        <v>3777</v>
      </c>
      <c r="B10" s="118">
        <v>3</v>
      </c>
      <c r="C10" s="119" t="s">
        <v>3785</v>
      </c>
      <c r="D10" s="269" t="s">
        <v>3786</v>
      </c>
      <c r="E10" s="120" t="s">
        <v>3787</v>
      </c>
      <c r="F10" s="120" t="s">
        <v>3788</v>
      </c>
      <c r="G10" s="120" t="s">
        <v>1106</v>
      </c>
      <c r="H10" s="120" t="s">
        <v>1107</v>
      </c>
      <c r="I10" s="120" t="s">
        <v>1108</v>
      </c>
      <c r="J10" s="120" t="s">
        <v>2273</v>
      </c>
      <c r="K10" s="120" t="s">
        <v>2274</v>
      </c>
      <c r="L10" s="120" t="s">
        <v>678</v>
      </c>
      <c r="M10" s="121" t="s">
        <v>1160</v>
      </c>
      <c r="N10" s="111"/>
      <c r="O10" s="112" t="s">
        <v>1161</v>
      </c>
      <c r="P10" s="96"/>
    </row>
    <row r="11" spans="1:16" ht="12.75">
      <c r="A11" s="113" t="s">
        <v>3001</v>
      </c>
      <c r="B11" s="270"/>
      <c r="C11" s="123" t="s">
        <v>3047</v>
      </c>
      <c r="D11" s="271" t="s">
        <v>3775</v>
      </c>
      <c r="E11" s="124" t="s">
        <v>3782</v>
      </c>
      <c r="F11" s="124" t="s">
        <v>3790</v>
      </c>
      <c r="G11" s="124" t="s">
        <v>3775</v>
      </c>
      <c r="H11" s="124" t="s">
        <v>1105</v>
      </c>
      <c r="I11" s="124" t="s">
        <v>3775</v>
      </c>
      <c r="J11" s="124" t="s">
        <v>3790</v>
      </c>
      <c r="K11" s="124" t="s">
        <v>3775</v>
      </c>
      <c r="L11" s="124" t="s">
        <v>3774</v>
      </c>
      <c r="M11" s="125" t="s">
        <v>3774</v>
      </c>
      <c r="N11" s="126"/>
      <c r="O11" s="272" t="s">
        <v>1162</v>
      </c>
      <c r="P11" s="96"/>
    </row>
    <row r="12" spans="1:16" ht="12.75">
      <c r="A12" s="117" t="s">
        <v>3784</v>
      </c>
      <c r="B12" s="118">
        <v>2</v>
      </c>
      <c r="C12" s="119" t="s">
        <v>3778</v>
      </c>
      <c r="D12" s="269" t="s">
        <v>3779</v>
      </c>
      <c r="E12" s="120" t="s">
        <v>3780</v>
      </c>
      <c r="F12" s="120" t="s">
        <v>3772</v>
      </c>
      <c r="G12" s="120" t="s">
        <v>1102</v>
      </c>
      <c r="H12" s="120" t="s">
        <v>517</v>
      </c>
      <c r="I12" s="120" t="s">
        <v>1103</v>
      </c>
      <c r="J12" s="120" t="s">
        <v>2270</v>
      </c>
      <c r="K12" s="120" t="s">
        <v>2271</v>
      </c>
      <c r="L12" s="120" t="s">
        <v>2272</v>
      </c>
      <c r="M12" s="121" t="s">
        <v>1163</v>
      </c>
      <c r="N12" s="111"/>
      <c r="O12" s="112" t="s">
        <v>1164</v>
      </c>
      <c r="P12" s="96"/>
    </row>
    <row r="13" spans="1:16" ht="12.75">
      <c r="A13" s="113" t="s">
        <v>3001</v>
      </c>
      <c r="B13" s="122"/>
      <c r="C13" s="123" t="s">
        <v>3047</v>
      </c>
      <c r="D13" s="271" t="s">
        <v>3782</v>
      </c>
      <c r="E13" s="124" t="s">
        <v>3774</v>
      </c>
      <c r="F13" s="124" t="s">
        <v>3774</v>
      </c>
      <c r="G13" s="124" t="s">
        <v>3790</v>
      </c>
      <c r="H13" s="124" t="s">
        <v>1104</v>
      </c>
      <c r="I13" s="124" t="s">
        <v>3782</v>
      </c>
      <c r="J13" s="124" t="s">
        <v>3775</v>
      </c>
      <c r="K13" s="124" t="s">
        <v>3790</v>
      </c>
      <c r="L13" s="124" t="s">
        <v>3782</v>
      </c>
      <c r="M13" s="125" t="s">
        <v>2283</v>
      </c>
      <c r="N13" s="126"/>
      <c r="O13" s="272" t="s">
        <v>1165</v>
      </c>
      <c r="P13" s="96"/>
    </row>
    <row r="14" spans="1:16" ht="12.75">
      <c r="A14" s="117" t="s">
        <v>3792</v>
      </c>
      <c r="B14" s="118">
        <v>6</v>
      </c>
      <c r="C14" s="119" t="s">
        <v>3801</v>
      </c>
      <c r="D14" s="269" t="s">
        <v>3802</v>
      </c>
      <c r="E14" s="120" t="s">
        <v>3803</v>
      </c>
      <c r="F14" s="120" t="s">
        <v>3804</v>
      </c>
      <c r="G14" s="120" t="s">
        <v>1110</v>
      </c>
      <c r="H14" s="120" t="s">
        <v>1111</v>
      </c>
      <c r="I14" s="120" t="s">
        <v>1112</v>
      </c>
      <c r="J14" s="120" t="s">
        <v>2275</v>
      </c>
      <c r="K14" s="120" t="s">
        <v>2276</v>
      </c>
      <c r="L14" s="120" t="s">
        <v>2277</v>
      </c>
      <c r="M14" s="121" t="s">
        <v>1166</v>
      </c>
      <c r="N14" s="111"/>
      <c r="O14" s="112" t="s">
        <v>1167</v>
      </c>
      <c r="P14" s="96"/>
    </row>
    <row r="15" spans="1:16" ht="12.75">
      <c r="A15" s="113" t="s">
        <v>3001</v>
      </c>
      <c r="B15" s="122"/>
      <c r="C15" s="123" t="s">
        <v>3047</v>
      </c>
      <c r="D15" s="271" t="s">
        <v>3798</v>
      </c>
      <c r="E15" s="124" t="s">
        <v>3798</v>
      </c>
      <c r="F15" s="124" t="s">
        <v>3806</v>
      </c>
      <c r="G15" s="124" t="s">
        <v>3798</v>
      </c>
      <c r="H15" s="124" t="s">
        <v>3798</v>
      </c>
      <c r="I15" s="124" t="s">
        <v>3806</v>
      </c>
      <c r="J15" s="124" t="s">
        <v>3798</v>
      </c>
      <c r="K15" s="124" t="s">
        <v>3798</v>
      </c>
      <c r="L15" s="124" t="s">
        <v>2278</v>
      </c>
      <c r="M15" s="125" t="s">
        <v>1105</v>
      </c>
      <c r="N15" s="126"/>
      <c r="O15" s="272" t="s">
        <v>1168</v>
      </c>
      <c r="P15" s="96"/>
    </row>
    <row r="16" spans="1:16" ht="12.75">
      <c r="A16" s="117" t="s">
        <v>3800</v>
      </c>
      <c r="B16" s="118">
        <v>7</v>
      </c>
      <c r="C16" s="119" t="s">
        <v>3844</v>
      </c>
      <c r="D16" s="269" t="s">
        <v>3845</v>
      </c>
      <c r="E16" s="120" t="s">
        <v>3846</v>
      </c>
      <c r="F16" s="120" t="s">
        <v>3847</v>
      </c>
      <c r="G16" s="120" t="s">
        <v>1664</v>
      </c>
      <c r="H16" s="120" t="s">
        <v>1665</v>
      </c>
      <c r="I16" s="120" t="s">
        <v>1666</v>
      </c>
      <c r="J16" s="120" t="s">
        <v>2279</v>
      </c>
      <c r="K16" s="120" t="s">
        <v>759</v>
      </c>
      <c r="L16" s="120" t="s">
        <v>2280</v>
      </c>
      <c r="M16" s="121" t="s">
        <v>1991</v>
      </c>
      <c r="N16" s="111"/>
      <c r="O16" s="112" t="s">
        <v>1169</v>
      </c>
      <c r="P16" s="96"/>
    </row>
    <row r="17" spans="1:16" ht="12.75">
      <c r="A17" s="113" t="s">
        <v>3001</v>
      </c>
      <c r="B17" s="122"/>
      <c r="C17" s="123" t="s">
        <v>3047</v>
      </c>
      <c r="D17" s="271" t="s">
        <v>284</v>
      </c>
      <c r="E17" s="124" t="s">
        <v>3849</v>
      </c>
      <c r="F17" s="124" t="s">
        <v>3782</v>
      </c>
      <c r="G17" s="124" t="s">
        <v>1667</v>
      </c>
      <c r="H17" s="124" t="s">
        <v>3806</v>
      </c>
      <c r="I17" s="124" t="s">
        <v>3798</v>
      </c>
      <c r="J17" s="124" t="s">
        <v>3782</v>
      </c>
      <c r="K17" s="124" t="s">
        <v>3782</v>
      </c>
      <c r="L17" s="124" t="s">
        <v>3790</v>
      </c>
      <c r="M17" s="125" t="s">
        <v>1104</v>
      </c>
      <c r="N17" s="126"/>
      <c r="O17" s="272" t="s">
        <v>1170</v>
      </c>
      <c r="P17" s="96"/>
    </row>
    <row r="18" spans="1:16" ht="12.75">
      <c r="A18" s="117" t="s">
        <v>3808</v>
      </c>
      <c r="B18" s="118">
        <v>19</v>
      </c>
      <c r="C18" s="119" t="s">
        <v>3856</v>
      </c>
      <c r="D18" s="269" t="s">
        <v>26</v>
      </c>
      <c r="E18" s="120" t="s">
        <v>27</v>
      </c>
      <c r="F18" s="120" t="s">
        <v>28</v>
      </c>
      <c r="G18" s="120" t="s">
        <v>1113</v>
      </c>
      <c r="H18" s="120" t="s">
        <v>1114</v>
      </c>
      <c r="I18" s="120" t="s">
        <v>1115</v>
      </c>
      <c r="J18" s="120" t="s">
        <v>2281</v>
      </c>
      <c r="K18" s="120" t="s">
        <v>805</v>
      </c>
      <c r="L18" s="120" t="s">
        <v>2282</v>
      </c>
      <c r="M18" s="121" t="s">
        <v>1171</v>
      </c>
      <c r="N18" s="111"/>
      <c r="O18" s="112" t="s">
        <v>1172</v>
      </c>
      <c r="P18" s="96"/>
    </row>
    <row r="19" spans="1:16" ht="12.75">
      <c r="A19" s="113" t="s">
        <v>2952</v>
      </c>
      <c r="B19" s="122"/>
      <c r="C19" s="123" t="s">
        <v>3076</v>
      </c>
      <c r="D19" s="271" t="s">
        <v>3841</v>
      </c>
      <c r="E19" s="124" t="s">
        <v>3842</v>
      </c>
      <c r="F19" s="124" t="s">
        <v>30</v>
      </c>
      <c r="G19" s="124" t="s">
        <v>3823</v>
      </c>
      <c r="H19" s="124" t="s">
        <v>3815</v>
      </c>
      <c r="I19" s="124" t="s">
        <v>3823</v>
      </c>
      <c r="J19" s="124" t="s">
        <v>3823</v>
      </c>
      <c r="K19" s="124" t="s">
        <v>3814</v>
      </c>
      <c r="L19" s="124" t="s">
        <v>2283</v>
      </c>
      <c r="M19" s="125" t="s">
        <v>1173</v>
      </c>
      <c r="N19" s="126"/>
      <c r="O19" s="272" t="s">
        <v>1174</v>
      </c>
      <c r="P19" s="96"/>
    </row>
    <row r="20" spans="1:16" ht="12.75">
      <c r="A20" s="117" t="s">
        <v>3817</v>
      </c>
      <c r="B20" s="118">
        <v>9</v>
      </c>
      <c r="C20" s="119" t="s">
        <v>3818</v>
      </c>
      <c r="D20" s="269" t="s">
        <v>3819</v>
      </c>
      <c r="E20" s="120" t="s">
        <v>3820</v>
      </c>
      <c r="F20" s="120" t="s">
        <v>3821</v>
      </c>
      <c r="G20" s="120" t="s">
        <v>1119</v>
      </c>
      <c r="H20" s="120" t="s">
        <v>1120</v>
      </c>
      <c r="I20" s="120" t="s">
        <v>1121</v>
      </c>
      <c r="J20" s="120" t="s">
        <v>2284</v>
      </c>
      <c r="K20" s="120" t="s">
        <v>805</v>
      </c>
      <c r="L20" s="120" t="s">
        <v>2285</v>
      </c>
      <c r="M20" s="121" t="s">
        <v>700</v>
      </c>
      <c r="N20" s="111"/>
      <c r="O20" s="112" t="s">
        <v>1175</v>
      </c>
      <c r="P20" s="96"/>
    </row>
    <row r="21" spans="1:16" ht="12.75">
      <c r="A21" s="113" t="s">
        <v>2952</v>
      </c>
      <c r="B21" s="122"/>
      <c r="C21" s="123" t="s">
        <v>3076</v>
      </c>
      <c r="D21" s="271" t="s">
        <v>3823</v>
      </c>
      <c r="E21" s="124" t="s">
        <v>3824</v>
      </c>
      <c r="F21" s="124" t="s">
        <v>3823</v>
      </c>
      <c r="G21" s="124" t="s">
        <v>3842</v>
      </c>
      <c r="H21" s="124" t="s">
        <v>30</v>
      </c>
      <c r="I21" s="124" t="s">
        <v>3815</v>
      </c>
      <c r="J21" s="124" t="s">
        <v>3815</v>
      </c>
      <c r="K21" s="124" t="s">
        <v>3814</v>
      </c>
      <c r="L21" s="124" t="s">
        <v>3824</v>
      </c>
      <c r="M21" s="125" t="s">
        <v>1176</v>
      </c>
      <c r="N21" s="126"/>
      <c r="O21" s="272" t="s">
        <v>1177</v>
      </c>
      <c r="P21" s="96"/>
    </row>
    <row r="22" spans="1:16" ht="12.75">
      <c r="A22" s="117" t="s">
        <v>3826</v>
      </c>
      <c r="B22" s="118">
        <v>12</v>
      </c>
      <c r="C22" s="119" t="s">
        <v>3852</v>
      </c>
      <c r="D22" s="269" t="s">
        <v>33</v>
      </c>
      <c r="E22" s="120" t="s">
        <v>34</v>
      </c>
      <c r="F22" s="120" t="s">
        <v>35</v>
      </c>
      <c r="G22" s="120" t="s">
        <v>3796</v>
      </c>
      <c r="H22" s="120" t="s">
        <v>1122</v>
      </c>
      <c r="I22" s="120" t="s">
        <v>1123</v>
      </c>
      <c r="J22" s="120" t="s">
        <v>2286</v>
      </c>
      <c r="K22" s="120" t="s">
        <v>2287</v>
      </c>
      <c r="L22" s="120" t="s">
        <v>2288</v>
      </c>
      <c r="M22" s="121" t="s">
        <v>1178</v>
      </c>
      <c r="N22" s="111"/>
      <c r="O22" s="112" t="s">
        <v>1179</v>
      </c>
      <c r="P22" s="96"/>
    </row>
    <row r="23" spans="1:16" ht="12.75">
      <c r="A23" s="113" t="s">
        <v>3004</v>
      </c>
      <c r="B23" s="122"/>
      <c r="C23" s="123" t="s">
        <v>3089</v>
      </c>
      <c r="D23" s="271" t="s">
        <v>37</v>
      </c>
      <c r="E23" s="124" t="s">
        <v>133</v>
      </c>
      <c r="F23" s="124" t="s">
        <v>37</v>
      </c>
      <c r="G23" s="124" t="s">
        <v>1727</v>
      </c>
      <c r="H23" s="124" t="s">
        <v>1124</v>
      </c>
      <c r="I23" s="124" t="s">
        <v>1713</v>
      </c>
      <c r="J23" s="124" t="s">
        <v>1125</v>
      </c>
      <c r="K23" s="124" t="s">
        <v>3833</v>
      </c>
      <c r="L23" s="124" t="s">
        <v>1683</v>
      </c>
      <c r="M23" s="125" t="s">
        <v>1180</v>
      </c>
      <c r="N23" s="126"/>
      <c r="O23" s="272" t="s">
        <v>1181</v>
      </c>
      <c r="P23" s="96"/>
    </row>
    <row r="24" spans="1:16" ht="12.75">
      <c r="A24" s="117" t="s">
        <v>3835</v>
      </c>
      <c r="B24" s="118">
        <v>10</v>
      </c>
      <c r="C24" s="119" t="s">
        <v>3836</v>
      </c>
      <c r="D24" s="269" t="s">
        <v>3837</v>
      </c>
      <c r="E24" s="120" t="s">
        <v>3838</v>
      </c>
      <c r="F24" s="120" t="s">
        <v>3839</v>
      </c>
      <c r="G24" s="120" t="s">
        <v>1669</v>
      </c>
      <c r="H24" s="120" t="s">
        <v>1670</v>
      </c>
      <c r="I24" s="120" t="s">
        <v>1671</v>
      </c>
      <c r="J24" s="120" t="s">
        <v>2293</v>
      </c>
      <c r="K24" s="120" t="s">
        <v>2294</v>
      </c>
      <c r="L24" s="120" t="s">
        <v>2295</v>
      </c>
      <c r="M24" s="121" t="s">
        <v>2660</v>
      </c>
      <c r="N24" s="111"/>
      <c r="O24" s="112" t="s">
        <v>1182</v>
      </c>
      <c r="P24" s="96"/>
    </row>
    <row r="25" spans="1:16" ht="12.75">
      <c r="A25" s="113" t="s">
        <v>2952</v>
      </c>
      <c r="B25" s="122"/>
      <c r="C25" s="123" t="s">
        <v>3081</v>
      </c>
      <c r="D25" s="271" t="s">
        <v>48</v>
      </c>
      <c r="E25" s="124" t="s">
        <v>409</v>
      </c>
      <c r="F25" s="124" t="s">
        <v>49</v>
      </c>
      <c r="G25" s="124" t="s">
        <v>45</v>
      </c>
      <c r="H25" s="124" t="s">
        <v>1685</v>
      </c>
      <c r="I25" s="124" t="s">
        <v>1714</v>
      </c>
      <c r="J25" s="124" t="s">
        <v>3842</v>
      </c>
      <c r="K25" s="124" t="s">
        <v>44</v>
      </c>
      <c r="L25" s="124" t="s">
        <v>44</v>
      </c>
      <c r="M25" s="125" t="s">
        <v>2296</v>
      </c>
      <c r="N25" s="126"/>
      <c r="O25" s="272" t="s">
        <v>1183</v>
      </c>
      <c r="P25" s="96"/>
    </row>
    <row r="26" spans="1:16" ht="12.75">
      <c r="A26" s="117" t="s">
        <v>2297</v>
      </c>
      <c r="B26" s="118">
        <v>5</v>
      </c>
      <c r="C26" s="119" t="s">
        <v>3809</v>
      </c>
      <c r="D26" s="269" t="s">
        <v>3810</v>
      </c>
      <c r="E26" s="120" t="s">
        <v>3811</v>
      </c>
      <c r="F26" s="120" t="s">
        <v>3812</v>
      </c>
      <c r="G26" s="120" t="s">
        <v>1116</v>
      </c>
      <c r="H26" s="120" t="s">
        <v>1117</v>
      </c>
      <c r="I26" s="120" t="s">
        <v>1118</v>
      </c>
      <c r="J26" s="120" t="s">
        <v>2289</v>
      </c>
      <c r="K26" s="120" t="s">
        <v>2290</v>
      </c>
      <c r="L26" s="120" t="s">
        <v>2291</v>
      </c>
      <c r="M26" s="121" t="s">
        <v>782</v>
      </c>
      <c r="N26" s="111"/>
      <c r="O26" s="112" t="s">
        <v>1184</v>
      </c>
      <c r="P26" s="96"/>
    </row>
    <row r="27" spans="1:16" ht="12.75">
      <c r="A27" s="113" t="s">
        <v>2952</v>
      </c>
      <c r="B27" s="122"/>
      <c r="C27" s="123" t="s">
        <v>3041</v>
      </c>
      <c r="D27" s="271" t="s">
        <v>3814</v>
      </c>
      <c r="E27" s="124" t="s">
        <v>3814</v>
      </c>
      <c r="F27" s="124" t="s">
        <v>3815</v>
      </c>
      <c r="G27" s="124" t="s">
        <v>3814</v>
      </c>
      <c r="H27" s="124" t="s">
        <v>1710</v>
      </c>
      <c r="I27" s="124" t="s">
        <v>1711</v>
      </c>
      <c r="J27" s="124" t="s">
        <v>449</v>
      </c>
      <c r="K27" s="124" t="s">
        <v>2283</v>
      </c>
      <c r="L27" s="124" t="s">
        <v>2292</v>
      </c>
      <c r="M27" s="125" t="s">
        <v>2292</v>
      </c>
      <c r="N27" s="126"/>
      <c r="O27" s="272" t="s">
        <v>1185</v>
      </c>
      <c r="P27" s="96"/>
    </row>
    <row r="28" spans="1:16" ht="12.75">
      <c r="A28" s="117" t="s">
        <v>40</v>
      </c>
      <c r="B28" s="118">
        <v>14</v>
      </c>
      <c r="C28" s="119" t="s">
        <v>3853</v>
      </c>
      <c r="D28" s="269" t="s">
        <v>105</v>
      </c>
      <c r="E28" s="120" t="s">
        <v>106</v>
      </c>
      <c r="F28" s="120" t="s">
        <v>107</v>
      </c>
      <c r="G28" s="120" t="s">
        <v>1719</v>
      </c>
      <c r="H28" s="120" t="s">
        <v>1720</v>
      </c>
      <c r="I28" s="120" t="s">
        <v>1721</v>
      </c>
      <c r="J28" s="120" t="s">
        <v>2315</v>
      </c>
      <c r="K28" s="120" t="s">
        <v>2316</v>
      </c>
      <c r="L28" s="120" t="s">
        <v>2317</v>
      </c>
      <c r="M28" s="121" t="s">
        <v>753</v>
      </c>
      <c r="N28" s="111"/>
      <c r="O28" s="112" t="s">
        <v>1186</v>
      </c>
      <c r="P28" s="96"/>
    </row>
    <row r="29" spans="1:16" ht="12.75">
      <c r="A29" s="113" t="s">
        <v>3001</v>
      </c>
      <c r="B29" s="122"/>
      <c r="C29" s="123" t="s">
        <v>3047</v>
      </c>
      <c r="D29" s="271" t="s">
        <v>295</v>
      </c>
      <c r="E29" s="124" t="s">
        <v>514</v>
      </c>
      <c r="F29" s="124" t="s">
        <v>515</v>
      </c>
      <c r="G29" s="124" t="s">
        <v>1678</v>
      </c>
      <c r="H29" s="124" t="s">
        <v>1722</v>
      </c>
      <c r="I29" s="124" t="s">
        <v>1722</v>
      </c>
      <c r="J29" s="124" t="s">
        <v>2296</v>
      </c>
      <c r="K29" s="124" t="s">
        <v>2458</v>
      </c>
      <c r="L29" s="124" t="s">
        <v>2296</v>
      </c>
      <c r="M29" s="125" t="s">
        <v>1187</v>
      </c>
      <c r="N29" s="126"/>
      <c r="O29" s="272" t="s">
        <v>1188</v>
      </c>
      <c r="P29" s="96"/>
    </row>
    <row r="30" spans="1:16" ht="12.75">
      <c r="A30" s="117" t="s">
        <v>1148</v>
      </c>
      <c r="B30" s="118">
        <v>39</v>
      </c>
      <c r="C30" s="119" t="s">
        <v>3876</v>
      </c>
      <c r="D30" s="269" t="s">
        <v>115</v>
      </c>
      <c r="E30" s="120" t="s">
        <v>116</v>
      </c>
      <c r="F30" s="120" t="s">
        <v>88</v>
      </c>
      <c r="G30" s="120" t="s">
        <v>1672</v>
      </c>
      <c r="H30" s="120" t="s">
        <v>1673</v>
      </c>
      <c r="I30" s="120" t="s">
        <v>1674</v>
      </c>
      <c r="J30" s="120" t="s">
        <v>713</v>
      </c>
      <c r="K30" s="120" t="s">
        <v>2298</v>
      </c>
      <c r="L30" s="120" t="s">
        <v>2299</v>
      </c>
      <c r="M30" s="121" t="s">
        <v>1189</v>
      </c>
      <c r="N30" s="111"/>
      <c r="O30" s="112" t="s">
        <v>1190</v>
      </c>
      <c r="P30" s="96"/>
    </row>
    <row r="31" spans="1:16" ht="12.75">
      <c r="A31" s="113" t="s">
        <v>3003</v>
      </c>
      <c r="B31" s="122"/>
      <c r="C31" s="123" t="s">
        <v>3191</v>
      </c>
      <c r="D31" s="271" t="s">
        <v>113</v>
      </c>
      <c r="E31" s="124" t="s">
        <v>64</v>
      </c>
      <c r="F31" s="124" t="s">
        <v>118</v>
      </c>
      <c r="G31" s="124" t="s">
        <v>1694</v>
      </c>
      <c r="H31" s="124" t="s">
        <v>1683</v>
      </c>
      <c r="I31" s="124" t="s">
        <v>65</v>
      </c>
      <c r="J31" s="124" t="s">
        <v>131</v>
      </c>
      <c r="K31" s="124" t="s">
        <v>1716</v>
      </c>
      <c r="L31" s="124" t="s">
        <v>1746</v>
      </c>
      <c r="M31" s="125" t="s">
        <v>460</v>
      </c>
      <c r="N31" s="126"/>
      <c r="O31" s="272" t="s">
        <v>1191</v>
      </c>
      <c r="P31" s="96"/>
    </row>
    <row r="32" spans="1:16" ht="12.75">
      <c r="A32" s="117" t="s">
        <v>1675</v>
      </c>
      <c r="B32" s="118">
        <v>11</v>
      </c>
      <c r="C32" s="119" t="s">
        <v>3851</v>
      </c>
      <c r="D32" s="269" t="s">
        <v>68</v>
      </c>
      <c r="E32" s="120" t="s">
        <v>69</v>
      </c>
      <c r="F32" s="120" t="s">
        <v>42</v>
      </c>
      <c r="G32" s="120" t="s">
        <v>3788</v>
      </c>
      <c r="H32" s="120" t="s">
        <v>1676</v>
      </c>
      <c r="I32" s="120" t="s">
        <v>1677</v>
      </c>
      <c r="J32" s="120" t="s">
        <v>1117</v>
      </c>
      <c r="K32" s="120" t="s">
        <v>2300</v>
      </c>
      <c r="L32" s="120" t="s">
        <v>2301</v>
      </c>
      <c r="M32" s="121" t="s">
        <v>1192</v>
      </c>
      <c r="N32" s="111"/>
      <c r="O32" s="112" t="s">
        <v>1193</v>
      </c>
      <c r="P32" s="96"/>
    </row>
    <row r="33" spans="1:16" ht="12.75">
      <c r="A33" s="113" t="s">
        <v>2952</v>
      </c>
      <c r="B33" s="122"/>
      <c r="C33" s="123" t="s">
        <v>3041</v>
      </c>
      <c r="D33" s="271" t="s">
        <v>110</v>
      </c>
      <c r="E33" s="124" t="s">
        <v>410</v>
      </c>
      <c r="F33" s="124" t="s">
        <v>45</v>
      </c>
      <c r="G33" s="124" t="s">
        <v>1679</v>
      </c>
      <c r="H33" s="124" t="s">
        <v>2071</v>
      </c>
      <c r="I33" s="124" t="s">
        <v>1715</v>
      </c>
      <c r="J33" s="124" t="s">
        <v>45</v>
      </c>
      <c r="K33" s="124" t="s">
        <v>48</v>
      </c>
      <c r="L33" s="124" t="s">
        <v>295</v>
      </c>
      <c r="M33" s="125" t="s">
        <v>1255</v>
      </c>
      <c r="N33" s="126"/>
      <c r="O33" s="272" t="s">
        <v>1194</v>
      </c>
      <c r="P33" s="96"/>
    </row>
    <row r="34" spans="1:16" ht="12.75">
      <c r="A34" s="117" t="s">
        <v>2318</v>
      </c>
      <c r="B34" s="118">
        <v>24</v>
      </c>
      <c r="C34" s="119" t="s">
        <v>3861</v>
      </c>
      <c r="D34" s="269" t="s">
        <v>86</v>
      </c>
      <c r="E34" s="120" t="s">
        <v>87</v>
      </c>
      <c r="F34" s="120" t="s">
        <v>88</v>
      </c>
      <c r="G34" s="120" t="s">
        <v>1688</v>
      </c>
      <c r="H34" s="120" t="s">
        <v>1689</v>
      </c>
      <c r="I34" s="120" t="s">
        <v>1690</v>
      </c>
      <c r="J34" s="120" t="s">
        <v>2319</v>
      </c>
      <c r="K34" s="120" t="s">
        <v>2309</v>
      </c>
      <c r="L34" s="120" t="s">
        <v>2320</v>
      </c>
      <c r="M34" s="121" t="s">
        <v>1195</v>
      </c>
      <c r="N34" s="111"/>
      <c r="O34" s="112" t="s">
        <v>1196</v>
      </c>
      <c r="P34" s="96"/>
    </row>
    <row r="35" spans="1:16" ht="12.75">
      <c r="A35" s="113" t="s">
        <v>3005</v>
      </c>
      <c r="B35" s="122"/>
      <c r="C35" s="123" t="s">
        <v>3111</v>
      </c>
      <c r="D35" s="271" t="s">
        <v>427</v>
      </c>
      <c r="E35" s="124" t="s">
        <v>427</v>
      </c>
      <c r="F35" s="124" t="s">
        <v>38</v>
      </c>
      <c r="G35" s="124" t="s">
        <v>411</v>
      </c>
      <c r="H35" s="124" t="s">
        <v>131</v>
      </c>
      <c r="I35" s="124" t="s">
        <v>424</v>
      </c>
      <c r="J35" s="124" t="s">
        <v>55</v>
      </c>
      <c r="K35" s="124" t="s">
        <v>77</v>
      </c>
      <c r="L35" s="124" t="s">
        <v>1716</v>
      </c>
      <c r="M35" s="125" t="s">
        <v>1683</v>
      </c>
      <c r="N35" s="126"/>
      <c r="O35" s="272" t="s">
        <v>1197</v>
      </c>
      <c r="P35" s="96"/>
    </row>
    <row r="36" spans="1:16" ht="12.75">
      <c r="A36" s="117" t="s">
        <v>2321</v>
      </c>
      <c r="B36" s="118">
        <v>35</v>
      </c>
      <c r="C36" s="119" t="s">
        <v>3872</v>
      </c>
      <c r="D36" s="269" t="s">
        <v>127</v>
      </c>
      <c r="E36" s="120" t="s">
        <v>128</v>
      </c>
      <c r="F36" s="120" t="s">
        <v>129</v>
      </c>
      <c r="G36" s="120" t="s">
        <v>1691</v>
      </c>
      <c r="H36" s="120" t="s">
        <v>1692</v>
      </c>
      <c r="I36" s="120" t="s">
        <v>1693</v>
      </c>
      <c r="J36" s="120" t="s">
        <v>2302</v>
      </c>
      <c r="K36" s="120" t="s">
        <v>2303</v>
      </c>
      <c r="L36" s="120" t="s">
        <v>2304</v>
      </c>
      <c r="M36" s="121" t="s">
        <v>1198</v>
      </c>
      <c r="N36" s="111"/>
      <c r="O36" s="112" t="s">
        <v>1199</v>
      </c>
      <c r="P36" s="96"/>
    </row>
    <row r="37" spans="1:16" ht="12.75">
      <c r="A37" s="113" t="s">
        <v>3010</v>
      </c>
      <c r="B37" s="122"/>
      <c r="C37" s="123" t="s">
        <v>3160</v>
      </c>
      <c r="D37" s="271" t="s">
        <v>423</v>
      </c>
      <c r="E37" s="124" t="s">
        <v>131</v>
      </c>
      <c r="F37" s="124" t="s">
        <v>424</v>
      </c>
      <c r="G37" s="124" t="s">
        <v>441</v>
      </c>
      <c r="H37" s="124" t="s">
        <v>1694</v>
      </c>
      <c r="I37" s="124" t="s">
        <v>137</v>
      </c>
      <c r="J37" s="124" t="s">
        <v>1695</v>
      </c>
      <c r="K37" s="124" t="s">
        <v>1731</v>
      </c>
      <c r="L37" s="124" t="s">
        <v>1766</v>
      </c>
      <c r="M37" s="125" t="s">
        <v>1731</v>
      </c>
      <c r="N37" s="126"/>
      <c r="O37" s="272" t="s">
        <v>1200</v>
      </c>
      <c r="P37" s="96"/>
    </row>
    <row r="38" spans="1:16" ht="12.75">
      <c r="A38" s="117" t="s">
        <v>1155</v>
      </c>
      <c r="B38" s="118">
        <v>50</v>
      </c>
      <c r="C38" s="119" t="s">
        <v>3887</v>
      </c>
      <c r="D38" s="269" t="s">
        <v>222</v>
      </c>
      <c r="E38" s="120" t="s">
        <v>223</v>
      </c>
      <c r="F38" s="120" t="s">
        <v>224</v>
      </c>
      <c r="G38" s="120" t="s">
        <v>1703</v>
      </c>
      <c r="H38" s="120" t="s">
        <v>1704</v>
      </c>
      <c r="I38" s="120" t="s">
        <v>1705</v>
      </c>
      <c r="J38" s="120" t="s">
        <v>2323</v>
      </c>
      <c r="K38" s="120" t="s">
        <v>2324</v>
      </c>
      <c r="L38" s="120" t="s">
        <v>2325</v>
      </c>
      <c r="M38" s="121" t="s">
        <v>1201</v>
      </c>
      <c r="N38" s="111"/>
      <c r="O38" s="112" t="s">
        <v>1202</v>
      </c>
      <c r="P38" s="96"/>
    </row>
    <row r="39" spans="1:16" ht="12.75">
      <c r="A39" s="113" t="s">
        <v>3004</v>
      </c>
      <c r="B39" s="122"/>
      <c r="C39" s="123" t="s">
        <v>3230</v>
      </c>
      <c r="D39" s="271" t="s">
        <v>226</v>
      </c>
      <c r="E39" s="124" t="s">
        <v>425</v>
      </c>
      <c r="F39" s="124" t="s">
        <v>227</v>
      </c>
      <c r="G39" s="124" t="s">
        <v>1777</v>
      </c>
      <c r="H39" s="124" t="s">
        <v>2073</v>
      </c>
      <c r="I39" s="124" t="s">
        <v>1727</v>
      </c>
      <c r="J39" s="124" t="s">
        <v>83</v>
      </c>
      <c r="K39" s="124" t="s">
        <v>1668</v>
      </c>
      <c r="L39" s="124" t="s">
        <v>113</v>
      </c>
      <c r="M39" s="125" t="s">
        <v>438</v>
      </c>
      <c r="N39" s="126"/>
      <c r="O39" s="272" t="s">
        <v>1203</v>
      </c>
      <c r="P39" s="96"/>
    </row>
    <row r="40" spans="1:16" ht="12.75">
      <c r="A40" s="117" t="s">
        <v>2322</v>
      </c>
      <c r="B40" s="118">
        <v>36</v>
      </c>
      <c r="C40" s="119" t="s">
        <v>3873</v>
      </c>
      <c r="D40" s="269" t="s">
        <v>150</v>
      </c>
      <c r="E40" s="120" t="s">
        <v>151</v>
      </c>
      <c r="F40" s="120" t="s">
        <v>152</v>
      </c>
      <c r="G40" s="120" t="s">
        <v>1728</v>
      </c>
      <c r="H40" s="120" t="s">
        <v>1729</v>
      </c>
      <c r="I40" s="120" t="s">
        <v>1730</v>
      </c>
      <c r="J40" s="120" t="s">
        <v>2326</v>
      </c>
      <c r="K40" s="120" t="s">
        <v>2327</v>
      </c>
      <c r="L40" s="120" t="s">
        <v>2328</v>
      </c>
      <c r="M40" s="121" t="s">
        <v>1204</v>
      </c>
      <c r="N40" s="111"/>
      <c r="O40" s="112" t="s">
        <v>1205</v>
      </c>
      <c r="P40" s="96"/>
    </row>
    <row r="41" spans="1:16" ht="12.75">
      <c r="A41" s="113" t="s">
        <v>3010</v>
      </c>
      <c r="B41" s="122"/>
      <c r="C41" s="123" t="s">
        <v>3156</v>
      </c>
      <c r="D41" s="271" t="s">
        <v>437</v>
      </c>
      <c r="E41" s="124" t="s">
        <v>438</v>
      </c>
      <c r="F41" s="124" t="s">
        <v>425</v>
      </c>
      <c r="G41" s="124" t="s">
        <v>434</v>
      </c>
      <c r="H41" s="124" t="s">
        <v>137</v>
      </c>
      <c r="I41" s="124" t="s">
        <v>1744</v>
      </c>
      <c r="J41" s="124" t="s">
        <v>113</v>
      </c>
      <c r="K41" s="124" t="s">
        <v>1694</v>
      </c>
      <c r="L41" s="124" t="s">
        <v>1758</v>
      </c>
      <c r="M41" s="125" t="s">
        <v>1892</v>
      </c>
      <c r="N41" s="126"/>
      <c r="O41" s="272" t="s">
        <v>1206</v>
      </c>
      <c r="P41" s="96"/>
    </row>
    <row r="42" spans="1:16" ht="12.75">
      <c r="A42" s="117" t="s">
        <v>1696</v>
      </c>
      <c r="B42" s="118">
        <v>41</v>
      </c>
      <c r="C42" s="119" t="s">
        <v>3878</v>
      </c>
      <c r="D42" s="269" t="s">
        <v>145</v>
      </c>
      <c r="E42" s="120" t="s">
        <v>146</v>
      </c>
      <c r="F42" s="120" t="s">
        <v>147</v>
      </c>
      <c r="G42" s="120" t="s">
        <v>1732</v>
      </c>
      <c r="H42" s="120" t="s">
        <v>1733</v>
      </c>
      <c r="I42" s="120" t="s">
        <v>1734</v>
      </c>
      <c r="J42" s="120" t="s">
        <v>2329</v>
      </c>
      <c r="K42" s="120" t="s">
        <v>2330</v>
      </c>
      <c r="L42" s="120" t="s">
        <v>2331</v>
      </c>
      <c r="M42" s="121" t="s">
        <v>2334</v>
      </c>
      <c r="N42" s="111"/>
      <c r="O42" s="112" t="s">
        <v>1207</v>
      </c>
      <c r="P42" s="96"/>
    </row>
    <row r="43" spans="1:16" ht="12.75">
      <c r="A43" s="113" t="s">
        <v>3003</v>
      </c>
      <c r="B43" s="122"/>
      <c r="C43" s="123" t="s">
        <v>3199</v>
      </c>
      <c r="D43" s="271" t="s">
        <v>189</v>
      </c>
      <c r="E43" s="124" t="s">
        <v>229</v>
      </c>
      <c r="F43" s="124" t="s">
        <v>433</v>
      </c>
      <c r="G43" s="124" t="s">
        <v>2074</v>
      </c>
      <c r="H43" s="124" t="s">
        <v>1766</v>
      </c>
      <c r="I43" s="124" t="s">
        <v>416</v>
      </c>
      <c r="J43" s="124" t="s">
        <v>1724</v>
      </c>
      <c r="K43" s="124" t="s">
        <v>1758</v>
      </c>
      <c r="L43" s="124" t="s">
        <v>1706</v>
      </c>
      <c r="M43" s="125" t="s">
        <v>166</v>
      </c>
      <c r="N43" s="126"/>
      <c r="O43" s="272" t="s">
        <v>1208</v>
      </c>
      <c r="P43" s="96"/>
    </row>
    <row r="44" spans="1:16" ht="12.75">
      <c r="A44" s="117" t="s">
        <v>120</v>
      </c>
      <c r="B44" s="118">
        <v>49</v>
      </c>
      <c r="C44" s="119" t="s">
        <v>3886</v>
      </c>
      <c r="D44" s="269" t="s">
        <v>291</v>
      </c>
      <c r="E44" s="120" t="s">
        <v>292</v>
      </c>
      <c r="F44" s="120" t="s">
        <v>293</v>
      </c>
      <c r="G44" s="120" t="s">
        <v>1736</v>
      </c>
      <c r="H44" s="120" t="s">
        <v>1737</v>
      </c>
      <c r="I44" s="120" t="s">
        <v>1738</v>
      </c>
      <c r="J44" s="120" t="s">
        <v>2333</v>
      </c>
      <c r="K44" s="120" t="s">
        <v>2306</v>
      </c>
      <c r="L44" s="120" t="s">
        <v>2334</v>
      </c>
      <c r="M44" s="121" t="s">
        <v>1209</v>
      </c>
      <c r="N44" s="111"/>
      <c r="O44" s="112" t="s">
        <v>1210</v>
      </c>
      <c r="P44" s="96"/>
    </row>
    <row r="45" spans="1:16" ht="12.75">
      <c r="A45" s="113" t="s">
        <v>3004</v>
      </c>
      <c r="B45" s="122"/>
      <c r="C45" s="123" t="s">
        <v>3230</v>
      </c>
      <c r="D45" s="271" t="s">
        <v>475</v>
      </c>
      <c r="E45" s="124" t="s">
        <v>476</v>
      </c>
      <c r="F45" s="124" t="s">
        <v>295</v>
      </c>
      <c r="G45" s="124" t="s">
        <v>445</v>
      </c>
      <c r="H45" s="124" t="s">
        <v>2075</v>
      </c>
      <c r="I45" s="124" t="s">
        <v>295</v>
      </c>
      <c r="J45" s="124" t="s">
        <v>133</v>
      </c>
      <c r="K45" s="124" t="s">
        <v>121</v>
      </c>
      <c r="L45" s="124" t="s">
        <v>411</v>
      </c>
      <c r="M45" s="125" t="s">
        <v>1287</v>
      </c>
      <c r="N45" s="126"/>
      <c r="O45" s="272" t="s">
        <v>1211</v>
      </c>
      <c r="P45" s="96"/>
    </row>
    <row r="46" spans="1:16" ht="12.75">
      <c r="A46" s="117" t="s">
        <v>2332</v>
      </c>
      <c r="B46" s="118">
        <v>40</v>
      </c>
      <c r="C46" s="119" t="s">
        <v>3877</v>
      </c>
      <c r="D46" s="269" t="s">
        <v>185</v>
      </c>
      <c r="E46" s="120" t="s">
        <v>186</v>
      </c>
      <c r="F46" s="120" t="s">
        <v>187</v>
      </c>
      <c r="G46" s="120" t="s">
        <v>1781</v>
      </c>
      <c r="H46" s="120" t="s">
        <v>1782</v>
      </c>
      <c r="I46" s="120" t="s">
        <v>1783</v>
      </c>
      <c r="J46" s="120" t="s">
        <v>2373</v>
      </c>
      <c r="K46" s="120" t="s">
        <v>2374</v>
      </c>
      <c r="L46" s="120" t="s">
        <v>837</v>
      </c>
      <c r="M46" s="121" t="s">
        <v>1129</v>
      </c>
      <c r="N46" s="111"/>
      <c r="O46" s="112" t="s">
        <v>1130</v>
      </c>
      <c r="P46" s="96"/>
    </row>
    <row r="47" spans="1:16" ht="12.75">
      <c r="A47" s="113" t="s">
        <v>3003</v>
      </c>
      <c r="B47" s="122"/>
      <c r="C47" s="123" t="s">
        <v>3191</v>
      </c>
      <c r="D47" s="271" t="s">
        <v>493</v>
      </c>
      <c r="E47" s="124" t="s">
        <v>494</v>
      </c>
      <c r="F47" s="124" t="s">
        <v>332</v>
      </c>
      <c r="G47" s="124" t="s">
        <v>1808</v>
      </c>
      <c r="H47" s="124" t="s">
        <v>1758</v>
      </c>
      <c r="I47" s="124" t="s">
        <v>1892</v>
      </c>
      <c r="J47" s="124" t="s">
        <v>2342</v>
      </c>
      <c r="K47" s="124" t="s">
        <v>1804</v>
      </c>
      <c r="L47" s="124" t="s">
        <v>1695</v>
      </c>
      <c r="M47" s="125" t="s">
        <v>83</v>
      </c>
      <c r="N47" s="126"/>
      <c r="O47" s="272" t="s">
        <v>1212</v>
      </c>
      <c r="P47" s="96"/>
    </row>
    <row r="48" spans="1:16" ht="12.75">
      <c r="A48" s="117" t="s">
        <v>2335</v>
      </c>
      <c r="B48" s="118">
        <v>59</v>
      </c>
      <c r="C48" s="119" t="s">
        <v>3896</v>
      </c>
      <c r="D48" s="269" t="s">
        <v>266</v>
      </c>
      <c r="E48" s="120" t="s">
        <v>267</v>
      </c>
      <c r="F48" s="120" t="s">
        <v>268</v>
      </c>
      <c r="G48" s="120" t="s">
        <v>231</v>
      </c>
      <c r="H48" s="120" t="s">
        <v>1764</v>
      </c>
      <c r="I48" s="120" t="s">
        <v>1765</v>
      </c>
      <c r="J48" s="120" t="s">
        <v>2375</v>
      </c>
      <c r="K48" s="120" t="s">
        <v>2344</v>
      </c>
      <c r="L48" s="120" t="s">
        <v>2376</v>
      </c>
      <c r="M48" s="121" t="s">
        <v>1131</v>
      </c>
      <c r="N48" s="111"/>
      <c r="O48" s="112" t="s">
        <v>1132</v>
      </c>
      <c r="P48" s="96"/>
    </row>
    <row r="49" spans="1:16" ht="12.75">
      <c r="A49" s="113" t="s">
        <v>3010</v>
      </c>
      <c r="B49" s="122"/>
      <c r="C49" s="123" t="s">
        <v>3156</v>
      </c>
      <c r="D49" s="271" t="s">
        <v>459</v>
      </c>
      <c r="E49" s="124" t="s">
        <v>460</v>
      </c>
      <c r="F49" s="124" t="s">
        <v>461</v>
      </c>
      <c r="G49" s="124" t="s">
        <v>1860</v>
      </c>
      <c r="H49" s="124" t="s">
        <v>2077</v>
      </c>
      <c r="I49" s="124" t="s">
        <v>1947</v>
      </c>
      <c r="J49" s="124" t="s">
        <v>2075</v>
      </c>
      <c r="K49" s="124" t="s">
        <v>1735</v>
      </c>
      <c r="L49" s="124" t="s">
        <v>1785</v>
      </c>
      <c r="M49" s="125" t="s">
        <v>2342</v>
      </c>
      <c r="N49" s="126"/>
      <c r="O49" s="272" t="s">
        <v>1213</v>
      </c>
      <c r="P49" s="96"/>
    </row>
    <row r="50" spans="1:16" ht="12.75">
      <c r="A50" s="117" t="s">
        <v>1214</v>
      </c>
      <c r="B50" s="118">
        <v>38</v>
      </c>
      <c r="C50" s="119" t="s">
        <v>3875</v>
      </c>
      <c r="D50" s="269" t="s">
        <v>156</v>
      </c>
      <c r="E50" s="120" t="s">
        <v>157</v>
      </c>
      <c r="F50" s="120" t="s">
        <v>158</v>
      </c>
      <c r="G50" s="120" t="s">
        <v>1759</v>
      </c>
      <c r="H50" s="120" t="s">
        <v>1760</v>
      </c>
      <c r="I50" s="120" t="s">
        <v>1761</v>
      </c>
      <c r="J50" s="120" t="s">
        <v>2336</v>
      </c>
      <c r="K50" s="120" t="s">
        <v>902</v>
      </c>
      <c r="L50" s="120" t="s">
        <v>2328</v>
      </c>
      <c r="M50" s="121" t="s">
        <v>1215</v>
      </c>
      <c r="N50" s="111"/>
      <c r="O50" s="112" t="s">
        <v>1216</v>
      </c>
      <c r="P50" s="96"/>
    </row>
    <row r="51" spans="1:16" ht="12.75">
      <c r="A51" s="113" t="s">
        <v>3010</v>
      </c>
      <c r="B51" s="122"/>
      <c r="C51" s="123" t="s">
        <v>3156</v>
      </c>
      <c r="D51" s="271" t="s">
        <v>191</v>
      </c>
      <c r="E51" s="124" t="s">
        <v>274</v>
      </c>
      <c r="F51" s="124" t="s">
        <v>447</v>
      </c>
      <c r="G51" s="124" t="s">
        <v>456</v>
      </c>
      <c r="H51" s="124" t="s">
        <v>1868</v>
      </c>
      <c r="I51" s="124" t="s">
        <v>1816</v>
      </c>
      <c r="J51" s="124" t="s">
        <v>166</v>
      </c>
      <c r="K51" s="124" t="s">
        <v>1763</v>
      </c>
      <c r="L51" s="124" t="s">
        <v>1758</v>
      </c>
      <c r="M51" s="125" t="s">
        <v>1744</v>
      </c>
      <c r="N51" s="126"/>
      <c r="O51" s="272" t="s">
        <v>1217</v>
      </c>
      <c r="P51" s="96"/>
    </row>
    <row r="52" spans="1:16" ht="12.75">
      <c r="A52" s="117" t="s">
        <v>1218</v>
      </c>
      <c r="B52" s="118">
        <v>60</v>
      </c>
      <c r="C52" s="119" t="s">
        <v>3897</v>
      </c>
      <c r="D52" s="269" t="s">
        <v>280</v>
      </c>
      <c r="E52" s="120" t="s">
        <v>281</v>
      </c>
      <c r="F52" s="120" t="s">
        <v>282</v>
      </c>
      <c r="G52" s="120" t="s">
        <v>134</v>
      </c>
      <c r="H52" s="120" t="s">
        <v>1753</v>
      </c>
      <c r="I52" s="120" t="s">
        <v>1754</v>
      </c>
      <c r="J52" s="120" t="s">
        <v>2377</v>
      </c>
      <c r="K52" s="120" t="s">
        <v>2378</v>
      </c>
      <c r="L52" s="120" t="s">
        <v>2379</v>
      </c>
      <c r="M52" s="121" t="s">
        <v>2043</v>
      </c>
      <c r="N52" s="111"/>
      <c r="O52" s="112" t="s">
        <v>1133</v>
      </c>
      <c r="P52" s="96"/>
    </row>
    <row r="53" spans="1:16" ht="12.75">
      <c r="A53" s="113" t="s">
        <v>3010</v>
      </c>
      <c r="B53" s="122"/>
      <c r="C53" s="123" t="s">
        <v>3156</v>
      </c>
      <c r="D53" s="271" t="s">
        <v>468</v>
      </c>
      <c r="E53" s="124" t="s">
        <v>469</v>
      </c>
      <c r="F53" s="124" t="s">
        <v>320</v>
      </c>
      <c r="G53" s="124" t="s">
        <v>447</v>
      </c>
      <c r="H53" s="124" t="s">
        <v>2074</v>
      </c>
      <c r="I53" s="124" t="s">
        <v>434</v>
      </c>
      <c r="J53" s="124" t="s">
        <v>1809</v>
      </c>
      <c r="K53" s="124" t="s">
        <v>1774</v>
      </c>
      <c r="L53" s="124" t="s">
        <v>1784</v>
      </c>
      <c r="M53" s="125" t="s">
        <v>1785</v>
      </c>
      <c r="N53" s="126"/>
      <c r="O53" s="272" t="s">
        <v>1219</v>
      </c>
      <c r="P53" s="96"/>
    </row>
    <row r="54" spans="1:16" ht="12.75">
      <c r="A54" s="117" t="s">
        <v>1220</v>
      </c>
      <c r="B54" s="118">
        <v>54</v>
      </c>
      <c r="C54" s="119" t="s">
        <v>3891</v>
      </c>
      <c r="D54" s="269" t="s">
        <v>286</v>
      </c>
      <c r="E54" s="120" t="s">
        <v>287</v>
      </c>
      <c r="F54" s="120" t="s">
        <v>288</v>
      </c>
      <c r="G54" s="120" t="s">
        <v>1755</v>
      </c>
      <c r="H54" s="120" t="s">
        <v>1756</v>
      </c>
      <c r="I54" s="120" t="s">
        <v>1757</v>
      </c>
      <c r="J54" s="120" t="s">
        <v>1825</v>
      </c>
      <c r="K54" s="120" t="s">
        <v>2338</v>
      </c>
      <c r="L54" s="120" t="s">
        <v>2380</v>
      </c>
      <c r="M54" s="121" t="s">
        <v>886</v>
      </c>
      <c r="N54" s="111"/>
      <c r="O54" s="112" t="s">
        <v>1134</v>
      </c>
      <c r="P54" s="96"/>
    </row>
    <row r="55" spans="1:16" ht="12.75">
      <c r="A55" s="113" t="s">
        <v>3003</v>
      </c>
      <c r="B55" s="122"/>
      <c r="C55" s="123" t="s">
        <v>3191</v>
      </c>
      <c r="D55" s="271" t="s">
        <v>1052</v>
      </c>
      <c r="E55" s="124" t="s">
        <v>472</v>
      </c>
      <c r="F55" s="124" t="s">
        <v>473</v>
      </c>
      <c r="G55" s="124" t="s">
        <v>1872</v>
      </c>
      <c r="H55" s="124" t="s">
        <v>192</v>
      </c>
      <c r="I55" s="124" t="s">
        <v>1794</v>
      </c>
      <c r="J55" s="124" t="s">
        <v>1774</v>
      </c>
      <c r="K55" s="124" t="s">
        <v>262</v>
      </c>
      <c r="L55" s="124" t="s">
        <v>460</v>
      </c>
      <c r="M55" s="125" t="s">
        <v>56</v>
      </c>
      <c r="N55" s="126"/>
      <c r="O55" s="272" t="s">
        <v>1221</v>
      </c>
      <c r="P55" s="96"/>
    </row>
    <row r="56" spans="1:16" ht="12.75">
      <c r="A56" s="117" t="s">
        <v>1749</v>
      </c>
      <c r="B56" s="118">
        <v>31</v>
      </c>
      <c r="C56" s="119" t="s">
        <v>3868</v>
      </c>
      <c r="D56" s="269" t="s">
        <v>162</v>
      </c>
      <c r="E56" s="120" t="s">
        <v>163</v>
      </c>
      <c r="F56" s="120" t="s">
        <v>164</v>
      </c>
      <c r="G56" s="120" t="s">
        <v>1772</v>
      </c>
      <c r="H56" s="120" t="s">
        <v>1764</v>
      </c>
      <c r="I56" s="120" t="s">
        <v>1773</v>
      </c>
      <c r="J56" s="120" t="s">
        <v>2343</v>
      </c>
      <c r="K56" s="120" t="s">
        <v>2344</v>
      </c>
      <c r="L56" s="120" t="s">
        <v>2299</v>
      </c>
      <c r="M56" s="121" t="s">
        <v>1137</v>
      </c>
      <c r="N56" s="111"/>
      <c r="O56" s="112" t="s">
        <v>1222</v>
      </c>
      <c r="P56" s="96"/>
    </row>
    <row r="57" spans="1:16" ht="12.75">
      <c r="A57" s="113" t="s">
        <v>3010</v>
      </c>
      <c r="B57" s="122"/>
      <c r="C57" s="123" t="s">
        <v>3160</v>
      </c>
      <c r="D57" s="271" t="s">
        <v>454</v>
      </c>
      <c r="E57" s="124" t="s">
        <v>155</v>
      </c>
      <c r="F57" s="124" t="s">
        <v>263</v>
      </c>
      <c r="G57" s="124" t="s">
        <v>1935</v>
      </c>
      <c r="H57" s="124" t="s">
        <v>2077</v>
      </c>
      <c r="I57" s="124" t="s">
        <v>437</v>
      </c>
      <c r="J57" s="124" t="s">
        <v>2460</v>
      </c>
      <c r="K57" s="124" t="s">
        <v>1735</v>
      </c>
      <c r="L57" s="124" t="s">
        <v>416</v>
      </c>
      <c r="M57" s="125" t="s">
        <v>1784</v>
      </c>
      <c r="N57" s="126"/>
      <c r="O57" s="272" t="s">
        <v>1223</v>
      </c>
      <c r="P57" s="96"/>
    </row>
    <row r="58" spans="1:16" ht="12.75">
      <c r="A58" s="117" t="s">
        <v>1740</v>
      </c>
      <c r="B58" s="118">
        <v>42</v>
      </c>
      <c r="C58" s="119" t="s">
        <v>3879</v>
      </c>
      <c r="D58" s="269" t="s">
        <v>193</v>
      </c>
      <c r="E58" s="120" t="s">
        <v>194</v>
      </c>
      <c r="F58" s="120" t="s">
        <v>195</v>
      </c>
      <c r="G58" s="120" t="s">
        <v>1824</v>
      </c>
      <c r="H58" s="120" t="s">
        <v>1825</v>
      </c>
      <c r="I58" s="120" t="s">
        <v>1826</v>
      </c>
      <c r="J58" s="120" t="s">
        <v>2412</v>
      </c>
      <c r="K58" s="120" t="s">
        <v>2413</v>
      </c>
      <c r="L58" s="120" t="s">
        <v>837</v>
      </c>
      <c r="M58" s="121" t="s">
        <v>1135</v>
      </c>
      <c r="N58" s="111"/>
      <c r="O58" s="112" t="s">
        <v>1136</v>
      </c>
      <c r="P58" s="96"/>
    </row>
    <row r="59" spans="1:16" ht="12.75">
      <c r="A59" s="113" t="s">
        <v>2993</v>
      </c>
      <c r="B59" s="122"/>
      <c r="C59" s="123" t="s">
        <v>3203</v>
      </c>
      <c r="D59" s="271" t="s">
        <v>2083</v>
      </c>
      <c r="E59" s="124" t="s">
        <v>558</v>
      </c>
      <c r="F59" s="124" t="s">
        <v>202</v>
      </c>
      <c r="G59" s="124" t="s">
        <v>2079</v>
      </c>
      <c r="H59" s="124" t="s">
        <v>2080</v>
      </c>
      <c r="I59" s="124" t="s">
        <v>1896</v>
      </c>
      <c r="J59" s="124" t="s">
        <v>518</v>
      </c>
      <c r="K59" s="124" t="s">
        <v>1723</v>
      </c>
      <c r="L59" s="124" t="s">
        <v>1695</v>
      </c>
      <c r="M59" s="125" t="s">
        <v>1256</v>
      </c>
      <c r="N59" s="126"/>
      <c r="O59" s="272" t="s">
        <v>1224</v>
      </c>
      <c r="P59" s="96"/>
    </row>
    <row r="60" spans="1:16" ht="12.75">
      <c r="A60" s="117" t="s">
        <v>429</v>
      </c>
      <c r="B60" s="118">
        <v>66</v>
      </c>
      <c r="C60" s="119" t="s">
        <v>3903</v>
      </c>
      <c r="D60" s="269" t="s">
        <v>217</v>
      </c>
      <c r="E60" s="120" t="s">
        <v>163</v>
      </c>
      <c r="F60" s="120" t="s">
        <v>218</v>
      </c>
      <c r="G60" s="120" t="s">
        <v>1700</v>
      </c>
      <c r="H60" s="120" t="s">
        <v>1701</v>
      </c>
      <c r="I60" s="120" t="s">
        <v>1702</v>
      </c>
      <c r="J60" s="120" t="s">
        <v>2305</v>
      </c>
      <c r="K60" s="120" t="s">
        <v>2306</v>
      </c>
      <c r="L60" s="120" t="s">
        <v>2307</v>
      </c>
      <c r="M60" s="121" t="s">
        <v>1225</v>
      </c>
      <c r="N60" s="111"/>
      <c r="O60" s="112" t="s">
        <v>1226</v>
      </c>
      <c r="P60" s="96"/>
    </row>
    <row r="61" spans="1:16" ht="12.75">
      <c r="A61" s="113" t="s">
        <v>3001</v>
      </c>
      <c r="B61" s="122"/>
      <c r="C61" s="123" t="s">
        <v>3056</v>
      </c>
      <c r="D61" s="271" t="s">
        <v>421</v>
      </c>
      <c r="E61" s="124" t="s">
        <v>155</v>
      </c>
      <c r="F61" s="124" t="s">
        <v>220</v>
      </c>
      <c r="G61" s="124" t="s">
        <v>230</v>
      </c>
      <c r="H61" s="124" t="s">
        <v>1745</v>
      </c>
      <c r="I61" s="124" t="s">
        <v>1726</v>
      </c>
      <c r="J61" s="124" t="s">
        <v>410</v>
      </c>
      <c r="K61" s="124" t="s">
        <v>2459</v>
      </c>
      <c r="L61" s="124" t="s">
        <v>1679</v>
      </c>
      <c r="M61" s="125" t="s">
        <v>594</v>
      </c>
      <c r="N61" s="126"/>
      <c r="O61" s="272" t="s">
        <v>1227</v>
      </c>
      <c r="P61" s="96"/>
    </row>
    <row r="62" spans="1:16" ht="12.75">
      <c r="A62" s="117" t="s">
        <v>2609</v>
      </c>
      <c r="B62" s="118">
        <v>37</v>
      </c>
      <c r="C62" s="119" t="s">
        <v>3874</v>
      </c>
      <c r="D62" s="269" t="s">
        <v>134</v>
      </c>
      <c r="E62" s="120" t="s">
        <v>74</v>
      </c>
      <c r="F62" s="120" t="s">
        <v>135</v>
      </c>
      <c r="G62" s="120" t="s">
        <v>1707</v>
      </c>
      <c r="H62" s="120" t="s">
        <v>1708</v>
      </c>
      <c r="I62" s="120" t="s">
        <v>1709</v>
      </c>
      <c r="J62" s="120" t="s">
        <v>2337</v>
      </c>
      <c r="K62" s="120" t="s">
        <v>2338</v>
      </c>
      <c r="L62" s="120" t="s">
        <v>895</v>
      </c>
      <c r="M62" s="121" t="s">
        <v>1143</v>
      </c>
      <c r="N62" s="111"/>
      <c r="O62" s="112" t="s">
        <v>1228</v>
      </c>
      <c r="P62" s="96"/>
    </row>
    <row r="63" spans="1:16" ht="12.75">
      <c r="A63" s="113" t="s">
        <v>3010</v>
      </c>
      <c r="B63" s="122"/>
      <c r="C63" s="123" t="s">
        <v>3182</v>
      </c>
      <c r="D63" s="271" t="s">
        <v>416</v>
      </c>
      <c r="E63" s="124" t="s">
        <v>215</v>
      </c>
      <c r="F63" s="124" t="s">
        <v>235</v>
      </c>
      <c r="G63" s="124" t="s">
        <v>2078</v>
      </c>
      <c r="H63" s="124" t="s">
        <v>1803</v>
      </c>
      <c r="I63" s="124" t="s">
        <v>1829</v>
      </c>
      <c r="J63" s="124" t="s">
        <v>1725</v>
      </c>
      <c r="K63" s="124" t="s">
        <v>1786</v>
      </c>
      <c r="L63" s="124" t="s">
        <v>423</v>
      </c>
      <c r="M63" s="125" t="s">
        <v>430</v>
      </c>
      <c r="N63" s="126" t="s">
        <v>1999</v>
      </c>
      <c r="O63" s="272" t="s">
        <v>1229</v>
      </c>
      <c r="P63" s="96"/>
    </row>
    <row r="64" spans="1:16" ht="12.75">
      <c r="A64" s="117" t="s">
        <v>2384</v>
      </c>
      <c r="B64" s="118">
        <v>30</v>
      </c>
      <c r="C64" s="119" t="s">
        <v>3867</v>
      </c>
      <c r="D64" s="269" t="s">
        <v>179</v>
      </c>
      <c r="E64" s="120" t="s">
        <v>180</v>
      </c>
      <c r="F64" s="120" t="s">
        <v>181</v>
      </c>
      <c r="G64" s="120" t="s">
        <v>3845</v>
      </c>
      <c r="H64" s="120" t="s">
        <v>1792</v>
      </c>
      <c r="I64" s="120" t="s">
        <v>1793</v>
      </c>
      <c r="J64" s="120" t="s">
        <v>2385</v>
      </c>
      <c r="K64" s="120" t="s">
        <v>2386</v>
      </c>
      <c r="L64" s="120" t="s">
        <v>2387</v>
      </c>
      <c r="M64" s="121" t="s">
        <v>1137</v>
      </c>
      <c r="N64" s="111"/>
      <c r="O64" s="112" t="s">
        <v>1138</v>
      </c>
      <c r="P64" s="96"/>
    </row>
    <row r="65" spans="1:16" ht="12.75">
      <c r="A65" s="113" t="s">
        <v>3010</v>
      </c>
      <c r="B65" s="122"/>
      <c r="C65" s="123" t="s">
        <v>3156</v>
      </c>
      <c r="D65" s="271" t="s">
        <v>490</v>
      </c>
      <c r="E65" s="124" t="s">
        <v>273</v>
      </c>
      <c r="F65" s="124" t="s">
        <v>491</v>
      </c>
      <c r="G65" s="124" t="s">
        <v>1058</v>
      </c>
      <c r="H65" s="124" t="s">
        <v>1875</v>
      </c>
      <c r="I65" s="124" t="s">
        <v>191</v>
      </c>
      <c r="J65" s="124" t="s">
        <v>431</v>
      </c>
      <c r="K65" s="124" t="s">
        <v>1762</v>
      </c>
      <c r="L65" s="124" t="s">
        <v>208</v>
      </c>
      <c r="M65" s="125" t="s">
        <v>1784</v>
      </c>
      <c r="N65" s="126"/>
      <c r="O65" s="272" t="s">
        <v>1230</v>
      </c>
      <c r="P65" s="96"/>
    </row>
    <row r="66" spans="1:16" ht="12.75">
      <c r="A66" s="117" t="s">
        <v>2610</v>
      </c>
      <c r="B66" s="118">
        <v>61</v>
      </c>
      <c r="C66" s="119" t="s">
        <v>3898</v>
      </c>
      <c r="D66" s="269" t="s">
        <v>1080</v>
      </c>
      <c r="E66" s="120" t="s">
        <v>394</v>
      </c>
      <c r="F66" s="120" t="s">
        <v>389</v>
      </c>
      <c r="G66" s="120" t="s">
        <v>140</v>
      </c>
      <c r="H66" s="120" t="s">
        <v>1948</v>
      </c>
      <c r="I66" s="120" t="s">
        <v>1949</v>
      </c>
      <c r="J66" s="120" t="s">
        <v>2461</v>
      </c>
      <c r="K66" s="120" t="s">
        <v>2462</v>
      </c>
      <c r="L66" s="120" t="s">
        <v>2463</v>
      </c>
      <c r="M66" s="121" t="s">
        <v>1288</v>
      </c>
      <c r="N66" s="111"/>
      <c r="O66" s="112" t="s">
        <v>1289</v>
      </c>
      <c r="P66" s="96"/>
    </row>
    <row r="67" spans="1:16" ht="12.75">
      <c r="A67" s="113" t="s">
        <v>3003</v>
      </c>
      <c r="B67" s="122"/>
      <c r="C67" s="123" t="s">
        <v>3278</v>
      </c>
      <c r="D67" s="271" t="s">
        <v>471</v>
      </c>
      <c r="E67" s="124" t="s">
        <v>719</v>
      </c>
      <c r="F67" s="124" t="s">
        <v>720</v>
      </c>
      <c r="G67" s="124" t="s">
        <v>479</v>
      </c>
      <c r="H67" s="124" t="s">
        <v>183</v>
      </c>
      <c r="I67" s="124" t="s">
        <v>1950</v>
      </c>
      <c r="J67" s="124" t="s">
        <v>1785</v>
      </c>
      <c r="K67" s="124" t="s">
        <v>444</v>
      </c>
      <c r="L67" s="124" t="s">
        <v>1776</v>
      </c>
      <c r="M67" s="125" t="s">
        <v>155</v>
      </c>
      <c r="N67" s="126"/>
      <c r="O67" s="272" t="s">
        <v>1290</v>
      </c>
      <c r="P67" s="96"/>
    </row>
    <row r="68" spans="1:16" ht="12.75">
      <c r="A68" s="117" t="s">
        <v>439</v>
      </c>
      <c r="B68" s="118">
        <v>52</v>
      </c>
      <c r="C68" s="119" t="s">
        <v>3889</v>
      </c>
      <c r="D68" s="269" t="s">
        <v>303</v>
      </c>
      <c r="E68" s="120" t="s">
        <v>304</v>
      </c>
      <c r="F68" s="120" t="s">
        <v>305</v>
      </c>
      <c r="G68" s="120" t="s">
        <v>1787</v>
      </c>
      <c r="H68" s="120" t="s">
        <v>1788</v>
      </c>
      <c r="I68" s="120" t="s">
        <v>1789</v>
      </c>
      <c r="J68" s="120" t="s">
        <v>2381</v>
      </c>
      <c r="K68" s="120" t="s">
        <v>2382</v>
      </c>
      <c r="L68" s="120" t="s">
        <v>2383</v>
      </c>
      <c r="M68" s="121" t="s">
        <v>1139</v>
      </c>
      <c r="N68" s="111"/>
      <c r="O68" s="112" t="s">
        <v>1140</v>
      </c>
      <c r="P68" s="96"/>
    </row>
    <row r="69" spans="1:16" ht="12.75">
      <c r="A69" s="113" t="s">
        <v>2992</v>
      </c>
      <c r="B69" s="122"/>
      <c r="C69" s="123" t="s">
        <v>3243</v>
      </c>
      <c r="D69" s="271" t="s">
        <v>1053</v>
      </c>
      <c r="E69" s="124" t="s">
        <v>496</v>
      </c>
      <c r="F69" s="124" t="s">
        <v>307</v>
      </c>
      <c r="G69" s="124" t="s">
        <v>2081</v>
      </c>
      <c r="H69" s="124" t="s">
        <v>1821</v>
      </c>
      <c r="I69" s="124" t="s">
        <v>1790</v>
      </c>
      <c r="J69" s="124" t="s">
        <v>1827</v>
      </c>
      <c r="K69" s="124" t="s">
        <v>1827</v>
      </c>
      <c r="L69" s="124" t="s">
        <v>1894</v>
      </c>
      <c r="M69" s="125" t="s">
        <v>1822</v>
      </c>
      <c r="N69" s="126"/>
      <c r="O69" s="272" t="s">
        <v>1231</v>
      </c>
      <c r="P69" s="96"/>
    </row>
    <row r="70" spans="1:16" ht="12.75">
      <c r="A70" s="117" t="s">
        <v>2611</v>
      </c>
      <c r="B70" s="118">
        <v>43</v>
      </c>
      <c r="C70" s="119" t="s">
        <v>3880</v>
      </c>
      <c r="D70" s="269" t="s">
        <v>204</v>
      </c>
      <c r="E70" s="120" t="s">
        <v>205</v>
      </c>
      <c r="F70" s="120" t="s">
        <v>206</v>
      </c>
      <c r="G70" s="120" t="s">
        <v>286</v>
      </c>
      <c r="H70" s="120" t="s">
        <v>1830</v>
      </c>
      <c r="I70" s="120" t="s">
        <v>1831</v>
      </c>
      <c r="J70" s="120" t="s">
        <v>2414</v>
      </c>
      <c r="K70" s="120" t="s">
        <v>2415</v>
      </c>
      <c r="L70" s="120" t="s">
        <v>2416</v>
      </c>
      <c r="M70" s="121" t="s">
        <v>1257</v>
      </c>
      <c r="N70" s="111"/>
      <c r="O70" s="112" t="s">
        <v>1258</v>
      </c>
      <c r="P70" s="96"/>
    </row>
    <row r="71" spans="1:16" ht="12.75">
      <c r="A71" s="113" t="s">
        <v>3005</v>
      </c>
      <c r="B71" s="122"/>
      <c r="C71" s="123" t="s">
        <v>3208</v>
      </c>
      <c r="D71" s="271" t="s">
        <v>1574</v>
      </c>
      <c r="E71" s="124" t="s">
        <v>625</v>
      </c>
      <c r="F71" s="124" t="s">
        <v>626</v>
      </c>
      <c r="G71" s="124" t="s">
        <v>1989</v>
      </c>
      <c r="H71" s="124" t="s">
        <v>1804</v>
      </c>
      <c r="I71" s="124" t="s">
        <v>1846</v>
      </c>
      <c r="J71" s="124" t="s">
        <v>1810</v>
      </c>
      <c r="K71" s="124" t="s">
        <v>2074</v>
      </c>
      <c r="L71" s="124" t="s">
        <v>427</v>
      </c>
      <c r="M71" s="125" t="s">
        <v>472</v>
      </c>
      <c r="N71" s="126"/>
      <c r="O71" s="272" t="s">
        <v>1259</v>
      </c>
      <c r="P71" s="96"/>
    </row>
    <row r="72" spans="1:16" ht="12.75">
      <c r="A72" s="117" t="s">
        <v>1291</v>
      </c>
      <c r="B72" s="118">
        <v>21</v>
      </c>
      <c r="C72" s="119" t="s">
        <v>3858</v>
      </c>
      <c r="D72" s="269" t="s">
        <v>79</v>
      </c>
      <c r="E72" s="120" t="s">
        <v>80</v>
      </c>
      <c r="F72" s="120" t="s">
        <v>81</v>
      </c>
      <c r="G72" s="120" t="s">
        <v>1767</v>
      </c>
      <c r="H72" s="120" t="s">
        <v>1768</v>
      </c>
      <c r="I72" s="120" t="s">
        <v>1769</v>
      </c>
      <c r="J72" s="120" t="s">
        <v>2339</v>
      </c>
      <c r="K72" s="120" t="s">
        <v>2340</v>
      </c>
      <c r="L72" s="120" t="s">
        <v>2341</v>
      </c>
      <c r="M72" s="121" t="s">
        <v>1232</v>
      </c>
      <c r="N72" s="111" t="s">
        <v>1770</v>
      </c>
      <c r="O72" s="112" t="s">
        <v>1233</v>
      </c>
      <c r="P72" s="96"/>
    </row>
    <row r="73" spans="1:16" ht="12.75">
      <c r="A73" s="113" t="s">
        <v>3005</v>
      </c>
      <c r="B73" s="122"/>
      <c r="C73" s="123" t="s">
        <v>3111</v>
      </c>
      <c r="D73" s="271" t="s">
        <v>411</v>
      </c>
      <c r="E73" s="124" t="s">
        <v>84</v>
      </c>
      <c r="F73" s="124" t="s">
        <v>215</v>
      </c>
      <c r="G73" s="124" t="s">
        <v>133</v>
      </c>
      <c r="H73" s="124" t="s">
        <v>56</v>
      </c>
      <c r="I73" s="124" t="s">
        <v>423</v>
      </c>
      <c r="J73" s="124" t="s">
        <v>64</v>
      </c>
      <c r="K73" s="124" t="s">
        <v>1695</v>
      </c>
      <c r="L73" s="124" t="s">
        <v>1668</v>
      </c>
      <c r="M73" s="125" t="s">
        <v>38</v>
      </c>
      <c r="N73" s="126"/>
      <c r="O73" s="272" t="s">
        <v>1234</v>
      </c>
      <c r="P73" s="96"/>
    </row>
    <row r="74" spans="1:16" ht="12.75">
      <c r="A74" s="117" t="s">
        <v>1292</v>
      </c>
      <c r="B74" s="118">
        <v>78</v>
      </c>
      <c r="C74" s="119" t="s">
        <v>3915</v>
      </c>
      <c r="D74" s="269" t="s">
        <v>276</v>
      </c>
      <c r="E74" s="120" t="s">
        <v>297</v>
      </c>
      <c r="F74" s="120" t="s">
        <v>298</v>
      </c>
      <c r="G74" s="120" t="s">
        <v>156</v>
      </c>
      <c r="H74" s="120" t="s">
        <v>1795</v>
      </c>
      <c r="I74" s="120" t="s">
        <v>1796</v>
      </c>
      <c r="J74" s="120" t="s">
        <v>2388</v>
      </c>
      <c r="K74" s="120" t="s">
        <v>2389</v>
      </c>
      <c r="L74" s="120" t="s">
        <v>2390</v>
      </c>
      <c r="M74" s="121" t="s">
        <v>1141</v>
      </c>
      <c r="N74" s="111"/>
      <c r="O74" s="112" t="s">
        <v>1142</v>
      </c>
      <c r="P74" s="96"/>
    </row>
    <row r="75" spans="1:16" ht="12.75">
      <c r="A75" s="113" t="s">
        <v>3004</v>
      </c>
      <c r="B75" s="122"/>
      <c r="C75" s="123" t="s">
        <v>3230</v>
      </c>
      <c r="D75" s="271" t="s">
        <v>478</v>
      </c>
      <c r="E75" s="124" t="s">
        <v>479</v>
      </c>
      <c r="F75" s="124" t="s">
        <v>480</v>
      </c>
      <c r="G75" s="124" t="s">
        <v>1876</v>
      </c>
      <c r="H75" s="124" t="s">
        <v>459</v>
      </c>
      <c r="I75" s="124" t="s">
        <v>262</v>
      </c>
      <c r="J75" s="124" t="s">
        <v>457</v>
      </c>
      <c r="K75" s="124" t="s">
        <v>425</v>
      </c>
      <c r="L75" s="124" t="s">
        <v>2348</v>
      </c>
      <c r="M75" s="125" t="s">
        <v>1341</v>
      </c>
      <c r="N75" s="126"/>
      <c r="O75" s="272" t="s">
        <v>1235</v>
      </c>
      <c r="P75" s="96"/>
    </row>
    <row r="76" spans="1:16" ht="12.75">
      <c r="A76" s="117" t="s">
        <v>448</v>
      </c>
      <c r="B76" s="118">
        <v>65</v>
      </c>
      <c r="C76" s="119" t="s">
        <v>3902</v>
      </c>
      <c r="D76" s="269" t="s">
        <v>323</v>
      </c>
      <c r="E76" s="120" t="s">
        <v>324</v>
      </c>
      <c r="F76" s="120" t="s">
        <v>325</v>
      </c>
      <c r="G76" s="120" t="s">
        <v>1728</v>
      </c>
      <c r="H76" s="120" t="s">
        <v>1814</v>
      </c>
      <c r="I76" s="120" t="s">
        <v>1815</v>
      </c>
      <c r="J76" s="120" t="s">
        <v>1942</v>
      </c>
      <c r="K76" s="120" t="s">
        <v>2394</v>
      </c>
      <c r="L76" s="120" t="s">
        <v>2395</v>
      </c>
      <c r="M76" s="121" t="s">
        <v>1143</v>
      </c>
      <c r="N76" s="111"/>
      <c r="O76" s="112" t="s">
        <v>1144</v>
      </c>
      <c r="P76" s="96"/>
    </row>
    <row r="77" spans="1:16" ht="12.75">
      <c r="A77" s="113" t="s">
        <v>3001</v>
      </c>
      <c r="B77" s="122"/>
      <c r="C77" s="123" t="s">
        <v>3056</v>
      </c>
      <c r="D77" s="271" t="s">
        <v>512</v>
      </c>
      <c r="E77" s="124" t="s">
        <v>526</v>
      </c>
      <c r="F77" s="124" t="s">
        <v>454</v>
      </c>
      <c r="G77" s="124" t="s">
        <v>274</v>
      </c>
      <c r="H77" s="124" t="s">
        <v>2264</v>
      </c>
      <c r="I77" s="124" t="s">
        <v>2088</v>
      </c>
      <c r="J77" s="124" t="s">
        <v>1784</v>
      </c>
      <c r="K77" s="124" t="s">
        <v>230</v>
      </c>
      <c r="L77" s="124" t="s">
        <v>1763</v>
      </c>
      <c r="M77" s="125" t="s">
        <v>295</v>
      </c>
      <c r="N77" s="126"/>
      <c r="O77" s="272" t="s">
        <v>1236</v>
      </c>
      <c r="P77" s="96"/>
    </row>
    <row r="78" spans="1:16" ht="12.75">
      <c r="A78" s="117" t="s">
        <v>2392</v>
      </c>
      <c r="B78" s="118">
        <v>26</v>
      </c>
      <c r="C78" s="119" t="s">
        <v>3863</v>
      </c>
      <c r="D78" s="269" t="s">
        <v>95</v>
      </c>
      <c r="E78" s="120" t="s">
        <v>96</v>
      </c>
      <c r="F78" s="120" t="s">
        <v>97</v>
      </c>
      <c r="G78" s="120" t="s">
        <v>1771</v>
      </c>
      <c r="H78" s="120" t="s">
        <v>2314</v>
      </c>
      <c r="I78" s="120" t="s">
        <v>1754</v>
      </c>
      <c r="J78" s="120" t="s">
        <v>777</v>
      </c>
      <c r="K78" s="120" t="s">
        <v>843</v>
      </c>
      <c r="L78" s="120" t="s">
        <v>2391</v>
      </c>
      <c r="M78" s="121" t="s">
        <v>1145</v>
      </c>
      <c r="N78" s="111"/>
      <c r="O78" s="112" t="s">
        <v>1146</v>
      </c>
      <c r="P78" s="96"/>
    </row>
    <row r="79" spans="1:16" ht="12.75">
      <c r="A79" s="113" t="s">
        <v>3005</v>
      </c>
      <c r="B79" s="122"/>
      <c r="C79" s="123" t="s">
        <v>3111</v>
      </c>
      <c r="D79" s="271" t="s">
        <v>444</v>
      </c>
      <c r="E79" s="124" t="s">
        <v>402</v>
      </c>
      <c r="F79" s="124" t="s">
        <v>160</v>
      </c>
      <c r="G79" s="124" t="s">
        <v>2237</v>
      </c>
      <c r="H79" s="124" t="s">
        <v>1810</v>
      </c>
      <c r="I79" s="124" t="s">
        <v>434</v>
      </c>
      <c r="J79" s="124" t="s">
        <v>38</v>
      </c>
      <c r="K79" s="124" t="s">
        <v>1766</v>
      </c>
      <c r="L79" s="124" t="s">
        <v>1712</v>
      </c>
      <c r="M79" s="125" t="s">
        <v>64</v>
      </c>
      <c r="N79" s="126"/>
      <c r="O79" s="272" t="s">
        <v>1237</v>
      </c>
      <c r="P79" s="96"/>
    </row>
    <row r="80" spans="1:16" ht="12.75">
      <c r="A80" s="117" t="s">
        <v>258</v>
      </c>
      <c r="B80" s="118">
        <v>73</v>
      </c>
      <c r="C80" s="119" t="s">
        <v>3910</v>
      </c>
      <c r="D80" s="269" t="s">
        <v>334</v>
      </c>
      <c r="E80" s="120" t="s">
        <v>335</v>
      </c>
      <c r="F80" s="120" t="s">
        <v>336</v>
      </c>
      <c r="G80" s="120" t="s">
        <v>224</v>
      </c>
      <c r="H80" s="120" t="s">
        <v>1812</v>
      </c>
      <c r="I80" s="120" t="s">
        <v>1813</v>
      </c>
      <c r="J80" s="120" t="s">
        <v>2396</v>
      </c>
      <c r="K80" s="120" t="s">
        <v>2397</v>
      </c>
      <c r="L80" s="120" t="s">
        <v>2398</v>
      </c>
      <c r="M80" s="121" t="s">
        <v>2395</v>
      </c>
      <c r="N80" s="111"/>
      <c r="O80" s="112" t="s">
        <v>1147</v>
      </c>
      <c r="P80" s="96"/>
    </row>
    <row r="81" spans="1:16" ht="12.75">
      <c r="A81" s="113" t="s">
        <v>3003</v>
      </c>
      <c r="B81" s="122"/>
      <c r="C81" s="123" t="s">
        <v>3191</v>
      </c>
      <c r="D81" s="271" t="s">
        <v>1057</v>
      </c>
      <c r="E81" s="124" t="s">
        <v>536</v>
      </c>
      <c r="F81" s="124" t="s">
        <v>537</v>
      </c>
      <c r="G81" s="124" t="s">
        <v>1934</v>
      </c>
      <c r="H81" s="124" t="s">
        <v>1954</v>
      </c>
      <c r="I81" s="124" t="s">
        <v>464</v>
      </c>
      <c r="J81" s="124" t="s">
        <v>1875</v>
      </c>
      <c r="K81" s="124" t="s">
        <v>1951</v>
      </c>
      <c r="L81" s="124" t="s">
        <v>1779</v>
      </c>
      <c r="M81" s="125" t="s">
        <v>1293</v>
      </c>
      <c r="N81" s="126"/>
      <c r="O81" s="272" t="s">
        <v>1238</v>
      </c>
      <c r="P81" s="96"/>
    </row>
    <row r="82" spans="1:16" ht="12.75">
      <c r="A82" s="117" t="s">
        <v>1833</v>
      </c>
      <c r="B82" s="118">
        <v>87</v>
      </c>
      <c r="C82" s="119" t="s">
        <v>3924</v>
      </c>
      <c r="D82" s="269" t="s">
        <v>604</v>
      </c>
      <c r="E82" s="120" t="s">
        <v>605</v>
      </c>
      <c r="F82" s="120" t="s">
        <v>606</v>
      </c>
      <c r="G82" s="120" t="s">
        <v>1839</v>
      </c>
      <c r="H82" s="120" t="s">
        <v>1840</v>
      </c>
      <c r="I82" s="120" t="s">
        <v>1841</v>
      </c>
      <c r="J82" s="120" t="s">
        <v>2417</v>
      </c>
      <c r="K82" s="120" t="s">
        <v>2418</v>
      </c>
      <c r="L82" s="120" t="s">
        <v>2419</v>
      </c>
      <c r="M82" s="121" t="s">
        <v>1260</v>
      </c>
      <c r="N82" s="111"/>
      <c r="O82" s="112" t="s">
        <v>1261</v>
      </c>
      <c r="P82" s="96"/>
    </row>
    <row r="83" spans="1:16" ht="12.75">
      <c r="A83" s="113" t="s">
        <v>2993</v>
      </c>
      <c r="B83" s="122"/>
      <c r="C83" s="123" t="s">
        <v>3372</v>
      </c>
      <c r="D83" s="271" t="s">
        <v>1069</v>
      </c>
      <c r="E83" s="124" t="s">
        <v>608</v>
      </c>
      <c r="F83" s="124" t="s">
        <v>609</v>
      </c>
      <c r="G83" s="124" t="s">
        <v>2086</v>
      </c>
      <c r="H83" s="124" t="s">
        <v>2349</v>
      </c>
      <c r="I83" s="124" t="s">
        <v>1838</v>
      </c>
      <c r="J83" s="124" t="s">
        <v>2464</v>
      </c>
      <c r="K83" s="124" t="s">
        <v>2454</v>
      </c>
      <c r="L83" s="124" t="s">
        <v>1953</v>
      </c>
      <c r="M83" s="125" t="s">
        <v>1342</v>
      </c>
      <c r="N83" s="126"/>
      <c r="O83" s="272" t="s">
        <v>1262</v>
      </c>
      <c r="P83" s="96"/>
    </row>
    <row r="84" spans="1:16" ht="12.75">
      <c r="A84" s="117" t="s">
        <v>1294</v>
      </c>
      <c r="B84" s="118">
        <v>96</v>
      </c>
      <c r="C84" s="119" t="s">
        <v>3932</v>
      </c>
      <c r="D84" s="269" t="s">
        <v>1575</v>
      </c>
      <c r="E84" s="120" t="s">
        <v>377</v>
      </c>
      <c r="F84" s="120" t="s">
        <v>378</v>
      </c>
      <c r="G84" s="120" t="s">
        <v>237</v>
      </c>
      <c r="H84" s="120" t="s">
        <v>1901</v>
      </c>
      <c r="I84" s="120" t="s">
        <v>1902</v>
      </c>
      <c r="J84" s="120" t="s">
        <v>2442</v>
      </c>
      <c r="K84" s="120" t="s">
        <v>2443</v>
      </c>
      <c r="L84" s="120" t="s">
        <v>2444</v>
      </c>
      <c r="M84" s="121" t="s">
        <v>1263</v>
      </c>
      <c r="N84" s="111"/>
      <c r="O84" s="112" t="s">
        <v>1576</v>
      </c>
      <c r="P84" s="96"/>
    </row>
    <row r="85" spans="1:16" ht="12.75">
      <c r="A85" s="113" t="s">
        <v>2991</v>
      </c>
      <c r="B85" s="122"/>
      <c r="C85" s="123" t="s">
        <v>3408</v>
      </c>
      <c r="D85" s="271" t="s">
        <v>407</v>
      </c>
      <c r="E85" s="124" t="s">
        <v>590</v>
      </c>
      <c r="F85" s="124" t="s">
        <v>665</v>
      </c>
      <c r="G85" s="124" t="s">
        <v>1879</v>
      </c>
      <c r="H85" s="124" t="s">
        <v>2350</v>
      </c>
      <c r="I85" s="124" t="s">
        <v>524</v>
      </c>
      <c r="J85" s="124" t="s">
        <v>2063</v>
      </c>
      <c r="K85" s="124" t="s">
        <v>1067</v>
      </c>
      <c r="L85" s="124" t="s">
        <v>1802</v>
      </c>
      <c r="M85" s="125" t="s">
        <v>1843</v>
      </c>
      <c r="N85" s="126"/>
      <c r="O85" s="272" t="s">
        <v>1577</v>
      </c>
      <c r="P85" s="96"/>
    </row>
    <row r="86" spans="1:16" ht="12.75">
      <c r="A86" s="117" t="s">
        <v>1578</v>
      </c>
      <c r="B86" s="118">
        <v>99</v>
      </c>
      <c r="C86" s="119" t="s">
        <v>3935</v>
      </c>
      <c r="D86" s="269" t="s">
        <v>135</v>
      </c>
      <c r="E86" s="120" t="s">
        <v>546</v>
      </c>
      <c r="F86" s="120" t="s">
        <v>547</v>
      </c>
      <c r="G86" s="120" t="s">
        <v>231</v>
      </c>
      <c r="H86" s="120" t="s">
        <v>1857</v>
      </c>
      <c r="I86" s="120" t="s">
        <v>1858</v>
      </c>
      <c r="J86" s="120" t="s">
        <v>2399</v>
      </c>
      <c r="K86" s="120" t="s">
        <v>2400</v>
      </c>
      <c r="L86" s="120" t="s">
        <v>2401</v>
      </c>
      <c r="M86" s="121" t="s">
        <v>2299</v>
      </c>
      <c r="N86" s="111"/>
      <c r="O86" s="112" t="s">
        <v>1149</v>
      </c>
      <c r="P86" s="96"/>
    </row>
    <row r="87" spans="1:16" ht="12.75">
      <c r="A87" s="113" t="s">
        <v>2991</v>
      </c>
      <c r="B87" s="122"/>
      <c r="C87" s="123" t="s">
        <v>3191</v>
      </c>
      <c r="D87" s="271" t="s">
        <v>1059</v>
      </c>
      <c r="E87" s="124" t="s">
        <v>340</v>
      </c>
      <c r="F87" s="124" t="s">
        <v>407</v>
      </c>
      <c r="G87" s="124" t="s">
        <v>2085</v>
      </c>
      <c r="H87" s="124" t="s">
        <v>1966</v>
      </c>
      <c r="I87" s="124" t="s">
        <v>340</v>
      </c>
      <c r="J87" s="124" t="s">
        <v>1879</v>
      </c>
      <c r="K87" s="124" t="s">
        <v>1822</v>
      </c>
      <c r="L87" s="124" t="s">
        <v>2087</v>
      </c>
      <c r="M87" s="125" t="s">
        <v>1252</v>
      </c>
      <c r="N87" s="126"/>
      <c r="O87" s="272" t="s">
        <v>1239</v>
      </c>
      <c r="P87" s="96"/>
    </row>
    <row r="88" spans="1:16" ht="12.75">
      <c r="A88" s="117" t="s">
        <v>1579</v>
      </c>
      <c r="B88" s="118">
        <v>74</v>
      </c>
      <c r="C88" s="119" t="s">
        <v>3911</v>
      </c>
      <c r="D88" s="269" t="s">
        <v>353</v>
      </c>
      <c r="E88" s="120" t="s">
        <v>354</v>
      </c>
      <c r="F88" s="120" t="s">
        <v>355</v>
      </c>
      <c r="G88" s="120" t="s">
        <v>1851</v>
      </c>
      <c r="H88" s="120" t="s">
        <v>1852</v>
      </c>
      <c r="I88" s="120" t="s">
        <v>1853</v>
      </c>
      <c r="J88" s="120" t="s">
        <v>2420</v>
      </c>
      <c r="K88" s="120" t="s">
        <v>2421</v>
      </c>
      <c r="L88" s="120" t="s">
        <v>2422</v>
      </c>
      <c r="M88" s="121" t="s">
        <v>1150</v>
      </c>
      <c r="N88" s="111"/>
      <c r="O88" s="112" t="s">
        <v>1151</v>
      </c>
      <c r="P88" s="96"/>
    </row>
    <row r="89" spans="1:16" ht="12.75">
      <c r="A89" s="113" t="s">
        <v>3005</v>
      </c>
      <c r="B89" s="122"/>
      <c r="C89" s="123" t="s">
        <v>3111</v>
      </c>
      <c r="D89" s="271" t="s">
        <v>1580</v>
      </c>
      <c r="E89" s="124" t="s">
        <v>573</v>
      </c>
      <c r="F89" s="124" t="s">
        <v>400</v>
      </c>
      <c r="G89" s="124" t="s">
        <v>1952</v>
      </c>
      <c r="H89" s="124" t="s">
        <v>1897</v>
      </c>
      <c r="I89" s="124" t="s">
        <v>2084</v>
      </c>
      <c r="J89" s="124" t="s">
        <v>1889</v>
      </c>
      <c r="K89" s="124" t="s">
        <v>1887</v>
      </c>
      <c r="L89" s="124" t="s">
        <v>1946</v>
      </c>
      <c r="M89" s="125" t="s">
        <v>2092</v>
      </c>
      <c r="N89" s="126"/>
      <c r="O89" s="272" t="s">
        <v>1241</v>
      </c>
      <c r="P89" s="96"/>
    </row>
    <row r="90" spans="1:16" ht="12.75">
      <c r="A90" s="117" t="s">
        <v>1581</v>
      </c>
      <c r="B90" s="118">
        <v>97</v>
      </c>
      <c r="C90" s="119" t="s">
        <v>3933</v>
      </c>
      <c r="D90" s="269" t="s">
        <v>413</v>
      </c>
      <c r="E90" s="120" t="s">
        <v>414</v>
      </c>
      <c r="F90" s="120" t="s">
        <v>100</v>
      </c>
      <c r="G90" s="120" t="s">
        <v>1697</v>
      </c>
      <c r="H90" s="120" t="s">
        <v>1698</v>
      </c>
      <c r="I90" s="120" t="s">
        <v>1699</v>
      </c>
      <c r="J90" s="120" t="s">
        <v>2308</v>
      </c>
      <c r="K90" s="120" t="s">
        <v>2309</v>
      </c>
      <c r="L90" s="120" t="s">
        <v>2310</v>
      </c>
      <c r="M90" s="121" t="s">
        <v>1195</v>
      </c>
      <c r="N90" s="111"/>
      <c r="O90" s="112" t="s">
        <v>1242</v>
      </c>
      <c r="P90" s="96"/>
    </row>
    <row r="91" spans="1:16" ht="12.75">
      <c r="A91" s="113" t="s">
        <v>3003</v>
      </c>
      <c r="B91" s="122"/>
      <c r="C91" s="123" t="s">
        <v>3191</v>
      </c>
      <c r="D91" s="271" t="s">
        <v>118</v>
      </c>
      <c r="E91" s="124" t="s">
        <v>55</v>
      </c>
      <c r="F91" s="124" t="s">
        <v>416</v>
      </c>
      <c r="G91" s="124" t="s">
        <v>1747</v>
      </c>
      <c r="H91" s="124" t="s">
        <v>1724</v>
      </c>
      <c r="I91" s="124" t="s">
        <v>1739</v>
      </c>
      <c r="J91" s="124" t="s">
        <v>718</v>
      </c>
      <c r="K91" s="124" t="s">
        <v>77</v>
      </c>
      <c r="L91" s="124" t="s">
        <v>1717</v>
      </c>
      <c r="M91" s="125" t="s">
        <v>1683</v>
      </c>
      <c r="N91" s="126"/>
      <c r="O91" s="272" t="s">
        <v>1243</v>
      </c>
      <c r="P91" s="96"/>
    </row>
    <row r="92" spans="1:16" ht="12.75">
      <c r="A92" s="117" t="s">
        <v>1295</v>
      </c>
      <c r="B92" s="118">
        <v>27</v>
      </c>
      <c r="C92" s="119" t="s">
        <v>3864</v>
      </c>
      <c r="D92" s="269" t="s">
        <v>122</v>
      </c>
      <c r="E92" s="120" t="s">
        <v>123</v>
      </c>
      <c r="F92" s="120" t="s">
        <v>124</v>
      </c>
      <c r="G92" s="120" t="s">
        <v>33</v>
      </c>
      <c r="H92" s="120" t="s">
        <v>1686</v>
      </c>
      <c r="I92" s="120" t="s">
        <v>1687</v>
      </c>
      <c r="J92" s="120" t="s">
        <v>2311</v>
      </c>
      <c r="K92" s="120" t="s">
        <v>2312</v>
      </c>
      <c r="L92" s="120" t="s">
        <v>2313</v>
      </c>
      <c r="M92" s="121" t="s">
        <v>1244</v>
      </c>
      <c r="N92" s="111"/>
      <c r="O92" s="112" t="s">
        <v>1245</v>
      </c>
      <c r="P92" s="96"/>
    </row>
    <row r="93" spans="1:16" ht="12.75">
      <c r="A93" s="113" t="s">
        <v>3004</v>
      </c>
      <c r="B93" s="122"/>
      <c r="C93" s="123" t="s">
        <v>3142</v>
      </c>
      <c r="D93" s="271" t="s">
        <v>76</v>
      </c>
      <c r="E93" s="124" t="s">
        <v>419</v>
      </c>
      <c r="F93" s="124" t="s">
        <v>111</v>
      </c>
      <c r="G93" s="124" t="s">
        <v>1668</v>
      </c>
      <c r="H93" s="124" t="s">
        <v>462</v>
      </c>
      <c r="I93" s="124" t="s">
        <v>1716</v>
      </c>
      <c r="J93" s="124" t="s">
        <v>2468</v>
      </c>
      <c r="K93" s="124" t="s">
        <v>2469</v>
      </c>
      <c r="L93" s="124" t="s">
        <v>2470</v>
      </c>
      <c r="M93" s="125" t="s">
        <v>25</v>
      </c>
      <c r="N93" s="126"/>
      <c r="O93" s="272" t="s">
        <v>1246</v>
      </c>
      <c r="P93" s="96"/>
    </row>
    <row r="94" spans="1:16" ht="12.75">
      <c r="A94" s="117" t="s">
        <v>1264</v>
      </c>
      <c r="B94" s="118">
        <v>53</v>
      </c>
      <c r="C94" s="119" t="s">
        <v>3890</v>
      </c>
      <c r="D94" s="269" t="s">
        <v>286</v>
      </c>
      <c r="E94" s="120" t="s">
        <v>329</v>
      </c>
      <c r="F94" s="120" t="s">
        <v>330</v>
      </c>
      <c r="G94" s="120" t="s">
        <v>604</v>
      </c>
      <c r="H94" s="120" t="s">
        <v>1819</v>
      </c>
      <c r="I94" s="120" t="s">
        <v>1820</v>
      </c>
      <c r="J94" s="120" t="s">
        <v>2402</v>
      </c>
      <c r="K94" s="120" t="s">
        <v>2403</v>
      </c>
      <c r="L94" s="120" t="s">
        <v>2404</v>
      </c>
      <c r="M94" s="121" t="s">
        <v>1152</v>
      </c>
      <c r="N94" s="111"/>
      <c r="O94" s="112" t="s">
        <v>1153</v>
      </c>
      <c r="P94" s="96"/>
    </row>
    <row r="95" spans="1:16" ht="12.75">
      <c r="A95" s="113" t="s">
        <v>3003</v>
      </c>
      <c r="B95" s="122"/>
      <c r="C95" s="123" t="s">
        <v>3248</v>
      </c>
      <c r="D95" s="271" t="s">
        <v>1052</v>
      </c>
      <c r="E95" s="124" t="s">
        <v>471</v>
      </c>
      <c r="F95" s="124" t="s">
        <v>534</v>
      </c>
      <c r="G95" s="124" t="s">
        <v>864</v>
      </c>
      <c r="H95" s="124" t="s">
        <v>1990</v>
      </c>
      <c r="I95" s="124" t="s">
        <v>2092</v>
      </c>
      <c r="J95" s="124" t="s">
        <v>1823</v>
      </c>
      <c r="K95" s="124" t="s">
        <v>1946</v>
      </c>
      <c r="L95" s="124" t="s">
        <v>1816</v>
      </c>
      <c r="M95" s="125" t="s">
        <v>508</v>
      </c>
      <c r="N95" s="126"/>
      <c r="O95" s="272" t="s">
        <v>1247</v>
      </c>
      <c r="P95" s="96"/>
    </row>
    <row r="96" spans="1:16" ht="12.75">
      <c r="A96" s="117" t="s">
        <v>2467</v>
      </c>
      <c r="B96" s="118">
        <v>64</v>
      </c>
      <c r="C96" s="119" t="s">
        <v>3901</v>
      </c>
      <c r="D96" s="269" t="s">
        <v>255</v>
      </c>
      <c r="E96" s="120" t="s">
        <v>363</v>
      </c>
      <c r="F96" s="120" t="s">
        <v>364</v>
      </c>
      <c r="G96" s="120" t="s">
        <v>145</v>
      </c>
      <c r="H96" s="120" t="s">
        <v>1855</v>
      </c>
      <c r="I96" s="120" t="s">
        <v>1856</v>
      </c>
      <c r="J96" s="120" t="s">
        <v>1855</v>
      </c>
      <c r="K96" s="120" t="s">
        <v>2425</v>
      </c>
      <c r="L96" s="120" t="s">
        <v>2426</v>
      </c>
      <c r="M96" s="121" t="s">
        <v>1265</v>
      </c>
      <c r="N96" s="111"/>
      <c r="O96" s="112" t="s">
        <v>1266</v>
      </c>
      <c r="P96" s="96"/>
    </row>
    <row r="97" spans="1:16" ht="12.75">
      <c r="A97" s="113" t="s">
        <v>3001</v>
      </c>
      <c r="B97" s="122"/>
      <c r="C97" s="123" t="s">
        <v>3047</v>
      </c>
      <c r="D97" s="271" t="s">
        <v>1582</v>
      </c>
      <c r="E97" s="124" t="s">
        <v>622</v>
      </c>
      <c r="F97" s="124" t="s">
        <v>623</v>
      </c>
      <c r="G97" s="124" t="s">
        <v>1873</v>
      </c>
      <c r="H97" s="124" t="s">
        <v>1923</v>
      </c>
      <c r="I97" s="124" t="s">
        <v>1903</v>
      </c>
      <c r="J97" s="124" t="s">
        <v>1954</v>
      </c>
      <c r="K97" s="124" t="s">
        <v>2352</v>
      </c>
      <c r="L97" s="124" t="s">
        <v>453</v>
      </c>
      <c r="M97" s="125" t="s">
        <v>1823</v>
      </c>
      <c r="N97" s="126"/>
      <c r="O97" s="272" t="s">
        <v>1267</v>
      </c>
      <c r="P97" s="96"/>
    </row>
    <row r="98" spans="1:16" ht="12.75">
      <c r="A98" s="117" t="s">
        <v>1296</v>
      </c>
      <c r="B98" s="118">
        <v>82</v>
      </c>
      <c r="C98" s="119" t="s">
        <v>3919</v>
      </c>
      <c r="D98" s="269" t="s">
        <v>170</v>
      </c>
      <c r="E98" s="120" t="s">
        <v>527</v>
      </c>
      <c r="F98" s="120" t="s">
        <v>528</v>
      </c>
      <c r="G98" s="120" t="s">
        <v>173</v>
      </c>
      <c r="H98" s="120" t="s">
        <v>1817</v>
      </c>
      <c r="I98" s="120" t="s">
        <v>1818</v>
      </c>
      <c r="J98" s="120" t="s">
        <v>2405</v>
      </c>
      <c r="K98" s="120" t="s">
        <v>2406</v>
      </c>
      <c r="L98" s="120" t="s">
        <v>2407</v>
      </c>
      <c r="M98" s="121" t="s">
        <v>934</v>
      </c>
      <c r="N98" s="111"/>
      <c r="O98" s="112" t="s">
        <v>1154</v>
      </c>
      <c r="P98" s="96"/>
    </row>
    <row r="99" spans="1:16" ht="12.75">
      <c r="A99" s="113" t="s">
        <v>3004</v>
      </c>
      <c r="B99" s="122"/>
      <c r="C99" s="123" t="s">
        <v>3306</v>
      </c>
      <c r="D99" s="271" t="s">
        <v>530</v>
      </c>
      <c r="E99" s="124" t="s">
        <v>531</v>
      </c>
      <c r="F99" s="124" t="s">
        <v>530</v>
      </c>
      <c r="G99" s="124" t="s">
        <v>1945</v>
      </c>
      <c r="H99" s="124" t="s">
        <v>2110</v>
      </c>
      <c r="I99" s="124" t="s">
        <v>526</v>
      </c>
      <c r="J99" s="124" t="s">
        <v>1878</v>
      </c>
      <c r="K99" s="124" t="s">
        <v>1832</v>
      </c>
      <c r="L99" s="124" t="s">
        <v>2003</v>
      </c>
      <c r="M99" s="125" t="s">
        <v>1343</v>
      </c>
      <c r="N99" s="126"/>
      <c r="O99" s="272" t="s">
        <v>1248</v>
      </c>
      <c r="P99" s="96"/>
    </row>
    <row r="100" spans="1:16" ht="12.75">
      <c r="A100" s="117" t="s">
        <v>1297</v>
      </c>
      <c r="B100" s="118">
        <v>44</v>
      </c>
      <c r="C100" s="119" t="s">
        <v>3881</v>
      </c>
      <c r="D100" s="269" t="s">
        <v>198</v>
      </c>
      <c r="E100" s="120" t="s">
        <v>199</v>
      </c>
      <c r="F100" s="120" t="s">
        <v>200</v>
      </c>
      <c r="G100" s="120" t="s">
        <v>1848</v>
      </c>
      <c r="H100" s="120" t="s">
        <v>1849</v>
      </c>
      <c r="I100" s="120" t="s">
        <v>1850</v>
      </c>
      <c r="J100" s="120" t="s">
        <v>2423</v>
      </c>
      <c r="K100" s="120" t="s">
        <v>2403</v>
      </c>
      <c r="L100" s="120" t="s">
        <v>2424</v>
      </c>
      <c r="M100" s="121" t="s">
        <v>1268</v>
      </c>
      <c r="N100" s="111"/>
      <c r="O100" s="112" t="s">
        <v>1269</v>
      </c>
      <c r="P100" s="96"/>
    </row>
    <row r="101" spans="1:16" ht="12.75">
      <c r="A101" s="113" t="s">
        <v>2993</v>
      </c>
      <c r="B101" s="122"/>
      <c r="C101" s="123" t="s">
        <v>3213</v>
      </c>
      <c r="D101" s="271" t="s">
        <v>1067</v>
      </c>
      <c r="E101" s="124" t="s">
        <v>593</v>
      </c>
      <c r="F101" s="124" t="s">
        <v>594</v>
      </c>
      <c r="G101" s="124" t="s">
        <v>2089</v>
      </c>
      <c r="H101" s="124" t="s">
        <v>1895</v>
      </c>
      <c r="I101" s="124" t="s">
        <v>2090</v>
      </c>
      <c r="J101" s="124" t="s">
        <v>2465</v>
      </c>
      <c r="K101" s="124" t="s">
        <v>2441</v>
      </c>
      <c r="L101" s="124" t="s">
        <v>2466</v>
      </c>
      <c r="M101" s="125" t="s">
        <v>2504</v>
      </c>
      <c r="N101" s="126"/>
      <c r="O101" s="272" t="s">
        <v>1270</v>
      </c>
      <c r="P101" s="96"/>
    </row>
    <row r="102" spans="1:16" ht="12.75">
      <c r="A102" s="117" t="s">
        <v>2471</v>
      </c>
      <c r="B102" s="118">
        <v>93</v>
      </c>
      <c r="C102" s="119" t="s">
        <v>3929</v>
      </c>
      <c r="D102" s="269" t="s">
        <v>691</v>
      </c>
      <c r="E102" s="120" t="s">
        <v>692</v>
      </c>
      <c r="F102" s="120" t="s">
        <v>693</v>
      </c>
      <c r="G102" s="120" t="s">
        <v>1918</v>
      </c>
      <c r="H102" s="120" t="s">
        <v>1919</v>
      </c>
      <c r="I102" s="120" t="s">
        <v>1920</v>
      </c>
      <c r="J102" s="120" t="s">
        <v>2472</v>
      </c>
      <c r="K102" s="120" t="s">
        <v>2473</v>
      </c>
      <c r="L102" s="120" t="s">
        <v>2474</v>
      </c>
      <c r="M102" s="121" t="s">
        <v>1298</v>
      </c>
      <c r="N102" s="111"/>
      <c r="O102" s="112" t="s">
        <v>1299</v>
      </c>
      <c r="P102" s="96"/>
    </row>
    <row r="103" spans="1:16" ht="12.75">
      <c r="A103" s="113" t="s">
        <v>2993</v>
      </c>
      <c r="B103" s="122"/>
      <c r="C103" s="123" t="s">
        <v>3191</v>
      </c>
      <c r="D103" s="271" t="s">
        <v>1096</v>
      </c>
      <c r="E103" s="124" t="s">
        <v>695</v>
      </c>
      <c r="F103" s="124" t="s">
        <v>696</v>
      </c>
      <c r="G103" s="124" t="s">
        <v>2099</v>
      </c>
      <c r="H103" s="124" t="s">
        <v>2142</v>
      </c>
      <c r="I103" s="124" t="s">
        <v>1842</v>
      </c>
      <c r="J103" s="124" t="s">
        <v>1899</v>
      </c>
      <c r="K103" s="124" t="s">
        <v>1052</v>
      </c>
      <c r="L103" s="124" t="s">
        <v>2475</v>
      </c>
      <c r="M103" s="125" t="s">
        <v>1344</v>
      </c>
      <c r="N103" s="126"/>
      <c r="O103" s="272" t="s">
        <v>1300</v>
      </c>
      <c r="P103" s="96"/>
    </row>
    <row r="104" spans="1:16" ht="12.75">
      <c r="A104" s="117" t="s">
        <v>1859</v>
      </c>
      <c r="B104" s="118">
        <v>57</v>
      </c>
      <c r="C104" s="119" t="s">
        <v>3894</v>
      </c>
      <c r="D104" s="269" t="s">
        <v>387</v>
      </c>
      <c r="E104" s="120" t="s">
        <v>388</v>
      </c>
      <c r="F104" s="120" t="s">
        <v>389</v>
      </c>
      <c r="G104" s="120" t="s">
        <v>1839</v>
      </c>
      <c r="H104" s="120" t="s">
        <v>1959</v>
      </c>
      <c r="I104" s="120" t="s">
        <v>1960</v>
      </c>
      <c r="J104" s="120" t="s">
        <v>2476</v>
      </c>
      <c r="K104" s="120" t="s">
        <v>2477</v>
      </c>
      <c r="L104" s="120" t="s">
        <v>2401</v>
      </c>
      <c r="M104" s="121" t="s">
        <v>1301</v>
      </c>
      <c r="N104" s="111"/>
      <c r="O104" s="112" t="s">
        <v>1302</v>
      </c>
      <c r="P104" s="96"/>
    </row>
    <row r="105" spans="1:16" ht="12.75">
      <c r="A105" s="113" t="s">
        <v>2993</v>
      </c>
      <c r="B105" s="122"/>
      <c r="C105" s="123" t="s">
        <v>3263</v>
      </c>
      <c r="D105" s="271" t="s">
        <v>795</v>
      </c>
      <c r="E105" s="124" t="s">
        <v>717</v>
      </c>
      <c r="F105" s="124" t="s">
        <v>718</v>
      </c>
      <c r="G105" s="124" t="s">
        <v>2086</v>
      </c>
      <c r="H105" s="124" t="s">
        <v>2352</v>
      </c>
      <c r="I105" s="124" t="s">
        <v>2097</v>
      </c>
      <c r="J105" s="124" t="s">
        <v>2478</v>
      </c>
      <c r="K105" s="124" t="s">
        <v>2479</v>
      </c>
      <c r="L105" s="124" t="s">
        <v>2087</v>
      </c>
      <c r="M105" s="125" t="s">
        <v>1953</v>
      </c>
      <c r="N105" s="126"/>
      <c r="O105" s="272" t="s">
        <v>1303</v>
      </c>
      <c r="P105" s="96"/>
    </row>
    <row r="106" spans="1:16" ht="12.75">
      <c r="A106" s="117" t="s">
        <v>2480</v>
      </c>
      <c r="B106" s="118">
        <v>92</v>
      </c>
      <c r="C106" s="119" t="s">
        <v>3928</v>
      </c>
      <c r="D106" s="269" t="s">
        <v>722</v>
      </c>
      <c r="E106" s="120" t="s">
        <v>723</v>
      </c>
      <c r="F106" s="120" t="s">
        <v>540</v>
      </c>
      <c r="G106" s="120" t="s">
        <v>276</v>
      </c>
      <c r="H106" s="120" t="s">
        <v>1967</v>
      </c>
      <c r="I106" s="120" t="s">
        <v>1968</v>
      </c>
      <c r="J106" s="120" t="s">
        <v>2481</v>
      </c>
      <c r="K106" s="120" t="s">
        <v>2482</v>
      </c>
      <c r="L106" s="120" t="s">
        <v>2483</v>
      </c>
      <c r="M106" s="121" t="s">
        <v>2390</v>
      </c>
      <c r="N106" s="111"/>
      <c r="O106" s="112" t="s">
        <v>1304</v>
      </c>
      <c r="P106" s="96"/>
    </row>
    <row r="107" spans="1:16" ht="12.75">
      <c r="A107" s="113" t="s">
        <v>3005</v>
      </c>
      <c r="B107" s="122"/>
      <c r="C107" s="123" t="s">
        <v>3111</v>
      </c>
      <c r="D107" s="271" t="s">
        <v>885</v>
      </c>
      <c r="E107" s="124" t="s">
        <v>726</v>
      </c>
      <c r="F107" s="124" t="s">
        <v>543</v>
      </c>
      <c r="G107" s="124" t="s">
        <v>2101</v>
      </c>
      <c r="H107" s="124" t="s">
        <v>1961</v>
      </c>
      <c r="I107" s="124" t="s">
        <v>1970</v>
      </c>
      <c r="J107" s="124" t="s">
        <v>567</v>
      </c>
      <c r="K107" s="124" t="s">
        <v>1958</v>
      </c>
      <c r="L107" s="124" t="s">
        <v>1893</v>
      </c>
      <c r="M107" s="125" t="s">
        <v>1880</v>
      </c>
      <c r="N107" s="126"/>
      <c r="O107" s="272" t="s">
        <v>1305</v>
      </c>
      <c r="P107" s="96"/>
    </row>
    <row r="108" spans="1:16" ht="12.75">
      <c r="A108" s="117" t="s">
        <v>1904</v>
      </c>
      <c r="B108" s="118">
        <v>75</v>
      </c>
      <c r="C108" s="119" t="s">
        <v>3912</v>
      </c>
      <c r="D108" s="269" t="s">
        <v>381</v>
      </c>
      <c r="E108" s="120" t="s">
        <v>382</v>
      </c>
      <c r="F108" s="120" t="s">
        <v>383</v>
      </c>
      <c r="G108" s="120" t="s">
        <v>1925</v>
      </c>
      <c r="H108" s="120" t="s">
        <v>1926</v>
      </c>
      <c r="I108" s="120" t="s">
        <v>1858</v>
      </c>
      <c r="J108" s="120" t="s">
        <v>2445</v>
      </c>
      <c r="K108" s="120" t="s">
        <v>2446</v>
      </c>
      <c r="L108" s="120" t="s">
        <v>2447</v>
      </c>
      <c r="M108" s="121" t="s">
        <v>1306</v>
      </c>
      <c r="N108" s="111"/>
      <c r="O108" s="112" t="s">
        <v>1307</v>
      </c>
      <c r="P108" s="96"/>
    </row>
    <row r="109" spans="1:16" ht="12.75">
      <c r="A109" s="113" t="s">
        <v>3005</v>
      </c>
      <c r="B109" s="122"/>
      <c r="C109" s="123" t="s">
        <v>3111</v>
      </c>
      <c r="D109" s="271" t="s">
        <v>1089</v>
      </c>
      <c r="E109" s="124" t="s">
        <v>666</v>
      </c>
      <c r="F109" s="124" t="s">
        <v>385</v>
      </c>
      <c r="G109" s="124" t="s">
        <v>2103</v>
      </c>
      <c r="H109" s="124" t="s">
        <v>2157</v>
      </c>
      <c r="I109" s="124" t="s">
        <v>1930</v>
      </c>
      <c r="J109" s="124" t="s">
        <v>1883</v>
      </c>
      <c r="K109" s="124" t="s">
        <v>1880</v>
      </c>
      <c r="L109" s="124" t="s">
        <v>1881</v>
      </c>
      <c r="M109" s="125" t="s">
        <v>1345</v>
      </c>
      <c r="N109" s="126"/>
      <c r="O109" s="272" t="s">
        <v>1308</v>
      </c>
      <c r="P109" s="96"/>
    </row>
    <row r="110" spans="1:16" ht="12.75">
      <c r="A110" s="117" t="s">
        <v>495</v>
      </c>
      <c r="B110" s="118">
        <v>79</v>
      </c>
      <c r="C110" s="119" t="s">
        <v>3916</v>
      </c>
      <c r="D110" s="269" t="s">
        <v>395</v>
      </c>
      <c r="E110" s="120" t="s">
        <v>396</v>
      </c>
      <c r="F110" s="120" t="s">
        <v>397</v>
      </c>
      <c r="G110" s="120" t="s">
        <v>1963</v>
      </c>
      <c r="H110" s="120" t="s">
        <v>1964</v>
      </c>
      <c r="I110" s="120" t="s">
        <v>1965</v>
      </c>
      <c r="J110" s="120" t="s">
        <v>2484</v>
      </c>
      <c r="K110" s="120" t="s">
        <v>847</v>
      </c>
      <c r="L110" s="120" t="s">
        <v>2485</v>
      </c>
      <c r="M110" s="121" t="s">
        <v>1309</v>
      </c>
      <c r="N110" s="111"/>
      <c r="O110" s="112" t="s">
        <v>1310</v>
      </c>
      <c r="P110" s="96"/>
    </row>
    <row r="111" spans="1:16" ht="12.75">
      <c r="A111" s="113" t="s">
        <v>3002</v>
      </c>
      <c r="B111" s="122"/>
      <c r="C111" s="123" t="s">
        <v>3306</v>
      </c>
      <c r="D111" s="271" t="s">
        <v>1583</v>
      </c>
      <c r="E111" s="124" t="s">
        <v>729</v>
      </c>
      <c r="F111" s="124" t="s">
        <v>730</v>
      </c>
      <c r="G111" s="124" t="s">
        <v>2100</v>
      </c>
      <c r="H111" s="124" t="s">
        <v>2354</v>
      </c>
      <c r="I111" s="124" t="s">
        <v>1955</v>
      </c>
      <c r="J111" s="124" t="s">
        <v>524</v>
      </c>
      <c r="K111" s="124" t="s">
        <v>2486</v>
      </c>
      <c r="L111" s="124" t="s">
        <v>2487</v>
      </c>
      <c r="M111" s="125" t="s">
        <v>1346</v>
      </c>
      <c r="N111" s="126"/>
      <c r="O111" s="272" t="s">
        <v>1311</v>
      </c>
      <c r="P111" s="96"/>
    </row>
    <row r="112" spans="1:16" ht="12.75">
      <c r="A112" s="117" t="s">
        <v>1312</v>
      </c>
      <c r="B112" s="118">
        <v>103</v>
      </c>
      <c r="C112" s="119" t="s">
        <v>3939</v>
      </c>
      <c r="D112" s="269" t="s">
        <v>181</v>
      </c>
      <c r="E112" s="120" t="s">
        <v>667</v>
      </c>
      <c r="F112" s="120" t="s">
        <v>668</v>
      </c>
      <c r="G112" s="120" t="s">
        <v>233</v>
      </c>
      <c r="H112" s="120" t="s">
        <v>1911</v>
      </c>
      <c r="I112" s="120" t="s">
        <v>1912</v>
      </c>
      <c r="J112" s="120" t="s">
        <v>2451</v>
      </c>
      <c r="K112" s="120" t="s">
        <v>2452</v>
      </c>
      <c r="L112" s="120" t="s">
        <v>2453</v>
      </c>
      <c r="M112" s="121" t="s">
        <v>1313</v>
      </c>
      <c r="N112" s="111"/>
      <c r="O112" s="112" t="s">
        <v>1314</v>
      </c>
      <c r="P112" s="96"/>
    </row>
    <row r="113" spans="1:16" ht="12.75">
      <c r="A113" s="113" t="s">
        <v>2992</v>
      </c>
      <c r="B113" s="122"/>
      <c r="C113" s="123" t="s">
        <v>3263</v>
      </c>
      <c r="D113" s="271" t="s">
        <v>1091</v>
      </c>
      <c r="E113" s="124" t="s">
        <v>406</v>
      </c>
      <c r="F113" s="124" t="s">
        <v>670</v>
      </c>
      <c r="G113" s="124" t="s">
        <v>2095</v>
      </c>
      <c r="H113" s="124" t="s">
        <v>2351</v>
      </c>
      <c r="I113" s="124" t="s">
        <v>2096</v>
      </c>
      <c r="J113" s="124" t="s">
        <v>340</v>
      </c>
      <c r="K113" s="124" t="s">
        <v>2489</v>
      </c>
      <c r="L113" s="124" t="s">
        <v>1056</v>
      </c>
      <c r="M113" s="125" t="s">
        <v>1347</v>
      </c>
      <c r="N113" s="275"/>
      <c r="O113" s="272" t="s">
        <v>1315</v>
      </c>
      <c r="P113" s="96"/>
    </row>
    <row r="114" spans="1:16" ht="12.75">
      <c r="A114" s="117" t="s">
        <v>1286</v>
      </c>
      <c r="B114" s="118">
        <v>124</v>
      </c>
      <c r="C114" s="119" t="s">
        <v>3960</v>
      </c>
      <c r="D114" s="269" t="s">
        <v>651</v>
      </c>
      <c r="E114" s="120" t="s">
        <v>652</v>
      </c>
      <c r="F114" s="120" t="s">
        <v>653</v>
      </c>
      <c r="G114" s="120" t="s">
        <v>1914</v>
      </c>
      <c r="H114" s="120" t="s">
        <v>1915</v>
      </c>
      <c r="I114" s="120" t="s">
        <v>1916</v>
      </c>
      <c r="J114" s="120" t="s">
        <v>2427</v>
      </c>
      <c r="K114" s="120" t="s">
        <v>3802</v>
      </c>
      <c r="L114" s="120" t="s">
        <v>2428</v>
      </c>
      <c r="M114" s="121" t="s">
        <v>1271</v>
      </c>
      <c r="N114" s="111"/>
      <c r="O114" s="112" t="s">
        <v>1272</v>
      </c>
      <c r="P114" s="96"/>
    </row>
    <row r="115" spans="1:16" ht="12.75">
      <c r="A115" s="113" t="s">
        <v>3005</v>
      </c>
      <c r="B115" s="122"/>
      <c r="C115" s="123" t="s">
        <v>3385</v>
      </c>
      <c r="D115" s="271" t="s">
        <v>1584</v>
      </c>
      <c r="E115" s="124" t="s">
        <v>655</v>
      </c>
      <c r="F115" s="124" t="s">
        <v>656</v>
      </c>
      <c r="G115" s="124" t="s">
        <v>2098</v>
      </c>
      <c r="H115" s="124" t="s">
        <v>2353</v>
      </c>
      <c r="I115" s="124" t="s">
        <v>1898</v>
      </c>
      <c r="J115" s="124" t="s">
        <v>1982</v>
      </c>
      <c r="K115" s="124" t="s">
        <v>1938</v>
      </c>
      <c r="L115" s="124" t="s">
        <v>1847</v>
      </c>
      <c r="M115" s="125" t="s">
        <v>1348</v>
      </c>
      <c r="N115" s="275"/>
      <c r="O115" s="272" t="s">
        <v>1273</v>
      </c>
      <c r="P115" s="96"/>
    </row>
    <row r="116" spans="1:16" ht="12.75">
      <c r="A116" s="117" t="s">
        <v>1316</v>
      </c>
      <c r="B116" s="118">
        <v>129</v>
      </c>
      <c r="C116" s="119" t="s">
        <v>2</v>
      </c>
      <c r="D116" s="269" t="s">
        <v>685</v>
      </c>
      <c r="E116" s="120" t="s">
        <v>686</v>
      </c>
      <c r="F116" s="120" t="s">
        <v>687</v>
      </c>
      <c r="G116" s="120" t="s">
        <v>152</v>
      </c>
      <c r="H116" s="120" t="s">
        <v>1928</v>
      </c>
      <c r="I116" s="120" t="s">
        <v>1929</v>
      </c>
      <c r="J116" s="120" t="s">
        <v>2448</v>
      </c>
      <c r="K116" s="120" t="s">
        <v>2449</v>
      </c>
      <c r="L116" s="120" t="s">
        <v>2450</v>
      </c>
      <c r="M116" s="121" t="s">
        <v>1317</v>
      </c>
      <c r="N116" s="111"/>
      <c r="O116" s="112" t="s">
        <v>1318</v>
      </c>
      <c r="P116" s="96"/>
    </row>
    <row r="117" spans="1:16" ht="12.75">
      <c r="A117" s="113" t="s">
        <v>3004</v>
      </c>
      <c r="B117" s="122"/>
      <c r="C117" s="123" t="s">
        <v>3522</v>
      </c>
      <c r="D117" s="271" t="s">
        <v>1585</v>
      </c>
      <c r="E117" s="124" t="s">
        <v>689</v>
      </c>
      <c r="F117" s="124" t="s">
        <v>476</v>
      </c>
      <c r="G117" s="124" t="s">
        <v>720</v>
      </c>
      <c r="H117" s="124" t="s">
        <v>2356</v>
      </c>
      <c r="I117" s="124" t="s">
        <v>1974</v>
      </c>
      <c r="J117" s="124" t="s">
        <v>2356</v>
      </c>
      <c r="K117" s="124" t="s">
        <v>2488</v>
      </c>
      <c r="L117" s="124" t="s">
        <v>2478</v>
      </c>
      <c r="M117" s="125" t="s">
        <v>1349</v>
      </c>
      <c r="N117" s="126"/>
      <c r="O117" s="272" t="s">
        <v>1319</v>
      </c>
      <c r="P117" s="96"/>
    </row>
    <row r="118" spans="1:16" ht="12.75">
      <c r="A118" s="117" t="s">
        <v>1320</v>
      </c>
      <c r="B118" s="118">
        <v>104</v>
      </c>
      <c r="C118" s="119" t="s">
        <v>3940</v>
      </c>
      <c r="D118" s="269" t="s">
        <v>628</v>
      </c>
      <c r="E118" s="120" t="s">
        <v>629</v>
      </c>
      <c r="F118" s="120" t="s">
        <v>373</v>
      </c>
      <c r="G118" s="120" t="s">
        <v>1863</v>
      </c>
      <c r="H118" s="120" t="s">
        <v>1864</v>
      </c>
      <c r="I118" s="120" t="s">
        <v>1865</v>
      </c>
      <c r="J118" s="120" t="s">
        <v>2429</v>
      </c>
      <c r="K118" s="120" t="s">
        <v>2430</v>
      </c>
      <c r="L118" s="120" t="s">
        <v>2431</v>
      </c>
      <c r="M118" s="121" t="s">
        <v>1274</v>
      </c>
      <c r="N118" s="111"/>
      <c r="O118" s="112" t="s">
        <v>1275</v>
      </c>
      <c r="P118" s="96"/>
    </row>
    <row r="119" spans="1:16" ht="12.75">
      <c r="A119" s="113" t="s">
        <v>2992</v>
      </c>
      <c r="B119" s="122"/>
      <c r="C119" s="123" t="s">
        <v>3436</v>
      </c>
      <c r="D119" s="271" t="s">
        <v>1586</v>
      </c>
      <c r="E119" s="124" t="s">
        <v>524</v>
      </c>
      <c r="F119" s="124" t="s">
        <v>631</v>
      </c>
      <c r="G119" s="124" t="s">
        <v>2119</v>
      </c>
      <c r="H119" s="124" t="s">
        <v>2360</v>
      </c>
      <c r="I119" s="124" t="s">
        <v>2120</v>
      </c>
      <c r="J119" s="124" t="s">
        <v>1862</v>
      </c>
      <c r="K119" s="124" t="s">
        <v>1879</v>
      </c>
      <c r="L119" s="124" t="s">
        <v>2486</v>
      </c>
      <c r="M119" s="125" t="s">
        <v>1350</v>
      </c>
      <c r="N119" s="126"/>
      <c r="O119" s="272" t="s">
        <v>1276</v>
      </c>
      <c r="P119" s="96"/>
    </row>
    <row r="120" spans="1:16" ht="12.75">
      <c r="A120" s="117" t="s">
        <v>1321</v>
      </c>
      <c r="B120" s="118">
        <v>111</v>
      </c>
      <c r="C120" s="119" t="s">
        <v>3947</v>
      </c>
      <c r="D120" s="269" t="s">
        <v>547</v>
      </c>
      <c r="E120" s="120" t="s">
        <v>711</v>
      </c>
      <c r="F120" s="120" t="s">
        <v>712</v>
      </c>
      <c r="G120" s="120" t="s">
        <v>314</v>
      </c>
      <c r="H120" s="120" t="s">
        <v>1978</v>
      </c>
      <c r="I120" s="120" t="s">
        <v>1979</v>
      </c>
      <c r="J120" s="120" t="s">
        <v>2496</v>
      </c>
      <c r="K120" s="120" t="s">
        <v>2497</v>
      </c>
      <c r="L120" s="120" t="s">
        <v>848</v>
      </c>
      <c r="M120" s="121" t="s">
        <v>2450</v>
      </c>
      <c r="N120" s="111"/>
      <c r="O120" s="112" t="s">
        <v>1322</v>
      </c>
      <c r="P120" s="96"/>
    </row>
    <row r="121" spans="1:16" ht="12.75">
      <c r="A121" s="113" t="s">
        <v>2993</v>
      </c>
      <c r="B121" s="122"/>
      <c r="C121" s="123" t="s">
        <v>3372</v>
      </c>
      <c r="D121" s="271" t="s">
        <v>918</v>
      </c>
      <c r="E121" s="124" t="s">
        <v>661</v>
      </c>
      <c r="F121" s="124" t="s">
        <v>714</v>
      </c>
      <c r="G121" s="124" t="s">
        <v>2112</v>
      </c>
      <c r="H121" s="124" t="s">
        <v>2357</v>
      </c>
      <c r="I121" s="124" t="s">
        <v>2113</v>
      </c>
      <c r="J121" s="124" t="s">
        <v>1970</v>
      </c>
      <c r="K121" s="124" t="s">
        <v>1861</v>
      </c>
      <c r="L121" s="124" t="s">
        <v>2356</v>
      </c>
      <c r="M121" s="125" t="s">
        <v>1861</v>
      </c>
      <c r="N121" s="126"/>
      <c r="O121" s="272" t="s">
        <v>1323</v>
      </c>
      <c r="P121" s="96"/>
    </row>
    <row r="122" spans="1:16" ht="12.75">
      <c r="A122" s="117" t="s">
        <v>1351</v>
      </c>
      <c r="B122" s="118">
        <v>118</v>
      </c>
      <c r="C122" s="119" t="s">
        <v>3954</v>
      </c>
      <c r="D122" s="269" t="s">
        <v>798</v>
      </c>
      <c r="E122" s="120" t="s">
        <v>799</v>
      </c>
      <c r="F122" s="120" t="s">
        <v>800</v>
      </c>
      <c r="G122" s="120" t="s">
        <v>349</v>
      </c>
      <c r="H122" s="120" t="s">
        <v>1976</v>
      </c>
      <c r="I122" s="120" t="s">
        <v>1977</v>
      </c>
      <c r="J122" s="120" t="s">
        <v>2493</v>
      </c>
      <c r="K122" s="120" t="s">
        <v>2452</v>
      </c>
      <c r="L122" s="120" t="s">
        <v>2494</v>
      </c>
      <c r="M122" s="121" t="s">
        <v>1352</v>
      </c>
      <c r="N122" s="111"/>
      <c r="O122" s="112" t="s">
        <v>1353</v>
      </c>
      <c r="P122" s="96"/>
    </row>
    <row r="123" spans="1:16" ht="12.75">
      <c r="A123" s="113" t="s">
        <v>2993</v>
      </c>
      <c r="B123" s="122"/>
      <c r="C123" s="123" t="s">
        <v>3372</v>
      </c>
      <c r="D123" s="271" t="s">
        <v>2619</v>
      </c>
      <c r="E123" s="124" t="s">
        <v>920</v>
      </c>
      <c r="F123" s="124" t="s">
        <v>802</v>
      </c>
      <c r="G123" s="124" t="s">
        <v>716</v>
      </c>
      <c r="H123" s="124" t="s">
        <v>1934</v>
      </c>
      <c r="I123" s="124" t="s">
        <v>2111</v>
      </c>
      <c r="J123" s="124" t="s">
        <v>2495</v>
      </c>
      <c r="K123" s="124" t="s">
        <v>2104</v>
      </c>
      <c r="L123" s="124" t="s">
        <v>1969</v>
      </c>
      <c r="M123" s="125" t="s">
        <v>1354</v>
      </c>
      <c r="N123" s="126"/>
      <c r="O123" s="272" t="s">
        <v>1355</v>
      </c>
      <c r="P123" s="96"/>
    </row>
    <row r="124" spans="1:16" ht="12.75">
      <c r="A124" s="117" t="s">
        <v>1356</v>
      </c>
      <c r="B124" s="118">
        <v>126</v>
      </c>
      <c r="C124" s="119" t="s">
        <v>3962</v>
      </c>
      <c r="D124" s="269" t="s">
        <v>782</v>
      </c>
      <c r="E124" s="120" t="s">
        <v>783</v>
      </c>
      <c r="F124" s="120" t="s">
        <v>784</v>
      </c>
      <c r="G124" s="120" t="s">
        <v>1986</v>
      </c>
      <c r="H124" s="120" t="s">
        <v>1987</v>
      </c>
      <c r="I124" s="120" t="s">
        <v>1988</v>
      </c>
      <c r="J124" s="120" t="s">
        <v>2498</v>
      </c>
      <c r="K124" s="120" t="s">
        <v>2499</v>
      </c>
      <c r="L124" s="120" t="s">
        <v>2500</v>
      </c>
      <c r="M124" s="121" t="s">
        <v>1357</v>
      </c>
      <c r="N124" s="111"/>
      <c r="O124" s="112" t="s">
        <v>1358</v>
      </c>
      <c r="P124" s="96"/>
    </row>
    <row r="125" spans="1:16" ht="12.75">
      <c r="A125" s="113" t="s">
        <v>2993</v>
      </c>
      <c r="B125" s="122"/>
      <c r="C125" s="123" t="s">
        <v>3512</v>
      </c>
      <c r="D125" s="271" t="s">
        <v>763</v>
      </c>
      <c r="E125" s="124" t="s">
        <v>787</v>
      </c>
      <c r="F125" s="124" t="s">
        <v>786</v>
      </c>
      <c r="G125" s="124" t="s">
        <v>2117</v>
      </c>
      <c r="H125" s="124" t="s">
        <v>2359</v>
      </c>
      <c r="I125" s="124" t="s">
        <v>498</v>
      </c>
      <c r="J125" s="124" t="s">
        <v>1939</v>
      </c>
      <c r="K125" s="124" t="s">
        <v>2091</v>
      </c>
      <c r="L125" s="124" t="s">
        <v>1924</v>
      </c>
      <c r="M125" s="125" t="s">
        <v>2495</v>
      </c>
      <c r="N125" s="126"/>
      <c r="O125" s="272" t="s">
        <v>1359</v>
      </c>
      <c r="P125" s="96"/>
    </row>
    <row r="126" spans="1:16" ht="12.75">
      <c r="A126" s="117" t="s">
        <v>1325</v>
      </c>
      <c r="B126" s="118">
        <v>70</v>
      </c>
      <c r="C126" s="119" t="s">
        <v>3907</v>
      </c>
      <c r="D126" s="269" t="s">
        <v>358</v>
      </c>
      <c r="E126" s="120" t="s">
        <v>313</v>
      </c>
      <c r="F126" s="120" t="s">
        <v>359</v>
      </c>
      <c r="G126" s="120" t="s">
        <v>88</v>
      </c>
      <c r="H126" s="120" t="s">
        <v>1866</v>
      </c>
      <c r="I126" s="120" t="s">
        <v>1867</v>
      </c>
      <c r="J126" s="120" t="s">
        <v>2432</v>
      </c>
      <c r="K126" s="120" t="s">
        <v>2433</v>
      </c>
      <c r="L126" s="120" t="s">
        <v>2434</v>
      </c>
      <c r="M126" s="121" t="s">
        <v>1277</v>
      </c>
      <c r="N126" s="111"/>
      <c r="O126" s="112" t="s">
        <v>1278</v>
      </c>
      <c r="P126" s="96"/>
    </row>
    <row r="127" spans="1:16" ht="12.75">
      <c r="A127" s="113" t="s">
        <v>3005</v>
      </c>
      <c r="B127" s="122"/>
      <c r="C127" s="123" t="s">
        <v>3313</v>
      </c>
      <c r="D127" s="271" t="s">
        <v>1587</v>
      </c>
      <c r="E127" s="124" t="s">
        <v>619</v>
      </c>
      <c r="F127" s="124" t="s">
        <v>620</v>
      </c>
      <c r="G127" s="124" t="s">
        <v>1882</v>
      </c>
      <c r="H127" s="124" t="s">
        <v>1832</v>
      </c>
      <c r="I127" s="124" t="s">
        <v>2620</v>
      </c>
      <c r="J127" s="124" t="s">
        <v>1807</v>
      </c>
      <c r="K127" s="124" t="s">
        <v>1868</v>
      </c>
      <c r="L127" s="124" t="s">
        <v>1935</v>
      </c>
      <c r="M127" s="125" t="s">
        <v>1240</v>
      </c>
      <c r="N127" s="126"/>
      <c r="O127" s="272" t="s">
        <v>1279</v>
      </c>
      <c r="P127" s="96"/>
    </row>
    <row r="128" spans="1:16" ht="12.75">
      <c r="A128" s="117" t="s">
        <v>1360</v>
      </c>
      <c r="B128" s="118">
        <v>110</v>
      </c>
      <c r="C128" s="119" t="s">
        <v>3946</v>
      </c>
      <c r="D128" s="269" t="s">
        <v>691</v>
      </c>
      <c r="E128" s="120" t="s">
        <v>759</v>
      </c>
      <c r="F128" s="120" t="s">
        <v>760</v>
      </c>
      <c r="G128" s="120" t="s">
        <v>395</v>
      </c>
      <c r="H128" s="120" t="s">
        <v>1980</v>
      </c>
      <c r="I128" s="120" t="s">
        <v>1981</v>
      </c>
      <c r="J128" s="120" t="s">
        <v>2501</v>
      </c>
      <c r="K128" s="120" t="s">
        <v>3828</v>
      </c>
      <c r="L128" s="120" t="s">
        <v>936</v>
      </c>
      <c r="M128" s="121" t="s">
        <v>1324</v>
      </c>
      <c r="N128" s="111"/>
      <c r="O128" s="112" t="s">
        <v>1278</v>
      </c>
      <c r="P128" s="96"/>
    </row>
    <row r="129" spans="1:16" ht="12.75">
      <c r="A129" s="113" t="s">
        <v>3005</v>
      </c>
      <c r="B129" s="122"/>
      <c r="C129" s="123" t="s">
        <v>3111</v>
      </c>
      <c r="D129" s="271" t="s">
        <v>2617</v>
      </c>
      <c r="E129" s="124" t="s">
        <v>762</v>
      </c>
      <c r="F129" s="124" t="s">
        <v>763</v>
      </c>
      <c r="G129" s="124" t="s">
        <v>2114</v>
      </c>
      <c r="H129" s="124" t="s">
        <v>2358</v>
      </c>
      <c r="I129" s="124" t="s">
        <v>2002</v>
      </c>
      <c r="J129" s="124" t="s">
        <v>1927</v>
      </c>
      <c r="K129" s="124" t="s">
        <v>1933</v>
      </c>
      <c r="L129" s="124" t="s">
        <v>1062</v>
      </c>
      <c r="M129" s="125" t="s">
        <v>1361</v>
      </c>
      <c r="N129" s="126"/>
      <c r="O129" s="272" t="s">
        <v>1279</v>
      </c>
      <c r="P129" s="96"/>
    </row>
    <row r="130" spans="1:16" ht="12.75">
      <c r="A130" s="117" t="s">
        <v>2265</v>
      </c>
      <c r="B130" s="118">
        <v>102</v>
      </c>
      <c r="C130" s="119" t="s">
        <v>3938</v>
      </c>
      <c r="D130" s="269" t="s">
        <v>860</v>
      </c>
      <c r="E130" s="120" t="s">
        <v>861</v>
      </c>
      <c r="F130" s="120" t="s">
        <v>342</v>
      </c>
      <c r="G130" s="120" t="s">
        <v>1941</v>
      </c>
      <c r="H130" s="120" t="s">
        <v>1942</v>
      </c>
      <c r="I130" s="120" t="s">
        <v>1943</v>
      </c>
      <c r="J130" s="120" t="s">
        <v>2435</v>
      </c>
      <c r="K130" s="120" t="s">
        <v>2436</v>
      </c>
      <c r="L130" s="120" t="s">
        <v>2437</v>
      </c>
      <c r="M130" s="121" t="s">
        <v>1280</v>
      </c>
      <c r="N130" s="111" t="s">
        <v>913</v>
      </c>
      <c r="O130" s="112" t="s">
        <v>1281</v>
      </c>
      <c r="P130" s="96"/>
    </row>
    <row r="131" spans="1:16" ht="12.75">
      <c r="A131" s="113" t="s">
        <v>3003</v>
      </c>
      <c r="B131" s="122"/>
      <c r="C131" s="123" t="s">
        <v>3429</v>
      </c>
      <c r="D131" s="271" t="s">
        <v>2658</v>
      </c>
      <c r="E131" s="124" t="s">
        <v>863</v>
      </c>
      <c r="F131" s="124" t="s">
        <v>864</v>
      </c>
      <c r="G131" s="124" t="s">
        <v>433</v>
      </c>
      <c r="H131" s="124" t="s">
        <v>1774</v>
      </c>
      <c r="I131" s="124" t="s">
        <v>427</v>
      </c>
      <c r="J131" s="124" t="s">
        <v>411</v>
      </c>
      <c r="K131" s="124" t="s">
        <v>438</v>
      </c>
      <c r="L131" s="124" t="s">
        <v>462</v>
      </c>
      <c r="M131" s="125" t="s">
        <v>1282</v>
      </c>
      <c r="N131" s="126"/>
      <c r="O131" s="272" t="s">
        <v>1283</v>
      </c>
      <c r="P131" s="96"/>
    </row>
    <row r="132" spans="1:16" ht="12.75">
      <c r="A132" s="117" t="s">
        <v>1362</v>
      </c>
      <c r="B132" s="118">
        <v>127</v>
      </c>
      <c r="C132" s="119" t="s">
        <v>0</v>
      </c>
      <c r="D132" s="269" t="s">
        <v>766</v>
      </c>
      <c r="E132" s="120" t="s">
        <v>767</v>
      </c>
      <c r="F132" s="120" t="s">
        <v>768</v>
      </c>
      <c r="G132" s="120" t="s">
        <v>1991</v>
      </c>
      <c r="H132" s="120" t="s">
        <v>1992</v>
      </c>
      <c r="I132" s="120" t="s">
        <v>1993</v>
      </c>
      <c r="J132" s="120" t="s">
        <v>2502</v>
      </c>
      <c r="K132" s="120" t="s">
        <v>2503</v>
      </c>
      <c r="L132" s="120" t="s">
        <v>852</v>
      </c>
      <c r="M132" s="121" t="s">
        <v>1326</v>
      </c>
      <c r="N132" s="111"/>
      <c r="O132" s="112" t="s">
        <v>1327</v>
      </c>
      <c r="P132" s="96"/>
    </row>
    <row r="133" spans="1:16" ht="12.75">
      <c r="A133" s="113" t="s">
        <v>2993</v>
      </c>
      <c r="B133" s="122"/>
      <c r="C133" s="123" t="s">
        <v>3479</v>
      </c>
      <c r="D133" s="271" t="s">
        <v>845</v>
      </c>
      <c r="E133" s="124" t="s">
        <v>771</v>
      </c>
      <c r="F133" s="124" t="s">
        <v>772</v>
      </c>
      <c r="G133" s="124" t="s">
        <v>2118</v>
      </c>
      <c r="H133" s="124" t="s">
        <v>2002</v>
      </c>
      <c r="I133" s="124" t="s">
        <v>622</v>
      </c>
      <c r="J133" s="124" t="s">
        <v>2504</v>
      </c>
      <c r="K133" s="124" t="s">
        <v>1057</v>
      </c>
      <c r="L133" s="124" t="s">
        <v>1940</v>
      </c>
      <c r="M133" s="125" t="s">
        <v>1970</v>
      </c>
      <c r="N133" s="126"/>
      <c r="O133" s="272" t="s">
        <v>1328</v>
      </c>
      <c r="P133" s="96"/>
    </row>
    <row r="134" spans="1:16" ht="12.75">
      <c r="A134" s="117" t="s">
        <v>1363</v>
      </c>
      <c r="B134" s="118">
        <v>108</v>
      </c>
      <c r="C134" s="119" t="s">
        <v>3944</v>
      </c>
      <c r="D134" s="269" t="s">
        <v>168</v>
      </c>
      <c r="E134" s="120" t="s">
        <v>745</v>
      </c>
      <c r="F134" s="120" t="s">
        <v>746</v>
      </c>
      <c r="G134" s="120" t="s">
        <v>239</v>
      </c>
      <c r="H134" s="120" t="s">
        <v>1984</v>
      </c>
      <c r="I134" s="120" t="s">
        <v>1985</v>
      </c>
      <c r="J134" s="120" t="s">
        <v>2505</v>
      </c>
      <c r="K134" s="120" t="s">
        <v>2506</v>
      </c>
      <c r="L134" s="120" t="s">
        <v>2507</v>
      </c>
      <c r="M134" s="121" t="s">
        <v>2017</v>
      </c>
      <c r="N134" s="111"/>
      <c r="O134" s="112" t="s">
        <v>1329</v>
      </c>
      <c r="P134" s="96"/>
    </row>
    <row r="135" spans="1:16" ht="12.75">
      <c r="A135" s="113" t="s">
        <v>2991</v>
      </c>
      <c r="B135" s="122"/>
      <c r="C135" s="123" t="s">
        <v>3191</v>
      </c>
      <c r="D135" s="271" t="s">
        <v>2616</v>
      </c>
      <c r="E135" s="124" t="s">
        <v>748</v>
      </c>
      <c r="F135" s="124" t="s">
        <v>749</v>
      </c>
      <c r="G135" s="124" t="s">
        <v>1087</v>
      </c>
      <c r="H135" s="124" t="s">
        <v>1055</v>
      </c>
      <c r="I135" s="124" t="s">
        <v>2116</v>
      </c>
      <c r="J135" s="124" t="s">
        <v>1975</v>
      </c>
      <c r="K135" s="124" t="s">
        <v>2508</v>
      </c>
      <c r="L135" s="124" t="s">
        <v>2509</v>
      </c>
      <c r="M135" s="125" t="s">
        <v>401</v>
      </c>
      <c r="N135" s="126"/>
      <c r="O135" s="272" t="s">
        <v>1330</v>
      </c>
      <c r="P135" s="96"/>
    </row>
    <row r="136" spans="1:16" ht="12.75">
      <c r="A136" s="117" t="s">
        <v>2510</v>
      </c>
      <c r="B136" s="118">
        <v>133</v>
      </c>
      <c r="C136" s="119" t="s">
        <v>6</v>
      </c>
      <c r="D136" s="269" t="s">
        <v>825</v>
      </c>
      <c r="E136" s="120" t="s">
        <v>826</v>
      </c>
      <c r="F136" s="120" t="s">
        <v>827</v>
      </c>
      <c r="G136" s="120" t="s">
        <v>1996</v>
      </c>
      <c r="H136" s="120" t="s">
        <v>1997</v>
      </c>
      <c r="I136" s="120" t="s">
        <v>1998</v>
      </c>
      <c r="J136" s="120" t="s">
        <v>2511</v>
      </c>
      <c r="K136" s="120" t="s">
        <v>2512</v>
      </c>
      <c r="L136" s="120" t="s">
        <v>2513</v>
      </c>
      <c r="M136" s="121" t="s">
        <v>977</v>
      </c>
      <c r="N136" s="111" t="s">
        <v>1999</v>
      </c>
      <c r="O136" s="112" t="s">
        <v>1364</v>
      </c>
      <c r="P136" s="96"/>
    </row>
    <row r="137" spans="1:16" ht="12.75">
      <c r="A137" s="113" t="s">
        <v>2993</v>
      </c>
      <c r="B137" s="122"/>
      <c r="C137" s="123" t="s">
        <v>3356</v>
      </c>
      <c r="D137" s="271" t="s">
        <v>816</v>
      </c>
      <c r="E137" s="124" t="s">
        <v>894</v>
      </c>
      <c r="F137" s="124" t="s">
        <v>725</v>
      </c>
      <c r="G137" s="124" t="s">
        <v>770</v>
      </c>
      <c r="H137" s="124" t="s">
        <v>1971</v>
      </c>
      <c r="I137" s="124" t="s">
        <v>2107</v>
      </c>
      <c r="J137" s="124" t="s">
        <v>491</v>
      </c>
      <c r="K137" s="124" t="s">
        <v>1930</v>
      </c>
      <c r="L137" s="124" t="s">
        <v>1842</v>
      </c>
      <c r="M137" s="125" t="s">
        <v>1927</v>
      </c>
      <c r="N137" s="126"/>
      <c r="O137" s="272" t="s">
        <v>1365</v>
      </c>
      <c r="P137" s="96"/>
    </row>
    <row r="138" spans="1:16" ht="12.75">
      <c r="A138" s="117" t="s">
        <v>2266</v>
      </c>
      <c r="B138" s="118">
        <v>58</v>
      </c>
      <c r="C138" s="119" t="s">
        <v>3895</v>
      </c>
      <c r="D138" s="269" t="s">
        <v>210</v>
      </c>
      <c r="E138" s="120" t="s">
        <v>211</v>
      </c>
      <c r="F138" s="120" t="s">
        <v>212</v>
      </c>
      <c r="G138" s="120" t="s">
        <v>1787</v>
      </c>
      <c r="H138" s="120" t="s">
        <v>1921</v>
      </c>
      <c r="I138" s="120" t="s">
        <v>1922</v>
      </c>
      <c r="J138" s="120" t="s">
        <v>2514</v>
      </c>
      <c r="K138" s="120" t="s">
        <v>2515</v>
      </c>
      <c r="L138" s="120" t="s">
        <v>2516</v>
      </c>
      <c r="M138" s="121" t="s">
        <v>1141</v>
      </c>
      <c r="N138" s="111" t="s">
        <v>2517</v>
      </c>
      <c r="O138" s="112" t="s">
        <v>1366</v>
      </c>
      <c r="P138" s="96"/>
    </row>
    <row r="139" spans="1:16" ht="12.75">
      <c r="A139" s="113" t="s">
        <v>3010</v>
      </c>
      <c r="B139" s="122"/>
      <c r="C139" s="123" t="s">
        <v>3156</v>
      </c>
      <c r="D139" s="271" t="s">
        <v>1588</v>
      </c>
      <c r="E139" s="124" t="s">
        <v>566</v>
      </c>
      <c r="F139" s="124" t="s">
        <v>634</v>
      </c>
      <c r="G139" s="124" t="s">
        <v>1054</v>
      </c>
      <c r="H139" s="124" t="s">
        <v>2092</v>
      </c>
      <c r="I139" s="124" t="s">
        <v>2102</v>
      </c>
      <c r="J139" s="124" t="s">
        <v>2092</v>
      </c>
      <c r="K139" s="124" t="s">
        <v>1779</v>
      </c>
      <c r="L139" s="124" t="s">
        <v>499</v>
      </c>
      <c r="M139" s="125" t="s">
        <v>1367</v>
      </c>
      <c r="N139" s="126"/>
      <c r="O139" s="272" t="s">
        <v>1368</v>
      </c>
      <c r="P139" s="96"/>
    </row>
    <row r="140" spans="1:16" ht="12.75">
      <c r="A140" s="117" t="s">
        <v>1369</v>
      </c>
      <c r="B140" s="118">
        <v>84</v>
      </c>
      <c r="C140" s="119" t="s">
        <v>3921</v>
      </c>
      <c r="D140" s="269" t="s">
        <v>325</v>
      </c>
      <c r="E140" s="120" t="s">
        <v>658</v>
      </c>
      <c r="F140" s="120" t="s">
        <v>659</v>
      </c>
      <c r="G140" s="120" t="s">
        <v>1905</v>
      </c>
      <c r="H140" s="120" t="s">
        <v>1906</v>
      </c>
      <c r="I140" s="120" t="s">
        <v>1907</v>
      </c>
      <c r="J140" s="120" t="s">
        <v>2438</v>
      </c>
      <c r="K140" s="120" t="s">
        <v>2439</v>
      </c>
      <c r="L140" s="120" t="s">
        <v>2440</v>
      </c>
      <c r="M140" s="121" t="s">
        <v>2431</v>
      </c>
      <c r="N140" s="111"/>
      <c r="O140" s="112" t="s">
        <v>1284</v>
      </c>
      <c r="P140" s="96"/>
    </row>
    <row r="141" spans="1:16" ht="12.75">
      <c r="A141" s="113" t="s">
        <v>2993</v>
      </c>
      <c r="B141" s="122"/>
      <c r="C141" s="123" t="s">
        <v>3191</v>
      </c>
      <c r="D141" s="271" t="s">
        <v>1589</v>
      </c>
      <c r="E141" s="124" t="s">
        <v>662</v>
      </c>
      <c r="F141" s="124" t="s">
        <v>663</v>
      </c>
      <c r="G141" s="124" t="s">
        <v>2093</v>
      </c>
      <c r="H141" s="124" t="s">
        <v>1900</v>
      </c>
      <c r="I141" s="124" t="s">
        <v>2094</v>
      </c>
      <c r="J141" s="124" t="s">
        <v>2518</v>
      </c>
      <c r="K141" s="124" t="s">
        <v>1939</v>
      </c>
      <c r="L141" s="124" t="s">
        <v>2519</v>
      </c>
      <c r="M141" s="125" t="s">
        <v>1370</v>
      </c>
      <c r="N141" s="126"/>
      <c r="O141" s="272" t="s">
        <v>1285</v>
      </c>
      <c r="P141" s="96"/>
    </row>
    <row r="142" spans="1:16" ht="12.75">
      <c r="A142" s="117" t="s">
        <v>1371</v>
      </c>
      <c r="B142" s="118">
        <v>114</v>
      </c>
      <c r="C142" s="119" t="s">
        <v>3950</v>
      </c>
      <c r="D142" s="269" t="s">
        <v>551</v>
      </c>
      <c r="E142" s="120" t="s">
        <v>552</v>
      </c>
      <c r="F142" s="120" t="s">
        <v>553</v>
      </c>
      <c r="G142" s="120" t="s">
        <v>293</v>
      </c>
      <c r="H142" s="120" t="s">
        <v>1834</v>
      </c>
      <c r="I142" s="120" t="s">
        <v>1835</v>
      </c>
      <c r="J142" s="120" t="s">
        <v>2408</v>
      </c>
      <c r="K142" s="120" t="s">
        <v>2409</v>
      </c>
      <c r="L142" s="120" t="s">
        <v>2410</v>
      </c>
      <c r="M142" s="121" t="s">
        <v>1156</v>
      </c>
      <c r="N142" s="111"/>
      <c r="O142" s="112" t="s">
        <v>1157</v>
      </c>
      <c r="P142" s="96"/>
    </row>
    <row r="143" spans="1:16" ht="12.75">
      <c r="A143" s="113" t="s">
        <v>2993</v>
      </c>
      <c r="B143" s="122"/>
      <c r="C143" s="123" t="s">
        <v>3470</v>
      </c>
      <c r="D143" s="271" t="s">
        <v>1590</v>
      </c>
      <c r="E143" s="124" t="s">
        <v>344</v>
      </c>
      <c r="F143" s="124" t="s">
        <v>555</v>
      </c>
      <c r="G143" s="124" t="s">
        <v>2082</v>
      </c>
      <c r="H143" s="124" t="s">
        <v>1877</v>
      </c>
      <c r="I143" s="124" t="s">
        <v>1827</v>
      </c>
      <c r="J143" s="124" t="s">
        <v>1843</v>
      </c>
      <c r="K143" s="124" t="s">
        <v>1828</v>
      </c>
      <c r="L143" s="124" t="s">
        <v>2525</v>
      </c>
      <c r="M143" s="125" t="s">
        <v>1331</v>
      </c>
      <c r="N143" s="126"/>
      <c r="O143" s="272" t="s">
        <v>1249</v>
      </c>
      <c r="P143" s="96"/>
    </row>
    <row r="144" spans="1:16" ht="12.75">
      <c r="A144" s="117" t="s">
        <v>2520</v>
      </c>
      <c r="B144" s="118">
        <v>137</v>
      </c>
      <c r="C144" s="119" t="s">
        <v>10</v>
      </c>
      <c r="D144" s="269" t="s">
        <v>819</v>
      </c>
      <c r="E144" s="120" t="s">
        <v>820</v>
      </c>
      <c r="F144" s="120" t="s">
        <v>821</v>
      </c>
      <c r="G144" s="120" t="s">
        <v>910</v>
      </c>
      <c r="H144" s="120" t="s">
        <v>2006</v>
      </c>
      <c r="I144" s="120" t="s">
        <v>2007</v>
      </c>
      <c r="J144" s="120" t="s">
        <v>2427</v>
      </c>
      <c r="K144" s="120" t="s">
        <v>2521</v>
      </c>
      <c r="L144" s="120" t="s">
        <v>2522</v>
      </c>
      <c r="M144" s="121" t="s">
        <v>1372</v>
      </c>
      <c r="N144" s="111"/>
      <c r="O144" s="112" t="s">
        <v>1373</v>
      </c>
      <c r="P144" s="96"/>
    </row>
    <row r="145" spans="1:16" ht="12.75">
      <c r="A145" s="113" t="s">
        <v>3005</v>
      </c>
      <c r="B145" s="122"/>
      <c r="C145" s="123" t="s">
        <v>3111</v>
      </c>
      <c r="D145" s="271" t="s">
        <v>883</v>
      </c>
      <c r="E145" s="124" t="s">
        <v>829</v>
      </c>
      <c r="F145" s="124" t="s">
        <v>770</v>
      </c>
      <c r="G145" s="124" t="s">
        <v>2238</v>
      </c>
      <c r="H145" s="124" t="s">
        <v>2362</v>
      </c>
      <c r="I145" s="124" t="s">
        <v>2123</v>
      </c>
      <c r="J145" s="124" t="s">
        <v>1982</v>
      </c>
      <c r="K145" s="124" t="s">
        <v>2523</v>
      </c>
      <c r="L145" s="124" t="s">
        <v>2524</v>
      </c>
      <c r="M145" s="125" t="s">
        <v>1374</v>
      </c>
      <c r="N145" s="126"/>
      <c r="O145" s="272" t="s">
        <v>1375</v>
      </c>
      <c r="P145" s="96"/>
    </row>
    <row r="146" spans="1:16" ht="12.75">
      <c r="A146" s="117" t="s">
        <v>1376</v>
      </c>
      <c r="B146" s="118">
        <v>62</v>
      </c>
      <c r="C146" s="119" t="s">
        <v>3899</v>
      </c>
      <c r="D146" s="269" t="s">
        <v>371</v>
      </c>
      <c r="E146" s="120" t="s">
        <v>372</v>
      </c>
      <c r="F146" s="120" t="s">
        <v>373</v>
      </c>
      <c r="G146" s="120" t="s">
        <v>140</v>
      </c>
      <c r="H146" s="120" t="s">
        <v>1944</v>
      </c>
      <c r="I146" s="120" t="s">
        <v>1709</v>
      </c>
      <c r="J146" s="120" t="s">
        <v>2455</v>
      </c>
      <c r="K146" s="120" t="s">
        <v>2456</v>
      </c>
      <c r="L146" s="120" t="s">
        <v>2457</v>
      </c>
      <c r="M146" s="121" t="s">
        <v>1332</v>
      </c>
      <c r="N146" s="111"/>
      <c r="O146" s="112" t="s">
        <v>1333</v>
      </c>
      <c r="P146" s="96"/>
    </row>
    <row r="147" spans="1:16" ht="12.75">
      <c r="A147" s="113" t="s">
        <v>3010</v>
      </c>
      <c r="B147" s="122"/>
      <c r="C147" s="123" t="s">
        <v>3284</v>
      </c>
      <c r="D147" s="271" t="s">
        <v>608</v>
      </c>
      <c r="E147" s="124" t="s">
        <v>649</v>
      </c>
      <c r="F147" s="124" t="s">
        <v>650</v>
      </c>
      <c r="G147" s="124" t="s">
        <v>1888</v>
      </c>
      <c r="H147" s="124" t="s">
        <v>2128</v>
      </c>
      <c r="I147" s="124" t="s">
        <v>1829</v>
      </c>
      <c r="J147" s="124" t="s">
        <v>1891</v>
      </c>
      <c r="K147" s="124" t="s">
        <v>542</v>
      </c>
      <c r="L147" s="124" t="s">
        <v>1971</v>
      </c>
      <c r="M147" s="125" t="s">
        <v>1883</v>
      </c>
      <c r="N147" s="126"/>
      <c r="O147" s="272" t="s">
        <v>1334</v>
      </c>
      <c r="P147" s="96"/>
    </row>
    <row r="148" spans="1:16" ht="12.75">
      <c r="A148" s="117" t="s">
        <v>1377</v>
      </c>
      <c r="B148" s="118">
        <v>145</v>
      </c>
      <c r="C148" s="119" t="s">
        <v>18</v>
      </c>
      <c r="D148" s="269" t="s">
        <v>886</v>
      </c>
      <c r="E148" s="120" t="s">
        <v>887</v>
      </c>
      <c r="F148" s="120" t="s">
        <v>888</v>
      </c>
      <c r="G148" s="120" t="s">
        <v>2008</v>
      </c>
      <c r="H148" s="120" t="s">
        <v>2009</v>
      </c>
      <c r="I148" s="120" t="s">
        <v>2010</v>
      </c>
      <c r="J148" s="120" t="s">
        <v>2530</v>
      </c>
      <c r="K148" s="120" t="s">
        <v>2531</v>
      </c>
      <c r="L148" s="120" t="s">
        <v>2532</v>
      </c>
      <c r="M148" s="121" t="s">
        <v>1378</v>
      </c>
      <c r="N148" s="111"/>
      <c r="O148" s="112" t="s">
        <v>1379</v>
      </c>
      <c r="P148" s="96"/>
    </row>
    <row r="149" spans="1:16" ht="12.75">
      <c r="A149" s="113" t="s">
        <v>2956</v>
      </c>
      <c r="B149" s="122"/>
      <c r="C149" s="123" t="s">
        <v>3581</v>
      </c>
      <c r="D149" s="271" t="s">
        <v>2647</v>
      </c>
      <c r="E149" s="124" t="s">
        <v>890</v>
      </c>
      <c r="F149" s="124" t="s">
        <v>891</v>
      </c>
      <c r="G149" s="124" t="s">
        <v>2124</v>
      </c>
      <c r="H149" s="124" t="s">
        <v>2363</v>
      </c>
      <c r="I149" s="124" t="s">
        <v>2125</v>
      </c>
      <c r="J149" s="124" t="s">
        <v>2533</v>
      </c>
      <c r="K149" s="124" t="s">
        <v>2108</v>
      </c>
      <c r="L149" s="124" t="s">
        <v>2534</v>
      </c>
      <c r="M149" s="125" t="s">
        <v>1380</v>
      </c>
      <c r="N149" s="126"/>
      <c r="O149" s="272" t="s">
        <v>1381</v>
      </c>
      <c r="P149" s="96"/>
    </row>
    <row r="150" spans="1:16" ht="12.75">
      <c r="A150" s="117" t="s">
        <v>1983</v>
      </c>
      <c r="B150" s="118">
        <v>109</v>
      </c>
      <c r="C150" s="119" t="s">
        <v>3945</v>
      </c>
      <c r="D150" s="269" t="s">
        <v>704</v>
      </c>
      <c r="E150" s="120" t="s">
        <v>705</v>
      </c>
      <c r="F150" s="120" t="s">
        <v>706</v>
      </c>
      <c r="G150" s="120" t="s">
        <v>323</v>
      </c>
      <c r="H150" s="120" t="s">
        <v>1931</v>
      </c>
      <c r="I150" s="120" t="s">
        <v>1932</v>
      </c>
      <c r="J150" s="120" t="s">
        <v>2535</v>
      </c>
      <c r="K150" s="120" t="s">
        <v>2536</v>
      </c>
      <c r="L150" s="120" t="s">
        <v>897</v>
      </c>
      <c r="M150" s="121" t="s">
        <v>1335</v>
      </c>
      <c r="N150" s="111"/>
      <c r="O150" s="112" t="s">
        <v>1336</v>
      </c>
      <c r="P150" s="96"/>
    </row>
    <row r="151" spans="1:16" ht="12.75">
      <c r="A151" s="113" t="s">
        <v>2992</v>
      </c>
      <c r="B151" s="122"/>
      <c r="C151" s="123" t="s">
        <v>3263</v>
      </c>
      <c r="D151" s="271" t="s">
        <v>808</v>
      </c>
      <c r="E151" s="124" t="s">
        <v>708</v>
      </c>
      <c r="F151" s="124" t="s">
        <v>709</v>
      </c>
      <c r="G151" s="124" t="s">
        <v>2108</v>
      </c>
      <c r="H151" s="124" t="s">
        <v>1913</v>
      </c>
      <c r="I151" s="124" t="s">
        <v>2109</v>
      </c>
      <c r="J151" s="124" t="s">
        <v>2036</v>
      </c>
      <c r="K151" s="124" t="s">
        <v>1061</v>
      </c>
      <c r="L151" s="124" t="s">
        <v>2537</v>
      </c>
      <c r="M151" s="125" t="s">
        <v>1382</v>
      </c>
      <c r="N151" s="126"/>
      <c r="O151" s="272" t="s">
        <v>1337</v>
      </c>
      <c r="P151" s="96"/>
    </row>
    <row r="152" spans="1:16" ht="12.75">
      <c r="A152" s="117" t="s">
        <v>1383</v>
      </c>
      <c r="B152" s="118">
        <v>115</v>
      </c>
      <c r="C152" s="119" t="s">
        <v>3951</v>
      </c>
      <c r="D152" s="269" t="s">
        <v>2660</v>
      </c>
      <c r="E152" s="120" t="s">
        <v>2661</v>
      </c>
      <c r="F152" s="120" t="s">
        <v>2662</v>
      </c>
      <c r="G152" s="120" t="s">
        <v>323</v>
      </c>
      <c r="H152" s="120" t="s">
        <v>2059</v>
      </c>
      <c r="I152" s="120" t="s">
        <v>2060</v>
      </c>
      <c r="J152" s="120" t="s">
        <v>2555</v>
      </c>
      <c r="K152" s="120" t="s">
        <v>2556</v>
      </c>
      <c r="L152" s="120" t="s">
        <v>2557</v>
      </c>
      <c r="M152" s="121" t="s">
        <v>1384</v>
      </c>
      <c r="N152" s="111"/>
      <c r="O152" s="112" t="s">
        <v>1385</v>
      </c>
      <c r="P152" s="96"/>
    </row>
    <row r="153" spans="1:16" ht="12.75">
      <c r="A153" s="113" t="s">
        <v>3005</v>
      </c>
      <c r="B153" s="122"/>
      <c r="C153" s="123" t="s">
        <v>3403</v>
      </c>
      <c r="D153" s="271" t="s">
        <v>839</v>
      </c>
      <c r="E153" s="124" t="s">
        <v>2664</v>
      </c>
      <c r="F153" s="124" t="s">
        <v>2665</v>
      </c>
      <c r="G153" s="124" t="s">
        <v>2141</v>
      </c>
      <c r="H153" s="124" t="s">
        <v>2369</v>
      </c>
      <c r="I153" s="124" t="s">
        <v>2142</v>
      </c>
      <c r="J153" s="124" t="s">
        <v>1854</v>
      </c>
      <c r="K153" s="124" t="s">
        <v>1889</v>
      </c>
      <c r="L153" s="124" t="s">
        <v>262</v>
      </c>
      <c r="M153" s="125" t="s">
        <v>1832</v>
      </c>
      <c r="N153" s="126"/>
      <c r="O153" s="272" t="s">
        <v>1386</v>
      </c>
      <c r="P153" s="96"/>
    </row>
    <row r="154" spans="1:16" ht="12.75">
      <c r="A154" s="117" t="s">
        <v>1387</v>
      </c>
      <c r="B154" s="118">
        <v>144</v>
      </c>
      <c r="C154" s="119" t="s">
        <v>17</v>
      </c>
      <c r="D154" s="269" t="s">
        <v>846</v>
      </c>
      <c r="E154" s="120" t="s">
        <v>847</v>
      </c>
      <c r="F154" s="120" t="s">
        <v>852</v>
      </c>
      <c r="G154" s="120" t="s">
        <v>2668</v>
      </c>
      <c r="H154" s="120" t="s">
        <v>2014</v>
      </c>
      <c r="I154" s="120" t="s">
        <v>2015</v>
      </c>
      <c r="J154" s="120" t="s">
        <v>2539</v>
      </c>
      <c r="K154" s="120" t="s">
        <v>2540</v>
      </c>
      <c r="L154" s="120" t="s">
        <v>2541</v>
      </c>
      <c r="M154" s="121" t="s">
        <v>1388</v>
      </c>
      <c r="N154" s="111"/>
      <c r="O154" s="112" t="s">
        <v>1389</v>
      </c>
      <c r="P154" s="96"/>
    </row>
    <row r="155" spans="1:16" ht="12.75">
      <c r="A155" s="113" t="s">
        <v>2993</v>
      </c>
      <c r="B155" s="122"/>
      <c r="C155" s="123" t="s">
        <v>3577</v>
      </c>
      <c r="D155" s="271" t="s">
        <v>2654</v>
      </c>
      <c r="E155" s="124" t="s">
        <v>961</v>
      </c>
      <c r="F155" s="124" t="s">
        <v>909</v>
      </c>
      <c r="G155" s="124" t="s">
        <v>763</v>
      </c>
      <c r="H155" s="124" t="s">
        <v>2000</v>
      </c>
      <c r="I155" s="124" t="s">
        <v>2130</v>
      </c>
      <c r="J155" s="124" t="s">
        <v>2542</v>
      </c>
      <c r="K155" s="124" t="s">
        <v>1072</v>
      </c>
      <c r="L155" s="124" t="s">
        <v>566</v>
      </c>
      <c r="M155" s="125" t="s">
        <v>1390</v>
      </c>
      <c r="N155" s="126"/>
      <c r="O155" s="272" t="s">
        <v>1391</v>
      </c>
      <c r="P155" s="96"/>
    </row>
    <row r="156" spans="1:16" ht="12.75">
      <c r="A156" s="117" t="s">
        <v>2538</v>
      </c>
      <c r="B156" s="118">
        <v>122</v>
      </c>
      <c r="C156" s="119" t="s">
        <v>3958</v>
      </c>
      <c r="D156" s="269" t="s">
        <v>835</v>
      </c>
      <c r="E156" s="120" t="s">
        <v>836</v>
      </c>
      <c r="F156" s="120" t="s">
        <v>837</v>
      </c>
      <c r="G156" s="120" t="s">
        <v>812</v>
      </c>
      <c r="H156" s="120" t="s">
        <v>2048</v>
      </c>
      <c r="I156" s="120" t="s">
        <v>2049</v>
      </c>
      <c r="J156" s="120" t="s">
        <v>2543</v>
      </c>
      <c r="K156" s="120" t="s">
        <v>3812</v>
      </c>
      <c r="L156" s="120" t="s">
        <v>2544</v>
      </c>
      <c r="M156" s="121" t="s">
        <v>1392</v>
      </c>
      <c r="N156" s="111" t="s">
        <v>2050</v>
      </c>
      <c r="O156" s="112" t="s">
        <v>1393</v>
      </c>
      <c r="P156" s="96"/>
    </row>
    <row r="157" spans="1:16" ht="12.75">
      <c r="A157" s="113" t="s">
        <v>3005</v>
      </c>
      <c r="B157" s="122"/>
      <c r="C157" s="123" t="s">
        <v>3111</v>
      </c>
      <c r="D157" s="271" t="s">
        <v>2646</v>
      </c>
      <c r="E157" s="124" t="s">
        <v>844</v>
      </c>
      <c r="F157" s="124" t="s">
        <v>845</v>
      </c>
      <c r="G157" s="124" t="s">
        <v>2136</v>
      </c>
      <c r="H157" s="124" t="s">
        <v>2118</v>
      </c>
      <c r="I157" s="124" t="s">
        <v>1962</v>
      </c>
      <c r="J157" s="124" t="s">
        <v>2545</v>
      </c>
      <c r="K157" s="124" t="s">
        <v>2115</v>
      </c>
      <c r="L157" s="124" t="s">
        <v>1068</v>
      </c>
      <c r="M157" s="125" t="s">
        <v>2098</v>
      </c>
      <c r="N157" s="126"/>
      <c r="O157" s="272" t="s">
        <v>1394</v>
      </c>
      <c r="P157" s="96"/>
    </row>
    <row r="158" spans="1:16" ht="12.75">
      <c r="A158" s="117" t="s">
        <v>1395</v>
      </c>
      <c r="B158" s="118">
        <v>68</v>
      </c>
      <c r="C158" s="119" t="s">
        <v>3905</v>
      </c>
      <c r="D158" s="269" t="s">
        <v>237</v>
      </c>
      <c r="E158" s="120" t="s">
        <v>238</v>
      </c>
      <c r="F158" s="120" t="s">
        <v>239</v>
      </c>
      <c r="G158" s="120" t="s">
        <v>1741</v>
      </c>
      <c r="H158" s="120" t="s">
        <v>1742</v>
      </c>
      <c r="I158" s="120" t="s">
        <v>1743</v>
      </c>
      <c r="J158" s="120" t="s">
        <v>2345</v>
      </c>
      <c r="K158" s="120" t="s">
        <v>2346</v>
      </c>
      <c r="L158" s="120" t="s">
        <v>2347</v>
      </c>
      <c r="M158" s="121" t="s">
        <v>1250</v>
      </c>
      <c r="N158" s="111"/>
      <c r="O158" s="112" t="s">
        <v>1251</v>
      </c>
      <c r="P158" s="96"/>
    </row>
    <row r="159" spans="1:16" ht="12.75">
      <c r="A159" s="113" t="s">
        <v>3002</v>
      </c>
      <c r="B159" s="122"/>
      <c r="C159" s="123" t="s">
        <v>3306</v>
      </c>
      <c r="D159" s="271" t="s">
        <v>440</v>
      </c>
      <c r="E159" s="124" t="s">
        <v>441</v>
      </c>
      <c r="F159" s="124" t="s">
        <v>442</v>
      </c>
      <c r="G159" s="124" t="s">
        <v>1791</v>
      </c>
      <c r="H159" s="124" t="s">
        <v>2145</v>
      </c>
      <c r="I159" s="124" t="s">
        <v>1822</v>
      </c>
      <c r="J159" s="124" t="s">
        <v>202</v>
      </c>
      <c r="K159" s="124" t="s">
        <v>2080</v>
      </c>
      <c r="L159" s="124" t="s">
        <v>1811</v>
      </c>
      <c r="M159" s="125" t="s">
        <v>518</v>
      </c>
      <c r="N159" s="126"/>
      <c r="O159" s="272" t="s">
        <v>1253</v>
      </c>
      <c r="P159" s="96"/>
    </row>
    <row r="160" spans="1:16" ht="12.75">
      <c r="A160" s="117" t="s">
        <v>1396</v>
      </c>
      <c r="B160" s="118">
        <v>140</v>
      </c>
      <c r="C160" s="119" t="s">
        <v>13</v>
      </c>
      <c r="D160" s="269" t="s">
        <v>848</v>
      </c>
      <c r="E160" s="120" t="s">
        <v>849</v>
      </c>
      <c r="F160" s="120" t="s">
        <v>879</v>
      </c>
      <c r="G160" s="120" t="s">
        <v>886</v>
      </c>
      <c r="H160" s="120" t="s">
        <v>2020</v>
      </c>
      <c r="I160" s="120" t="s">
        <v>2021</v>
      </c>
      <c r="J160" s="120" t="s">
        <v>2550</v>
      </c>
      <c r="K160" s="120" t="s">
        <v>291</v>
      </c>
      <c r="L160" s="120" t="s">
        <v>2551</v>
      </c>
      <c r="M160" s="121" t="s">
        <v>1397</v>
      </c>
      <c r="N160" s="111"/>
      <c r="O160" s="112" t="s">
        <v>1398</v>
      </c>
      <c r="P160" s="96"/>
    </row>
    <row r="161" spans="1:16" ht="12.75">
      <c r="A161" s="113" t="s">
        <v>2992</v>
      </c>
      <c r="B161" s="122"/>
      <c r="C161" s="123" t="s">
        <v>3564</v>
      </c>
      <c r="D161" s="271" t="s">
        <v>988</v>
      </c>
      <c r="E161" s="124" t="s">
        <v>943</v>
      </c>
      <c r="F161" s="124" t="s">
        <v>964</v>
      </c>
      <c r="G161" s="124" t="s">
        <v>2240</v>
      </c>
      <c r="H161" s="124" t="s">
        <v>2365</v>
      </c>
      <c r="I161" s="124" t="s">
        <v>2131</v>
      </c>
      <c r="J161" s="124" t="s">
        <v>2552</v>
      </c>
      <c r="K161" s="124" t="s">
        <v>2553</v>
      </c>
      <c r="L161" s="124" t="s">
        <v>2554</v>
      </c>
      <c r="M161" s="125" t="s">
        <v>1399</v>
      </c>
      <c r="N161" s="126"/>
      <c r="O161" s="272" t="s">
        <v>1400</v>
      </c>
      <c r="P161" s="96"/>
    </row>
    <row r="162" spans="1:16" ht="12.75">
      <c r="A162" s="117" t="s">
        <v>1401</v>
      </c>
      <c r="B162" s="118">
        <v>148</v>
      </c>
      <c r="C162" s="119" t="s">
        <v>21</v>
      </c>
      <c r="D162" s="269" t="s">
        <v>895</v>
      </c>
      <c r="E162" s="120" t="s">
        <v>896</v>
      </c>
      <c r="F162" s="120" t="s">
        <v>897</v>
      </c>
      <c r="G162" s="120" t="s">
        <v>2024</v>
      </c>
      <c r="H162" s="120" t="s">
        <v>2025</v>
      </c>
      <c r="I162" s="120" t="s">
        <v>2026</v>
      </c>
      <c r="J162" s="120" t="s">
        <v>2029</v>
      </c>
      <c r="K162" s="120" t="s">
        <v>2558</v>
      </c>
      <c r="L162" s="120" t="s">
        <v>2559</v>
      </c>
      <c r="M162" s="121" t="s">
        <v>1402</v>
      </c>
      <c r="N162" s="111"/>
      <c r="O162" s="112" t="s">
        <v>1403</v>
      </c>
      <c r="P162" s="96"/>
    </row>
    <row r="163" spans="1:16" ht="12.75">
      <c r="A163" s="113" t="s">
        <v>2956</v>
      </c>
      <c r="B163" s="122"/>
      <c r="C163" s="123" t="s">
        <v>3589</v>
      </c>
      <c r="D163" s="271" t="s">
        <v>2648</v>
      </c>
      <c r="E163" s="124" t="s">
        <v>899</v>
      </c>
      <c r="F163" s="124" t="s">
        <v>899</v>
      </c>
      <c r="G163" s="124" t="s">
        <v>2241</v>
      </c>
      <c r="H163" s="124" t="s">
        <v>2366</v>
      </c>
      <c r="I163" s="124" t="s">
        <v>2031</v>
      </c>
      <c r="J163" s="124" t="s">
        <v>2108</v>
      </c>
      <c r="K163" s="124" t="s">
        <v>2560</v>
      </c>
      <c r="L163" s="124" t="s">
        <v>2561</v>
      </c>
      <c r="M163" s="125" t="s">
        <v>1066</v>
      </c>
      <c r="N163" s="126"/>
      <c r="O163" s="272" t="s">
        <v>1404</v>
      </c>
      <c r="P163" s="96"/>
    </row>
    <row r="164" spans="1:16" ht="12.75">
      <c r="A164" s="117" t="s">
        <v>1405</v>
      </c>
      <c r="B164" s="118">
        <v>153</v>
      </c>
      <c r="C164" s="119" t="s">
        <v>3948</v>
      </c>
      <c r="D164" s="269" t="s">
        <v>975</v>
      </c>
      <c r="E164" s="120" t="s">
        <v>976</v>
      </c>
      <c r="F164" s="120" t="s">
        <v>977</v>
      </c>
      <c r="G164" s="120" t="s">
        <v>2028</v>
      </c>
      <c r="H164" s="120" t="s">
        <v>2029</v>
      </c>
      <c r="I164" s="120" t="s">
        <v>2030</v>
      </c>
      <c r="J164" s="120" t="s">
        <v>1864</v>
      </c>
      <c r="K164" s="120" t="s">
        <v>175</v>
      </c>
      <c r="L164" s="120" t="s">
        <v>2562</v>
      </c>
      <c r="M164" s="121" t="s">
        <v>1406</v>
      </c>
      <c r="N164" s="111"/>
      <c r="O164" s="112" t="s">
        <v>1407</v>
      </c>
      <c r="P164" s="96"/>
    </row>
    <row r="165" spans="1:16" ht="12.75">
      <c r="A165" s="113" t="s">
        <v>2956</v>
      </c>
      <c r="B165" s="122"/>
      <c r="C165" s="123" t="s">
        <v>3589</v>
      </c>
      <c r="D165" s="271" t="s">
        <v>2656</v>
      </c>
      <c r="E165" s="124" t="s">
        <v>958</v>
      </c>
      <c r="F165" s="124" t="s">
        <v>938</v>
      </c>
      <c r="G165" s="124" t="s">
        <v>850</v>
      </c>
      <c r="H165" s="124" t="s">
        <v>2047</v>
      </c>
      <c r="I165" s="124" t="s">
        <v>2133</v>
      </c>
      <c r="J165" s="124" t="s">
        <v>2563</v>
      </c>
      <c r="K165" s="124" t="s">
        <v>2564</v>
      </c>
      <c r="L165" s="124" t="s">
        <v>2565</v>
      </c>
      <c r="M165" s="125" t="s">
        <v>1408</v>
      </c>
      <c r="N165" s="126"/>
      <c r="O165" s="272" t="s">
        <v>1409</v>
      </c>
      <c r="P165" s="96"/>
    </row>
    <row r="166" spans="1:16" ht="12.75">
      <c r="A166" s="117" t="s">
        <v>1410</v>
      </c>
      <c r="B166" s="118">
        <v>25</v>
      </c>
      <c r="C166" s="119" t="s">
        <v>3862</v>
      </c>
      <c r="D166" s="269" t="s">
        <v>100</v>
      </c>
      <c r="E166" s="120" t="s">
        <v>101</v>
      </c>
      <c r="F166" s="120" t="s">
        <v>102</v>
      </c>
      <c r="G166" s="120" t="s">
        <v>156</v>
      </c>
      <c r="H166" s="120" t="s">
        <v>1805</v>
      </c>
      <c r="I166" s="120" t="s">
        <v>1806</v>
      </c>
      <c r="J166" s="120" t="s">
        <v>2393</v>
      </c>
      <c r="K166" s="120" t="s">
        <v>1106</v>
      </c>
      <c r="L166" s="120" t="s">
        <v>946</v>
      </c>
      <c r="M166" s="121" t="s">
        <v>2426</v>
      </c>
      <c r="N166" s="111"/>
      <c r="O166" s="112" t="s">
        <v>1158</v>
      </c>
      <c r="P166" s="96"/>
    </row>
    <row r="167" spans="1:16" ht="12.75">
      <c r="A167" s="113" t="s">
        <v>3005</v>
      </c>
      <c r="B167" s="122"/>
      <c r="C167" s="123" t="s">
        <v>3133</v>
      </c>
      <c r="D167" s="271" t="s">
        <v>482</v>
      </c>
      <c r="E167" s="124" t="s">
        <v>482</v>
      </c>
      <c r="F167" s="124" t="s">
        <v>216</v>
      </c>
      <c r="G167" s="124" t="s">
        <v>1876</v>
      </c>
      <c r="H167" s="124" t="s">
        <v>2146</v>
      </c>
      <c r="I167" s="124" t="s">
        <v>2051</v>
      </c>
      <c r="J167" s="124" t="s">
        <v>464</v>
      </c>
      <c r="K167" s="124" t="s">
        <v>1874</v>
      </c>
      <c r="L167" s="124" t="s">
        <v>466</v>
      </c>
      <c r="M167" s="125" t="s">
        <v>468</v>
      </c>
      <c r="N167" s="126"/>
      <c r="O167" s="272" t="s">
        <v>1254</v>
      </c>
      <c r="P167" s="96"/>
    </row>
    <row r="168" spans="1:16" ht="12.75">
      <c r="A168" s="117" t="s">
        <v>1411</v>
      </c>
      <c r="B168" s="118">
        <v>151</v>
      </c>
      <c r="C168" s="119" t="s">
        <v>23</v>
      </c>
      <c r="D168" s="269" t="s">
        <v>934</v>
      </c>
      <c r="E168" s="120" t="s">
        <v>935</v>
      </c>
      <c r="F168" s="120" t="s">
        <v>936</v>
      </c>
      <c r="G168" s="120" t="s">
        <v>2032</v>
      </c>
      <c r="H168" s="120" t="s">
        <v>2033</v>
      </c>
      <c r="I168" s="120" t="s">
        <v>2034</v>
      </c>
      <c r="J168" s="120" t="s">
        <v>2566</v>
      </c>
      <c r="K168" s="120" t="s">
        <v>501</v>
      </c>
      <c r="L168" s="120" t="s">
        <v>2567</v>
      </c>
      <c r="M168" s="121" t="s">
        <v>1412</v>
      </c>
      <c r="N168" s="111"/>
      <c r="O168" s="112" t="s">
        <v>1413</v>
      </c>
      <c r="P168" s="96"/>
    </row>
    <row r="169" spans="1:16" ht="12.75">
      <c r="A169" s="113" t="s">
        <v>2956</v>
      </c>
      <c r="B169" s="122"/>
      <c r="C169" s="123" t="s">
        <v>3581</v>
      </c>
      <c r="D169" s="271" t="s">
        <v>2650</v>
      </c>
      <c r="E169" s="124" t="s">
        <v>939</v>
      </c>
      <c r="F169" s="124" t="s">
        <v>940</v>
      </c>
      <c r="G169" s="124" t="s">
        <v>2242</v>
      </c>
      <c r="H169" s="124" t="s">
        <v>2027</v>
      </c>
      <c r="I169" s="124" t="s">
        <v>2134</v>
      </c>
      <c r="J169" s="124" t="s">
        <v>2105</v>
      </c>
      <c r="K169" s="124" t="s">
        <v>2563</v>
      </c>
      <c r="L169" s="124" t="s">
        <v>2568</v>
      </c>
      <c r="M169" s="125" t="s">
        <v>2552</v>
      </c>
      <c r="N169" s="126"/>
      <c r="O169" s="272" t="s">
        <v>1414</v>
      </c>
      <c r="P169" s="96"/>
    </row>
    <row r="170" spans="1:16" ht="12.75">
      <c r="A170" s="117" t="s">
        <v>1415</v>
      </c>
      <c r="B170" s="118">
        <v>146</v>
      </c>
      <c r="C170" s="119" t="s">
        <v>19</v>
      </c>
      <c r="D170" s="269" t="s">
        <v>910</v>
      </c>
      <c r="E170" s="120" t="s">
        <v>911</v>
      </c>
      <c r="F170" s="120" t="s">
        <v>912</v>
      </c>
      <c r="G170" s="120" t="s">
        <v>2038</v>
      </c>
      <c r="H170" s="120" t="s">
        <v>2039</v>
      </c>
      <c r="I170" s="120" t="s">
        <v>2040</v>
      </c>
      <c r="J170" s="120" t="s">
        <v>2575</v>
      </c>
      <c r="K170" s="120" t="s">
        <v>195</v>
      </c>
      <c r="L170" s="120" t="s">
        <v>2576</v>
      </c>
      <c r="M170" s="121" t="s">
        <v>1416</v>
      </c>
      <c r="N170" s="111" t="s">
        <v>913</v>
      </c>
      <c r="O170" s="112" t="s">
        <v>1417</v>
      </c>
      <c r="P170" s="96"/>
    </row>
    <row r="171" spans="1:16" ht="12.75">
      <c r="A171" s="113" t="s">
        <v>2956</v>
      </c>
      <c r="B171" s="122"/>
      <c r="C171" s="123" t="s">
        <v>3585</v>
      </c>
      <c r="D171" s="271" t="s">
        <v>2655</v>
      </c>
      <c r="E171" s="124" t="s">
        <v>966</v>
      </c>
      <c r="F171" s="124" t="s">
        <v>963</v>
      </c>
      <c r="G171" s="124" t="s">
        <v>2243</v>
      </c>
      <c r="H171" s="124" t="s">
        <v>2042</v>
      </c>
      <c r="I171" s="124" t="s">
        <v>2616</v>
      </c>
      <c r="J171" s="124" t="s">
        <v>2577</v>
      </c>
      <c r="K171" s="124" t="s">
        <v>2578</v>
      </c>
      <c r="L171" s="124" t="s">
        <v>594</v>
      </c>
      <c r="M171" s="125" t="s">
        <v>2528</v>
      </c>
      <c r="N171" s="126"/>
      <c r="O171" s="272" t="s">
        <v>1418</v>
      </c>
      <c r="P171" s="96"/>
    </row>
    <row r="172" spans="1:16" ht="12.75">
      <c r="A172" s="117" t="s">
        <v>1419</v>
      </c>
      <c r="B172" s="118">
        <v>149</v>
      </c>
      <c r="C172" s="119" t="s">
        <v>3884</v>
      </c>
      <c r="D172" s="269" t="s">
        <v>968</v>
      </c>
      <c r="E172" s="120" t="s">
        <v>969</v>
      </c>
      <c r="F172" s="120" t="s">
        <v>970</v>
      </c>
      <c r="G172" s="120" t="s">
        <v>2043</v>
      </c>
      <c r="H172" s="120" t="s">
        <v>2044</v>
      </c>
      <c r="I172" s="120" t="s">
        <v>2045</v>
      </c>
      <c r="J172" s="120" t="s">
        <v>2569</v>
      </c>
      <c r="K172" s="120" t="s">
        <v>2570</v>
      </c>
      <c r="L172" s="120" t="s">
        <v>2571</v>
      </c>
      <c r="M172" s="121" t="s">
        <v>1420</v>
      </c>
      <c r="N172" s="111"/>
      <c r="O172" s="112" t="s">
        <v>1421</v>
      </c>
      <c r="P172" s="96"/>
    </row>
    <row r="173" spans="1:16" ht="12.75">
      <c r="A173" s="113" t="s">
        <v>2956</v>
      </c>
      <c r="B173" s="122"/>
      <c r="C173" s="123" t="s">
        <v>3581</v>
      </c>
      <c r="D173" s="271" t="s">
        <v>950</v>
      </c>
      <c r="E173" s="124" t="s">
        <v>972</v>
      </c>
      <c r="F173" s="124" t="s">
        <v>943</v>
      </c>
      <c r="G173" s="124" t="s">
        <v>2244</v>
      </c>
      <c r="H173" s="124" t="s">
        <v>2056</v>
      </c>
      <c r="I173" s="124" t="s">
        <v>1091</v>
      </c>
      <c r="J173" s="124" t="s">
        <v>2572</v>
      </c>
      <c r="K173" s="124" t="s">
        <v>2573</v>
      </c>
      <c r="L173" s="124" t="s">
        <v>2574</v>
      </c>
      <c r="M173" s="125" t="s">
        <v>1422</v>
      </c>
      <c r="N173" s="126"/>
      <c r="O173" s="272" t="s">
        <v>1423</v>
      </c>
      <c r="P173" s="96"/>
    </row>
    <row r="174" spans="1:16" ht="12.75">
      <c r="A174" s="117" t="s">
        <v>1424</v>
      </c>
      <c r="B174" s="118">
        <v>150</v>
      </c>
      <c r="C174" s="119" t="s">
        <v>22</v>
      </c>
      <c r="D174" s="269" t="s">
        <v>954</v>
      </c>
      <c r="E174" s="120" t="s">
        <v>955</v>
      </c>
      <c r="F174" s="120" t="s">
        <v>956</v>
      </c>
      <c r="G174" s="120" t="s">
        <v>2052</v>
      </c>
      <c r="H174" s="120" t="s">
        <v>2053</v>
      </c>
      <c r="I174" s="120" t="s">
        <v>2054</v>
      </c>
      <c r="J174" s="120" t="s">
        <v>2579</v>
      </c>
      <c r="K174" s="120" t="s">
        <v>628</v>
      </c>
      <c r="L174" s="120" t="s">
        <v>2580</v>
      </c>
      <c r="M174" s="121" t="s">
        <v>1425</v>
      </c>
      <c r="N174" s="111"/>
      <c r="O174" s="112" t="s">
        <v>1426</v>
      </c>
      <c r="P174" s="96"/>
    </row>
    <row r="175" spans="1:16" ht="12.75">
      <c r="A175" s="113" t="s">
        <v>2956</v>
      </c>
      <c r="B175" s="122"/>
      <c r="C175" s="123" t="s">
        <v>3589</v>
      </c>
      <c r="D175" s="271" t="s">
        <v>2653</v>
      </c>
      <c r="E175" s="124" t="s">
        <v>915</v>
      </c>
      <c r="F175" s="124" t="s">
        <v>944</v>
      </c>
      <c r="G175" s="124" t="s">
        <v>2245</v>
      </c>
      <c r="H175" s="124" t="s">
        <v>2367</v>
      </c>
      <c r="I175" s="124" t="s">
        <v>2055</v>
      </c>
      <c r="J175" s="124" t="s">
        <v>2022</v>
      </c>
      <c r="K175" s="124" t="s">
        <v>2581</v>
      </c>
      <c r="L175" s="124" t="s">
        <v>2582</v>
      </c>
      <c r="M175" s="125" t="s">
        <v>1427</v>
      </c>
      <c r="N175" s="126"/>
      <c r="O175" s="272" t="s">
        <v>1428</v>
      </c>
      <c r="P175" s="96"/>
    </row>
    <row r="176" spans="1:16" ht="12.75">
      <c r="A176" s="117" t="s">
        <v>1429</v>
      </c>
      <c r="B176" s="118">
        <v>152</v>
      </c>
      <c r="C176" s="119" t="s">
        <v>24</v>
      </c>
      <c r="D176" s="269" t="s">
        <v>946</v>
      </c>
      <c r="E176" s="120" t="s">
        <v>947</v>
      </c>
      <c r="F176" s="120" t="s">
        <v>948</v>
      </c>
      <c r="G176" s="120" t="s">
        <v>2024</v>
      </c>
      <c r="H176" s="120" t="s">
        <v>2057</v>
      </c>
      <c r="I176" s="120" t="s">
        <v>2058</v>
      </c>
      <c r="J176" s="120" t="s">
        <v>2583</v>
      </c>
      <c r="K176" s="120" t="s">
        <v>585</v>
      </c>
      <c r="L176" s="120" t="s">
        <v>2584</v>
      </c>
      <c r="M176" s="121" t="s">
        <v>1430</v>
      </c>
      <c r="N176" s="111"/>
      <c r="O176" s="112" t="s">
        <v>1431</v>
      </c>
      <c r="P176" s="96"/>
    </row>
    <row r="177" spans="1:16" ht="12.75">
      <c r="A177" s="113" t="s">
        <v>2956</v>
      </c>
      <c r="B177" s="122"/>
      <c r="C177" s="123" t="s">
        <v>3589</v>
      </c>
      <c r="D177" s="271" t="s">
        <v>2652</v>
      </c>
      <c r="E177" s="124" t="s">
        <v>950</v>
      </c>
      <c r="F177" s="124" t="s">
        <v>951</v>
      </c>
      <c r="G177" s="124" t="s">
        <v>2241</v>
      </c>
      <c r="H177" s="124" t="s">
        <v>2368</v>
      </c>
      <c r="I177" s="124" t="s">
        <v>2140</v>
      </c>
      <c r="J177" s="124" t="s">
        <v>2585</v>
      </c>
      <c r="K177" s="124" t="s">
        <v>2586</v>
      </c>
      <c r="L177" s="124" t="s">
        <v>2587</v>
      </c>
      <c r="M177" s="125" t="s">
        <v>1432</v>
      </c>
      <c r="N177" s="126"/>
      <c r="O177" s="272" t="s">
        <v>1433</v>
      </c>
      <c r="P177" s="96"/>
    </row>
    <row r="178" spans="1:16" ht="12.75">
      <c r="A178" s="117" t="s">
        <v>1434</v>
      </c>
      <c r="B178" s="118">
        <v>131</v>
      </c>
      <c r="C178" s="119" t="s">
        <v>4</v>
      </c>
      <c r="D178" s="269" t="s">
        <v>995</v>
      </c>
      <c r="E178" s="120" t="s">
        <v>2661</v>
      </c>
      <c r="F178" s="120" t="s">
        <v>2662</v>
      </c>
      <c r="G178" s="120" t="s">
        <v>2064</v>
      </c>
      <c r="H178" s="120" t="s">
        <v>1994</v>
      </c>
      <c r="I178" s="120" t="s">
        <v>2065</v>
      </c>
      <c r="J178" s="120" t="s">
        <v>2588</v>
      </c>
      <c r="K178" s="120" t="s">
        <v>2589</v>
      </c>
      <c r="L178" s="120" t="s">
        <v>2590</v>
      </c>
      <c r="M178" s="121" t="s">
        <v>1435</v>
      </c>
      <c r="N178" s="111"/>
      <c r="O178" s="112" t="s">
        <v>1436</v>
      </c>
      <c r="P178" s="96"/>
    </row>
    <row r="179" spans="1:16" ht="12.75">
      <c r="A179" s="113" t="s">
        <v>3005</v>
      </c>
      <c r="B179" s="122"/>
      <c r="C179" s="123" t="s">
        <v>3111</v>
      </c>
      <c r="D179" s="271" t="s">
        <v>2676</v>
      </c>
      <c r="E179" s="124" t="s">
        <v>2664</v>
      </c>
      <c r="F179" s="124" t="s">
        <v>2665</v>
      </c>
      <c r="G179" s="124" t="s">
        <v>762</v>
      </c>
      <c r="H179" s="124" t="s">
        <v>2370</v>
      </c>
      <c r="I179" s="124" t="s">
        <v>2147</v>
      </c>
      <c r="J179" s="124" t="s">
        <v>2591</v>
      </c>
      <c r="K179" s="124" t="s">
        <v>2066</v>
      </c>
      <c r="L179" s="124" t="s">
        <v>2592</v>
      </c>
      <c r="M179" s="125" t="s">
        <v>1437</v>
      </c>
      <c r="N179" s="126"/>
      <c r="O179" s="272" t="s">
        <v>1438</v>
      </c>
      <c r="P179" s="96"/>
    </row>
    <row r="180" spans="1:16" ht="12.75">
      <c r="A180" s="117" t="s">
        <v>1439</v>
      </c>
      <c r="B180" s="118">
        <v>136</v>
      </c>
      <c r="C180" s="119" t="s">
        <v>9</v>
      </c>
      <c r="D180" s="269" t="s">
        <v>673</v>
      </c>
      <c r="E180" s="120" t="s">
        <v>775</v>
      </c>
      <c r="F180" s="120" t="s">
        <v>776</v>
      </c>
      <c r="G180" s="120" t="s">
        <v>2247</v>
      </c>
      <c r="H180" s="120" t="s">
        <v>2004</v>
      </c>
      <c r="I180" s="120" t="s">
        <v>2005</v>
      </c>
      <c r="J180" s="120" t="s">
        <v>2593</v>
      </c>
      <c r="K180" s="120" t="s">
        <v>1941</v>
      </c>
      <c r="L180" s="120" t="s">
        <v>2594</v>
      </c>
      <c r="M180" s="121" t="s">
        <v>1338</v>
      </c>
      <c r="N180" s="111" t="s">
        <v>2595</v>
      </c>
      <c r="O180" s="112" t="s">
        <v>1339</v>
      </c>
      <c r="P180" s="96"/>
    </row>
    <row r="181" spans="1:16" ht="12.75">
      <c r="A181" s="113" t="s">
        <v>3003</v>
      </c>
      <c r="B181" s="122"/>
      <c r="C181" s="123" t="s">
        <v>3548</v>
      </c>
      <c r="D181" s="271" t="s">
        <v>2618</v>
      </c>
      <c r="E181" s="124" t="s">
        <v>778</v>
      </c>
      <c r="F181" s="124" t="s">
        <v>779</v>
      </c>
      <c r="G181" s="124" t="s">
        <v>2248</v>
      </c>
      <c r="H181" s="124" t="s">
        <v>2371</v>
      </c>
      <c r="I181" s="124" t="s">
        <v>2621</v>
      </c>
      <c r="J181" s="124" t="s">
        <v>2195</v>
      </c>
      <c r="K181" s="124" t="s">
        <v>2192</v>
      </c>
      <c r="L181" s="124" t="s">
        <v>2596</v>
      </c>
      <c r="M181" s="125" t="s">
        <v>1957</v>
      </c>
      <c r="N181" s="126"/>
      <c r="O181" s="272" t="s">
        <v>1340</v>
      </c>
      <c r="P181" s="96"/>
    </row>
    <row r="182" spans="1:16" ht="12.75">
      <c r="A182" s="117"/>
      <c r="B182" s="118">
        <v>142</v>
      </c>
      <c r="C182" s="119" t="s">
        <v>15</v>
      </c>
      <c r="D182" s="269" t="s">
        <v>831</v>
      </c>
      <c r="E182" s="120" t="s">
        <v>832</v>
      </c>
      <c r="F182" s="120" t="s">
        <v>870</v>
      </c>
      <c r="G182" s="120" t="s">
        <v>2011</v>
      </c>
      <c r="H182" s="120" t="s">
        <v>2012</v>
      </c>
      <c r="I182" s="120" t="s">
        <v>2013</v>
      </c>
      <c r="J182" s="120" t="s">
        <v>2526</v>
      </c>
      <c r="K182" s="120" t="s">
        <v>1697</v>
      </c>
      <c r="L182" s="120" t="s">
        <v>2527</v>
      </c>
      <c r="M182" s="121" t="s">
        <v>1440</v>
      </c>
      <c r="N182" s="276" t="s">
        <v>868</v>
      </c>
      <c r="O182" s="277"/>
      <c r="P182" s="96"/>
    </row>
    <row r="183" spans="1:16" ht="12.75">
      <c r="A183" s="113" t="s">
        <v>2992</v>
      </c>
      <c r="B183" s="122"/>
      <c r="C183" s="123" t="s">
        <v>3572</v>
      </c>
      <c r="D183" s="271" t="s">
        <v>850</v>
      </c>
      <c r="E183" s="124" t="s">
        <v>929</v>
      </c>
      <c r="F183" s="124" t="s">
        <v>833</v>
      </c>
      <c r="G183" s="124" t="s">
        <v>2126</v>
      </c>
      <c r="H183" s="124" t="s">
        <v>2364</v>
      </c>
      <c r="I183" s="124" t="s">
        <v>2127</v>
      </c>
      <c r="J183" s="124" t="s">
        <v>2528</v>
      </c>
      <c r="K183" s="124" t="s">
        <v>2529</v>
      </c>
      <c r="L183" s="124" t="s">
        <v>582</v>
      </c>
      <c r="M183" s="125" t="s">
        <v>2578</v>
      </c>
      <c r="N183" s="278"/>
      <c r="O183" s="279"/>
      <c r="P183" s="96"/>
    </row>
    <row r="184" spans="1:16" ht="12.75">
      <c r="A184" s="117"/>
      <c r="B184" s="118">
        <v>80</v>
      </c>
      <c r="C184" s="119" t="s">
        <v>3917</v>
      </c>
      <c r="D184" s="269" t="s">
        <v>737</v>
      </c>
      <c r="E184" s="120" t="s">
        <v>738</v>
      </c>
      <c r="F184" s="120" t="s">
        <v>739</v>
      </c>
      <c r="G184" s="120" t="s">
        <v>1972</v>
      </c>
      <c r="H184" s="120" t="s">
        <v>1973</v>
      </c>
      <c r="I184" s="120" t="s">
        <v>1965</v>
      </c>
      <c r="J184" s="120" t="s">
        <v>2490</v>
      </c>
      <c r="K184" s="120" t="s">
        <v>2491</v>
      </c>
      <c r="L184" s="120" t="s">
        <v>2492</v>
      </c>
      <c r="M184" s="121"/>
      <c r="N184" s="276" t="s">
        <v>867</v>
      </c>
      <c r="O184" s="277"/>
      <c r="P184" s="96"/>
    </row>
    <row r="185" spans="1:16" ht="12.75">
      <c r="A185" s="113" t="s">
        <v>3004</v>
      </c>
      <c r="B185" s="122"/>
      <c r="C185" s="123" t="s">
        <v>3146</v>
      </c>
      <c r="D185" s="271" t="s">
        <v>2093</v>
      </c>
      <c r="E185" s="124" t="s">
        <v>741</v>
      </c>
      <c r="F185" s="124" t="s">
        <v>742</v>
      </c>
      <c r="G185" s="124" t="s">
        <v>2106</v>
      </c>
      <c r="H185" s="124" t="s">
        <v>1957</v>
      </c>
      <c r="I185" s="124" t="s">
        <v>1888</v>
      </c>
      <c r="J185" s="124" t="s">
        <v>2475</v>
      </c>
      <c r="K185" s="124" t="s">
        <v>2356</v>
      </c>
      <c r="L185" s="124" t="s">
        <v>863</v>
      </c>
      <c r="M185" s="125"/>
      <c r="N185" s="278"/>
      <c r="O185" s="279"/>
      <c r="P185" s="96"/>
    </row>
    <row r="186" spans="1:16" ht="12.75">
      <c r="A186" s="117"/>
      <c r="B186" s="118">
        <v>123</v>
      </c>
      <c r="C186" s="119" t="s">
        <v>3959</v>
      </c>
      <c r="D186" s="269" t="s">
        <v>598</v>
      </c>
      <c r="E186" s="120" t="s">
        <v>672</v>
      </c>
      <c r="F186" s="120" t="s">
        <v>673</v>
      </c>
      <c r="G186" s="120" t="s">
        <v>206</v>
      </c>
      <c r="H186" s="120" t="s">
        <v>1936</v>
      </c>
      <c r="I186" s="120" t="s">
        <v>1937</v>
      </c>
      <c r="J186" s="120" t="s">
        <v>2546</v>
      </c>
      <c r="K186" s="120" t="s">
        <v>2506</v>
      </c>
      <c r="L186" s="120" t="s">
        <v>2049</v>
      </c>
      <c r="M186" s="121"/>
      <c r="N186" s="276" t="s">
        <v>2547</v>
      </c>
      <c r="O186" s="277"/>
      <c r="P186" s="96"/>
    </row>
    <row r="187" spans="1:16" ht="12.75">
      <c r="A187" s="113" t="s">
        <v>3004</v>
      </c>
      <c r="B187" s="122"/>
      <c r="C187" s="123" t="s">
        <v>3306</v>
      </c>
      <c r="D187" s="271" t="s">
        <v>640</v>
      </c>
      <c r="E187" s="124" t="s">
        <v>675</v>
      </c>
      <c r="F187" s="124" t="s">
        <v>676</v>
      </c>
      <c r="G187" s="124" t="s">
        <v>2122</v>
      </c>
      <c r="H187" s="124" t="s">
        <v>2023</v>
      </c>
      <c r="I187" s="124" t="s">
        <v>2622</v>
      </c>
      <c r="J187" s="124" t="s">
        <v>1910</v>
      </c>
      <c r="K187" s="124" t="s">
        <v>2548</v>
      </c>
      <c r="L187" s="124" t="s">
        <v>2549</v>
      </c>
      <c r="M187" s="125"/>
      <c r="N187" s="278"/>
      <c r="O187" s="279"/>
      <c r="P187" s="96"/>
    </row>
    <row r="188" spans="1:16" ht="12.75">
      <c r="A188" s="117"/>
      <c r="B188" s="118">
        <v>16</v>
      </c>
      <c r="C188" s="119" t="s">
        <v>3854</v>
      </c>
      <c r="D188" s="269" t="s">
        <v>73</v>
      </c>
      <c r="E188" s="120" t="s">
        <v>74</v>
      </c>
      <c r="F188" s="120" t="s">
        <v>3845</v>
      </c>
      <c r="G188" s="120" t="s">
        <v>1680</v>
      </c>
      <c r="H188" s="120" t="s">
        <v>1681</v>
      </c>
      <c r="I188" s="120" t="s">
        <v>1682</v>
      </c>
      <c r="J188" s="120" t="s">
        <v>2597</v>
      </c>
      <c r="K188" s="120" t="s">
        <v>2598</v>
      </c>
      <c r="L188" s="120"/>
      <c r="M188" s="121"/>
      <c r="N188" s="276" t="s">
        <v>993</v>
      </c>
      <c r="O188" s="277"/>
      <c r="P188" s="96"/>
    </row>
    <row r="189" spans="1:16" ht="12.75">
      <c r="A189" s="113" t="s">
        <v>3004</v>
      </c>
      <c r="B189" s="122"/>
      <c r="C189" s="123" t="s">
        <v>3097</v>
      </c>
      <c r="D189" s="271" t="s">
        <v>112</v>
      </c>
      <c r="E189" s="124" t="s">
        <v>137</v>
      </c>
      <c r="F189" s="124" t="s">
        <v>121</v>
      </c>
      <c r="G189" s="124" t="s">
        <v>111</v>
      </c>
      <c r="H189" s="124" t="s">
        <v>2072</v>
      </c>
      <c r="I189" s="124" t="s">
        <v>1718</v>
      </c>
      <c r="J189" s="124" t="s">
        <v>1718</v>
      </c>
      <c r="K189" s="124" t="s">
        <v>1684</v>
      </c>
      <c r="L189" s="124"/>
      <c r="M189" s="125"/>
      <c r="N189" s="278"/>
      <c r="O189" s="279"/>
      <c r="P189" s="96"/>
    </row>
    <row r="190" spans="1:16" ht="12.75">
      <c r="A190" s="117"/>
      <c r="B190" s="118">
        <v>98</v>
      </c>
      <c r="C190" s="119" t="s">
        <v>3934</v>
      </c>
      <c r="D190" s="269" t="s">
        <v>516</v>
      </c>
      <c r="E190" s="120" t="s">
        <v>157</v>
      </c>
      <c r="F190" s="120" t="s">
        <v>305</v>
      </c>
      <c r="G190" s="120" t="s">
        <v>249</v>
      </c>
      <c r="H190" s="120" t="s">
        <v>1800</v>
      </c>
      <c r="I190" s="120" t="s">
        <v>1801</v>
      </c>
      <c r="J190" s="120" t="s">
        <v>874</v>
      </c>
      <c r="K190" s="120" t="s">
        <v>2411</v>
      </c>
      <c r="L190" s="120"/>
      <c r="M190" s="121"/>
      <c r="N190" s="276" t="s">
        <v>1886</v>
      </c>
      <c r="O190" s="277"/>
      <c r="P190" s="96"/>
    </row>
    <row r="191" spans="1:16" ht="12.75">
      <c r="A191" s="113" t="s">
        <v>2991</v>
      </c>
      <c r="B191" s="122"/>
      <c r="C191" s="123" t="s">
        <v>3191</v>
      </c>
      <c r="D191" s="271" t="s">
        <v>2105</v>
      </c>
      <c r="E191" s="124" t="s">
        <v>518</v>
      </c>
      <c r="F191" s="124" t="s">
        <v>307</v>
      </c>
      <c r="G191" s="124" t="s">
        <v>2063</v>
      </c>
      <c r="H191" s="124" t="s">
        <v>2355</v>
      </c>
      <c r="I191" s="124" t="s">
        <v>307</v>
      </c>
      <c r="J191" s="124" t="s">
        <v>560</v>
      </c>
      <c r="K191" s="124" t="s">
        <v>2041</v>
      </c>
      <c r="L191" s="124"/>
      <c r="M191" s="125"/>
      <c r="N191" s="278"/>
      <c r="O191" s="279"/>
      <c r="P191" s="96"/>
    </row>
    <row r="192" spans="1:16" ht="12.75">
      <c r="A192" s="117"/>
      <c r="B192" s="118">
        <v>46</v>
      </c>
      <c r="C192" s="119" t="s">
        <v>3883</v>
      </c>
      <c r="D192" s="269" t="s">
        <v>309</v>
      </c>
      <c r="E192" s="120" t="s">
        <v>205</v>
      </c>
      <c r="F192" s="120" t="s">
        <v>310</v>
      </c>
      <c r="G192" s="120" t="s">
        <v>293</v>
      </c>
      <c r="H192" s="120" t="s">
        <v>807</v>
      </c>
      <c r="I192" s="120" t="s">
        <v>1778</v>
      </c>
      <c r="J192" s="120" t="s">
        <v>2599</v>
      </c>
      <c r="K192" s="120"/>
      <c r="L192" s="120"/>
      <c r="M192" s="121"/>
      <c r="N192" s="276" t="s">
        <v>1011</v>
      </c>
      <c r="O192" s="277"/>
      <c r="P192" s="96"/>
    </row>
    <row r="193" spans="1:16" ht="12.75">
      <c r="A193" s="113" t="s">
        <v>3001</v>
      </c>
      <c r="B193" s="122"/>
      <c r="C193" s="123" t="s">
        <v>3047</v>
      </c>
      <c r="D193" s="271" t="s">
        <v>302</v>
      </c>
      <c r="E193" s="124" t="s">
        <v>498</v>
      </c>
      <c r="F193" s="124" t="s">
        <v>499</v>
      </c>
      <c r="G193" s="124" t="s">
        <v>1927</v>
      </c>
      <c r="H193" s="124" t="s">
        <v>2076</v>
      </c>
      <c r="I193" s="124" t="s">
        <v>1780</v>
      </c>
      <c r="J193" s="124" t="s">
        <v>1077</v>
      </c>
      <c r="K193" s="124"/>
      <c r="L193" s="124"/>
      <c r="M193" s="125"/>
      <c r="N193" s="278"/>
      <c r="O193" s="279"/>
      <c r="P193" s="96"/>
    </row>
    <row r="194" spans="1:16" ht="12.75">
      <c r="A194" s="117"/>
      <c r="B194" s="118">
        <v>134</v>
      </c>
      <c r="C194" s="119" t="s">
        <v>7</v>
      </c>
      <c r="D194" s="269" t="s">
        <v>732</v>
      </c>
      <c r="E194" s="120" t="s">
        <v>658</v>
      </c>
      <c r="F194" s="120" t="s">
        <v>733</v>
      </c>
      <c r="G194" s="120" t="s">
        <v>198</v>
      </c>
      <c r="H194" s="120" t="s">
        <v>2061</v>
      </c>
      <c r="I194" s="120" t="s">
        <v>2062</v>
      </c>
      <c r="J194" s="120" t="s">
        <v>2600</v>
      </c>
      <c r="K194" s="120"/>
      <c r="L194" s="120"/>
      <c r="M194" s="121"/>
      <c r="N194" s="276" t="s">
        <v>867</v>
      </c>
      <c r="O194" s="277"/>
      <c r="P194" s="96"/>
    </row>
    <row r="195" spans="1:16" ht="12.75">
      <c r="A195" s="113" t="s">
        <v>2993</v>
      </c>
      <c r="B195" s="122"/>
      <c r="C195" s="123" t="s">
        <v>3540</v>
      </c>
      <c r="D195" s="271" t="s">
        <v>802</v>
      </c>
      <c r="E195" s="124" t="s">
        <v>662</v>
      </c>
      <c r="F195" s="124" t="s">
        <v>716</v>
      </c>
      <c r="G195" s="124" t="s">
        <v>2143</v>
      </c>
      <c r="H195" s="124" t="s">
        <v>2144</v>
      </c>
      <c r="I195" s="124" t="s">
        <v>716</v>
      </c>
      <c r="J195" s="124" t="s">
        <v>2601</v>
      </c>
      <c r="K195" s="124"/>
      <c r="L195" s="124"/>
      <c r="M195" s="125"/>
      <c r="N195" s="278"/>
      <c r="O195" s="279"/>
      <c r="P195" s="96"/>
    </row>
    <row r="196" spans="1:16" ht="12.75">
      <c r="A196" s="117"/>
      <c r="B196" s="118">
        <v>4</v>
      </c>
      <c r="C196" s="119" t="s">
        <v>3793</v>
      </c>
      <c r="D196" s="269" t="s">
        <v>3794</v>
      </c>
      <c r="E196" s="120" t="s">
        <v>3795</v>
      </c>
      <c r="F196" s="120" t="s">
        <v>3796</v>
      </c>
      <c r="G196" s="120" t="s">
        <v>947</v>
      </c>
      <c r="H196" s="120" t="s">
        <v>108</v>
      </c>
      <c r="I196" s="120" t="s">
        <v>1109</v>
      </c>
      <c r="J196" s="120"/>
      <c r="K196" s="120"/>
      <c r="L196" s="120"/>
      <c r="M196" s="121"/>
      <c r="N196" s="276" t="s">
        <v>867</v>
      </c>
      <c r="O196" s="277"/>
      <c r="P196" s="96"/>
    </row>
    <row r="197" spans="1:16" ht="12.75">
      <c r="A197" s="113" t="s">
        <v>3001</v>
      </c>
      <c r="B197" s="122"/>
      <c r="C197" s="123" t="s">
        <v>3056</v>
      </c>
      <c r="D197" s="271" t="s">
        <v>3790</v>
      </c>
      <c r="E197" s="124" t="s">
        <v>3790</v>
      </c>
      <c r="F197" s="124" t="s">
        <v>3798</v>
      </c>
      <c r="G197" s="124" t="s">
        <v>3782</v>
      </c>
      <c r="H197" s="124" t="s">
        <v>3774</v>
      </c>
      <c r="I197" s="124" t="s">
        <v>3790</v>
      </c>
      <c r="J197" s="124"/>
      <c r="K197" s="124"/>
      <c r="L197" s="124"/>
      <c r="M197" s="125"/>
      <c r="N197" s="278"/>
      <c r="O197" s="279"/>
      <c r="P197" s="96"/>
    </row>
    <row r="198" spans="1:16" ht="12.75">
      <c r="A198" s="117"/>
      <c r="B198" s="118">
        <v>17</v>
      </c>
      <c r="C198" s="119" t="s">
        <v>3855</v>
      </c>
      <c r="D198" s="269" t="s">
        <v>3788</v>
      </c>
      <c r="E198" s="120" t="s">
        <v>41</v>
      </c>
      <c r="F198" s="120" t="s">
        <v>42</v>
      </c>
      <c r="G198" s="120" t="s">
        <v>2150</v>
      </c>
      <c r="H198" s="120" t="s">
        <v>2151</v>
      </c>
      <c r="I198" s="120" t="s">
        <v>2152</v>
      </c>
      <c r="J198" s="120"/>
      <c r="K198" s="120"/>
      <c r="L198" s="120"/>
      <c r="M198" s="121"/>
      <c r="N198" s="276" t="s">
        <v>1011</v>
      </c>
      <c r="O198" s="277"/>
      <c r="P198" s="96"/>
    </row>
    <row r="199" spans="1:16" ht="12.75">
      <c r="A199" s="113" t="s">
        <v>2952</v>
      </c>
      <c r="B199" s="122"/>
      <c r="C199" s="123" t="s">
        <v>3102</v>
      </c>
      <c r="D199" s="271" t="s">
        <v>44</v>
      </c>
      <c r="E199" s="124" t="s">
        <v>408</v>
      </c>
      <c r="F199" s="124" t="s">
        <v>45</v>
      </c>
      <c r="G199" s="124" t="s">
        <v>1726</v>
      </c>
      <c r="H199" s="124" t="s">
        <v>1714</v>
      </c>
      <c r="I199" s="124" t="s">
        <v>263</v>
      </c>
      <c r="J199" s="124"/>
      <c r="K199" s="124"/>
      <c r="L199" s="124"/>
      <c r="M199" s="125"/>
      <c r="N199" s="278"/>
      <c r="O199" s="279"/>
      <c r="P199" s="96"/>
    </row>
    <row r="200" spans="1:16" ht="12.75">
      <c r="A200" s="117"/>
      <c r="B200" s="118">
        <v>29</v>
      </c>
      <c r="C200" s="119" t="s">
        <v>3866</v>
      </c>
      <c r="D200" s="269" t="s">
        <v>173</v>
      </c>
      <c r="E200" s="120" t="s">
        <v>174</v>
      </c>
      <c r="F200" s="120" t="s">
        <v>175</v>
      </c>
      <c r="G200" s="120" t="s">
        <v>1750</v>
      </c>
      <c r="H200" s="120" t="s">
        <v>1751</v>
      </c>
      <c r="I200" s="120" t="s">
        <v>1752</v>
      </c>
      <c r="J200" s="120"/>
      <c r="K200" s="120"/>
      <c r="L200" s="120"/>
      <c r="M200" s="121"/>
      <c r="N200" s="276" t="s">
        <v>993</v>
      </c>
      <c r="O200" s="277"/>
      <c r="P200" s="96"/>
    </row>
    <row r="201" spans="1:16" ht="12.75">
      <c r="A201" s="113" t="s">
        <v>3004</v>
      </c>
      <c r="B201" s="122"/>
      <c r="C201" s="123" t="s">
        <v>3151</v>
      </c>
      <c r="D201" s="271" t="s">
        <v>463</v>
      </c>
      <c r="E201" s="124" t="s">
        <v>464</v>
      </c>
      <c r="F201" s="124" t="s">
        <v>246</v>
      </c>
      <c r="G201" s="124" t="s">
        <v>431</v>
      </c>
      <c r="H201" s="124" t="s">
        <v>444</v>
      </c>
      <c r="I201" s="124" t="s">
        <v>1777</v>
      </c>
      <c r="J201" s="124"/>
      <c r="K201" s="124"/>
      <c r="L201" s="124"/>
      <c r="M201" s="125"/>
      <c r="N201" s="278"/>
      <c r="O201" s="279"/>
      <c r="P201" s="96"/>
    </row>
    <row r="202" spans="1:16" ht="12.75">
      <c r="A202" s="117"/>
      <c r="B202" s="118">
        <v>72</v>
      </c>
      <c r="C202" s="119" t="s">
        <v>3909</v>
      </c>
      <c r="D202" s="269" t="s">
        <v>147</v>
      </c>
      <c r="E202" s="120" t="s">
        <v>123</v>
      </c>
      <c r="F202" s="120" t="s">
        <v>342</v>
      </c>
      <c r="G202" s="120" t="s">
        <v>276</v>
      </c>
      <c r="H202" s="120" t="s">
        <v>1836</v>
      </c>
      <c r="I202" s="120" t="s">
        <v>1837</v>
      </c>
      <c r="J202" s="120"/>
      <c r="K202" s="120"/>
      <c r="L202" s="120"/>
      <c r="M202" s="121"/>
      <c r="N202" s="276" t="s">
        <v>867</v>
      </c>
      <c r="O202" s="277"/>
      <c r="P202" s="96"/>
    </row>
    <row r="203" spans="1:16" ht="12.75">
      <c r="A203" s="113" t="s">
        <v>2993</v>
      </c>
      <c r="B203" s="122"/>
      <c r="C203" s="123" t="s">
        <v>3319</v>
      </c>
      <c r="D203" s="271" t="s">
        <v>1061</v>
      </c>
      <c r="E203" s="124" t="s">
        <v>560</v>
      </c>
      <c r="F203" s="124" t="s">
        <v>561</v>
      </c>
      <c r="G203" s="124" t="s">
        <v>2083</v>
      </c>
      <c r="H203" s="124" t="s">
        <v>2348</v>
      </c>
      <c r="I203" s="124" t="s">
        <v>2085</v>
      </c>
      <c r="J203" s="124"/>
      <c r="K203" s="124"/>
      <c r="L203" s="124"/>
      <c r="M203" s="125"/>
      <c r="N203" s="278"/>
      <c r="O203" s="279"/>
      <c r="P203" s="96"/>
    </row>
    <row r="204" spans="1:16" ht="12.75">
      <c r="A204" s="117"/>
      <c r="B204" s="118">
        <v>56</v>
      </c>
      <c r="C204" s="119" t="s">
        <v>3893</v>
      </c>
      <c r="D204" s="269" t="s">
        <v>347</v>
      </c>
      <c r="E204" s="120" t="s">
        <v>348</v>
      </c>
      <c r="F204" s="120" t="s">
        <v>349</v>
      </c>
      <c r="G204" s="120" t="s">
        <v>95</v>
      </c>
      <c r="H204" s="120" t="s">
        <v>1844</v>
      </c>
      <c r="I204" s="120" t="s">
        <v>1845</v>
      </c>
      <c r="J204" s="120"/>
      <c r="K204" s="120"/>
      <c r="L204" s="120"/>
      <c r="M204" s="121"/>
      <c r="N204" s="276" t="s">
        <v>1011</v>
      </c>
      <c r="O204" s="277"/>
      <c r="P204" s="96"/>
    </row>
    <row r="205" spans="1:16" ht="12.75">
      <c r="A205" s="113" t="s">
        <v>3005</v>
      </c>
      <c r="B205" s="122"/>
      <c r="C205" s="123" t="s">
        <v>3259</v>
      </c>
      <c r="D205" s="271" t="s">
        <v>1591</v>
      </c>
      <c r="E205" s="124" t="s">
        <v>571</v>
      </c>
      <c r="F205" s="124" t="s">
        <v>403</v>
      </c>
      <c r="G205" s="124" t="s">
        <v>1956</v>
      </c>
      <c r="H205" s="124" t="s">
        <v>1952</v>
      </c>
      <c r="I205" s="124" t="s">
        <v>235</v>
      </c>
      <c r="J205" s="124"/>
      <c r="K205" s="124"/>
      <c r="L205" s="124"/>
      <c r="M205" s="125"/>
      <c r="N205" s="278"/>
      <c r="O205" s="279"/>
      <c r="P205" s="96"/>
    </row>
    <row r="206" spans="1:16" ht="12.75">
      <c r="A206" s="117"/>
      <c r="B206" s="118">
        <v>55</v>
      </c>
      <c r="C206" s="119" t="s">
        <v>3892</v>
      </c>
      <c r="D206" s="269" t="s">
        <v>317</v>
      </c>
      <c r="E206" s="120" t="s">
        <v>96</v>
      </c>
      <c r="F206" s="120" t="s">
        <v>318</v>
      </c>
      <c r="G206" s="120" t="s">
        <v>1797</v>
      </c>
      <c r="H206" s="120" t="s">
        <v>1798</v>
      </c>
      <c r="I206" s="120" t="s">
        <v>1799</v>
      </c>
      <c r="J206" s="120"/>
      <c r="K206" s="120"/>
      <c r="L206" s="120"/>
      <c r="M206" s="121"/>
      <c r="N206" s="276" t="s">
        <v>2156</v>
      </c>
      <c r="O206" s="277"/>
      <c r="P206" s="96"/>
    </row>
    <row r="207" spans="1:16" ht="12.75">
      <c r="A207" s="113" t="s">
        <v>3005</v>
      </c>
      <c r="B207" s="122"/>
      <c r="C207" s="123" t="s">
        <v>3111</v>
      </c>
      <c r="D207" s="271" t="s">
        <v>1054</v>
      </c>
      <c r="E207" s="124" t="s">
        <v>402</v>
      </c>
      <c r="F207" s="124" t="s">
        <v>301</v>
      </c>
      <c r="G207" s="124" t="s">
        <v>1961</v>
      </c>
      <c r="H207" s="124" t="s">
        <v>2066</v>
      </c>
      <c r="I207" s="124" t="s">
        <v>1057</v>
      </c>
      <c r="J207" s="124"/>
      <c r="K207" s="124"/>
      <c r="L207" s="124"/>
      <c r="M207" s="125"/>
      <c r="N207" s="278"/>
      <c r="O207" s="279"/>
      <c r="P207" s="96"/>
    </row>
    <row r="208" spans="1:16" ht="12.75">
      <c r="A208" s="117"/>
      <c r="B208" s="118">
        <v>100</v>
      </c>
      <c r="C208" s="119" t="s">
        <v>3936</v>
      </c>
      <c r="D208" s="269" t="s">
        <v>298</v>
      </c>
      <c r="E208" s="120" t="s">
        <v>367</v>
      </c>
      <c r="F208" s="120" t="s">
        <v>368</v>
      </c>
      <c r="G208" s="120" t="s">
        <v>239</v>
      </c>
      <c r="H208" s="120" t="s">
        <v>1908</v>
      </c>
      <c r="I208" s="120" t="s">
        <v>1909</v>
      </c>
      <c r="J208" s="120"/>
      <c r="K208" s="120"/>
      <c r="L208" s="120"/>
      <c r="M208" s="121"/>
      <c r="N208" s="276" t="s">
        <v>1126</v>
      </c>
      <c r="O208" s="277"/>
      <c r="P208" s="96"/>
    </row>
    <row r="209" spans="1:16" ht="12.75">
      <c r="A209" s="113" t="s">
        <v>3003</v>
      </c>
      <c r="B209" s="122"/>
      <c r="C209" s="123" t="s">
        <v>3191</v>
      </c>
      <c r="D209" s="271" t="s">
        <v>2195</v>
      </c>
      <c r="E209" s="124" t="s">
        <v>646</v>
      </c>
      <c r="F209" s="124" t="s">
        <v>647</v>
      </c>
      <c r="G209" s="124" t="s">
        <v>2001</v>
      </c>
      <c r="H209" s="124" t="s">
        <v>1876</v>
      </c>
      <c r="I209" s="124" t="s">
        <v>491</v>
      </c>
      <c r="J209" s="124"/>
      <c r="K209" s="124"/>
      <c r="L209" s="124"/>
      <c r="M209" s="125"/>
      <c r="N209" s="278"/>
      <c r="O209" s="279"/>
      <c r="P209" s="96"/>
    </row>
    <row r="210" spans="1:16" ht="12.75">
      <c r="A210" s="117"/>
      <c r="B210" s="118">
        <v>138</v>
      </c>
      <c r="C210" s="119" t="s">
        <v>11</v>
      </c>
      <c r="D210" s="269" t="s">
        <v>790</v>
      </c>
      <c r="E210" s="120" t="s">
        <v>791</v>
      </c>
      <c r="F210" s="120" t="s">
        <v>792</v>
      </c>
      <c r="G210" s="120" t="s">
        <v>732</v>
      </c>
      <c r="H210" s="120" t="s">
        <v>1994</v>
      </c>
      <c r="I210" s="120" t="s">
        <v>1995</v>
      </c>
      <c r="J210" s="120"/>
      <c r="K210" s="120"/>
      <c r="L210" s="120"/>
      <c r="M210" s="121"/>
      <c r="N210" s="276" t="s">
        <v>2154</v>
      </c>
      <c r="O210" s="277"/>
      <c r="P210" s="96"/>
    </row>
    <row r="211" spans="1:16" ht="12.75">
      <c r="A211" s="113" t="s">
        <v>2993</v>
      </c>
      <c r="B211" s="122"/>
      <c r="C211" s="123" t="s">
        <v>3556</v>
      </c>
      <c r="D211" s="271" t="s">
        <v>882</v>
      </c>
      <c r="E211" s="124" t="s">
        <v>794</v>
      </c>
      <c r="F211" s="124" t="s">
        <v>795</v>
      </c>
      <c r="G211" s="124" t="s">
        <v>2121</v>
      </c>
      <c r="H211" s="124" t="s">
        <v>676</v>
      </c>
      <c r="I211" s="124" t="s">
        <v>1072</v>
      </c>
      <c r="J211" s="124"/>
      <c r="K211" s="124"/>
      <c r="L211" s="124"/>
      <c r="M211" s="125"/>
      <c r="N211" s="278"/>
      <c r="O211" s="279"/>
      <c r="P211" s="96"/>
    </row>
    <row r="212" spans="1:16" ht="12.75">
      <c r="A212" s="117"/>
      <c r="B212" s="118">
        <v>28</v>
      </c>
      <c r="C212" s="119" t="s">
        <v>3865</v>
      </c>
      <c r="D212" s="269" t="s">
        <v>140</v>
      </c>
      <c r="E212" s="120" t="s">
        <v>141</v>
      </c>
      <c r="F212" s="120" t="s">
        <v>142</v>
      </c>
      <c r="G212" s="120" t="s">
        <v>1884</v>
      </c>
      <c r="H212" s="120" t="s">
        <v>1885</v>
      </c>
      <c r="I212" s="120" t="s">
        <v>1743</v>
      </c>
      <c r="J212" s="120"/>
      <c r="K212" s="120"/>
      <c r="L212" s="120"/>
      <c r="M212" s="121"/>
      <c r="N212" s="276" t="s">
        <v>1886</v>
      </c>
      <c r="O212" s="277"/>
      <c r="P212" s="96"/>
    </row>
    <row r="213" spans="1:16" ht="12.75">
      <c r="A213" s="113" t="s">
        <v>3004</v>
      </c>
      <c r="B213" s="122"/>
      <c r="C213" s="123" t="s">
        <v>3146</v>
      </c>
      <c r="D213" s="271" t="s">
        <v>274</v>
      </c>
      <c r="E213" s="124" t="s">
        <v>430</v>
      </c>
      <c r="F213" s="124" t="s">
        <v>431</v>
      </c>
      <c r="G213" s="124" t="s">
        <v>1748</v>
      </c>
      <c r="H213" s="124" t="s">
        <v>2361</v>
      </c>
      <c r="I213" s="124" t="s">
        <v>1875</v>
      </c>
      <c r="J213" s="124"/>
      <c r="K213" s="124"/>
      <c r="L213" s="124"/>
      <c r="M213" s="125"/>
      <c r="N213" s="278"/>
      <c r="O213" s="279"/>
      <c r="P213" s="96"/>
    </row>
    <row r="214" spans="1:16" ht="12.75">
      <c r="A214" s="117"/>
      <c r="B214" s="118">
        <v>141</v>
      </c>
      <c r="C214" s="119" t="s">
        <v>14</v>
      </c>
      <c r="D214" s="269" t="s">
        <v>842</v>
      </c>
      <c r="E214" s="120" t="s">
        <v>843</v>
      </c>
      <c r="F214" s="120" t="s">
        <v>873</v>
      </c>
      <c r="G214" s="120" t="s">
        <v>2017</v>
      </c>
      <c r="H214" s="120" t="s">
        <v>2018</v>
      </c>
      <c r="I214" s="120" t="s">
        <v>2019</v>
      </c>
      <c r="J214" s="120"/>
      <c r="K214" s="120"/>
      <c r="L214" s="120"/>
      <c r="M214" s="121"/>
      <c r="N214" s="276" t="s">
        <v>2602</v>
      </c>
      <c r="O214" s="277"/>
      <c r="P214" s="96"/>
    </row>
    <row r="215" spans="1:16" ht="12.75">
      <c r="A215" s="113" t="s">
        <v>2993</v>
      </c>
      <c r="B215" s="122"/>
      <c r="C215" s="123" t="s">
        <v>3376</v>
      </c>
      <c r="D215" s="271" t="s">
        <v>908</v>
      </c>
      <c r="E215" s="124" t="s">
        <v>893</v>
      </c>
      <c r="F215" s="124" t="s">
        <v>840</v>
      </c>
      <c r="G215" s="124" t="s">
        <v>2239</v>
      </c>
      <c r="H215" s="124" t="s">
        <v>2016</v>
      </c>
      <c r="I215" s="124" t="s">
        <v>2129</v>
      </c>
      <c r="J215" s="124"/>
      <c r="K215" s="124"/>
      <c r="L215" s="124"/>
      <c r="M215" s="125"/>
      <c r="N215" s="278"/>
      <c r="O215" s="279"/>
      <c r="P215" s="96"/>
    </row>
    <row r="216" spans="1:16" ht="12.75">
      <c r="A216" s="117"/>
      <c r="B216" s="118">
        <v>81</v>
      </c>
      <c r="C216" s="119" t="s">
        <v>3918</v>
      </c>
      <c r="D216" s="269" t="s">
        <v>102</v>
      </c>
      <c r="E216" s="120" t="s">
        <v>563</v>
      </c>
      <c r="F216" s="120" t="s">
        <v>564</v>
      </c>
      <c r="G216" s="120" t="s">
        <v>1869</v>
      </c>
      <c r="H216" s="120" t="s">
        <v>1870</v>
      </c>
      <c r="I216" s="120" t="s">
        <v>1871</v>
      </c>
      <c r="J216" s="120"/>
      <c r="K216" s="120"/>
      <c r="L216" s="120"/>
      <c r="M216" s="121"/>
      <c r="N216" s="276" t="s">
        <v>868</v>
      </c>
      <c r="O216" s="277"/>
      <c r="P216" s="96"/>
    </row>
    <row r="217" spans="1:16" ht="12.75">
      <c r="A217" s="113" t="s">
        <v>3001</v>
      </c>
      <c r="B217" s="122"/>
      <c r="C217" s="123" t="s">
        <v>3047</v>
      </c>
      <c r="D217" s="271" t="s">
        <v>1592</v>
      </c>
      <c r="E217" s="124" t="s">
        <v>567</v>
      </c>
      <c r="F217" s="124" t="s">
        <v>568</v>
      </c>
      <c r="G217" s="124" t="s">
        <v>2622</v>
      </c>
      <c r="H217" s="124" t="s">
        <v>2132</v>
      </c>
      <c r="I217" s="124" t="s">
        <v>461</v>
      </c>
      <c r="J217" s="124"/>
      <c r="K217" s="124"/>
      <c r="L217" s="124"/>
      <c r="M217" s="125"/>
      <c r="N217" s="278"/>
      <c r="O217" s="279"/>
      <c r="P217" s="96"/>
    </row>
    <row r="218" spans="1:16" ht="12.75">
      <c r="A218" s="117"/>
      <c r="B218" s="118">
        <v>139</v>
      </c>
      <c r="C218" s="119" t="s">
        <v>12</v>
      </c>
      <c r="D218" s="269" t="s">
        <v>851</v>
      </c>
      <c r="E218" s="120" t="s">
        <v>3770</v>
      </c>
      <c r="F218" s="120" t="s">
        <v>852</v>
      </c>
      <c r="G218" s="120" t="s">
        <v>2137</v>
      </c>
      <c r="H218" s="120" t="s">
        <v>2138</v>
      </c>
      <c r="I218" s="120" t="s">
        <v>2139</v>
      </c>
      <c r="J218" s="120"/>
      <c r="K218" s="120"/>
      <c r="L218" s="120"/>
      <c r="M218" s="121"/>
      <c r="N218" s="276" t="s">
        <v>868</v>
      </c>
      <c r="O218" s="277"/>
      <c r="P218" s="96"/>
    </row>
    <row r="219" spans="1:16" ht="12.75">
      <c r="A219" s="113" t="s">
        <v>2992</v>
      </c>
      <c r="B219" s="122"/>
      <c r="C219" s="123" t="s">
        <v>3479</v>
      </c>
      <c r="D219" s="271" t="s">
        <v>2651</v>
      </c>
      <c r="E219" s="124" t="s">
        <v>944</v>
      </c>
      <c r="F219" s="124" t="s">
        <v>907</v>
      </c>
      <c r="G219" s="124" t="s">
        <v>2246</v>
      </c>
      <c r="H219" s="124" t="s">
        <v>2035</v>
      </c>
      <c r="I219" s="124" t="s">
        <v>2027</v>
      </c>
      <c r="J219" s="124"/>
      <c r="K219" s="124"/>
      <c r="L219" s="124"/>
      <c r="M219" s="125"/>
      <c r="N219" s="278"/>
      <c r="O219" s="279"/>
      <c r="P219" s="96"/>
    </row>
    <row r="220" spans="1:16" ht="12.75">
      <c r="A220" s="117"/>
      <c r="B220" s="118">
        <v>101</v>
      </c>
      <c r="C220" s="119" t="s">
        <v>3937</v>
      </c>
      <c r="D220" s="269" t="s">
        <v>678</v>
      </c>
      <c r="E220" s="120" t="s">
        <v>679</v>
      </c>
      <c r="F220" s="120" t="s">
        <v>680</v>
      </c>
      <c r="G220" s="120" t="s">
        <v>2067</v>
      </c>
      <c r="H220" s="120" t="s">
        <v>2068</v>
      </c>
      <c r="I220" s="120" t="s">
        <v>2069</v>
      </c>
      <c r="J220" s="120"/>
      <c r="K220" s="120"/>
      <c r="L220" s="120"/>
      <c r="M220" s="121"/>
      <c r="N220" s="276" t="s">
        <v>1011</v>
      </c>
      <c r="O220" s="277"/>
      <c r="P220" s="96"/>
    </row>
    <row r="221" spans="1:16" ht="12.75">
      <c r="A221" s="113" t="s">
        <v>3003</v>
      </c>
      <c r="B221" s="122"/>
      <c r="C221" s="123" t="s">
        <v>3248</v>
      </c>
      <c r="D221" s="271" t="s">
        <v>919</v>
      </c>
      <c r="E221" s="124" t="s">
        <v>682</v>
      </c>
      <c r="F221" s="124" t="s">
        <v>683</v>
      </c>
      <c r="G221" s="124" t="s">
        <v>2148</v>
      </c>
      <c r="H221" s="124" t="s">
        <v>2107</v>
      </c>
      <c r="I221" s="124" t="s">
        <v>2149</v>
      </c>
      <c r="J221" s="124"/>
      <c r="K221" s="124"/>
      <c r="L221" s="124"/>
      <c r="M221" s="125"/>
      <c r="N221" s="278"/>
      <c r="O221" s="279"/>
      <c r="P221" s="96"/>
    </row>
    <row r="222" spans="1:16" ht="12.75">
      <c r="A222" s="117"/>
      <c r="B222" s="118">
        <v>22</v>
      </c>
      <c r="C222" s="119" t="s">
        <v>3859</v>
      </c>
      <c r="D222" s="269" t="s">
        <v>51</v>
      </c>
      <c r="E222" s="120" t="s">
        <v>52</v>
      </c>
      <c r="F222" s="120" t="s">
        <v>53</v>
      </c>
      <c r="G222" s="120" t="s">
        <v>3812</v>
      </c>
      <c r="H222" s="120" t="s">
        <v>2153</v>
      </c>
      <c r="I222" s="120"/>
      <c r="J222" s="120"/>
      <c r="K222" s="120"/>
      <c r="L222" s="120"/>
      <c r="M222" s="121"/>
      <c r="N222" s="276" t="s">
        <v>2154</v>
      </c>
      <c r="O222" s="277"/>
      <c r="P222" s="96"/>
    </row>
    <row r="223" spans="1:16" ht="12.75">
      <c r="A223" s="113" t="s">
        <v>3005</v>
      </c>
      <c r="B223" s="122"/>
      <c r="C223" s="123" t="s">
        <v>3120</v>
      </c>
      <c r="D223" s="271" t="s">
        <v>65</v>
      </c>
      <c r="E223" s="124" t="s">
        <v>3833</v>
      </c>
      <c r="F223" s="124" t="s">
        <v>77</v>
      </c>
      <c r="G223" s="124" t="s">
        <v>113</v>
      </c>
      <c r="H223" s="124" t="s">
        <v>1739</v>
      </c>
      <c r="I223" s="124"/>
      <c r="J223" s="124"/>
      <c r="K223" s="124"/>
      <c r="L223" s="124"/>
      <c r="M223" s="125"/>
      <c r="N223" s="278"/>
      <c r="O223" s="279"/>
      <c r="P223" s="96"/>
    </row>
    <row r="224" spans="1:16" ht="12.75">
      <c r="A224" s="117"/>
      <c r="B224" s="118">
        <v>91</v>
      </c>
      <c r="C224" s="119" t="s">
        <v>3927</v>
      </c>
      <c r="D224" s="269" t="s">
        <v>538</v>
      </c>
      <c r="E224" s="120" t="s">
        <v>539</v>
      </c>
      <c r="F224" s="120" t="s">
        <v>540</v>
      </c>
      <c r="G224" s="120" t="s">
        <v>293</v>
      </c>
      <c r="H224" s="120" t="s">
        <v>2155</v>
      </c>
      <c r="I224" s="120"/>
      <c r="J224" s="120"/>
      <c r="K224" s="120"/>
      <c r="L224" s="120"/>
      <c r="M224" s="121"/>
      <c r="N224" s="276" t="s">
        <v>2156</v>
      </c>
      <c r="O224" s="277"/>
      <c r="P224" s="96"/>
    </row>
    <row r="225" spans="1:16" ht="12.75">
      <c r="A225" s="113" t="s">
        <v>3005</v>
      </c>
      <c r="B225" s="122"/>
      <c r="C225" s="123" t="s">
        <v>3385</v>
      </c>
      <c r="D225" s="271" t="s">
        <v>1058</v>
      </c>
      <c r="E225" s="124" t="s">
        <v>542</v>
      </c>
      <c r="F225" s="124" t="s">
        <v>543</v>
      </c>
      <c r="G225" s="124" t="s">
        <v>2157</v>
      </c>
      <c r="H225" s="124" t="s">
        <v>1917</v>
      </c>
      <c r="I225" s="124"/>
      <c r="J225" s="124"/>
      <c r="K225" s="124"/>
      <c r="L225" s="124"/>
      <c r="M225" s="125"/>
      <c r="N225" s="278"/>
      <c r="O225" s="279"/>
      <c r="P225" s="96"/>
    </row>
    <row r="226" spans="1:16" ht="12.75">
      <c r="A226" s="117"/>
      <c r="B226" s="118">
        <v>143</v>
      </c>
      <c r="C226" s="119" t="s">
        <v>16</v>
      </c>
      <c r="D226" s="269" t="s">
        <v>102</v>
      </c>
      <c r="E226" s="120" t="s">
        <v>575</v>
      </c>
      <c r="F226" s="120" t="s">
        <v>576</v>
      </c>
      <c r="G226" s="120" t="s">
        <v>1869</v>
      </c>
      <c r="H226" s="120" t="s">
        <v>2158</v>
      </c>
      <c r="I226" s="120"/>
      <c r="J226" s="120"/>
      <c r="K226" s="120"/>
      <c r="L226" s="120"/>
      <c r="M226" s="121"/>
      <c r="N226" s="276" t="s">
        <v>2159</v>
      </c>
      <c r="O226" s="277"/>
      <c r="P226" s="96"/>
    </row>
    <row r="227" spans="1:16" ht="12.75">
      <c r="A227" s="113" t="s">
        <v>3005</v>
      </c>
      <c r="B227" s="122"/>
      <c r="C227" s="123" t="s">
        <v>3385</v>
      </c>
      <c r="D227" s="271" t="s">
        <v>1593</v>
      </c>
      <c r="E227" s="124" t="s">
        <v>327</v>
      </c>
      <c r="F227" s="124" t="s">
        <v>577</v>
      </c>
      <c r="G227" s="124" t="s">
        <v>666</v>
      </c>
      <c r="H227" s="124" t="s">
        <v>1890</v>
      </c>
      <c r="I227" s="124"/>
      <c r="J227" s="124"/>
      <c r="K227" s="124"/>
      <c r="L227" s="124"/>
      <c r="M227" s="125"/>
      <c r="N227" s="278"/>
      <c r="O227" s="279"/>
      <c r="P227" s="96"/>
    </row>
    <row r="228" spans="1:16" ht="12.75">
      <c r="A228" s="117"/>
      <c r="B228" s="118">
        <v>88</v>
      </c>
      <c r="C228" s="119" t="s">
        <v>3925</v>
      </c>
      <c r="D228" s="269" t="s">
        <v>97</v>
      </c>
      <c r="E228" s="120" t="s">
        <v>520</v>
      </c>
      <c r="F228" s="120" t="s">
        <v>521</v>
      </c>
      <c r="G228" s="120" t="s">
        <v>124</v>
      </c>
      <c r="H228" s="120" t="s">
        <v>2160</v>
      </c>
      <c r="I228" s="120"/>
      <c r="J228" s="120"/>
      <c r="K228" s="120"/>
      <c r="L228" s="120"/>
      <c r="M228" s="121"/>
      <c r="N228" s="276"/>
      <c r="O228" s="277"/>
      <c r="P228" s="96"/>
    </row>
    <row r="229" spans="1:16" ht="12.75">
      <c r="A229" s="113" t="s">
        <v>2993</v>
      </c>
      <c r="B229" s="122"/>
      <c r="C229" s="123" t="s">
        <v>3376</v>
      </c>
      <c r="D229" s="271" t="s">
        <v>1056</v>
      </c>
      <c r="E229" s="124" t="s">
        <v>523</v>
      </c>
      <c r="F229" s="124" t="s">
        <v>524</v>
      </c>
      <c r="G229" s="124" t="s">
        <v>2161</v>
      </c>
      <c r="H229" s="124" t="s">
        <v>2162</v>
      </c>
      <c r="I229" s="124"/>
      <c r="J229" s="124"/>
      <c r="K229" s="124"/>
      <c r="L229" s="124"/>
      <c r="M229" s="125"/>
      <c r="N229" s="278"/>
      <c r="O229" s="279"/>
      <c r="P229" s="96"/>
    </row>
    <row r="230" spans="1:16" ht="12.75">
      <c r="A230" s="117"/>
      <c r="B230" s="118">
        <v>147</v>
      </c>
      <c r="C230" s="119" t="s">
        <v>20</v>
      </c>
      <c r="D230" s="269" t="s">
        <v>901</v>
      </c>
      <c r="E230" s="120" t="s">
        <v>902</v>
      </c>
      <c r="F230" s="120" t="s">
        <v>903</v>
      </c>
      <c r="G230" s="120" t="s">
        <v>2163</v>
      </c>
      <c r="H230" s="120" t="s">
        <v>2164</v>
      </c>
      <c r="I230" s="120"/>
      <c r="J230" s="120"/>
      <c r="K230" s="120"/>
      <c r="L230" s="120"/>
      <c r="M230" s="121"/>
      <c r="N230" s="276" t="s">
        <v>993</v>
      </c>
      <c r="O230" s="277"/>
      <c r="P230" s="96"/>
    </row>
    <row r="231" spans="1:16" ht="12.75">
      <c r="A231" s="113" t="s">
        <v>2956</v>
      </c>
      <c r="B231" s="122"/>
      <c r="C231" s="123" t="s">
        <v>3589</v>
      </c>
      <c r="D231" s="271" t="s">
        <v>2649</v>
      </c>
      <c r="E231" s="124" t="s">
        <v>932</v>
      </c>
      <c r="F231" s="124" t="s">
        <v>905</v>
      </c>
      <c r="G231" s="124" t="s">
        <v>2249</v>
      </c>
      <c r="H231" s="124" t="s">
        <v>2037</v>
      </c>
      <c r="I231" s="124"/>
      <c r="J231" s="124"/>
      <c r="K231" s="124"/>
      <c r="L231" s="124"/>
      <c r="M231" s="125"/>
      <c r="N231" s="278"/>
      <c r="O231" s="279"/>
      <c r="P231" s="96"/>
    </row>
    <row r="232" spans="1:16" ht="12.75">
      <c r="A232" s="117"/>
      <c r="B232" s="118">
        <v>107</v>
      </c>
      <c r="C232" s="119" t="s">
        <v>3943</v>
      </c>
      <c r="D232" s="269" t="s">
        <v>318</v>
      </c>
      <c r="E232" s="120" t="s">
        <v>612</v>
      </c>
      <c r="F232" s="120" t="s">
        <v>613</v>
      </c>
      <c r="G232" s="120" t="s">
        <v>1787</v>
      </c>
      <c r="H232" s="120" t="s">
        <v>2165</v>
      </c>
      <c r="I232" s="120"/>
      <c r="J232" s="120"/>
      <c r="K232" s="120"/>
      <c r="L232" s="120"/>
      <c r="M232" s="121"/>
      <c r="N232" s="276" t="s">
        <v>2154</v>
      </c>
      <c r="O232" s="277"/>
      <c r="P232" s="96"/>
    </row>
    <row r="233" spans="1:16" ht="12.75">
      <c r="A233" s="113" t="s">
        <v>2993</v>
      </c>
      <c r="B233" s="122"/>
      <c r="C233" s="123" t="s">
        <v>3356</v>
      </c>
      <c r="D233" s="271" t="s">
        <v>1077</v>
      </c>
      <c r="E233" s="124" t="s">
        <v>615</v>
      </c>
      <c r="F233" s="124" t="s">
        <v>616</v>
      </c>
      <c r="G233" s="124" t="s">
        <v>2090</v>
      </c>
      <c r="H233" s="124" t="s">
        <v>2166</v>
      </c>
      <c r="I233" s="124"/>
      <c r="J233" s="124"/>
      <c r="K233" s="124"/>
      <c r="L233" s="124"/>
      <c r="M233" s="125"/>
      <c r="N233" s="278"/>
      <c r="O233" s="279"/>
      <c r="P233" s="96"/>
    </row>
    <row r="234" spans="1:16" ht="12.75">
      <c r="A234" s="117"/>
      <c r="B234" s="118">
        <v>63</v>
      </c>
      <c r="C234" s="119" t="s">
        <v>3900</v>
      </c>
      <c r="D234" s="269" t="s">
        <v>280</v>
      </c>
      <c r="E234" s="120" t="s">
        <v>392</v>
      </c>
      <c r="F234" s="120" t="s">
        <v>393</v>
      </c>
      <c r="G234" s="120" t="s">
        <v>1851</v>
      </c>
      <c r="H234" s="120" t="s">
        <v>2167</v>
      </c>
      <c r="I234" s="120"/>
      <c r="J234" s="120"/>
      <c r="K234" s="120"/>
      <c r="L234" s="120"/>
      <c r="M234" s="121"/>
      <c r="N234" s="276" t="s">
        <v>2168</v>
      </c>
      <c r="O234" s="277"/>
      <c r="P234" s="96"/>
    </row>
    <row r="235" spans="1:16" ht="12.75">
      <c r="A235" s="113" t="s">
        <v>3010</v>
      </c>
      <c r="B235" s="122"/>
      <c r="C235" s="123" t="s">
        <v>3165</v>
      </c>
      <c r="D235" s="271" t="s">
        <v>468</v>
      </c>
      <c r="E235" s="124" t="s">
        <v>643</v>
      </c>
      <c r="F235" s="124" t="s">
        <v>644</v>
      </c>
      <c r="G235" s="124" t="s">
        <v>2169</v>
      </c>
      <c r="H235" s="124" t="s">
        <v>2170</v>
      </c>
      <c r="I235" s="124"/>
      <c r="J235" s="124"/>
      <c r="K235" s="124"/>
      <c r="L235" s="124"/>
      <c r="M235" s="125"/>
      <c r="N235" s="278"/>
      <c r="O235" s="279"/>
      <c r="P235" s="96"/>
    </row>
    <row r="236" spans="1:16" ht="12.75">
      <c r="A236" s="117"/>
      <c r="B236" s="118">
        <v>154</v>
      </c>
      <c r="C236" s="119" t="s">
        <v>3908</v>
      </c>
      <c r="D236" s="269" t="s">
        <v>983</v>
      </c>
      <c r="E236" s="120" t="s">
        <v>984</v>
      </c>
      <c r="F236" s="120" t="s">
        <v>985</v>
      </c>
      <c r="G236" s="120" t="s">
        <v>2171</v>
      </c>
      <c r="H236" s="120" t="s">
        <v>2172</v>
      </c>
      <c r="I236" s="120"/>
      <c r="J236" s="120"/>
      <c r="K236" s="120"/>
      <c r="L236" s="120"/>
      <c r="M236" s="121"/>
      <c r="N236" s="276" t="s">
        <v>868</v>
      </c>
      <c r="O236" s="277"/>
      <c r="P236" s="96"/>
    </row>
    <row r="237" spans="1:16" ht="12.75">
      <c r="A237" s="113" t="s">
        <v>2956</v>
      </c>
      <c r="B237" s="122"/>
      <c r="C237" s="123" t="s">
        <v>3589</v>
      </c>
      <c r="D237" s="271" t="s">
        <v>2657</v>
      </c>
      <c r="E237" s="124" t="s">
        <v>987</v>
      </c>
      <c r="F237" s="124" t="s">
        <v>988</v>
      </c>
      <c r="G237" s="124" t="s">
        <v>2250</v>
      </c>
      <c r="H237" s="124" t="s">
        <v>2173</v>
      </c>
      <c r="I237" s="124"/>
      <c r="J237" s="124"/>
      <c r="K237" s="124"/>
      <c r="L237" s="124"/>
      <c r="M237" s="125"/>
      <c r="N237" s="278"/>
      <c r="O237" s="279"/>
      <c r="P237" s="96"/>
    </row>
    <row r="238" spans="1:16" ht="12.75">
      <c r="A238" s="117"/>
      <c r="B238" s="118">
        <v>132</v>
      </c>
      <c r="C238" s="119" t="s">
        <v>5</v>
      </c>
      <c r="D238" s="269" t="s">
        <v>2668</v>
      </c>
      <c r="E238" s="120" t="s">
        <v>2669</v>
      </c>
      <c r="F238" s="120" t="s">
        <v>2670</v>
      </c>
      <c r="G238" s="120" t="s">
        <v>2174</v>
      </c>
      <c r="H238" s="120" t="s">
        <v>2175</v>
      </c>
      <c r="I238" s="120"/>
      <c r="J238" s="120"/>
      <c r="K238" s="120"/>
      <c r="L238" s="120"/>
      <c r="M238" s="121"/>
      <c r="N238" s="276" t="s">
        <v>2156</v>
      </c>
      <c r="O238" s="277"/>
      <c r="P238" s="96"/>
    </row>
    <row r="239" spans="1:16" ht="12.75">
      <c r="A239" s="113" t="s">
        <v>2992</v>
      </c>
      <c r="B239" s="122"/>
      <c r="C239" s="123" t="s">
        <v>3533</v>
      </c>
      <c r="D239" s="271" t="s">
        <v>928</v>
      </c>
      <c r="E239" s="124" t="s">
        <v>2672</v>
      </c>
      <c r="F239" s="124" t="s">
        <v>2656</v>
      </c>
      <c r="G239" s="124" t="s">
        <v>2046</v>
      </c>
      <c r="H239" s="124" t="s">
        <v>2372</v>
      </c>
      <c r="I239" s="124"/>
      <c r="J239" s="124"/>
      <c r="K239" s="124"/>
      <c r="L239" s="124"/>
      <c r="M239" s="125"/>
      <c r="N239" s="278"/>
      <c r="O239" s="279"/>
      <c r="P239" s="96"/>
    </row>
    <row r="240" spans="1:16" ht="12.75">
      <c r="A240" s="117"/>
      <c r="B240" s="118">
        <v>34</v>
      </c>
      <c r="C240" s="119" t="s">
        <v>3871</v>
      </c>
      <c r="D240" s="269" t="s">
        <v>168</v>
      </c>
      <c r="E240" s="120" t="s">
        <v>169</v>
      </c>
      <c r="F240" s="120" t="s">
        <v>170</v>
      </c>
      <c r="G240" s="120" t="s">
        <v>1691</v>
      </c>
      <c r="H240" s="120" t="s">
        <v>1775</v>
      </c>
      <c r="I240" s="120"/>
      <c r="J240" s="120"/>
      <c r="K240" s="120"/>
      <c r="L240" s="120"/>
      <c r="M240" s="121"/>
      <c r="N240" s="276" t="s">
        <v>993</v>
      </c>
      <c r="O240" s="277"/>
      <c r="P240" s="96"/>
    </row>
    <row r="241" spans="1:16" ht="12.75">
      <c r="A241" s="113" t="s">
        <v>3010</v>
      </c>
      <c r="B241" s="122"/>
      <c r="C241" s="123" t="s">
        <v>3156</v>
      </c>
      <c r="D241" s="271" t="s">
        <v>1051</v>
      </c>
      <c r="E241" s="124" t="s">
        <v>462</v>
      </c>
      <c r="F241" s="124" t="s">
        <v>441</v>
      </c>
      <c r="G241" s="124" t="s">
        <v>441</v>
      </c>
      <c r="H241" s="124" t="s">
        <v>2176</v>
      </c>
      <c r="I241" s="124"/>
      <c r="J241" s="124"/>
      <c r="K241" s="124"/>
      <c r="L241" s="124"/>
      <c r="M241" s="125"/>
      <c r="N241" s="278"/>
      <c r="O241" s="279"/>
      <c r="P241" s="96"/>
    </row>
    <row r="242" spans="1:16" ht="12.75">
      <c r="A242" s="117"/>
      <c r="B242" s="118">
        <v>8</v>
      </c>
      <c r="C242" s="119" t="s">
        <v>3827</v>
      </c>
      <c r="D242" s="269" t="s">
        <v>3828</v>
      </c>
      <c r="E242" s="120" t="s">
        <v>3829</v>
      </c>
      <c r="F242" s="120" t="s">
        <v>3830</v>
      </c>
      <c r="G242" s="120" t="s">
        <v>2177</v>
      </c>
      <c r="H242" s="120"/>
      <c r="I242" s="120"/>
      <c r="J242" s="120"/>
      <c r="K242" s="120"/>
      <c r="L242" s="120"/>
      <c r="M242" s="121"/>
      <c r="N242" s="276" t="s">
        <v>993</v>
      </c>
      <c r="O242" s="277"/>
      <c r="P242" s="96"/>
    </row>
    <row r="243" spans="1:16" ht="12.75">
      <c r="A243" s="113" t="s">
        <v>3004</v>
      </c>
      <c r="B243" s="122"/>
      <c r="C243" s="123" t="s">
        <v>3056</v>
      </c>
      <c r="D243" s="271" t="s">
        <v>3832</v>
      </c>
      <c r="E243" s="124" t="s">
        <v>25</v>
      </c>
      <c r="F243" s="124" t="s">
        <v>3833</v>
      </c>
      <c r="G243" s="124" t="s">
        <v>3833</v>
      </c>
      <c r="H243" s="124"/>
      <c r="I243" s="124"/>
      <c r="J243" s="124"/>
      <c r="K243" s="124"/>
      <c r="L243" s="124"/>
      <c r="M243" s="125"/>
      <c r="N243" s="278"/>
      <c r="O243" s="279"/>
      <c r="P243" s="96"/>
    </row>
    <row r="244" spans="1:16" ht="12.75">
      <c r="A244" s="117"/>
      <c r="B244" s="118">
        <v>20</v>
      </c>
      <c r="C244" s="119" t="s">
        <v>3857</v>
      </c>
      <c r="D244" s="269" t="s">
        <v>60</v>
      </c>
      <c r="E244" s="120" t="s">
        <v>61</v>
      </c>
      <c r="F244" s="120" t="s">
        <v>62</v>
      </c>
      <c r="G244" s="120" t="s">
        <v>2178</v>
      </c>
      <c r="H244" s="120"/>
      <c r="I244" s="120"/>
      <c r="J244" s="120"/>
      <c r="K244" s="120"/>
      <c r="L244" s="120"/>
      <c r="M244" s="121"/>
      <c r="N244" s="276" t="s">
        <v>993</v>
      </c>
      <c r="O244" s="277"/>
      <c r="P244" s="96"/>
    </row>
    <row r="245" spans="1:16" ht="12.75">
      <c r="A245" s="113" t="s">
        <v>3005</v>
      </c>
      <c r="B245" s="122"/>
      <c r="C245" s="123" t="s">
        <v>3111</v>
      </c>
      <c r="D245" s="271" t="s">
        <v>56</v>
      </c>
      <c r="E245" s="124" t="s">
        <v>83</v>
      </c>
      <c r="F245" s="124" t="s">
        <v>65</v>
      </c>
      <c r="G245" s="124" t="s">
        <v>65</v>
      </c>
      <c r="H245" s="124"/>
      <c r="I245" s="124"/>
      <c r="J245" s="124"/>
      <c r="K245" s="124"/>
      <c r="L245" s="124"/>
      <c r="M245" s="125"/>
      <c r="N245" s="278"/>
      <c r="O245" s="279"/>
      <c r="P245" s="96"/>
    </row>
    <row r="246" spans="1:16" ht="12.75">
      <c r="A246" s="117"/>
      <c r="B246" s="118">
        <v>33</v>
      </c>
      <c r="C246" s="119" t="s">
        <v>3870</v>
      </c>
      <c r="D246" s="269" t="s">
        <v>231</v>
      </c>
      <c r="E246" s="120" t="s">
        <v>232</v>
      </c>
      <c r="F246" s="120" t="s">
        <v>233</v>
      </c>
      <c r="G246" s="120" t="s">
        <v>2179</v>
      </c>
      <c r="H246" s="120"/>
      <c r="I246" s="120"/>
      <c r="J246" s="120"/>
      <c r="K246" s="120"/>
      <c r="L246" s="120"/>
      <c r="M246" s="121"/>
      <c r="N246" s="276" t="s">
        <v>2180</v>
      </c>
      <c r="O246" s="277"/>
      <c r="P246" s="96"/>
    </row>
    <row r="247" spans="1:16" ht="12.75">
      <c r="A247" s="113" t="s">
        <v>3010</v>
      </c>
      <c r="B247" s="122"/>
      <c r="C247" s="123" t="s">
        <v>3156</v>
      </c>
      <c r="D247" s="271" t="s">
        <v>433</v>
      </c>
      <c r="E247" s="124" t="s">
        <v>166</v>
      </c>
      <c r="F247" s="124" t="s">
        <v>434</v>
      </c>
      <c r="G247" s="124" t="s">
        <v>235</v>
      </c>
      <c r="H247" s="124"/>
      <c r="I247" s="124"/>
      <c r="J247" s="124"/>
      <c r="K247" s="124"/>
      <c r="L247" s="124"/>
      <c r="M247" s="125"/>
      <c r="N247" s="278"/>
      <c r="O247" s="279"/>
      <c r="P247" s="96"/>
    </row>
    <row r="248" spans="1:16" ht="12.75">
      <c r="A248" s="117"/>
      <c r="B248" s="118">
        <v>23</v>
      </c>
      <c r="C248" s="119" t="s">
        <v>3860</v>
      </c>
      <c r="D248" s="269" t="s">
        <v>86</v>
      </c>
      <c r="E248" s="120" t="s">
        <v>91</v>
      </c>
      <c r="F248" s="120" t="s">
        <v>92</v>
      </c>
      <c r="G248" s="120" t="s">
        <v>1772</v>
      </c>
      <c r="H248" s="120"/>
      <c r="I248" s="120"/>
      <c r="J248" s="120"/>
      <c r="K248" s="120"/>
      <c r="L248" s="120"/>
      <c r="M248" s="121"/>
      <c r="N248" s="276" t="s">
        <v>993</v>
      </c>
      <c r="O248" s="277"/>
      <c r="P248" s="96"/>
    </row>
    <row r="249" spans="1:16" ht="12.75">
      <c r="A249" s="113" t="s">
        <v>3005</v>
      </c>
      <c r="B249" s="122"/>
      <c r="C249" s="123" t="s">
        <v>3111</v>
      </c>
      <c r="D249" s="271" t="s">
        <v>427</v>
      </c>
      <c r="E249" s="124" t="s">
        <v>192</v>
      </c>
      <c r="F249" s="124" t="s">
        <v>444</v>
      </c>
      <c r="G249" s="124" t="s">
        <v>1935</v>
      </c>
      <c r="H249" s="124"/>
      <c r="I249" s="124"/>
      <c r="J249" s="124"/>
      <c r="K249" s="124"/>
      <c r="L249" s="124"/>
      <c r="M249" s="125"/>
      <c r="N249" s="278"/>
      <c r="O249" s="279"/>
      <c r="P249" s="96"/>
    </row>
    <row r="250" spans="1:16" ht="12.75">
      <c r="A250" s="117"/>
      <c r="B250" s="118">
        <v>76</v>
      </c>
      <c r="C250" s="119" t="s">
        <v>3913</v>
      </c>
      <c r="D250" s="269" t="s">
        <v>231</v>
      </c>
      <c r="E250" s="120" t="s">
        <v>254</v>
      </c>
      <c r="F250" s="120" t="s">
        <v>255</v>
      </c>
      <c r="G250" s="120" t="s">
        <v>2181</v>
      </c>
      <c r="H250" s="120"/>
      <c r="I250" s="120"/>
      <c r="J250" s="120"/>
      <c r="K250" s="120"/>
      <c r="L250" s="120"/>
      <c r="M250" s="121"/>
      <c r="N250" s="276"/>
      <c r="O250" s="277"/>
      <c r="P250" s="96"/>
    </row>
    <row r="251" spans="1:16" ht="12.75">
      <c r="A251" s="113" t="s">
        <v>3001</v>
      </c>
      <c r="B251" s="122"/>
      <c r="C251" s="123" t="s">
        <v>3056</v>
      </c>
      <c r="D251" s="271" t="s">
        <v>270</v>
      </c>
      <c r="E251" s="124" t="s">
        <v>452</v>
      </c>
      <c r="F251" s="124" t="s">
        <v>453</v>
      </c>
      <c r="G251" s="124" t="s">
        <v>2182</v>
      </c>
      <c r="H251" s="124"/>
      <c r="I251" s="124"/>
      <c r="J251" s="124"/>
      <c r="K251" s="124"/>
      <c r="L251" s="124"/>
      <c r="M251" s="125"/>
      <c r="N251" s="278"/>
      <c r="O251" s="279"/>
      <c r="P251" s="96"/>
    </row>
    <row r="252" spans="1:16" ht="12.75">
      <c r="A252" s="117"/>
      <c r="B252" s="118">
        <v>69</v>
      </c>
      <c r="C252" s="119" t="s">
        <v>3906</v>
      </c>
      <c r="D252" s="269" t="s">
        <v>224</v>
      </c>
      <c r="E252" s="120" t="s">
        <v>259</v>
      </c>
      <c r="F252" s="120" t="s">
        <v>260</v>
      </c>
      <c r="G252" s="120" t="s">
        <v>249</v>
      </c>
      <c r="H252" s="120"/>
      <c r="I252" s="120"/>
      <c r="J252" s="120"/>
      <c r="K252" s="120"/>
      <c r="L252" s="120"/>
      <c r="M252" s="121"/>
      <c r="N252" s="276" t="s">
        <v>867</v>
      </c>
      <c r="O252" s="277"/>
      <c r="P252" s="96"/>
    </row>
    <row r="253" spans="1:16" ht="12.75">
      <c r="A253" s="113" t="s">
        <v>3005</v>
      </c>
      <c r="B253" s="122"/>
      <c r="C253" s="123" t="s">
        <v>3111</v>
      </c>
      <c r="D253" s="271" t="s">
        <v>456</v>
      </c>
      <c r="E253" s="124" t="s">
        <v>457</v>
      </c>
      <c r="F253" s="124" t="s">
        <v>262</v>
      </c>
      <c r="G253" s="124" t="s">
        <v>1832</v>
      </c>
      <c r="H253" s="124"/>
      <c r="I253" s="124"/>
      <c r="J253" s="124"/>
      <c r="K253" s="124"/>
      <c r="L253" s="124"/>
      <c r="M253" s="125"/>
      <c r="N253" s="278"/>
      <c r="O253" s="279"/>
      <c r="P253" s="96"/>
    </row>
    <row r="254" spans="1:16" ht="12.75">
      <c r="A254" s="117"/>
      <c r="B254" s="118">
        <v>85</v>
      </c>
      <c r="C254" s="119" t="s">
        <v>3922</v>
      </c>
      <c r="D254" s="269" t="s">
        <v>501</v>
      </c>
      <c r="E254" s="120" t="s">
        <v>502</v>
      </c>
      <c r="F254" s="120" t="s">
        <v>503</v>
      </c>
      <c r="G254" s="120" t="s">
        <v>2183</v>
      </c>
      <c r="H254" s="120"/>
      <c r="I254" s="120"/>
      <c r="J254" s="120"/>
      <c r="K254" s="120"/>
      <c r="L254" s="120"/>
      <c r="M254" s="121"/>
      <c r="N254" s="276" t="s">
        <v>867</v>
      </c>
      <c r="O254" s="277"/>
      <c r="P254" s="96"/>
    </row>
    <row r="255" spans="1:16" ht="12.75">
      <c r="A255" s="113" t="s">
        <v>2993</v>
      </c>
      <c r="B255" s="122"/>
      <c r="C255" s="123" t="s">
        <v>3191</v>
      </c>
      <c r="D255" s="271" t="s">
        <v>505</v>
      </c>
      <c r="E255" s="124" t="s">
        <v>506</v>
      </c>
      <c r="F255" s="124" t="s">
        <v>401</v>
      </c>
      <c r="G255" s="124" t="s">
        <v>2184</v>
      </c>
      <c r="H255" s="124"/>
      <c r="I255" s="124"/>
      <c r="J255" s="124"/>
      <c r="K255" s="124"/>
      <c r="L255" s="124"/>
      <c r="M255" s="125"/>
      <c r="N255" s="278"/>
      <c r="O255" s="279"/>
      <c r="P255" s="96"/>
    </row>
    <row r="256" spans="1:16" ht="12.75">
      <c r="A256" s="117"/>
      <c r="B256" s="118">
        <v>90</v>
      </c>
      <c r="C256" s="119" t="s">
        <v>3926</v>
      </c>
      <c r="D256" s="269" t="s">
        <v>97</v>
      </c>
      <c r="E256" s="120" t="s">
        <v>484</v>
      </c>
      <c r="F256" s="120" t="s">
        <v>485</v>
      </c>
      <c r="G256" s="120" t="s">
        <v>2185</v>
      </c>
      <c r="H256" s="120"/>
      <c r="I256" s="120"/>
      <c r="J256" s="120"/>
      <c r="K256" s="120"/>
      <c r="L256" s="120"/>
      <c r="M256" s="121"/>
      <c r="N256" s="276" t="s">
        <v>993</v>
      </c>
      <c r="O256" s="277"/>
      <c r="P256" s="96"/>
    </row>
    <row r="257" spans="1:16" ht="12.75">
      <c r="A257" s="113" t="s">
        <v>3005</v>
      </c>
      <c r="B257" s="122"/>
      <c r="C257" s="123" t="s">
        <v>3380</v>
      </c>
      <c r="D257" s="271" t="s">
        <v>568</v>
      </c>
      <c r="E257" s="124" t="s">
        <v>183</v>
      </c>
      <c r="F257" s="124" t="s">
        <v>487</v>
      </c>
      <c r="G257" s="124" t="s">
        <v>2186</v>
      </c>
      <c r="H257" s="124"/>
      <c r="I257" s="124"/>
      <c r="J257" s="124"/>
      <c r="K257" s="124"/>
      <c r="L257" s="124"/>
      <c r="M257" s="125"/>
      <c r="N257" s="278"/>
      <c r="O257" s="279"/>
      <c r="P257" s="96"/>
    </row>
    <row r="258" spans="1:16" ht="12.75">
      <c r="A258" s="117"/>
      <c r="B258" s="118">
        <v>105</v>
      </c>
      <c r="C258" s="119" t="s">
        <v>3941</v>
      </c>
      <c r="D258" s="269" t="s">
        <v>195</v>
      </c>
      <c r="E258" s="120" t="s">
        <v>579</v>
      </c>
      <c r="F258" s="120" t="s">
        <v>364</v>
      </c>
      <c r="G258" s="120" t="s">
        <v>2187</v>
      </c>
      <c r="H258" s="120"/>
      <c r="I258" s="120"/>
      <c r="J258" s="120"/>
      <c r="K258" s="120"/>
      <c r="L258" s="120"/>
      <c r="M258" s="121"/>
      <c r="N258" s="276" t="s">
        <v>867</v>
      </c>
      <c r="O258" s="277"/>
      <c r="P258" s="96"/>
    </row>
    <row r="259" spans="1:16" ht="12.75">
      <c r="A259" s="113" t="s">
        <v>2993</v>
      </c>
      <c r="B259" s="122"/>
      <c r="C259" s="123" t="s">
        <v>3440</v>
      </c>
      <c r="D259" s="271" t="s">
        <v>1594</v>
      </c>
      <c r="E259" s="124" t="s">
        <v>581</v>
      </c>
      <c r="F259" s="124" t="s">
        <v>582</v>
      </c>
      <c r="G259" s="124" t="s">
        <v>560</v>
      </c>
      <c r="H259" s="124"/>
      <c r="I259" s="124"/>
      <c r="J259" s="124"/>
      <c r="K259" s="124"/>
      <c r="L259" s="124"/>
      <c r="M259" s="125"/>
      <c r="N259" s="278"/>
      <c r="O259" s="279"/>
      <c r="P259" s="96"/>
    </row>
    <row r="260" spans="1:16" ht="12.75">
      <c r="A260" s="117"/>
      <c r="B260" s="118">
        <v>83</v>
      </c>
      <c r="C260" s="119" t="s">
        <v>3920</v>
      </c>
      <c r="D260" s="269" t="s">
        <v>585</v>
      </c>
      <c r="E260" s="120" t="s">
        <v>586</v>
      </c>
      <c r="F260" s="120" t="s">
        <v>587</v>
      </c>
      <c r="G260" s="120" t="s">
        <v>1925</v>
      </c>
      <c r="H260" s="120"/>
      <c r="I260" s="120"/>
      <c r="J260" s="120"/>
      <c r="K260" s="120"/>
      <c r="L260" s="120"/>
      <c r="M260" s="121"/>
      <c r="N260" s="276" t="s">
        <v>868</v>
      </c>
      <c r="O260" s="277"/>
      <c r="P260" s="96"/>
    </row>
    <row r="261" spans="1:16" ht="12.75">
      <c r="A261" s="113" t="s">
        <v>2991</v>
      </c>
      <c r="B261" s="122"/>
      <c r="C261" s="123" t="s">
        <v>3356</v>
      </c>
      <c r="D261" s="271" t="s">
        <v>1408</v>
      </c>
      <c r="E261" s="124" t="s">
        <v>589</v>
      </c>
      <c r="F261" s="124" t="s">
        <v>590</v>
      </c>
      <c r="G261" s="124" t="s">
        <v>2135</v>
      </c>
      <c r="H261" s="124"/>
      <c r="I261" s="124"/>
      <c r="J261" s="124"/>
      <c r="K261" s="124"/>
      <c r="L261" s="124"/>
      <c r="M261" s="125"/>
      <c r="N261" s="278"/>
      <c r="O261" s="279"/>
      <c r="P261" s="96"/>
    </row>
    <row r="262" spans="1:16" ht="12.75">
      <c r="A262" s="117"/>
      <c r="B262" s="118">
        <v>95</v>
      </c>
      <c r="C262" s="119" t="s">
        <v>3931</v>
      </c>
      <c r="D262" s="269" t="s">
        <v>596</v>
      </c>
      <c r="E262" s="120" t="s">
        <v>597</v>
      </c>
      <c r="F262" s="120" t="s">
        <v>598</v>
      </c>
      <c r="G262" s="120" t="s">
        <v>2188</v>
      </c>
      <c r="H262" s="120"/>
      <c r="I262" s="120"/>
      <c r="J262" s="120"/>
      <c r="K262" s="120"/>
      <c r="L262" s="120"/>
      <c r="M262" s="121"/>
      <c r="N262" s="276" t="s">
        <v>867</v>
      </c>
      <c r="O262" s="277"/>
      <c r="P262" s="96"/>
    </row>
    <row r="263" spans="1:16" ht="12.75">
      <c r="A263" s="113" t="s">
        <v>3005</v>
      </c>
      <c r="B263" s="122"/>
      <c r="C263" s="123" t="s">
        <v>3403</v>
      </c>
      <c r="D263" s="271" t="s">
        <v>1361</v>
      </c>
      <c r="E263" s="124" t="s">
        <v>600</v>
      </c>
      <c r="F263" s="124" t="s">
        <v>601</v>
      </c>
      <c r="G263" s="124" t="s">
        <v>2189</v>
      </c>
      <c r="H263" s="124"/>
      <c r="I263" s="124"/>
      <c r="J263" s="124"/>
      <c r="K263" s="124"/>
      <c r="L263" s="124"/>
      <c r="M263" s="125"/>
      <c r="N263" s="278"/>
      <c r="O263" s="279"/>
      <c r="P263" s="96"/>
    </row>
    <row r="264" spans="1:16" ht="12.75">
      <c r="A264" s="117"/>
      <c r="B264" s="118">
        <v>94</v>
      </c>
      <c r="C264" s="119" t="s">
        <v>3930</v>
      </c>
      <c r="D264" s="269" t="s">
        <v>314</v>
      </c>
      <c r="E264" s="120" t="s">
        <v>636</v>
      </c>
      <c r="F264" s="120" t="s">
        <v>637</v>
      </c>
      <c r="G264" s="120" t="s">
        <v>330</v>
      </c>
      <c r="H264" s="120"/>
      <c r="I264" s="120"/>
      <c r="J264" s="120"/>
      <c r="K264" s="120"/>
      <c r="L264" s="120"/>
      <c r="M264" s="121"/>
      <c r="N264" s="276" t="s">
        <v>867</v>
      </c>
      <c r="O264" s="277"/>
      <c r="P264" s="96"/>
    </row>
    <row r="265" spans="1:16" ht="12.75">
      <c r="A265" s="113" t="s">
        <v>2993</v>
      </c>
      <c r="B265" s="122"/>
      <c r="C265" s="123" t="s">
        <v>3398</v>
      </c>
      <c r="D265" s="271" t="s">
        <v>1595</v>
      </c>
      <c r="E265" s="124" t="s">
        <v>639</v>
      </c>
      <c r="F265" s="124" t="s">
        <v>640</v>
      </c>
      <c r="G265" s="124" t="s">
        <v>2190</v>
      </c>
      <c r="H265" s="124"/>
      <c r="I265" s="124"/>
      <c r="J265" s="124"/>
      <c r="K265" s="124"/>
      <c r="L265" s="124"/>
      <c r="M265" s="125"/>
      <c r="N265" s="278"/>
      <c r="O265" s="279"/>
      <c r="P265" s="96"/>
    </row>
    <row r="266" spans="1:16" ht="12.75">
      <c r="A266" s="117"/>
      <c r="B266" s="118">
        <v>113</v>
      </c>
      <c r="C266" s="119" t="s">
        <v>3949</v>
      </c>
      <c r="D266" s="269" t="s">
        <v>698</v>
      </c>
      <c r="E266" s="120" t="s">
        <v>699</v>
      </c>
      <c r="F266" s="120" t="s">
        <v>700</v>
      </c>
      <c r="G266" s="120" t="s">
        <v>2191</v>
      </c>
      <c r="H266" s="120"/>
      <c r="I266" s="120"/>
      <c r="J266" s="120"/>
      <c r="K266" s="120"/>
      <c r="L266" s="120"/>
      <c r="M266" s="121"/>
      <c r="N266" s="276" t="s">
        <v>2180</v>
      </c>
      <c r="O266" s="277"/>
      <c r="P266" s="96"/>
    </row>
    <row r="267" spans="1:16" ht="12.75">
      <c r="A267" s="113" t="s">
        <v>2993</v>
      </c>
      <c r="B267" s="122"/>
      <c r="C267" s="123" t="s">
        <v>3465</v>
      </c>
      <c r="D267" s="271" t="s">
        <v>1098</v>
      </c>
      <c r="E267" s="124" t="s">
        <v>534</v>
      </c>
      <c r="F267" s="124" t="s">
        <v>702</v>
      </c>
      <c r="G267" s="124" t="s">
        <v>2192</v>
      </c>
      <c r="H267" s="124"/>
      <c r="I267" s="124"/>
      <c r="J267" s="124"/>
      <c r="K267" s="124"/>
      <c r="L267" s="124"/>
      <c r="M267" s="125"/>
      <c r="N267" s="278"/>
      <c r="O267" s="279"/>
      <c r="P267" s="96"/>
    </row>
    <row r="268" spans="1:16" ht="12.75">
      <c r="A268" s="117"/>
      <c r="B268" s="118">
        <v>86</v>
      </c>
      <c r="C268" s="119" t="s">
        <v>3923</v>
      </c>
      <c r="D268" s="269" t="s">
        <v>330</v>
      </c>
      <c r="E268" s="120" t="s">
        <v>752</v>
      </c>
      <c r="F268" s="120" t="s">
        <v>753</v>
      </c>
      <c r="G268" s="120" t="s">
        <v>2193</v>
      </c>
      <c r="H268" s="120"/>
      <c r="I268" s="120"/>
      <c r="J268" s="120"/>
      <c r="K268" s="120"/>
      <c r="L268" s="120"/>
      <c r="M268" s="121"/>
      <c r="N268" s="276" t="s">
        <v>2194</v>
      </c>
      <c r="O268" s="277"/>
      <c r="P268" s="96"/>
    </row>
    <row r="269" spans="1:16" ht="12.75">
      <c r="A269" s="113" t="s">
        <v>2993</v>
      </c>
      <c r="B269" s="122"/>
      <c r="C269" s="123" t="s">
        <v>3213</v>
      </c>
      <c r="D269" s="271" t="s">
        <v>702</v>
      </c>
      <c r="E269" s="124" t="s">
        <v>755</v>
      </c>
      <c r="F269" s="124" t="s">
        <v>756</v>
      </c>
      <c r="G269" s="124" t="s">
        <v>2195</v>
      </c>
      <c r="H269" s="124"/>
      <c r="I269" s="124"/>
      <c r="J269" s="124"/>
      <c r="K269" s="124"/>
      <c r="L269" s="124"/>
      <c r="M269" s="125"/>
      <c r="N269" s="278"/>
      <c r="O269" s="279"/>
      <c r="P269" s="96"/>
    </row>
    <row r="270" spans="1:16" ht="12.75">
      <c r="A270" s="117"/>
      <c r="B270" s="118">
        <v>116</v>
      </c>
      <c r="C270" s="119" t="s">
        <v>3952</v>
      </c>
      <c r="D270" s="269" t="s">
        <v>700</v>
      </c>
      <c r="E270" s="120" t="s">
        <v>805</v>
      </c>
      <c r="F270" s="120" t="s">
        <v>806</v>
      </c>
      <c r="G270" s="120" t="s">
        <v>2196</v>
      </c>
      <c r="H270" s="120"/>
      <c r="I270" s="120"/>
      <c r="J270" s="120"/>
      <c r="K270" s="120"/>
      <c r="L270" s="120"/>
      <c r="M270" s="121"/>
      <c r="N270" s="276" t="s">
        <v>993</v>
      </c>
      <c r="O270" s="277"/>
      <c r="P270" s="96"/>
    </row>
    <row r="271" spans="1:16" ht="12.75">
      <c r="A271" s="113" t="s">
        <v>2992</v>
      </c>
      <c r="B271" s="122"/>
      <c r="C271" s="123" t="s">
        <v>3479</v>
      </c>
      <c r="D271" s="271" t="s">
        <v>921</v>
      </c>
      <c r="E271" s="124" t="s">
        <v>808</v>
      </c>
      <c r="F271" s="124" t="s">
        <v>809</v>
      </c>
      <c r="G271" s="124" t="s">
        <v>2251</v>
      </c>
      <c r="H271" s="124"/>
      <c r="I271" s="124"/>
      <c r="J271" s="124"/>
      <c r="K271" s="124"/>
      <c r="L271" s="124"/>
      <c r="M271" s="125"/>
      <c r="N271" s="278"/>
      <c r="O271" s="279"/>
      <c r="P271" s="96"/>
    </row>
    <row r="272" spans="1:16" ht="12.75">
      <c r="A272" s="117"/>
      <c r="B272" s="118">
        <v>48</v>
      </c>
      <c r="C272" s="119" t="s">
        <v>3885</v>
      </c>
      <c r="D272" s="269" t="s">
        <v>242</v>
      </c>
      <c r="E272" s="120" t="s">
        <v>243</v>
      </c>
      <c r="F272" s="120" t="s">
        <v>244</v>
      </c>
      <c r="G272" s="120"/>
      <c r="H272" s="120"/>
      <c r="I272" s="120"/>
      <c r="J272" s="120"/>
      <c r="K272" s="120"/>
      <c r="L272" s="120"/>
      <c r="M272" s="121"/>
      <c r="N272" s="276" t="s">
        <v>993</v>
      </c>
      <c r="O272" s="277"/>
      <c r="P272" s="96"/>
    </row>
    <row r="273" spans="1:16" ht="12.75">
      <c r="A273" s="113" t="s">
        <v>3001</v>
      </c>
      <c r="B273" s="122"/>
      <c r="C273" s="123" t="s">
        <v>3056</v>
      </c>
      <c r="D273" s="271" t="s">
        <v>445</v>
      </c>
      <c r="E273" s="124" t="s">
        <v>278</v>
      </c>
      <c r="F273" s="124" t="s">
        <v>230</v>
      </c>
      <c r="G273" s="124"/>
      <c r="H273" s="124"/>
      <c r="I273" s="124"/>
      <c r="J273" s="124"/>
      <c r="K273" s="124"/>
      <c r="L273" s="124"/>
      <c r="M273" s="125"/>
      <c r="N273" s="278"/>
      <c r="O273" s="279"/>
      <c r="P273" s="96"/>
    </row>
    <row r="274" spans="1:16" ht="12.75">
      <c r="A274" s="117"/>
      <c r="B274" s="118">
        <v>77</v>
      </c>
      <c r="C274" s="119" t="s">
        <v>3914</v>
      </c>
      <c r="D274" s="269" t="s">
        <v>249</v>
      </c>
      <c r="E274" s="120" t="s">
        <v>250</v>
      </c>
      <c r="F274" s="120" t="s">
        <v>251</v>
      </c>
      <c r="G274" s="120"/>
      <c r="H274" s="120"/>
      <c r="I274" s="120"/>
      <c r="J274" s="120"/>
      <c r="K274" s="120"/>
      <c r="L274" s="120"/>
      <c r="M274" s="121"/>
      <c r="N274" s="276" t="s">
        <v>867</v>
      </c>
      <c r="O274" s="277"/>
      <c r="P274" s="96"/>
    </row>
    <row r="275" spans="1:16" ht="12.75">
      <c r="A275" s="113" t="s">
        <v>3004</v>
      </c>
      <c r="B275" s="122"/>
      <c r="C275" s="123" t="s">
        <v>3146</v>
      </c>
      <c r="D275" s="271" t="s">
        <v>247</v>
      </c>
      <c r="E275" s="124" t="s">
        <v>449</v>
      </c>
      <c r="F275" s="124" t="s">
        <v>450</v>
      </c>
      <c r="G275" s="124"/>
      <c r="H275" s="124"/>
      <c r="I275" s="124"/>
      <c r="J275" s="124"/>
      <c r="K275" s="124"/>
      <c r="L275" s="124"/>
      <c r="M275" s="125"/>
      <c r="N275" s="278"/>
      <c r="O275" s="279"/>
      <c r="P275" s="96"/>
    </row>
    <row r="276" spans="1:16" ht="12.75">
      <c r="A276" s="117"/>
      <c r="B276" s="118">
        <v>51</v>
      </c>
      <c r="C276" s="119" t="s">
        <v>3888</v>
      </c>
      <c r="D276" s="269" t="s">
        <v>276</v>
      </c>
      <c r="E276" s="120" t="s">
        <v>254</v>
      </c>
      <c r="F276" s="120" t="s">
        <v>102</v>
      </c>
      <c r="G276" s="120"/>
      <c r="H276" s="120"/>
      <c r="I276" s="120"/>
      <c r="J276" s="120"/>
      <c r="K276" s="120"/>
      <c r="L276" s="120"/>
      <c r="M276" s="121"/>
      <c r="N276" s="276" t="s">
        <v>867</v>
      </c>
      <c r="O276" s="277"/>
      <c r="P276" s="96"/>
    </row>
    <row r="277" spans="1:16" ht="12.75">
      <c r="A277" s="113" t="s">
        <v>3005</v>
      </c>
      <c r="B277" s="122"/>
      <c r="C277" s="123" t="s">
        <v>3238</v>
      </c>
      <c r="D277" s="271" t="s">
        <v>466</v>
      </c>
      <c r="E277" s="124" t="s">
        <v>208</v>
      </c>
      <c r="F277" s="124" t="s">
        <v>216</v>
      </c>
      <c r="G277" s="124"/>
      <c r="H277" s="124"/>
      <c r="I277" s="124"/>
      <c r="J277" s="124"/>
      <c r="K277" s="124"/>
      <c r="L277" s="124"/>
      <c r="M277" s="125"/>
      <c r="N277" s="278"/>
      <c r="O277" s="279"/>
      <c r="P277" s="96"/>
    </row>
    <row r="278" spans="1:16" ht="12.75">
      <c r="A278" s="117"/>
      <c r="B278" s="118">
        <v>67</v>
      </c>
      <c r="C278" s="119" t="s">
        <v>3904</v>
      </c>
      <c r="D278" s="269" t="s">
        <v>224</v>
      </c>
      <c r="E278" s="120" t="s">
        <v>313</v>
      </c>
      <c r="F278" s="120" t="s">
        <v>314</v>
      </c>
      <c r="G278" s="120"/>
      <c r="H278" s="120"/>
      <c r="I278" s="120"/>
      <c r="J278" s="120"/>
      <c r="K278" s="120"/>
      <c r="L278" s="120"/>
      <c r="M278" s="121"/>
      <c r="N278" s="276" t="s">
        <v>993</v>
      </c>
      <c r="O278" s="277"/>
      <c r="P278" s="96"/>
    </row>
    <row r="279" spans="1:16" ht="12.75">
      <c r="A279" s="113" t="s">
        <v>3004</v>
      </c>
      <c r="B279" s="122"/>
      <c r="C279" s="123" t="s">
        <v>3302</v>
      </c>
      <c r="D279" s="271" t="s">
        <v>508</v>
      </c>
      <c r="E279" s="124" t="s">
        <v>509</v>
      </c>
      <c r="F279" s="124" t="s">
        <v>510</v>
      </c>
      <c r="G279" s="124"/>
      <c r="H279" s="124"/>
      <c r="I279" s="124"/>
      <c r="J279" s="124"/>
      <c r="K279" s="124"/>
      <c r="L279" s="124"/>
      <c r="M279" s="125"/>
      <c r="N279" s="278"/>
      <c r="O279" s="279"/>
      <c r="P279" s="96"/>
    </row>
    <row r="280" spans="1:16" ht="12.75">
      <c r="A280" s="117"/>
      <c r="B280" s="118">
        <v>119</v>
      </c>
      <c r="C280" s="119" t="s">
        <v>3955</v>
      </c>
      <c r="D280" s="269" t="s">
        <v>812</v>
      </c>
      <c r="E280" s="120" t="s">
        <v>813</v>
      </c>
      <c r="F280" s="120" t="s">
        <v>814</v>
      </c>
      <c r="G280" s="120"/>
      <c r="H280" s="120"/>
      <c r="I280" s="120"/>
      <c r="J280" s="120"/>
      <c r="K280" s="120"/>
      <c r="L280" s="120"/>
      <c r="M280" s="121"/>
      <c r="N280" s="276" t="s">
        <v>1126</v>
      </c>
      <c r="O280" s="277"/>
      <c r="P280" s="96"/>
    </row>
    <row r="281" spans="1:16" ht="12.75">
      <c r="A281" s="113" t="s">
        <v>2993</v>
      </c>
      <c r="B281" s="122"/>
      <c r="C281" s="123" t="s">
        <v>3376</v>
      </c>
      <c r="D281" s="271" t="s">
        <v>922</v>
      </c>
      <c r="E281" s="124" t="s">
        <v>909</v>
      </c>
      <c r="F281" s="124" t="s">
        <v>675</v>
      </c>
      <c r="G281" s="124"/>
      <c r="H281" s="124"/>
      <c r="I281" s="124"/>
      <c r="J281" s="124"/>
      <c r="K281" s="124"/>
      <c r="L281" s="124"/>
      <c r="M281" s="125"/>
      <c r="N281" s="278"/>
      <c r="O281" s="279"/>
      <c r="P281" s="96"/>
    </row>
    <row r="282" spans="1:16" ht="12.75">
      <c r="A282" s="117"/>
      <c r="B282" s="118">
        <v>128</v>
      </c>
      <c r="C282" s="119" t="s">
        <v>1</v>
      </c>
      <c r="D282" s="269" t="s">
        <v>393</v>
      </c>
      <c r="E282" s="120" t="s">
        <v>923</v>
      </c>
      <c r="F282" s="120" t="s">
        <v>903</v>
      </c>
      <c r="G282" s="120"/>
      <c r="H282" s="120"/>
      <c r="I282" s="120"/>
      <c r="J282" s="120"/>
      <c r="K282" s="120"/>
      <c r="L282" s="120"/>
      <c r="M282" s="121"/>
      <c r="N282" s="276" t="s">
        <v>1011</v>
      </c>
      <c r="O282" s="277"/>
      <c r="P282" s="96"/>
    </row>
    <row r="283" spans="1:16" ht="12.75">
      <c r="A283" s="113" t="s">
        <v>2993</v>
      </c>
      <c r="B283" s="122"/>
      <c r="C283" s="123" t="s">
        <v>3403</v>
      </c>
      <c r="D283" s="271" t="s">
        <v>2620</v>
      </c>
      <c r="E283" s="124" t="s">
        <v>884</v>
      </c>
      <c r="F283" s="124" t="s">
        <v>893</v>
      </c>
      <c r="G283" s="124"/>
      <c r="H283" s="124"/>
      <c r="I283" s="124"/>
      <c r="J283" s="124"/>
      <c r="K283" s="124"/>
      <c r="L283" s="124"/>
      <c r="M283" s="125"/>
      <c r="N283" s="278"/>
      <c r="O283" s="279"/>
      <c r="P283" s="96"/>
    </row>
    <row r="284" spans="1:16" ht="12.75">
      <c r="A284" s="117"/>
      <c r="B284" s="118">
        <v>106</v>
      </c>
      <c r="C284" s="119" t="s">
        <v>3942</v>
      </c>
      <c r="D284" s="269" t="s">
        <v>855</v>
      </c>
      <c r="E284" s="120" t="s">
        <v>672</v>
      </c>
      <c r="F284" s="120" t="s">
        <v>856</v>
      </c>
      <c r="G284" s="120"/>
      <c r="H284" s="120"/>
      <c r="I284" s="120"/>
      <c r="J284" s="120"/>
      <c r="K284" s="120"/>
      <c r="L284" s="120"/>
      <c r="M284" s="121"/>
      <c r="N284" s="276" t="s">
        <v>867</v>
      </c>
      <c r="O284" s="277"/>
      <c r="P284" s="96"/>
    </row>
    <row r="285" spans="1:16" ht="12.75">
      <c r="A285" s="113" t="s">
        <v>2993</v>
      </c>
      <c r="B285" s="122"/>
      <c r="C285" s="123" t="s">
        <v>3444</v>
      </c>
      <c r="D285" s="271" t="s">
        <v>2088</v>
      </c>
      <c r="E285" s="124" t="s">
        <v>858</v>
      </c>
      <c r="F285" s="124" t="s">
        <v>981</v>
      </c>
      <c r="G285" s="124"/>
      <c r="H285" s="124"/>
      <c r="I285" s="124"/>
      <c r="J285" s="124"/>
      <c r="K285" s="124"/>
      <c r="L285" s="124"/>
      <c r="M285" s="125"/>
      <c r="N285" s="278"/>
      <c r="O285" s="279"/>
      <c r="P285" s="96"/>
    </row>
    <row r="286" spans="1:16" ht="12.75">
      <c r="A286" s="117"/>
      <c r="B286" s="118">
        <v>120</v>
      </c>
      <c r="C286" s="119" t="s">
        <v>3956</v>
      </c>
      <c r="D286" s="269" t="s">
        <v>991</v>
      </c>
      <c r="E286" s="120" t="s">
        <v>992</v>
      </c>
      <c r="F286" s="120"/>
      <c r="G286" s="120"/>
      <c r="H286" s="120"/>
      <c r="I286" s="120"/>
      <c r="J286" s="120"/>
      <c r="K286" s="120"/>
      <c r="L286" s="120"/>
      <c r="M286" s="121"/>
      <c r="N286" s="276" t="s">
        <v>993</v>
      </c>
      <c r="O286" s="277"/>
      <c r="P286" s="96"/>
    </row>
    <row r="287" spans="1:16" ht="12.75">
      <c r="A287" s="113" t="s">
        <v>3005</v>
      </c>
      <c r="B287" s="122"/>
      <c r="C287" s="123" t="s">
        <v>3493</v>
      </c>
      <c r="D287" s="271" t="s">
        <v>893</v>
      </c>
      <c r="E287" s="124" t="s">
        <v>725</v>
      </c>
      <c r="F287" s="124"/>
      <c r="G287" s="124"/>
      <c r="H287" s="124"/>
      <c r="I287" s="124"/>
      <c r="J287" s="124"/>
      <c r="K287" s="124"/>
      <c r="L287" s="124"/>
      <c r="M287" s="125"/>
      <c r="N287" s="278"/>
      <c r="O287" s="279"/>
      <c r="P287" s="96"/>
    </row>
    <row r="288" spans="1:16" ht="12.75">
      <c r="A288" s="117"/>
      <c r="B288" s="118">
        <v>32</v>
      </c>
      <c r="C288" s="119" t="s">
        <v>3869</v>
      </c>
      <c r="D288" s="269" t="s">
        <v>310</v>
      </c>
      <c r="E288" s="120"/>
      <c r="F288" s="120"/>
      <c r="G288" s="120"/>
      <c r="H288" s="120"/>
      <c r="I288" s="120"/>
      <c r="J288" s="120"/>
      <c r="K288" s="120"/>
      <c r="L288" s="120"/>
      <c r="M288" s="121"/>
      <c r="N288" s="276" t="s">
        <v>868</v>
      </c>
      <c r="O288" s="277"/>
      <c r="P288" s="96"/>
    </row>
    <row r="289" spans="1:16" ht="12.75">
      <c r="A289" s="113" t="s">
        <v>3010</v>
      </c>
      <c r="B289" s="122"/>
      <c r="C289" s="123" t="s">
        <v>3165</v>
      </c>
      <c r="D289" s="271" t="s">
        <v>1596</v>
      </c>
      <c r="E289" s="124"/>
      <c r="F289" s="124"/>
      <c r="G289" s="124"/>
      <c r="H289" s="124"/>
      <c r="I289" s="124"/>
      <c r="J289" s="124"/>
      <c r="K289" s="124"/>
      <c r="L289" s="124"/>
      <c r="M289" s="125"/>
      <c r="N289" s="278"/>
      <c r="O289" s="279"/>
      <c r="P289" s="96"/>
    </row>
    <row r="290" spans="1:16" ht="12.75">
      <c r="A290" s="117"/>
      <c r="B290" s="118">
        <v>135</v>
      </c>
      <c r="C290" s="119" t="s">
        <v>8</v>
      </c>
      <c r="D290" s="269" t="s">
        <v>917</v>
      </c>
      <c r="E290" s="120"/>
      <c r="F290" s="120"/>
      <c r="G290" s="120"/>
      <c r="H290" s="120"/>
      <c r="I290" s="120"/>
      <c r="J290" s="120"/>
      <c r="K290" s="120"/>
      <c r="L290" s="120"/>
      <c r="M290" s="121"/>
      <c r="N290" s="276" t="s">
        <v>868</v>
      </c>
      <c r="O290" s="277"/>
      <c r="P290" s="96"/>
    </row>
    <row r="291" spans="1:16" ht="12.75">
      <c r="A291" s="113" t="s">
        <v>2992</v>
      </c>
      <c r="B291" s="122"/>
      <c r="C291" s="123" t="s">
        <v>3544</v>
      </c>
      <c r="D291" s="271" t="s">
        <v>994</v>
      </c>
      <c r="E291" s="124"/>
      <c r="F291" s="124"/>
      <c r="G291" s="124"/>
      <c r="H291" s="124"/>
      <c r="I291" s="124"/>
      <c r="J291" s="124"/>
      <c r="K291" s="124"/>
      <c r="L291" s="124"/>
      <c r="M291" s="125"/>
      <c r="N291" s="278"/>
      <c r="O291" s="279"/>
      <c r="P291" s="96"/>
    </row>
    <row r="292" spans="1:16" ht="12.75">
      <c r="A292" s="117"/>
      <c r="B292" s="118">
        <v>130</v>
      </c>
      <c r="C292" s="119" t="s">
        <v>3</v>
      </c>
      <c r="D292" s="269" t="s">
        <v>866</v>
      </c>
      <c r="E292" s="120"/>
      <c r="F292" s="120"/>
      <c r="G292" s="120"/>
      <c r="H292" s="120"/>
      <c r="I292" s="120"/>
      <c r="J292" s="120"/>
      <c r="K292" s="120"/>
      <c r="L292" s="120"/>
      <c r="M292" s="121"/>
      <c r="N292" s="276" t="s">
        <v>867</v>
      </c>
      <c r="O292" s="277"/>
      <c r="P292" s="96"/>
    </row>
    <row r="293" spans="1:16" ht="12.75">
      <c r="A293" s="113" t="s">
        <v>2992</v>
      </c>
      <c r="B293" s="122"/>
      <c r="C293" s="123" t="s">
        <v>3263</v>
      </c>
      <c r="D293" s="271" t="s">
        <v>2678</v>
      </c>
      <c r="E293" s="124"/>
      <c r="F293" s="124"/>
      <c r="G293" s="124"/>
      <c r="H293" s="124"/>
      <c r="I293" s="124"/>
      <c r="J293" s="124"/>
      <c r="K293" s="124"/>
      <c r="L293" s="124"/>
      <c r="M293" s="125"/>
      <c r="N293" s="278"/>
      <c r="O293" s="279"/>
      <c r="P293" s="96"/>
    </row>
    <row r="294" spans="1:16" ht="12.75">
      <c r="A294" s="117"/>
      <c r="B294" s="118">
        <v>45</v>
      </c>
      <c r="C294" s="119" t="s">
        <v>3882</v>
      </c>
      <c r="D294" s="269"/>
      <c r="E294" s="120"/>
      <c r="F294" s="120"/>
      <c r="G294" s="120"/>
      <c r="H294" s="120"/>
      <c r="I294" s="120"/>
      <c r="J294" s="120"/>
      <c r="K294" s="120"/>
      <c r="L294" s="120"/>
      <c r="M294" s="121"/>
      <c r="N294" s="276" t="s">
        <v>993</v>
      </c>
      <c r="O294" s="277"/>
      <c r="P294" s="96"/>
    </row>
    <row r="295" spans="1:16" ht="12.75">
      <c r="A295" s="113" t="s">
        <v>3005</v>
      </c>
      <c r="B295" s="122"/>
      <c r="C295" s="123" t="s">
        <v>3111</v>
      </c>
      <c r="D295" s="271"/>
      <c r="E295" s="124"/>
      <c r="F295" s="124"/>
      <c r="G295" s="124"/>
      <c r="H295" s="124"/>
      <c r="I295" s="124"/>
      <c r="J295" s="124"/>
      <c r="K295" s="124"/>
      <c r="L295" s="124"/>
      <c r="M295" s="125"/>
      <c r="N295" s="278"/>
      <c r="O295" s="279"/>
      <c r="P295" s="96"/>
    </row>
    <row r="296" spans="1:16" ht="12.75">
      <c r="A296" s="117"/>
      <c r="B296" s="118">
        <v>117</v>
      </c>
      <c r="C296" s="119" t="s">
        <v>3953</v>
      </c>
      <c r="D296" s="269"/>
      <c r="E296" s="120"/>
      <c r="F296" s="120"/>
      <c r="G296" s="120"/>
      <c r="H296" s="120"/>
      <c r="I296" s="120"/>
      <c r="J296" s="120"/>
      <c r="K296" s="120"/>
      <c r="L296" s="120"/>
      <c r="M296" s="121"/>
      <c r="N296" s="276" t="s">
        <v>867</v>
      </c>
      <c r="O296" s="277"/>
      <c r="P296" s="96"/>
    </row>
    <row r="297" spans="1:16" ht="12.75">
      <c r="A297" s="113" t="s">
        <v>2992</v>
      </c>
      <c r="B297" s="122"/>
      <c r="C297" s="123" t="s">
        <v>3203</v>
      </c>
      <c r="D297" s="271"/>
      <c r="E297" s="124"/>
      <c r="F297" s="124"/>
      <c r="G297" s="124"/>
      <c r="H297" s="124"/>
      <c r="I297" s="124"/>
      <c r="J297" s="124"/>
      <c r="K297" s="124"/>
      <c r="L297" s="124"/>
      <c r="M297" s="125"/>
      <c r="N297" s="278"/>
      <c r="O297" s="279"/>
      <c r="P297" s="96"/>
    </row>
    <row r="298" spans="1:16" ht="12.75">
      <c r="A298" s="117"/>
      <c r="B298" s="118">
        <v>121</v>
      </c>
      <c r="C298" s="119" t="s">
        <v>3957</v>
      </c>
      <c r="D298" s="269"/>
      <c r="E298" s="120"/>
      <c r="F298" s="120"/>
      <c r="G298" s="120"/>
      <c r="H298" s="120"/>
      <c r="I298" s="120"/>
      <c r="J298" s="120"/>
      <c r="K298" s="120"/>
      <c r="L298" s="120"/>
      <c r="M298" s="121"/>
      <c r="N298" s="276" t="s">
        <v>867</v>
      </c>
      <c r="O298" s="277"/>
      <c r="P298" s="96"/>
    </row>
    <row r="299" spans="1:16" ht="12.75">
      <c r="A299" s="113" t="s">
        <v>3005</v>
      </c>
      <c r="B299" s="122"/>
      <c r="C299" s="123" t="s">
        <v>3238</v>
      </c>
      <c r="D299" s="271"/>
      <c r="E299" s="124"/>
      <c r="F299" s="124"/>
      <c r="G299" s="124"/>
      <c r="H299" s="124"/>
      <c r="I299" s="124"/>
      <c r="J299" s="124"/>
      <c r="K299" s="124"/>
      <c r="L299" s="124"/>
      <c r="M299" s="125"/>
      <c r="N299" s="278"/>
      <c r="O299" s="279"/>
      <c r="P299" s="96"/>
    </row>
    <row r="300" spans="1:16" ht="12.75">
      <c r="A300" s="117"/>
      <c r="B300" s="118">
        <v>125</v>
      </c>
      <c r="C300" s="119" t="s">
        <v>3961</v>
      </c>
      <c r="D300" s="269"/>
      <c r="E300" s="120"/>
      <c r="F300" s="120"/>
      <c r="G300" s="120"/>
      <c r="H300" s="120"/>
      <c r="I300" s="120"/>
      <c r="J300" s="120"/>
      <c r="K300" s="120"/>
      <c r="L300" s="120"/>
      <c r="M300" s="121"/>
      <c r="N300" s="276" t="s">
        <v>868</v>
      </c>
      <c r="O300" s="277"/>
      <c r="P300" s="96"/>
    </row>
    <row r="301" spans="1:16" ht="12.75">
      <c r="A301" s="113" t="s">
        <v>2993</v>
      </c>
      <c r="B301" s="122"/>
      <c r="C301" s="123" t="s">
        <v>3444</v>
      </c>
      <c r="D301" s="271"/>
      <c r="E301" s="124"/>
      <c r="F301" s="124"/>
      <c r="G301" s="124"/>
      <c r="H301" s="124"/>
      <c r="I301" s="124"/>
      <c r="J301" s="124"/>
      <c r="K301" s="124"/>
      <c r="L301" s="124"/>
      <c r="M301" s="125"/>
      <c r="N301" s="278"/>
      <c r="O301" s="279"/>
      <c r="P301" s="96"/>
    </row>
    <row r="302" spans="1:15" ht="12.75">
      <c r="A302" s="273"/>
      <c r="B302" s="273"/>
      <c r="C302" s="273"/>
      <c r="D302" s="273"/>
      <c r="E302" s="273"/>
      <c r="F302" s="273"/>
      <c r="G302" s="273"/>
      <c r="H302" s="273"/>
      <c r="I302" s="273"/>
      <c r="J302" s="273"/>
      <c r="K302" s="273"/>
      <c r="L302" s="273"/>
      <c r="M302" s="273"/>
      <c r="N302" s="273"/>
      <c r="O302" s="273"/>
    </row>
    <row r="303" spans="1:15" ht="12.75">
      <c r="A303" s="280"/>
      <c r="B303" s="273"/>
      <c r="C303" s="273"/>
      <c r="D303" s="273"/>
      <c r="E303" s="273"/>
      <c r="F303" s="273"/>
      <c r="G303" s="273"/>
      <c r="H303" s="273"/>
      <c r="I303" s="273"/>
      <c r="J303" s="273"/>
      <c r="K303" s="273"/>
      <c r="L303" s="273"/>
      <c r="M303" s="273"/>
      <c r="N303" s="273"/>
      <c r="O303" s="273"/>
    </row>
    <row r="304" spans="1:15" ht="12.75">
      <c r="A304" s="273"/>
      <c r="B304" s="273"/>
      <c r="C304" s="273"/>
      <c r="D304" s="273"/>
      <c r="E304" s="273"/>
      <c r="F304" s="273"/>
      <c r="G304" s="273"/>
      <c r="H304" s="273"/>
      <c r="I304" s="273"/>
      <c r="J304" s="273"/>
      <c r="K304" s="273"/>
      <c r="L304" s="273"/>
      <c r="M304" s="273"/>
      <c r="N304" s="273"/>
      <c r="O304" s="273"/>
    </row>
    <row r="305" spans="1:15" ht="12.75">
      <c r="A305" s="273"/>
      <c r="B305" s="273"/>
      <c r="C305" s="273"/>
      <c r="D305" s="273"/>
      <c r="E305" s="273"/>
      <c r="F305" s="273"/>
      <c r="G305" s="273"/>
      <c r="H305" s="273"/>
      <c r="I305" s="273"/>
      <c r="J305" s="273"/>
      <c r="K305" s="273"/>
      <c r="L305" s="273"/>
      <c r="M305" s="273"/>
      <c r="N305" s="273"/>
      <c r="O305" s="273"/>
    </row>
    <row r="306" spans="1:15" ht="12.75">
      <c r="A306" s="273"/>
      <c r="B306" s="273"/>
      <c r="C306" s="273"/>
      <c r="D306" s="273"/>
      <c r="E306" s="273"/>
      <c r="F306" s="273"/>
      <c r="G306" s="273"/>
      <c r="H306" s="273"/>
      <c r="I306" s="273"/>
      <c r="J306" s="273"/>
      <c r="K306" s="273"/>
      <c r="L306" s="273"/>
      <c r="M306" s="273"/>
      <c r="N306" s="273"/>
      <c r="O306" s="273"/>
    </row>
    <row r="307" spans="1:15" ht="12.75">
      <c r="A307" s="273"/>
      <c r="B307" s="273"/>
      <c r="C307" s="273"/>
      <c r="D307" s="273"/>
      <c r="E307" s="273"/>
      <c r="F307" s="273"/>
      <c r="G307" s="273"/>
      <c r="H307" s="273"/>
      <c r="I307" s="273"/>
      <c r="J307" s="273"/>
      <c r="K307" s="273"/>
      <c r="L307" s="273"/>
      <c r="M307" s="273"/>
      <c r="N307" s="273"/>
      <c r="O307" s="273"/>
    </row>
    <row r="308" spans="1:15" ht="12.75">
      <c r="A308" s="273"/>
      <c r="B308" s="273"/>
      <c r="C308" s="273"/>
      <c r="D308" s="273"/>
      <c r="E308" s="273"/>
      <c r="F308" s="273"/>
      <c r="G308" s="273"/>
      <c r="H308" s="273"/>
      <c r="I308" s="273"/>
      <c r="J308" s="273"/>
      <c r="K308" s="273"/>
      <c r="L308" s="273"/>
      <c r="M308" s="273"/>
      <c r="N308" s="273"/>
      <c r="O308" s="273"/>
    </row>
    <row r="309" spans="1:15" ht="12.75">
      <c r="A309" s="273"/>
      <c r="B309" s="273"/>
      <c r="C309" s="273"/>
      <c r="D309" s="273"/>
      <c r="E309" s="273"/>
      <c r="F309" s="273"/>
      <c r="G309" s="273"/>
      <c r="H309" s="273"/>
      <c r="I309" s="273"/>
      <c r="J309" s="273"/>
      <c r="K309" s="273"/>
      <c r="L309" s="273"/>
      <c r="M309" s="273"/>
      <c r="N309" s="273"/>
      <c r="O309" s="273"/>
    </row>
    <row r="310" spans="1:15" ht="12.75">
      <c r="A310" s="273"/>
      <c r="B310" s="273"/>
      <c r="C310" s="273"/>
      <c r="D310" s="273"/>
      <c r="E310" s="273"/>
      <c r="F310" s="273"/>
      <c r="G310" s="273"/>
      <c r="H310" s="273"/>
      <c r="I310" s="273"/>
      <c r="J310" s="273"/>
      <c r="K310" s="273"/>
      <c r="L310" s="273"/>
      <c r="M310" s="273"/>
      <c r="N310" s="273"/>
      <c r="O310" s="273"/>
    </row>
    <row r="311" spans="1:15" ht="12.75">
      <c r="A311" s="273"/>
      <c r="B311" s="273"/>
      <c r="C311" s="273"/>
      <c r="D311" s="273"/>
      <c r="E311" s="273"/>
      <c r="F311" s="273"/>
      <c r="G311" s="273"/>
      <c r="H311" s="273"/>
      <c r="I311" s="273"/>
      <c r="J311" s="273"/>
      <c r="K311" s="273"/>
      <c r="L311" s="273"/>
      <c r="M311" s="273"/>
      <c r="N311" s="273"/>
      <c r="O311" s="273"/>
    </row>
    <row r="312" spans="1:15" ht="12.75">
      <c r="A312" s="273"/>
      <c r="B312" s="273"/>
      <c r="C312" s="273"/>
      <c r="D312" s="273"/>
      <c r="E312" s="273"/>
      <c r="F312" s="273"/>
      <c r="G312" s="273"/>
      <c r="H312" s="273"/>
      <c r="I312" s="273"/>
      <c r="J312" s="273"/>
      <c r="K312" s="273"/>
      <c r="L312" s="273"/>
      <c r="M312" s="273"/>
      <c r="N312" s="273"/>
      <c r="O312" s="273"/>
    </row>
    <row r="313" spans="1:15" ht="12.75">
      <c r="A313" s="273"/>
      <c r="B313" s="273"/>
      <c r="C313" s="273"/>
      <c r="D313" s="273"/>
      <c r="E313" s="273"/>
      <c r="F313" s="273"/>
      <c r="G313" s="273"/>
      <c r="H313" s="273"/>
      <c r="I313" s="273"/>
      <c r="J313" s="273"/>
      <c r="K313" s="273"/>
      <c r="L313" s="273"/>
      <c r="M313" s="273"/>
      <c r="N313" s="273"/>
      <c r="O313" s="273"/>
    </row>
    <row r="314" spans="1:15" ht="12.75">
      <c r="A314" s="273"/>
      <c r="B314" s="273"/>
      <c r="C314" s="273"/>
      <c r="D314" s="273"/>
      <c r="E314" s="273"/>
      <c r="F314" s="273"/>
      <c r="G314" s="273"/>
      <c r="H314" s="273"/>
      <c r="I314" s="273"/>
      <c r="J314" s="273"/>
      <c r="K314" s="273"/>
      <c r="L314" s="273"/>
      <c r="M314" s="273"/>
      <c r="N314" s="273"/>
      <c r="O314" s="273"/>
    </row>
    <row r="315" spans="1:15" ht="12.75">
      <c r="A315" s="273"/>
      <c r="B315" s="273"/>
      <c r="C315" s="273"/>
      <c r="D315" s="273"/>
      <c r="E315" s="273"/>
      <c r="F315" s="273"/>
      <c r="G315" s="273"/>
      <c r="H315" s="273"/>
      <c r="I315" s="273"/>
      <c r="J315" s="273"/>
      <c r="K315" s="273"/>
      <c r="L315" s="273"/>
      <c r="M315" s="273"/>
      <c r="N315" s="273"/>
      <c r="O315" s="273"/>
    </row>
    <row r="316" spans="1:15" ht="12.75">
      <c r="A316" s="273"/>
      <c r="B316" s="273"/>
      <c r="C316" s="273"/>
      <c r="D316" s="273"/>
      <c r="E316" s="273"/>
      <c r="F316" s="273"/>
      <c r="G316" s="273"/>
      <c r="H316" s="273"/>
      <c r="I316" s="273"/>
      <c r="J316" s="273"/>
      <c r="K316" s="273"/>
      <c r="L316" s="273"/>
      <c r="M316" s="273"/>
      <c r="N316" s="273"/>
      <c r="O316" s="273"/>
    </row>
    <row r="317" spans="1:15" ht="12.75">
      <c r="A317" s="273"/>
      <c r="B317" s="273"/>
      <c r="C317" s="273"/>
      <c r="D317" s="273"/>
      <c r="E317" s="273"/>
      <c r="F317" s="273"/>
      <c r="G317" s="273"/>
      <c r="H317" s="273"/>
      <c r="I317" s="273"/>
      <c r="J317" s="273"/>
      <c r="K317" s="273"/>
      <c r="L317" s="273"/>
      <c r="M317" s="273"/>
      <c r="N317" s="273"/>
      <c r="O317" s="273"/>
    </row>
    <row r="318" spans="1:15" ht="12.75">
      <c r="A318" s="273"/>
      <c r="B318" s="273"/>
      <c r="C318" s="273"/>
      <c r="D318" s="273"/>
      <c r="E318" s="273"/>
      <c r="F318" s="273"/>
      <c r="G318" s="273"/>
      <c r="H318" s="273"/>
      <c r="I318" s="273"/>
      <c r="J318" s="273"/>
      <c r="K318" s="273"/>
      <c r="L318" s="273"/>
      <c r="M318" s="273"/>
      <c r="N318" s="273"/>
      <c r="O318" s="273"/>
    </row>
    <row r="319" spans="1:15" ht="12.75">
      <c r="A319" s="273"/>
      <c r="B319" s="273"/>
      <c r="C319" s="273"/>
      <c r="D319" s="273"/>
      <c r="E319" s="273"/>
      <c r="F319" s="273"/>
      <c r="G319" s="273"/>
      <c r="H319" s="273"/>
      <c r="I319" s="273"/>
      <c r="J319" s="273"/>
      <c r="K319" s="273"/>
      <c r="L319" s="273"/>
      <c r="M319" s="273"/>
      <c r="N319" s="273"/>
      <c r="O319" s="273"/>
    </row>
    <row r="320" spans="1:15" ht="12.75">
      <c r="A320" s="273"/>
      <c r="B320" s="273"/>
      <c r="C320" s="273"/>
      <c r="D320" s="273"/>
      <c r="E320" s="273"/>
      <c r="F320" s="273"/>
      <c r="G320" s="273"/>
      <c r="H320" s="273"/>
      <c r="I320" s="273"/>
      <c r="J320" s="273"/>
      <c r="K320" s="273"/>
      <c r="L320" s="273"/>
      <c r="M320" s="273"/>
      <c r="N320" s="273"/>
      <c r="O320" s="273"/>
    </row>
    <row r="321" spans="1:15" ht="12.75">
      <c r="A321" s="273"/>
      <c r="B321" s="273"/>
      <c r="C321" s="273"/>
      <c r="D321" s="273"/>
      <c r="E321" s="273"/>
      <c r="F321" s="273"/>
      <c r="G321" s="273"/>
      <c r="H321" s="273"/>
      <c r="I321" s="273"/>
      <c r="J321" s="273"/>
      <c r="K321" s="273"/>
      <c r="L321" s="273"/>
      <c r="M321" s="273"/>
      <c r="N321" s="273"/>
      <c r="O321" s="273"/>
    </row>
    <row r="322" spans="1:15" ht="12.75">
      <c r="A322" s="273"/>
      <c r="B322" s="273"/>
      <c r="C322" s="273"/>
      <c r="D322" s="273"/>
      <c r="E322" s="273"/>
      <c r="F322" s="273"/>
      <c r="G322" s="273"/>
      <c r="H322" s="273"/>
      <c r="I322" s="273"/>
      <c r="J322" s="273"/>
      <c r="K322" s="273"/>
      <c r="L322" s="273"/>
      <c r="M322" s="273"/>
      <c r="N322" s="273"/>
      <c r="O322" s="273"/>
    </row>
    <row r="323" spans="1:15" ht="12.75">
      <c r="A323" s="273"/>
      <c r="B323" s="273"/>
      <c r="C323" s="273"/>
      <c r="D323" s="273"/>
      <c r="E323" s="273"/>
      <c r="F323" s="273"/>
      <c r="G323" s="273"/>
      <c r="H323" s="273"/>
      <c r="I323" s="273"/>
      <c r="J323" s="273"/>
      <c r="K323" s="273"/>
      <c r="L323" s="273"/>
      <c r="M323" s="273"/>
      <c r="N323" s="273"/>
      <c r="O323" s="273"/>
    </row>
    <row r="324" spans="1:15" ht="12.75">
      <c r="A324" s="273"/>
      <c r="B324" s="273"/>
      <c r="C324" s="273"/>
      <c r="D324" s="273"/>
      <c r="E324" s="273"/>
      <c r="F324" s="273"/>
      <c r="G324" s="273"/>
      <c r="H324" s="273"/>
      <c r="I324" s="273"/>
      <c r="J324" s="273"/>
      <c r="K324" s="273"/>
      <c r="L324" s="273"/>
      <c r="M324" s="273"/>
      <c r="N324" s="273"/>
      <c r="O324" s="273"/>
    </row>
    <row r="325" spans="1:15" ht="12.75">
      <c r="A325" s="273"/>
      <c r="B325" s="273"/>
      <c r="C325" s="273"/>
      <c r="D325" s="273"/>
      <c r="E325" s="273"/>
      <c r="F325" s="273"/>
      <c r="G325" s="273"/>
      <c r="H325" s="273"/>
      <c r="I325" s="273"/>
      <c r="J325" s="273"/>
      <c r="K325" s="273"/>
      <c r="L325" s="273"/>
      <c r="M325" s="273"/>
      <c r="N325" s="273"/>
      <c r="O325" s="273"/>
    </row>
    <row r="326" spans="1:15" ht="12.75">
      <c r="A326" s="273"/>
      <c r="B326" s="273"/>
      <c r="C326" s="273"/>
      <c r="D326" s="273"/>
      <c r="E326" s="273"/>
      <c r="F326" s="273"/>
      <c r="G326" s="273"/>
      <c r="H326" s="273"/>
      <c r="I326" s="273"/>
      <c r="J326" s="273"/>
      <c r="K326" s="273"/>
      <c r="L326" s="273"/>
      <c r="M326" s="273"/>
      <c r="N326" s="273"/>
      <c r="O326" s="273"/>
    </row>
    <row r="327" spans="1:15" ht="12.75">
      <c r="A327" s="273"/>
      <c r="B327" s="273"/>
      <c r="C327" s="273"/>
      <c r="D327" s="273"/>
      <c r="E327" s="273"/>
      <c r="F327" s="273"/>
      <c r="G327" s="273"/>
      <c r="H327" s="273"/>
      <c r="I327" s="273"/>
      <c r="J327" s="273"/>
      <c r="K327" s="273"/>
      <c r="L327" s="273"/>
      <c r="M327" s="273"/>
      <c r="N327" s="273"/>
      <c r="O327" s="273"/>
    </row>
    <row r="328" spans="1:15" ht="12.75">
      <c r="A328" s="273"/>
      <c r="B328" s="273"/>
      <c r="C328" s="273"/>
      <c r="D328" s="273"/>
      <c r="E328" s="273"/>
      <c r="F328" s="273"/>
      <c r="G328" s="273"/>
      <c r="H328" s="273"/>
      <c r="I328" s="273"/>
      <c r="J328" s="273"/>
      <c r="K328" s="273"/>
      <c r="L328" s="273"/>
      <c r="M328" s="273"/>
      <c r="N328" s="273"/>
      <c r="O328" s="273"/>
    </row>
    <row r="329" spans="1:15" ht="12.75">
      <c r="A329" s="273"/>
      <c r="B329" s="273"/>
      <c r="C329" s="273"/>
      <c r="D329" s="273"/>
      <c r="E329" s="273"/>
      <c r="F329" s="273"/>
      <c r="G329" s="273"/>
      <c r="H329" s="273"/>
      <c r="I329" s="273"/>
      <c r="J329" s="273"/>
      <c r="K329" s="273"/>
      <c r="L329" s="273"/>
      <c r="M329" s="273"/>
      <c r="N329" s="273"/>
      <c r="O329" s="273"/>
    </row>
    <row r="330" spans="1:15" ht="12.75">
      <c r="A330" s="273"/>
      <c r="B330" s="273"/>
      <c r="C330" s="273"/>
      <c r="D330" s="273"/>
      <c r="E330" s="273"/>
      <c r="F330" s="273"/>
      <c r="G330" s="273"/>
      <c r="H330" s="273"/>
      <c r="I330" s="273"/>
      <c r="J330" s="273"/>
      <c r="K330" s="273"/>
      <c r="L330" s="273"/>
      <c r="M330" s="273"/>
      <c r="N330" s="273"/>
      <c r="O330" s="273"/>
    </row>
    <row r="331" spans="1:15" ht="12.75">
      <c r="A331" s="273"/>
      <c r="B331" s="273"/>
      <c r="C331" s="273"/>
      <c r="D331" s="273"/>
      <c r="E331" s="273"/>
      <c r="F331" s="273"/>
      <c r="G331" s="273"/>
      <c r="H331" s="273"/>
      <c r="I331" s="273"/>
      <c r="J331" s="273"/>
      <c r="K331" s="273"/>
      <c r="L331" s="273"/>
      <c r="M331" s="273"/>
      <c r="N331" s="273"/>
      <c r="O331" s="273"/>
    </row>
    <row r="332" spans="1:15" ht="12.75">
      <c r="A332" s="273"/>
      <c r="B332" s="273"/>
      <c r="C332" s="273"/>
      <c r="D332" s="273"/>
      <c r="E332" s="273"/>
      <c r="F332" s="273"/>
      <c r="G332" s="273"/>
      <c r="H332" s="273"/>
      <c r="I332" s="273"/>
      <c r="J332" s="273"/>
      <c r="K332" s="273"/>
      <c r="L332" s="273"/>
      <c r="M332" s="273"/>
      <c r="N332" s="273"/>
      <c r="O332" s="273"/>
    </row>
    <row r="333" spans="1:15" ht="12.75">
      <c r="A333" s="273"/>
      <c r="B333" s="273"/>
      <c r="C333" s="273"/>
      <c r="D333" s="273"/>
      <c r="E333" s="273"/>
      <c r="F333" s="273"/>
      <c r="G333" s="273"/>
      <c r="H333" s="273"/>
      <c r="I333" s="273"/>
      <c r="J333" s="273"/>
      <c r="K333" s="273"/>
      <c r="L333" s="273"/>
      <c r="M333" s="273"/>
      <c r="N333" s="273"/>
      <c r="O333" s="273"/>
    </row>
    <row r="334" spans="1:15" ht="12.75">
      <c r="A334" s="273"/>
      <c r="B334" s="273"/>
      <c r="C334" s="273"/>
      <c r="D334" s="273"/>
      <c r="E334" s="273"/>
      <c r="F334" s="273"/>
      <c r="G334" s="273"/>
      <c r="H334" s="273"/>
      <c r="I334" s="273"/>
      <c r="J334" s="273"/>
      <c r="K334" s="273"/>
      <c r="L334" s="273"/>
      <c r="M334" s="273"/>
      <c r="N334" s="273"/>
      <c r="O334" s="273"/>
    </row>
    <row r="335" spans="1:15" ht="12.75">
      <c r="A335" s="273"/>
      <c r="B335" s="273"/>
      <c r="C335" s="273"/>
      <c r="D335" s="273"/>
      <c r="E335" s="273"/>
      <c r="F335" s="273"/>
      <c r="G335" s="273"/>
      <c r="H335" s="273"/>
      <c r="I335" s="273"/>
      <c r="J335" s="273"/>
      <c r="K335" s="273"/>
      <c r="L335" s="273"/>
      <c r="M335" s="273"/>
      <c r="N335" s="273"/>
      <c r="O335" s="273"/>
    </row>
    <row r="336" spans="1:15" ht="12.75">
      <c r="A336" s="273"/>
      <c r="B336" s="273"/>
      <c r="C336" s="273"/>
      <c r="D336" s="273"/>
      <c r="E336" s="273"/>
      <c r="F336" s="273"/>
      <c r="G336" s="273"/>
      <c r="H336" s="273"/>
      <c r="I336" s="273"/>
      <c r="J336" s="273"/>
      <c r="K336" s="273"/>
      <c r="L336" s="273"/>
      <c r="M336" s="273"/>
      <c r="N336" s="273"/>
      <c r="O336" s="273"/>
    </row>
    <row r="337" spans="1:15" ht="12.75">
      <c r="A337" s="273"/>
      <c r="B337" s="273"/>
      <c r="C337" s="273"/>
      <c r="D337" s="273"/>
      <c r="E337" s="273"/>
      <c r="F337" s="273"/>
      <c r="G337" s="273"/>
      <c r="H337" s="273"/>
      <c r="I337" s="273"/>
      <c r="J337" s="273"/>
      <c r="K337" s="273"/>
      <c r="L337" s="273"/>
      <c r="M337" s="273"/>
      <c r="N337" s="273"/>
      <c r="O337" s="273"/>
    </row>
    <row r="338" spans="1:15" ht="12.75">
      <c r="A338" s="273"/>
      <c r="B338" s="273"/>
      <c r="C338" s="273"/>
      <c r="D338" s="273"/>
      <c r="E338" s="273"/>
      <c r="F338" s="273"/>
      <c r="G338" s="273"/>
      <c r="H338" s="273"/>
      <c r="I338" s="273"/>
      <c r="J338" s="273"/>
      <c r="K338" s="273"/>
      <c r="L338" s="273"/>
      <c r="M338" s="273"/>
      <c r="N338" s="273"/>
      <c r="O338" s="273"/>
    </row>
    <row r="339" spans="1:15" ht="12.75">
      <c r="A339" s="273"/>
      <c r="B339" s="273"/>
      <c r="C339" s="273"/>
      <c r="D339" s="273"/>
      <c r="E339" s="273"/>
      <c r="F339" s="273"/>
      <c r="G339" s="273"/>
      <c r="H339" s="273"/>
      <c r="I339" s="273"/>
      <c r="J339" s="273"/>
      <c r="K339" s="273"/>
      <c r="L339" s="273"/>
      <c r="M339" s="273"/>
      <c r="N339" s="273"/>
      <c r="O339" s="273"/>
    </row>
    <row r="340" spans="1:15" ht="12.75">
      <c r="A340" s="273"/>
      <c r="B340" s="273"/>
      <c r="C340" s="273"/>
      <c r="D340" s="273"/>
      <c r="E340" s="273"/>
      <c r="F340" s="273"/>
      <c r="G340" s="273"/>
      <c r="H340" s="273"/>
      <c r="I340" s="273"/>
      <c r="J340" s="273"/>
      <c r="K340" s="273"/>
      <c r="L340" s="273"/>
      <c r="M340" s="273"/>
      <c r="N340" s="273"/>
      <c r="O340" s="273"/>
    </row>
    <row r="341" spans="1:15" ht="12.75">
      <c r="A341" s="273"/>
      <c r="B341" s="273"/>
      <c r="C341" s="273"/>
      <c r="D341" s="273"/>
      <c r="E341" s="273"/>
      <c r="F341" s="273"/>
      <c r="G341" s="273"/>
      <c r="H341" s="273"/>
      <c r="I341" s="273"/>
      <c r="J341" s="273"/>
      <c r="K341" s="273"/>
      <c r="L341" s="273"/>
      <c r="M341" s="273"/>
      <c r="N341" s="273"/>
      <c r="O341" s="273"/>
    </row>
    <row r="342" spans="1:15" ht="12.75">
      <c r="A342" s="273"/>
      <c r="B342" s="273"/>
      <c r="C342" s="273"/>
      <c r="D342" s="273"/>
      <c r="E342" s="273"/>
      <c r="F342" s="273"/>
      <c r="G342" s="273"/>
      <c r="H342" s="273"/>
      <c r="I342" s="273"/>
      <c r="J342" s="273"/>
      <c r="K342" s="273"/>
      <c r="L342" s="273"/>
      <c r="M342" s="273"/>
      <c r="N342" s="273"/>
      <c r="O342" s="273"/>
    </row>
    <row r="343" spans="1:15" ht="12.75">
      <c r="A343" s="273"/>
      <c r="B343" s="273"/>
      <c r="C343" s="273"/>
      <c r="D343" s="273"/>
      <c r="E343" s="273"/>
      <c r="F343" s="273"/>
      <c r="G343" s="273"/>
      <c r="H343" s="273"/>
      <c r="I343" s="273"/>
      <c r="J343" s="273"/>
      <c r="K343" s="273"/>
      <c r="L343" s="273"/>
      <c r="M343" s="273"/>
      <c r="N343" s="273"/>
      <c r="O343" s="273"/>
    </row>
    <row r="344" spans="1:15" ht="12.75">
      <c r="A344" s="273"/>
      <c r="B344" s="273"/>
      <c r="C344" s="273"/>
      <c r="D344" s="273"/>
      <c r="E344" s="273"/>
      <c r="F344" s="273"/>
      <c r="G344" s="273"/>
      <c r="H344" s="273"/>
      <c r="I344" s="273"/>
      <c r="J344" s="273"/>
      <c r="K344" s="273"/>
      <c r="L344" s="273"/>
      <c r="M344" s="273"/>
      <c r="N344" s="273"/>
      <c r="O344" s="273"/>
    </row>
    <row r="345" spans="1:15" ht="12.75">
      <c r="A345" s="273"/>
      <c r="B345" s="273"/>
      <c r="C345" s="273"/>
      <c r="D345" s="273"/>
      <c r="E345" s="273"/>
      <c r="F345" s="273"/>
      <c r="G345" s="273"/>
      <c r="H345" s="273"/>
      <c r="I345" s="273"/>
      <c r="J345" s="273"/>
      <c r="K345" s="273"/>
      <c r="L345" s="273"/>
      <c r="M345" s="273"/>
      <c r="N345" s="273"/>
      <c r="O345" s="273"/>
    </row>
    <row r="346" spans="1:15" ht="12.75">
      <c r="A346" s="273"/>
      <c r="B346" s="273"/>
      <c r="C346" s="273"/>
      <c r="D346" s="273"/>
      <c r="E346" s="273"/>
      <c r="F346" s="273"/>
      <c r="G346" s="273"/>
      <c r="H346" s="273"/>
      <c r="I346" s="273"/>
      <c r="J346" s="273"/>
      <c r="K346" s="273"/>
      <c r="L346" s="273"/>
      <c r="M346" s="273"/>
      <c r="N346" s="273"/>
      <c r="O346" s="273"/>
    </row>
    <row r="347" spans="1:15" ht="12.75">
      <c r="A347" s="273"/>
      <c r="B347" s="273"/>
      <c r="C347" s="273"/>
      <c r="D347" s="273"/>
      <c r="E347" s="273"/>
      <c r="F347" s="273"/>
      <c r="G347" s="273"/>
      <c r="H347" s="273"/>
      <c r="I347" s="273"/>
      <c r="J347" s="273"/>
      <c r="K347" s="273"/>
      <c r="L347" s="273"/>
      <c r="M347" s="273"/>
      <c r="N347" s="273"/>
      <c r="O347" s="273"/>
    </row>
    <row r="348" spans="1:15" ht="12.75">
      <c r="A348" s="273"/>
      <c r="B348" s="273"/>
      <c r="C348" s="273"/>
      <c r="D348" s="273"/>
      <c r="E348" s="273"/>
      <c r="F348" s="273"/>
      <c r="G348" s="273"/>
      <c r="H348" s="273"/>
      <c r="I348" s="273"/>
      <c r="J348" s="273"/>
      <c r="K348" s="273"/>
      <c r="L348" s="273"/>
      <c r="M348" s="273"/>
      <c r="N348" s="273"/>
      <c r="O348" s="273"/>
    </row>
    <row r="349" spans="1:15" ht="12.75">
      <c r="A349" s="273"/>
      <c r="B349" s="273"/>
      <c r="C349" s="273"/>
      <c r="D349" s="273"/>
      <c r="E349" s="273"/>
      <c r="F349" s="273"/>
      <c r="G349" s="273"/>
      <c r="H349" s="273"/>
      <c r="I349" s="273"/>
      <c r="J349" s="273"/>
      <c r="K349" s="273"/>
      <c r="L349" s="273"/>
      <c r="M349" s="273"/>
      <c r="N349" s="273"/>
      <c r="O349" s="273"/>
    </row>
    <row r="350" spans="1:15" ht="12.75">
      <c r="A350" s="273"/>
      <c r="B350" s="273"/>
      <c r="C350" s="273"/>
      <c r="D350" s="273"/>
      <c r="E350" s="273"/>
      <c r="F350" s="273"/>
      <c r="G350" s="273"/>
      <c r="H350" s="273"/>
      <c r="I350" s="273"/>
      <c r="J350" s="273"/>
      <c r="K350" s="273"/>
      <c r="L350" s="273"/>
      <c r="M350" s="273"/>
      <c r="N350" s="273"/>
      <c r="O350" s="273"/>
    </row>
    <row r="351" spans="1:15" ht="12.75">
      <c r="A351" s="273"/>
      <c r="B351" s="273"/>
      <c r="C351" s="273"/>
      <c r="D351" s="273"/>
      <c r="E351" s="273"/>
      <c r="F351" s="273"/>
      <c r="G351" s="273"/>
      <c r="H351" s="273"/>
      <c r="I351" s="273"/>
      <c r="J351" s="273"/>
      <c r="K351" s="273"/>
      <c r="L351" s="273"/>
      <c r="M351" s="273"/>
      <c r="N351" s="273"/>
      <c r="O351" s="273"/>
    </row>
  </sheetData>
  <sheetProtection/>
  <mergeCells count="4">
    <mergeCell ref="D6:M6"/>
    <mergeCell ref="A2:O2"/>
    <mergeCell ref="A3:O3"/>
    <mergeCell ref="A4:O4"/>
  </mergeCells>
  <printOptions horizontalCentered="1"/>
  <pageMargins left="0" right="0" top="0.3937007874015748" bottom="0.1968503937007874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workbookViewId="0" topLeftCell="A1">
      <selection activeCell="A6" sqref="A6"/>
    </sheetView>
  </sheetViews>
  <sheetFormatPr defaultColWidth="9.140625" defaultRowHeight="12.75"/>
  <cols>
    <col min="1" max="1" width="4.7109375" style="200" customWidth="1"/>
    <col min="2" max="2" width="6.57421875" style="201" customWidth="1"/>
    <col min="3" max="3" width="5.57421875" style="202" customWidth="1"/>
    <col min="4" max="4" width="20.140625" style="183" customWidth="1"/>
    <col min="5" max="5" width="16.57421875" style="183" customWidth="1"/>
    <col min="6" max="6" width="10.8515625" style="202" customWidth="1"/>
    <col min="7" max="7" width="22.57421875" style="203" customWidth="1"/>
    <col min="8" max="8" width="13.140625" style="204" customWidth="1"/>
    <col min="9" max="9" width="10.00390625" style="181" hidden="1" customWidth="1"/>
    <col min="10" max="10" width="4.140625" style="181" hidden="1" customWidth="1"/>
    <col min="11" max="11" width="5.00390625" style="181" hidden="1" customWidth="1"/>
    <col min="12" max="12" width="4.421875" style="181" hidden="1" customWidth="1"/>
    <col min="13" max="13" width="4.140625" style="182" hidden="1" customWidth="1"/>
    <col min="14" max="14" width="4.57421875" style="182" hidden="1" customWidth="1"/>
    <col min="15" max="15" width="8.28125" style="181" hidden="1" customWidth="1"/>
    <col min="16" max="16384" width="9.140625" style="183" customWidth="1"/>
  </cols>
  <sheetData>
    <row r="1" spans="1:19" ht="15.75">
      <c r="A1" s="312" t="str">
        <f>Startlist!$F4</f>
        <v>SILVESTON 47. Saaremaa Ralli 2014</v>
      </c>
      <c r="B1" s="312"/>
      <c r="C1" s="312"/>
      <c r="D1" s="312"/>
      <c r="E1" s="312"/>
      <c r="F1" s="312"/>
      <c r="G1" s="312"/>
      <c r="H1" s="312"/>
      <c r="I1" s="180"/>
      <c r="J1" s="180"/>
      <c r="K1" s="180"/>
      <c r="Q1" s="184" t="s">
        <v>2951</v>
      </c>
      <c r="R1" s="185"/>
      <c r="S1" s="185"/>
    </row>
    <row r="2" spans="1:11" ht="15">
      <c r="A2" s="313" t="str">
        <f>Startlist!$F5</f>
        <v>10-11 October 2014</v>
      </c>
      <c r="B2" s="313"/>
      <c r="C2" s="313"/>
      <c r="D2" s="313"/>
      <c r="E2" s="313"/>
      <c r="F2" s="313"/>
      <c r="G2" s="313"/>
      <c r="H2" s="313"/>
      <c r="I2" s="180"/>
      <c r="J2" s="180"/>
      <c r="K2" s="180"/>
    </row>
    <row r="3" spans="1:11" ht="15">
      <c r="A3" s="313" t="str">
        <f>Startlist!$F6</f>
        <v>Saaremaa</v>
      </c>
      <c r="B3" s="313"/>
      <c r="C3" s="313"/>
      <c r="D3" s="313"/>
      <c r="E3" s="313"/>
      <c r="F3" s="313"/>
      <c r="G3" s="313"/>
      <c r="H3" s="313"/>
      <c r="I3" s="180"/>
      <c r="J3" s="180"/>
      <c r="K3" s="180"/>
    </row>
    <row r="4" spans="1:11" ht="15">
      <c r="A4" s="186"/>
      <c r="B4" s="187" t="s">
        <v>2959</v>
      </c>
      <c r="C4" s="188"/>
      <c r="D4" s="189"/>
      <c r="E4" s="189"/>
      <c r="F4" s="190"/>
      <c r="G4" s="191"/>
      <c r="H4" s="179"/>
      <c r="I4" s="180"/>
      <c r="J4" s="180"/>
      <c r="K4" s="180"/>
    </row>
    <row r="5" spans="1:11" ht="12.75" customHeight="1">
      <c r="A5" s="186"/>
      <c r="B5" s="187"/>
      <c r="C5" s="188"/>
      <c r="D5" s="189"/>
      <c r="E5" s="189"/>
      <c r="F5" s="190"/>
      <c r="G5" s="191"/>
      <c r="H5" s="179"/>
      <c r="I5" s="180"/>
      <c r="J5" s="180"/>
      <c r="K5" s="180"/>
    </row>
    <row r="6" spans="1:15" s="173" customFormat="1" ht="12.75" customHeight="1">
      <c r="A6" s="174">
        <v>1</v>
      </c>
      <c r="B6" s="175" t="str">
        <f>VLOOKUP($B8,Startlist!$B:$H,6,FALSE)</f>
        <v>PROREHV RALLY TEAM</v>
      </c>
      <c r="C6" s="176"/>
      <c r="D6" s="177"/>
      <c r="E6" s="165"/>
      <c r="F6" s="166"/>
      <c r="G6" s="167"/>
      <c r="H6" s="178" t="str">
        <f>CONCATENATE(J6,":",RIGHT(K6,2),".",RIGHT(L6,4))</f>
        <v>1:55.48,4</v>
      </c>
      <c r="I6" s="168">
        <f>SMALL(I8:I10,1)+SMALL(I8:I10,2)</f>
        <v>6948.4</v>
      </c>
      <c r="J6" s="169">
        <f>INT(I6/3600)</f>
        <v>1</v>
      </c>
      <c r="K6" s="170" t="str">
        <f>CONCATENATE("0",INT((I6-(J6*3600))/60))</f>
        <v>055</v>
      </c>
      <c r="L6" s="168" t="str">
        <f>CONCATENATE("0",ROUND(I6-(J6*3600)-(K6*60),1))</f>
        <v>048,4</v>
      </c>
      <c r="M6" s="171">
        <f>A6</f>
        <v>1</v>
      </c>
      <c r="N6" s="171">
        <v>1</v>
      </c>
      <c r="O6" s="172">
        <f>I6</f>
        <v>6948.4</v>
      </c>
    </row>
    <row r="7" spans="1:15" ht="7.5" customHeight="1">
      <c r="A7" s="186"/>
      <c r="B7" s="192"/>
      <c r="C7" s="188"/>
      <c r="D7" s="189"/>
      <c r="E7" s="189"/>
      <c r="F7" s="188"/>
      <c r="G7" s="191"/>
      <c r="H7" s="179"/>
      <c r="I7" s="180"/>
      <c r="J7" s="180"/>
      <c r="K7" s="180"/>
      <c r="L7" s="180"/>
      <c r="M7" s="171">
        <f>A6</f>
        <v>1</v>
      </c>
      <c r="N7" s="171">
        <v>2</v>
      </c>
      <c r="O7" s="193">
        <f>I6</f>
        <v>6948.4</v>
      </c>
    </row>
    <row r="8" spans="1:15" ht="12.75" customHeight="1">
      <c r="A8" s="194"/>
      <c r="B8" s="195">
        <v>6</v>
      </c>
      <c r="C8" s="196" t="str">
        <f>VLOOKUP($B8,Startlist!$B:$H,2,FALSE)</f>
        <v>N4</v>
      </c>
      <c r="D8" s="197" t="str">
        <f>VLOOKUP($B8,Startlist!$B:$H,3,FALSE)</f>
        <v>Roland Murakas</v>
      </c>
      <c r="E8" s="197" t="str">
        <f>VLOOKUP($B8,Startlist!$B:$H,4,FALSE)</f>
        <v>Kalle Adler</v>
      </c>
      <c r="F8" s="196" t="str">
        <f>VLOOKUP($B8,Startlist!$B:$H,5,FALSE)</f>
        <v>EST</v>
      </c>
      <c r="G8" s="197" t="str">
        <f>VLOOKUP($B8,Startlist!$B:$H,7,FALSE)</f>
        <v>Mitsubishi Lancer Evo 10</v>
      </c>
      <c r="H8" s="198" t="str">
        <f>VLOOKUP(B8,Results!B:Y,14,FALSE)</f>
        <v>57.42,9</v>
      </c>
      <c r="I8" s="199">
        <f>IF(ISERROR(FIND(":",TRIM(H8))),LEFT(TRIM(H8),FIND(".",TRIM(H8),1)-1)*60+RIGHT(TRIM(H8),LEN(TRIM(H8))-FIND(".",TRIM(H8),1)),LEFT(TRIM(H8),FIND(":",TRIM(H8),1)-1)*3600+MID(TRIM(H8),3,2)*60+RIGHT(TRIM(H8),LEN(TRIM(H8))-FIND(".",TRIM(H8),1)))</f>
        <v>3462.9</v>
      </c>
      <c r="J8" s="199"/>
      <c r="K8" s="180"/>
      <c r="L8" s="180"/>
      <c r="M8" s="171">
        <f>A6</f>
        <v>1</v>
      </c>
      <c r="N8" s="171">
        <v>3</v>
      </c>
      <c r="O8" s="193">
        <f>I6</f>
        <v>6948.4</v>
      </c>
    </row>
    <row r="9" spans="1:15" ht="12.75" customHeight="1">
      <c r="A9" s="194"/>
      <c r="B9" s="195">
        <v>7</v>
      </c>
      <c r="C9" s="196" t="str">
        <f>VLOOKUP($B9,Startlist!$B:$H,2,FALSE)</f>
        <v>N4</v>
      </c>
      <c r="D9" s="197" t="str">
        <f>VLOOKUP($B9,Startlist!$B:$H,3,FALSE)</f>
        <v>Markus Abram</v>
      </c>
      <c r="E9" s="197" t="str">
        <f>VLOOKUP($B9,Startlist!$B:$H,4,FALSE)</f>
        <v>Rein Jōessar</v>
      </c>
      <c r="F9" s="196" t="str">
        <f>VLOOKUP($B9,Startlist!$B:$H,5,FALSE)</f>
        <v>EST</v>
      </c>
      <c r="G9" s="197" t="str">
        <f>VLOOKUP($B9,Startlist!$B:$H,7,FALSE)</f>
        <v>Mitsubishi Lancer Evo 10</v>
      </c>
      <c r="H9" s="198" t="str">
        <f>VLOOKUP(B9,Results!B:Y,14,FALSE)</f>
        <v>58.05,5</v>
      </c>
      <c r="I9" s="199">
        <f>IF(ISERROR(FIND(":",TRIM(H9))),LEFT(TRIM(H9),FIND(".",TRIM(H9),1)-1)*60+RIGHT(TRIM(H9),LEN(TRIM(H9))-FIND(".",TRIM(H9),1)),LEFT(TRIM(H9),FIND(":",TRIM(H9),1)-1)*3600+MID(TRIM(H9),3,2)*60+RIGHT(TRIM(H9),LEN(TRIM(H9))-FIND(".",TRIM(H9),1)))</f>
        <v>3485.5</v>
      </c>
      <c r="J9" s="199"/>
      <c r="K9" s="180"/>
      <c r="L9" s="180"/>
      <c r="M9" s="171">
        <f>A6</f>
        <v>1</v>
      </c>
      <c r="N9" s="171">
        <v>4</v>
      </c>
      <c r="O9" s="193">
        <f>I6</f>
        <v>6948.4</v>
      </c>
    </row>
    <row r="10" spans="1:15" ht="12.75" customHeight="1">
      <c r="A10" s="194"/>
      <c r="B10" s="195">
        <v>11</v>
      </c>
      <c r="C10" s="196" t="str">
        <f>VLOOKUP($B10,Startlist!$B:$H,2,FALSE)</f>
        <v>R4</v>
      </c>
      <c r="D10" s="197" t="str">
        <f>VLOOKUP($B10,Startlist!$B:$H,3,FALSE)</f>
        <v>Margus Murakas</v>
      </c>
      <c r="E10" s="197" t="str">
        <f>VLOOKUP($B10,Startlist!$B:$H,4,FALSE)</f>
        <v>Henri Murakas</v>
      </c>
      <c r="F10" s="196" t="str">
        <f>VLOOKUP($B10,Startlist!$B:$H,5,FALSE)</f>
        <v>EST</v>
      </c>
      <c r="G10" s="197" t="str">
        <f>VLOOKUP($B10,Startlist!$B:$H,7,FALSE)</f>
        <v>Ford Fiesta R5</v>
      </c>
      <c r="H10" s="198" t="str">
        <f>VLOOKUP(B10,Results!B:Y,14,FALSE)</f>
        <v> 1:00.35,7</v>
      </c>
      <c r="I10" s="199">
        <f>IF(ISERROR(FIND(":",TRIM(H10))),LEFT(TRIM(H10),FIND(".",TRIM(H10),1)-1)*60+RIGHT(TRIM(H10),LEN(TRIM(H10))-FIND(".",TRIM(H10),1)),LEFT(TRIM(H10),FIND(":",TRIM(H10),1)-1)*3600+MID(TRIM(H10),3,2)*60+RIGHT(TRIM(H10),LEN(TRIM(H10))-FIND(".",TRIM(H10),1)))</f>
        <v>3635.7</v>
      </c>
      <c r="J10" s="180"/>
      <c r="K10" s="180"/>
      <c r="L10" s="180"/>
      <c r="M10" s="171">
        <f>A6</f>
        <v>1</v>
      </c>
      <c r="N10" s="171">
        <v>5</v>
      </c>
      <c r="O10" s="193">
        <f>I6</f>
        <v>6948.4</v>
      </c>
    </row>
    <row r="11" spans="1:15" ht="7.5" customHeight="1">
      <c r="A11" s="186"/>
      <c r="B11" s="192"/>
      <c r="C11" s="188"/>
      <c r="D11" s="189"/>
      <c r="E11" s="189"/>
      <c r="F11" s="188"/>
      <c r="G11" s="191"/>
      <c r="H11" s="179"/>
      <c r="I11" s="180"/>
      <c r="J11" s="180"/>
      <c r="K11" s="180"/>
      <c r="L11" s="180"/>
      <c r="M11" s="171">
        <f>A6</f>
        <v>1</v>
      </c>
      <c r="N11" s="171">
        <v>6</v>
      </c>
      <c r="O11" s="193">
        <f>I6</f>
        <v>6948.4</v>
      </c>
    </row>
    <row r="12" spans="1:15" s="173" customFormat="1" ht="12.75" customHeight="1">
      <c r="A12" s="174">
        <v>2</v>
      </c>
      <c r="B12" s="175" t="str">
        <f>VLOOKUP($B14,Startlist!$B:$H,6,FALSE)</f>
        <v>MM-MOTORSPORT</v>
      </c>
      <c r="C12" s="176"/>
      <c r="D12" s="177"/>
      <c r="E12" s="165"/>
      <c r="F12" s="166"/>
      <c r="G12" s="167"/>
      <c r="H12" s="178" t="str">
        <f>CONCATENATE(J12,":",RIGHT(K12,2),".",RIGHT(L12,4))</f>
        <v>1:56.033</v>
      </c>
      <c r="I12" s="168">
        <f>SMALL(I14:I16,1)+SMALL(I14:I16,2)</f>
        <v>6993</v>
      </c>
      <c r="J12" s="169">
        <f>INT(I12/3600)</f>
        <v>1</v>
      </c>
      <c r="K12" s="170" t="str">
        <f>CONCATENATE("0",INT((I12-(J12*3600))/60))</f>
        <v>056</v>
      </c>
      <c r="L12" s="168" t="str">
        <f>CONCATENATE("0",ROUND(I12-(J12*3600)-(K12*60),1))</f>
        <v>033</v>
      </c>
      <c r="M12" s="171">
        <f>A12</f>
        <v>2</v>
      </c>
      <c r="N12" s="171">
        <v>1</v>
      </c>
      <c r="O12" s="172">
        <f>I12</f>
        <v>6993</v>
      </c>
    </row>
    <row r="13" spans="1:15" ht="7.5" customHeight="1">
      <c r="A13" s="186"/>
      <c r="B13" s="192"/>
      <c r="C13" s="188"/>
      <c r="D13" s="189"/>
      <c r="E13" s="189"/>
      <c r="F13" s="188"/>
      <c r="G13" s="191"/>
      <c r="H13" s="179"/>
      <c r="I13" s="180"/>
      <c r="J13" s="180"/>
      <c r="K13" s="180"/>
      <c r="L13" s="180"/>
      <c r="M13" s="171">
        <f>A12</f>
        <v>2</v>
      </c>
      <c r="N13" s="171">
        <v>2</v>
      </c>
      <c r="O13" s="193">
        <f>I12</f>
        <v>6993</v>
      </c>
    </row>
    <row r="14" spans="1:15" ht="12.75" customHeight="1">
      <c r="A14" s="194"/>
      <c r="B14" s="195">
        <v>1</v>
      </c>
      <c r="C14" s="196" t="str">
        <f>VLOOKUP($B14,Startlist!$B:$H,2,FALSE)</f>
        <v>R4</v>
      </c>
      <c r="D14" s="197" t="str">
        <f>VLOOKUP($B14,Startlist!$B:$H,3,FALSE)</f>
        <v>Timmu Kōrge</v>
      </c>
      <c r="E14" s="197" t="str">
        <f>VLOOKUP($B14,Startlist!$B:$H,4,FALSE)</f>
        <v>Erki Pints</v>
      </c>
      <c r="F14" s="196" t="str">
        <f>VLOOKUP($B14,Startlist!$B:$H,5,FALSE)</f>
        <v>EST</v>
      </c>
      <c r="G14" s="197" t="str">
        <f>VLOOKUP($B14,Startlist!$B:$H,7,FALSE)</f>
        <v>Ford Fiesta R5</v>
      </c>
      <c r="H14" s="198" t="str">
        <f>VLOOKUP(B14,Results!B:Y,14,FALSE)</f>
        <v>56.28,9</v>
      </c>
      <c r="I14" s="199">
        <f>IF(ISERROR(FIND(":",TRIM(H14))),LEFT(TRIM(H14),FIND(".",TRIM(H14),1)-1)*60+RIGHT(TRIM(H14),LEN(TRIM(H14))-FIND(".",TRIM(H14),1)),LEFT(TRIM(H14),FIND(":",TRIM(H14),1)-1)*3600+MID(TRIM(H14),3,2)*60+RIGHT(TRIM(H14),LEN(TRIM(H14))-FIND(".",TRIM(H14),1)))</f>
        <v>3388.9</v>
      </c>
      <c r="J14" s="199"/>
      <c r="K14" s="180"/>
      <c r="L14" s="180"/>
      <c r="M14" s="171">
        <f>A12</f>
        <v>2</v>
      </c>
      <c r="N14" s="171">
        <v>3</v>
      </c>
      <c r="O14" s="193">
        <f>I12</f>
        <v>6993</v>
      </c>
    </row>
    <row r="15" spans="1:15" ht="12.75" customHeight="1">
      <c r="A15" s="194"/>
      <c r="B15" s="195">
        <v>5</v>
      </c>
      <c r="C15" s="196" t="str">
        <f>VLOOKUP($B15,Startlist!$B:$H,2,FALSE)</f>
        <v>R4</v>
      </c>
      <c r="D15" s="197" t="str">
        <f>VLOOKUP($B15,Startlist!$B:$H,3,FALSE)</f>
        <v>Raul Jeets</v>
      </c>
      <c r="E15" s="197" t="str">
        <f>VLOOKUP($B15,Startlist!$B:$H,4,FALSE)</f>
        <v>Kristo Kraag</v>
      </c>
      <c r="F15" s="196" t="str">
        <f>VLOOKUP($B15,Startlist!$B:$H,5,FALSE)</f>
        <v>EST</v>
      </c>
      <c r="G15" s="197" t="str">
        <f>VLOOKUP($B15,Startlist!$B:$H,7,FALSE)</f>
        <v>Ford Fiesta R5</v>
      </c>
      <c r="H15" s="198" t="str">
        <f>VLOOKUP(B15,Results!B:Y,14,FALSE)</f>
        <v> 1:00.04,1</v>
      </c>
      <c r="I15" s="199">
        <f>IF(ISERROR(FIND(":",TRIM(H15))),LEFT(TRIM(H15),FIND(".",TRIM(H15),1)-1)*60+RIGHT(TRIM(H15),LEN(TRIM(H15))-FIND(".",TRIM(H15),1)),LEFT(TRIM(H15),FIND(":",TRIM(H15),1)-1)*3600+MID(TRIM(H15),3,2)*60+RIGHT(TRIM(H15),LEN(TRIM(H15))-FIND(".",TRIM(H15),1)))</f>
        <v>3604.1</v>
      </c>
      <c r="J15" s="199"/>
      <c r="K15" s="180"/>
      <c r="L15" s="180"/>
      <c r="M15" s="171">
        <f>A12</f>
        <v>2</v>
      </c>
      <c r="N15" s="171">
        <v>4</v>
      </c>
      <c r="O15" s="193">
        <f>I12</f>
        <v>6993</v>
      </c>
    </row>
    <row r="16" spans="1:15" ht="12.75" customHeight="1">
      <c r="A16" s="194"/>
      <c r="B16" s="195">
        <v>60</v>
      </c>
      <c r="C16" s="196" t="str">
        <f>VLOOKUP($B16,Startlist!$B:$H,2,FALSE)</f>
        <v>A6</v>
      </c>
      <c r="D16" s="197" t="str">
        <f>VLOOKUP($B16,Startlist!$B:$H,3,FALSE)</f>
        <v>Niko-Pekka Nieminen</v>
      </c>
      <c r="E16" s="197" t="str">
        <f>VLOOKUP($B16,Startlist!$B:$H,4,FALSE)</f>
        <v>Kuldar Sikk</v>
      </c>
      <c r="F16" s="196" t="str">
        <f>VLOOKUP($B16,Startlist!$B:$H,5,FALSE)</f>
        <v>FIN / EST</v>
      </c>
      <c r="G16" s="197" t="str">
        <f>VLOOKUP($B16,Startlist!$B:$H,7,FALSE)</f>
        <v>Ford Fiesta R2</v>
      </c>
      <c r="H16" s="198" t="str">
        <f>VLOOKUP(B16,Results!B:Y,14,FALSE)</f>
        <v> 1:03.02,6</v>
      </c>
      <c r="I16" s="199">
        <f>IF(ISERROR(FIND(":",TRIM(H16))),LEFT(TRIM(H16),FIND(".",TRIM(H16),1)-1)*60+RIGHT(TRIM(H16),LEN(TRIM(H16))-FIND(".",TRIM(H16),1)),LEFT(TRIM(H16),FIND(":",TRIM(H16),1)-1)*3600+MID(TRIM(H16),3,2)*60+RIGHT(TRIM(H16),LEN(TRIM(H16))-FIND(".",TRIM(H16),1)))</f>
        <v>3782.6</v>
      </c>
      <c r="J16" s="199"/>
      <c r="K16" s="180"/>
      <c r="L16" s="180"/>
      <c r="M16" s="171">
        <f>A12</f>
        <v>2</v>
      </c>
      <c r="N16" s="171">
        <v>5</v>
      </c>
      <c r="O16" s="193">
        <f>I12</f>
        <v>6993</v>
      </c>
    </row>
    <row r="17" spans="1:15" ht="7.5" customHeight="1">
      <c r="A17" s="186"/>
      <c r="B17" s="192"/>
      <c r="C17" s="188"/>
      <c r="D17" s="189"/>
      <c r="E17" s="189"/>
      <c r="F17" s="188"/>
      <c r="G17" s="191"/>
      <c r="H17" s="179"/>
      <c r="I17" s="180"/>
      <c r="J17" s="180"/>
      <c r="K17" s="180"/>
      <c r="L17" s="180"/>
      <c r="M17" s="171">
        <f>A12</f>
        <v>2</v>
      </c>
      <c r="N17" s="171">
        <v>6</v>
      </c>
      <c r="O17" s="193">
        <f>I12</f>
        <v>6993</v>
      </c>
    </row>
    <row r="18" spans="1:15" s="173" customFormat="1" ht="12.75" customHeight="1">
      <c r="A18" s="174">
        <v>3</v>
      </c>
      <c r="B18" s="175" t="str">
        <f>VLOOKUP($B20,Startlist!$B:$H,6,FALSE)&amp;" Seeniorid"</f>
        <v>ECOM MOTORSPORT Seeniorid</v>
      </c>
      <c r="C18" s="176"/>
      <c r="D18" s="177"/>
      <c r="E18" s="165"/>
      <c r="F18" s="166"/>
      <c r="G18" s="167"/>
      <c r="H18" s="178" t="str">
        <f>CONCATENATE(J18,":",RIGHT(K18,2),".",RIGHT(L18,4))</f>
        <v>2:05.43,1</v>
      </c>
      <c r="I18" s="168">
        <f>SMALL(I20:I22,1)+SMALL(I20:I22,2)</f>
        <v>7543.1</v>
      </c>
      <c r="J18" s="169">
        <f>INT(I18/3600)</f>
        <v>2</v>
      </c>
      <c r="K18" s="170" t="str">
        <f>CONCATENATE("0",INT((I18-(J18*3600))/60))</f>
        <v>05</v>
      </c>
      <c r="L18" s="168" t="str">
        <f>CONCATENATE("0",ROUND(I18-(J18*3600)-(K18*60),1))</f>
        <v>043,1</v>
      </c>
      <c r="M18" s="171">
        <f>A18</f>
        <v>3</v>
      </c>
      <c r="N18" s="171">
        <v>1</v>
      </c>
      <c r="O18" s="172">
        <f>I18</f>
        <v>7543.1</v>
      </c>
    </row>
    <row r="19" spans="1:15" ht="7.5" customHeight="1">
      <c r="A19" s="186"/>
      <c r="B19" s="192"/>
      <c r="C19" s="188"/>
      <c r="D19" s="189"/>
      <c r="E19" s="189"/>
      <c r="F19" s="188"/>
      <c r="G19" s="191"/>
      <c r="H19" s="179"/>
      <c r="I19" s="180"/>
      <c r="J19" s="180"/>
      <c r="K19" s="180"/>
      <c r="L19" s="180"/>
      <c r="M19" s="171">
        <f>A18</f>
        <v>3</v>
      </c>
      <c r="N19" s="171">
        <v>2</v>
      </c>
      <c r="O19" s="193">
        <f>I18</f>
        <v>7543.1</v>
      </c>
    </row>
    <row r="20" spans="1:15" ht="12.75" customHeight="1">
      <c r="A20" s="194"/>
      <c r="B20" s="195">
        <v>40</v>
      </c>
      <c r="C20" s="196" t="str">
        <f>VLOOKUP($B20,Startlist!$B:$H,2,FALSE)</f>
        <v>A7</v>
      </c>
      <c r="D20" s="197" t="str">
        <f>VLOOKUP($B20,Startlist!$B:$H,3,FALSE)</f>
        <v>Kristo Subi</v>
      </c>
      <c r="E20" s="197" t="str">
        <f>VLOOKUP($B20,Startlist!$B:$H,4,FALSE)</f>
        <v>Raido Subi</v>
      </c>
      <c r="F20" s="196" t="str">
        <f>VLOOKUP($B20,Startlist!$B:$H,5,FALSE)</f>
        <v>EST</v>
      </c>
      <c r="G20" s="197" t="str">
        <f>VLOOKUP($B20,Startlist!$B:$H,7,FALSE)</f>
        <v>Honda Civic Type-R</v>
      </c>
      <c r="H20" s="198" t="str">
        <f>VLOOKUP(B20,Results!B:Y,14,FALSE)</f>
        <v> 1:02.39,5</v>
      </c>
      <c r="I20" s="199">
        <f>IF(ISERROR(FIND(":",TRIM(H20))),LEFT(TRIM(H20),FIND(".",TRIM(H20),1)-1)*60+RIGHT(TRIM(H20),LEN(TRIM(H20))-FIND(".",TRIM(H20),1)),LEFT(TRIM(H20),FIND(":",TRIM(H20),1)-1)*3600+MID(TRIM(H20),3,2)*60+RIGHT(TRIM(H20),LEN(TRIM(H20))-FIND(".",TRIM(H20),1)))</f>
        <v>3759.5</v>
      </c>
      <c r="J20" s="199"/>
      <c r="K20" s="180"/>
      <c r="L20" s="180"/>
      <c r="M20" s="171">
        <f>A18</f>
        <v>3</v>
      </c>
      <c r="N20" s="171">
        <v>3</v>
      </c>
      <c r="O20" s="193">
        <f>I18</f>
        <v>7543.1</v>
      </c>
    </row>
    <row r="21" spans="1:15" ht="12.75" customHeight="1">
      <c r="A21" s="194"/>
      <c r="B21" s="195">
        <v>46</v>
      </c>
      <c r="C21" s="196" t="str">
        <f>VLOOKUP($B21,Startlist!$B:$H,2,FALSE)</f>
        <v>N4</v>
      </c>
      <c r="D21" s="197" t="str">
        <f>VLOOKUP($B21,Startlist!$B:$H,3,FALSE)</f>
        <v>Mait Maarend</v>
      </c>
      <c r="E21" s="197" t="str">
        <f>VLOOKUP($B21,Startlist!$B:$H,4,FALSE)</f>
        <v>Mihkel Kapp</v>
      </c>
      <c r="F21" s="196" t="str">
        <f>VLOOKUP($B21,Startlist!$B:$H,5,FALSE)</f>
        <v>EST</v>
      </c>
      <c r="G21" s="197" t="str">
        <f>VLOOKUP($B21,Startlist!$B:$H,7,FALSE)</f>
        <v>Mitsubishi Lancer Evo 10</v>
      </c>
      <c r="H21" s="305" t="s">
        <v>2612</v>
      </c>
      <c r="I21" s="199"/>
      <c r="J21" s="199"/>
      <c r="K21" s="180"/>
      <c r="L21" s="180"/>
      <c r="M21" s="171">
        <f>A18</f>
        <v>3</v>
      </c>
      <c r="N21" s="171">
        <v>4</v>
      </c>
      <c r="O21" s="193">
        <f>I18</f>
        <v>7543.1</v>
      </c>
    </row>
    <row r="22" spans="1:15" ht="12.75" customHeight="1">
      <c r="A22" s="194"/>
      <c r="B22" s="195">
        <v>54</v>
      </c>
      <c r="C22" s="196" t="str">
        <f>VLOOKUP($B22,Startlist!$B:$H,2,FALSE)</f>
        <v>A7</v>
      </c>
      <c r="D22" s="197" t="str">
        <f>VLOOKUP($B22,Startlist!$B:$H,3,FALSE)</f>
        <v>Mait Madik</v>
      </c>
      <c r="E22" s="197" t="str">
        <f>VLOOKUP($B22,Startlist!$B:$H,4,FALSE)</f>
        <v>Toomas Tauk</v>
      </c>
      <c r="F22" s="196" t="str">
        <f>VLOOKUP($B22,Startlist!$B:$H,5,FALSE)</f>
        <v>EST</v>
      </c>
      <c r="G22" s="197" t="str">
        <f>VLOOKUP($B22,Startlist!$B:$H,7,FALSE)</f>
        <v>Honda Civic Type-R</v>
      </c>
      <c r="H22" s="198" t="str">
        <f>VLOOKUP(B22,Results!B:Y,14,FALSE)</f>
        <v> 1:03.03,6</v>
      </c>
      <c r="I22" s="199">
        <f>IF(ISERROR(FIND(":",TRIM(H22))),LEFT(TRIM(H22),FIND(".",TRIM(H22),1)-1)*60+RIGHT(TRIM(H22),LEN(TRIM(H22))-FIND(".",TRIM(H22),1)),LEFT(TRIM(H22),FIND(":",TRIM(H22),1)-1)*3600+MID(TRIM(H22),3,2)*60+RIGHT(TRIM(H22),LEN(TRIM(H22))-FIND(".",TRIM(H22),1)))</f>
        <v>3783.6</v>
      </c>
      <c r="J22" s="199"/>
      <c r="K22" s="180"/>
      <c r="L22" s="180"/>
      <c r="M22" s="171">
        <f>A18</f>
        <v>3</v>
      </c>
      <c r="N22" s="171">
        <v>5</v>
      </c>
      <c r="O22" s="193">
        <f>I18</f>
        <v>7543.1</v>
      </c>
    </row>
    <row r="23" spans="1:15" ht="7.5" customHeight="1">
      <c r="A23" s="186"/>
      <c r="B23" s="192"/>
      <c r="C23" s="188"/>
      <c r="D23" s="189"/>
      <c r="E23" s="189"/>
      <c r="F23" s="188"/>
      <c r="G23" s="191"/>
      <c r="H23" s="179"/>
      <c r="I23" s="180"/>
      <c r="J23" s="180"/>
      <c r="K23" s="180"/>
      <c r="L23" s="180"/>
      <c r="M23" s="171">
        <f>A18</f>
        <v>3</v>
      </c>
      <c r="N23" s="171">
        <v>6</v>
      </c>
      <c r="O23" s="193">
        <f>I18</f>
        <v>7543.1</v>
      </c>
    </row>
    <row r="24" spans="1:15" s="173" customFormat="1" ht="12.75" customHeight="1">
      <c r="A24" s="174">
        <v>4</v>
      </c>
      <c r="B24" s="175" t="str">
        <f>VLOOKUP($B26,Startlist!$B:$H,6,FALSE)&amp;" E-rühm 2"</f>
        <v>ECOM MOTORSPORT E-rühm 2</v>
      </c>
      <c r="C24" s="176"/>
      <c r="D24" s="177"/>
      <c r="E24" s="165"/>
      <c r="F24" s="166"/>
      <c r="G24" s="167"/>
      <c r="H24" s="178" t="str">
        <f>CONCATENATE(J24,":",RIGHT(K24,2),".",RIGHT(L24,4))</f>
        <v>2:14.51,6</v>
      </c>
      <c r="I24" s="168">
        <f>SMALL(I26:I28,1)+SMALL(I26:I28,2)</f>
        <v>8091.6</v>
      </c>
      <c r="J24" s="169">
        <f>INT(I24/3600)</f>
        <v>2</v>
      </c>
      <c r="K24" s="170" t="str">
        <f>CONCATENATE("0",INT((I24-(J24*3600))/60))</f>
        <v>014</v>
      </c>
      <c r="L24" s="168" t="str">
        <f>CONCATENATE("0",ROUND(I24-(J24*3600)-(K24*60),1))</f>
        <v>051,6</v>
      </c>
      <c r="M24" s="171">
        <f>A24</f>
        <v>4</v>
      </c>
      <c r="N24" s="171">
        <v>1</v>
      </c>
      <c r="O24" s="172">
        <f>I24</f>
        <v>8091.6</v>
      </c>
    </row>
    <row r="25" spans="1:15" ht="7.5" customHeight="1">
      <c r="A25" s="186"/>
      <c r="B25" s="192"/>
      <c r="C25" s="188"/>
      <c r="D25" s="189"/>
      <c r="E25" s="189"/>
      <c r="F25" s="188"/>
      <c r="G25" s="191"/>
      <c r="H25" s="179"/>
      <c r="I25" s="180"/>
      <c r="J25" s="180"/>
      <c r="K25" s="180"/>
      <c r="L25" s="180"/>
      <c r="M25" s="171">
        <f>A24</f>
        <v>4</v>
      </c>
      <c r="N25" s="171">
        <v>2</v>
      </c>
      <c r="O25" s="193">
        <f>I24</f>
        <v>8091.6</v>
      </c>
    </row>
    <row r="26" spans="1:15" ht="12.75" customHeight="1">
      <c r="A26" s="194"/>
      <c r="B26" s="195">
        <v>75</v>
      </c>
      <c r="C26" s="196" t="str">
        <f>VLOOKUP($B26,Startlist!$B:$H,2,FALSE)</f>
        <v>E11</v>
      </c>
      <c r="D26" s="197" t="str">
        <f>VLOOKUP($B26,Startlist!$B:$H,3,FALSE)</f>
        <v>Virko Juga</v>
      </c>
      <c r="E26" s="197" t="str">
        <f>VLOOKUP($B26,Startlist!$B:$H,4,FALSE)</f>
        <v>Rivo Hell</v>
      </c>
      <c r="F26" s="196" t="str">
        <f>VLOOKUP($B26,Startlist!$B:$H,5,FALSE)</f>
        <v>EST</v>
      </c>
      <c r="G26" s="197" t="str">
        <f>VLOOKUP($B26,Startlist!$B:$H,7,FALSE)</f>
        <v>BMW M3</v>
      </c>
      <c r="H26" s="198" t="str">
        <f>VLOOKUP(B26,Results!B:Y,14,FALSE)</f>
        <v> 1:06.31,4</v>
      </c>
      <c r="I26" s="199">
        <f>IF(ISERROR(FIND(":",TRIM(H26))),LEFT(TRIM(H26),FIND(".",TRIM(H26),1)-1)*60+RIGHT(TRIM(H26),LEN(TRIM(H26))-FIND(".",TRIM(H26),1)),LEFT(TRIM(H26),FIND(":",TRIM(H26),1)-1)*3600+MID(TRIM(H26),3,2)*60+RIGHT(TRIM(H26),LEN(TRIM(H26))-FIND(".",TRIM(H26),1)))</f>
        <v>3991.4</v>
      </c>
      <c r="J26" s="199"/>
      <c r="K26" s="180"/>
      <c r="L26" s="180"/>
      <c r="M26" s="171">
        <f>A24</f>
        <v>4</v>
      </c>
      <c r="N26" s="171">
        <v>3</v>
      </c>
      <c r="O26" s="193">
        <f>I24</f>
        <v>8091.6</v>
      </c>
    </row>
    <row r="27" spans="1:15" ht="12.75" customHeight="1">
      <c r="A27" s="194"/>
      <c r="B27" s="195">
        <v>126</v>
      </c>
      <c r="C27" s="196" t="str">
        <f>VLOOKUP($B27,Startlist!$B:$H,2,FALSE)</f>
        <v>E10</v>
      </c>
      <c r="D27" s="197" t="str">
        <f>VLOOKUP($B27,Startlist!$B:$H,3,FALSE)</f>
        <v>Mario Jürimäe</v>
      </c>
      <c r="E27" s="197" t="str">
        <f>VLOOKUP($B27,Startlist!$B:$H,4,FALSE)</f>
        <v>Aigar Pärs</v>
      </c>
      <c r="F27" s="196" t="str">
        <f>VLOOKUP($B27,Startlist!$B:$H,5,FALSE)</f>
        <v>EST</v>
      </c>
      <c r="G27" s="197" t="str">
        <f>VLOOKUP($B27,Startlist!$B:$H,7,FALSE)</f>
        <v>Opel Ascona</v>
      </c>
      <c r="H27" s="198" t="str">
        <f>VLOOKUP(B27,Results!B:Y,14,FALSE)</f>
        <v> 1:08.20,2</v>
      </c>
      <c r="I27" s="199">
        <f>IF(ISERROR(FIND(":",TRIM(H27))),LEFT(TRIM(H27),FIND(".",TRIM(H27),1)-1)*60+RIGHT(TRIM(H27),LEN(TRIM(H27))-FIND(".",TRIM(H27),1)),LEFT(TRIM(H27),FIND(":",TRIM(H27),1)-1)*3600+MID(TRIM(H27),3,2)*60+RIGHT(TRIM(H27),LEN(TRIM(H27))-FIND(".",TRIM(H27),1)))</f>
        <v>4100.2</v>
      </c>
      <c r="J27" s="199"/>
      <c r="K27" s="180"/>
      <c r="L27" s="180"/>
      <c r="M27" s="171">
        <f>A24</f>
        <v>4</v>
      </c>
      <c r="N27" s="171">
        <v>4</v>
      </c>
      <c r="O27" s="193">
        <f>I24</f>
        <v>8091.6</v>
      </c>
    </row>
    <row r="28" spans="1:15" ht="12.75" customHeight="1">
      <c r="A28" s="194"/>
      <c r="B28" s="195"/>
      <c r="C28" s="196"/>
      <c r="D28" s="197"/>
      <c r="E28" s="197"/>
      <c r="F28" s="196"/>
      <c r="G28" s="197"/>
      <c r="H28" s="198"/>
      <c r="I28" s="199"/>
      <c r="J28" s="199"/>
      <c r="K28" s="180"/>
      <c r="L28" s="180"/>
      <c r="M28" s="171">
        <f>A24</f>
        <v>4</v>
      </c>
      <c r="N28" s="171">
        <v>5</v>
      </c>
      <c r="O28" s="193">
        <f>I24</f>
        <v>8091.6</v>
      </c>
    </row>
    <row r="29" spans="1:15" ht="7.5" customHeight="1">
      <c r="A29" s="186"/>
      <c r="B29" s="192"/>
      <c r="C29" s="188"/>
      <c r="D29" s="189"/>
      <c r="E29" s="189"/>
      <c r="F29" s="188"/>
      <c r="G29" s="191"/>
      <c r="H29" s="179"/>
      <c r="I29" s="180"/>
      <c r="J29" s="180"/>
      <c r="K29" s="180"/>
      <c r="L29" s="180"/>
      <c r="M29" s="171">
        <f>A24</f>
        <v>4</v>
      </c>
      <c r="N29" s="171">
        <v>6</v>
      </c>
      <c r="O29" s="193">
        <f>I24</f>
        <v>8091.6</v>
      </c>
    </row>
    <row r="30" spans="1:15" s="173" customFormat="1" ht="12.75" customHeight="1">
      <c r="A30" s="174">
        <v>5</v>
      </c>
      <c r="B30" s="175" t="s">
        <v>3611</v>
      </c>
      <c r="C30" s="176"/>
      <c r="D30" s="177"/>
      <c r="E30" s="165"/>
      <c r="F30" s="166"/>
      <c r="G30" s="167"/>
      <c r="H30" s="178" t="str">
        <f>CONCATENATE(J30,":",RIGHT(K30,2),".",RIGHT(L30,4))</f>
        <v>2:15.13,4</v>
      </c>
      <c r="I30" s="168">
        <f>SMALL(I32:I34,1)+SMALL(I32:I34,2)</f>
        <v>8113.4</v>
      </c>
      <c r="J30" s="169">
        <f>INT(I30/3600)</f>
        <v>2</v>
      </c>
      <c r="K30" s="170" t="str">
        <f>CONCATENATE("0",INT((I30-(J30*3600))/60))</f>
        <v>015</v>
      </c>
      <c r="L30" s="168" t="str">
        <f>CONCATENATE("0",ROUND(I30-(J30*3600)-(K30*60),1))</f>
        <v>013,4</v>
      </c>
      <c r="M30" s="171">
        <f>A30</f>
        <v>5</v>
      </c>
      <c r="N30" s="171">
        <v>1</v>
      </c>
      <c r="O30" s="172">
        <f>I30</f>
        <v>8113.4</v>
      </c>
    </row>
    <row r="31" spans="1:15" ht="7.5" customHeight="1">
      <c r="A31" s="186"/>
      <c r="B31" s="192"/>
      <c r="C31" s="188"/>
      <c r="D31" s="189"/>
      <c r="E31" s="189"/>
      <c r="F31" s="188"/>
      <c r="G31" s="191"/>
      <c r="H31" s="179"/>
      <c r="I31" s="180"/>
      <c r="J31" s="180"/>
      <c r="K31" s="180"/>
      <c r="L31" s="180"/>
      <c r="M31" s="171">
        <f>A30</f>
        <v>5</v>
      </c>
      <c r="N31" s="171">
        <v>2</v>
      </c>
      <c r="O31" s="193">
        <f>I30</f>
        <v>8113.4</v>
      </c>
    </row>
    <row r="32" spans="1:15" ht="12.75" customHeight="1">
      <c r="A32" s="194"/>
      <c r="B32" s="195">
        <v>62</v>
      </c>
      <c r="C32" s="196" t="str">
        <f>VLOOKUP($B32,Startlist!$B:$H,2,FALSE)</f>
        <v>A6</v>
      </c>
      <c r="D32" s="197" t="str">
        <f>VLOOKUP($B32,Startlist!$B:$H,3,FALSE)</f>
        <v>Guntis Lielkajis</v>
      </c>
      <c r="E32" s="197" t="str">
        <f>VLOOKUP($B32,Startlist!$B:$H,4,FALSE)</f>
        <v>Vilnis Mikelsons</v>
      </c>
      <c r="F32" s="196" t="str">
        <f>VLOOKUP($B32,Startlist!$B:$H,5,FALSE)</f>
        <v>LAT</v>
      </c>
      <c r="G32" s="197" t="str">
        <f>VLOOKUP($B32,Startlist!$B:$H,7,FALSE)</f>
        <v>Ford Fiesta</v>
      </c>
      <c r="H32" s="198" t="str">
        <f>VLOOKUP(B32,Results!B:Y,14,FALSE)</f>
        <v> 1:10.45,1</v>
      </c>
      <c r="I32" s="199">
        <f>IF(ISERROR(FIND(":",TRIM(H32))),LEFT(TRIM(H32),FIND(".",TRIM(H32),1)-1)*60+RIGHT(TRIM(H32),LEN(TRIM(H32))-FIND(".",TRIM(H32),1)),LEFT(TRIM(H32),FIND(":",TRIM(H32),1)-1)*3600+MID(TRIM(H32),3,2)*60+RIGHT(TRIM(H32),LEN(TRIM(H32))-FIND(".",TRIM(H32),1)))</f>
        <v>4245.1</v>
      </c>
      <c r="J32" s="199"/>
      <c r="K32" s="180"/>
      <c r="L32" s="180"/>
      <c r="M32" s="171">
        <f>A30</f>
        <v>5</v>
      </c>
      <c r="N32" s="171">
        <v>3</v>
      </c>
      <c r="O32" s="193">
        <f>I30</f>
        <v>8113.4</v>
      </c>
    </row>
    <row r="33" spans="1:15" ht="12.75" customHeight="1">
      <c r="A33" s="194"/>
      <c r="B33" s="195">
        <v>73</v>
      </c>
      <c r="C33" s="196" t="str">
        <f>VLOOKUP($B33,Startlist!$B:$H,2,FALSE)</f>
        <v>A7</v>
      </c>
      <c r="D33" s="197" t="str">
        <f>VLOOKUP($B33,Startlist!$B:$H,3,FALSE)</f>
        <v>Edgars Balodis</v>
      </c>
      <c r="E33" s="197" t="str">
        <f>VLOOKUP($B33,Startlist!$B:$H,4,FALSE)</f>
        <v>Inese Akmentina</v>
      </c>
      <c r="F33" s="196" t="str">
        <f>VLOOKUP($B33,Startlist!$B:$H,5,FALSE)</f>
        <v>LAT</v>
      </c>
      <c r="G33" s="197" t="str">
        <f>VLOOKUP($B33,Startlist!$B:$H,7,FALSE)</f>
        <v>Honda Civic Type-R</v>
      </c>
      <c r="H33" s="198" t="str">
        <f>VLOOKUP(B33,Results!B:Y,14,FALSE)</f>
        <v> 1:04.45,2</v>
      </c>
      <c r="I33" s="199">
        <f>IF(ISERROR(FIND(":",TRIM(H33))),LEFT(TRIM(H33),FIND(".",TRIM(H33),1)-1)*60+RIGHT(TRIM(H33),LEN(TRIM(H33))-FIND(".",TRIM(H33),1)),LEFT(TRIM(H33),FIND(":",TRIM(H33),1)-1)*3600+MID(TRIM(H33),3,2)*60+RIGHT(TRIM(H33),LEN(TRIM(H33))-FIND(".",TRIM(H33),1)))</f>
        <v>3885.2</v>
      </c>
      <c r="J33" s="199"/>
      <c r="K33" s="180"/>
      <c r="L33" s="180"/>
      <c r="M33" s="171">
        <f>A30</f>
        <v>5</v>
      </c>
      <c r="N33" s="171">
        <v>4</v>
      </c>
      <c r="O33" s="193">
        <f>I30</f>
        <v>8113.4</v>
      </c>
    </row>
    <row r="34" spans="1:15" ht="12.75" customHeight="1">
      <c r="A34" s="194"/>
      <c r="B34" s="195">
        <v>114</v>
      </c>
      <c r="C34" s="196" t="str">
        <f>VLOOKUP($B34,Startlist!$B:$H,2,FALSE)</f>
        <v>E10</v>
      </c>
      <c r="D34" s="197" t="str">
        <f>VLOOKUP($B34,Startlist!$B:$H,3,FALSE)</f>
        <v>Janis Krickis</v>
      </c>
      <c r="E34" s="197" t="str">
        <f>VLOOKUP($B34,Startlist!$B:$H,4,FALSE)</f>
        <v>Toms Pirktins</v>
      </c>
      <c r="F34" s="196" t="str">
        <f>VLOOKUP($B34,Startlist!$B:$H,5,FALSE)</f>
        <v>LAT</v>
      </c>
      <c r="G34" s="197" t="str">
        <f>VLOOKUP($B34,Startlist!$B:$H,7,FALSE)</f>
        <v>VW Golf 2</v>
      </c>
      <c r="H34" s="198" t="str">
        <f>VLOOKUP(B34,Results!B:Y,14,FALSE)</f>
        <v> 1:10.28,2</v>
      </c>
      <c r="I34" s="199">
        <f>IF(ISERROR(FIND(":",TRIM(H34))),LEFT(TRIM(H34),FIND(".",TRIM(H34),1)-1)*60+RIGHT(TRIM(H34),LEN(TRIM(H34))-FIND(".",TRIM(H34),1)),LEFT(TRIM(H34),FIND(":",TRIM(H34),1)-1)*3600+MID(TRIM(H34),3,2)*60+RIGHT(TRIM(H34),LEN(TRIM(H34))-FIND(".",TRIM(H34),1)))</f>
        <v>4228.2</v>
      </c>
      <c r="J34" s="199"/>
      <c r="K34" s="180"/>
      <c r="L34" s="180"/>
      <c r="M34" s="171">
        <f>A30</f>
        <v>5</v>
      </c>
      <c r="N34" s="171">
        <v>5</v>
      </c>
      <c r="O34" s="193">
        <f>I30</f>
        <v>8113.4</v>
      </c>
    </row>
    <row r="35" spans="1:15" ht="7.5" customHeight="1">
      <c r="A35" s="186"/>
      <c r="B35" s="192"/>
      <c r="C35" s="188"/>
      <c r="D35" s="189"/>
      <c r="E35" s="189"/>
      <c r="F35" s="188"/>
      <c r="G35" s="191"/>
      <c r="H35" s="179"/>
      <c r="I35" s="180"/>
      <c r="J35" s="180"/>
      <c r="K35" s="180"/>
      <c r="L35" s="180"/>
      <c r="M35" s="171">
        <f>A30</f>
        <v>5</v>
      </c>
      <c r="N35" s="171">
        <v>6</v>
      </c>
      <c r="O35" s="193">
        <f>I30</f>
        <v>8113.4</v>
      </c>
    </row>
    <row r="36" spans="1:15" s="173" customFormat="1" ht="12.75" customHeight="1">
      <c r="A36" s="174">
        <v>6</v>
      </c>
      <c r="B36" s="175" t="str">
        <f>VLOOKUP($B38,Startlist!$B:$H,6,FALSE)&amp;" 2"</f>
        <v>KAUR MOTORSPORT 2</v>
      </c>
      <c r="C36" s="176"/>
      <c r="D36" s="177"/>
      <c r="E36" s="165"/>
      <c r="F36" s="166"/>
      <c r="G36" s="167"/>
      <c r="H36" s="178" t="str">
        <f>CONCATENATE(J36,":",RIGHT(K36,2),".",RIGHT(L36,4))</f>
        <v>2:18.44,9</v>
      </c>
      <c r="I36" s="168">
        <f>SMALL(I38:I40,1)+SMALL(I38:I40,2)</f>
        <v>8324.9</v>
      </c>
      <c r="J36" s="169">
        <f>INT(I36/3600)</f>
        <v>2</v>
      </c>
      <c r="K36" s="170" t="str">
        <f>CONCATENATE("0",INT((I36-(J36*3600))/60))</f>
        <v>018</v>
      </c>
      <c r="L36" s="168" t="str">
        <f>CONCATENATE("0",ROUND(I36-(J36*3600)-(K36*60),1))</f>
        <v>044,9</v>
      </c>
      <c r="M36" s="171">
        <f>A36</f>
        <v>6</v>
      </c>
      <c r="N36" s="171">
        <v>1</v>
      </c>
      <c r="O36" s="172">
        <f>I36</f>
        <v>8324.9</v>
      </c>
    </row>
    <row r="37" spans="1:15" ht="7.5" customHeight="1">
      <c r="A37" s="186"/>
      <c r="B37" s="192"/>
      <c r="C37" s="188"/>
      <c r="D37" s="189"/>
      <c r="E37" s="189"/>
      <c r="F37" s="188"/>
      <c r="G37" s="191"/>
      <c r="H37" s="179"/>
      <c r="I37" s="180"/>
      <c r="J37" s="180"/>
      <c r="K37" s="180"/>
      <c r="L37" s="180"/>
      <c r="M37" s="171">
        <f>A36</f>
        <v>6</v>
      </c>
      <c r="N37" s="171">
        <v>2</v>
      </c>
      <c r="O37" s="193">
        <f>I36</f>
        <v>8324.9</v>
      </c>
    </row>
    <row r="38" spans="1:15" ht="12.75" customHeight="1">
      <c r="A38" s="194"/>
      <c r="B38" s="195">
        <v>33</v>
      </c>
      <c r="C38" s="196" t="str">
        <f>VLOOKUP($B38,Startlist!$B:$H,2,FALSE)</f>
        <v>A6</v>
      </c>
      <c r="D38" s="197" t="str">
        <f>VLOOKUP($B38,Startlist!$B:$H,3,FALSE)</f>
        <v>Roland Poom</v>
      </c>
      <c r="E38" s="197" t="str">
        <f>VLOOKUP($B38,Startlist!$B:$H,4,FALSE)</f>
        <v>Taavi Udevald</v>
      </c>
      <c r="F38" s="196" t="str">
        <f>VLOOKUP($B38,Startlist!$B:$H,5,FALSE)</f>
        <v>EST</v>
      </c>
      <c r="G38" s="197" t="str">
        <f>VLOOKUP($B38,Startlist!$B:$H,7,FALSE)</f>
        <v>Ford Fiesta R2</v>
      </c>
      <c r="H38" s="305" t="s">
        <v>2612</v>
      </c>
      <c r="I38" s="199"/>
      <c r="J38" s="199"/>
      <c r="K38" s="180"/>
      <c r="L38" s="180"/>
      <c r="M38" s="171">
        <f>A36</f>
        <v>6</v>
      </c>
      <c r="N38" s="171">
        <v>3</v>
      </c>
      <c r="O38" s="193">
        <f>I36</f>
        <v>8324.9</v>
      </c>
    </row>
    <row r="39" spans="1:15" ht="12.75" customHeight="1">
      <c r="A39" s="194"/>
      <c r="B39" s="195">
        <v>66</v>
      </c>
      <c r="C39" s="196" t="str">
        <f>VLOOKUP($B39,Startlist!$B:$H,2,FALSE)</f>
        <v>N4</v>
      </c>
      <c r="D39" s="197" t="str">
        <f>VLOOKUP($B39,Startlist!$B:$H,3,FALSE)</f>
        <v>Reiko Lempu</v>
      </c>
      <c r="E39" s="197" t="str">
        <f>VLOOKUP($B39,Startlist!$B:$H,4,FALSE)</f>
        <v>Andre Rahumeel</v>
      </c>
      <c r="F39" s="196" t="str">
        <f>VLOOKUP($B39,Startlist!$B:$H,5,FALSE)</f>
        <v>EST</v>
      </c>
      <c r="G39" s="197" t="str">
        <f>VLOOKUP($B39,Startlist!$B:$H,7,FALSE)</f>
        <v>Mitsubishi Lancer Evo 9</v>
      </c>
      <c r="H39" s="198" t="str">
        <f>VLOOKUP(B39,Results!B:Y,14,FALSE)</f>
        <v> 1:03.15,6</v>
      </c>
      <c r="I39" s="199">
        <f>IF(ISERROR(FIND(":",TRIM(H39))),LEFT(TRIM(H39),FIND(".",TRIM(H39),1)-1)*60+RIGHT(TRIM(H39),LEN(TRIM(H39))-FIND(".",TRIM(H39),1)),LEFT(TRIM(H39),FIND(":",TRIM(H39),1)-1)*3600+MID(TRIM(H39),3,2)*60+RIGHT(TRIM(H39),LEN(TRIM(H39))-FIND(".",TRIM(H39),1)))</f>
        <v>3795.6</v>
      </c>
      <c r="J39" s="199"/>
      <c r="K39" s="180"/>
      <c r="L39" s="180"/>
      <c r="M39" s="171">
        <f>A36</f>
        <v>6</v>
      </c>
      <c r="N39" s="171">
        <v>4</v>
      </c>
      <c r="O39" s="193">
        <f>I36</f>
        <v>8324.9</v>
      </c>
    </row>
    <row r="40" spans="1:15" ht="12.75" customHeight="1">
      <c r="A40" s="194"/>
      <c r="B40" s="195">
        <v>68</v>
      </c>
      <c r="C40" s="196" t="str">
        <f>VLOOKUP($B40,Startlist!$B:$H,2,FALSE)</f>
        <v>A8</v>
      </c>
      <c r="D40" s="197" t="str">
        <f>VLOOKUP($B40,Startlist!$B:$H,3,FALSE)</f>
        <v>Rünno Ubinhain</v>
      </c>
      <c r="E40" s="197" t="str">
        <f>VLOOKUP($B40,Startlist!$B:$H,4,FALSE)</f>
        <v>Riho Teinveld</v>
      </c>
      <c r="F40" s="196" t="str">
        <f>VLOOKUP($B40,Startlist!$B:$H,5,FALSE)</f>
        <v>EST</v>
      </c>
      <c r="G40" s="197" t="str">
        <f>VLOOKUP($B40,Startlist!$B:$H,7,FALSE)</f>
        <v>Subaru Impreza</v>
      </c>
      <c r="H40" s="198" t="str">
        <f>VLOOKUP(B40,Results!B:Y,14,FALSE)</f>
        <v> 1:15.29,3</v>
      </c>
      <c r="I40" s="199">
        <f>IF(ISERROR(FIND(":",TRIM(H40))),LEFT(TRIM(H40),FIND(".",TRIM(H40),1)-1)*60+RIGHT(TRIM(H40),LEN(TRIM(H40))-FIND(".",TRIM(H40),1)),LEFT(TRIM(H40),FIND(":",TRIM(H40),1)-1)*3600+MID(TRIM(H40),3,2)*60+RIGHT(TRIM(H40),LEN(TRIM(H40))-FIND(".",TRIM(H40),1)))</f>
        <v>4529.3</v>
      </c>
      <c r="J40" s="199"/>
      <c r="K40" s="180"/>
      <c r="L40" s="180"/>
      <c r="M40" s="171">
        <f>A36</f>
        <v>6</v>
      </c>
      <c r="N40" s="171">
        <v>5</v>
      </c>
      <c r="O40" s="193">
        <f>I36</f>
        <v>8324.9</v>
      </c>
    </row>
    <row r="41" spans="1:15" ht="7.5" customHeight="1">
      <c r="A41" s="186"/>
      <c r="B41" s="192"/>
      <c r="C41" s="188"/>
      <c r="D41" s="189"/>
      <c r="E41" s="189"/>
      <c r="F41" s="188"/>
      <c r="G41" s="191"/>
      <c r="H41" s="179"/>
      <c r="I41" s="180"/>
      <c r="J41" s="180"/>
      <c r="K41" s="180"/>
      <c r="L41" s="180"/>
      <c r="M41" s="171">
        <f>A36</f>
        <v>6</v>
      </c>
      <c r="N41" s="171">
        <v>6</v>
      </c>
      <c r="O41" s="193">
        <f>I36</f>
        <v>8324.9</v>
      </c>
    </row>
    <row r="42" spans="1:15" s="173" customFormat="1" ht="12.75" customHeight="1">
      <c r="A42" s="174"/>
      <c r="B42" s="175" t="str">
        <f>VLOOKUP($B44,Startlist!$B:$H,6,FALSE)</f>
        <v>KAUR MOTORSPORT</v>
      </c>
      <c r="C42" s="176"/>
      <c r="D42" s="177"/>
      <c r="E42" s="165"/>
      <c r="F42" s="166"/>
      <c r="G42" s="167"/>
      <c r="H42" s="306" t="s">
        <v>2613</v>
      </c>
      <c r="I42" s="168" t="e">
        <f>SMALL(I44:I46,1)+SMALL(I44:I46,2)</f>
        <v>#NUM!</v>
      </c>
      <c r="J42" s="169" t="e">
        <f>INT(I42/3600)</f>
        <v>#NUM!</v>
      </c>
      <c r="K42" s="170" t="e">
        <f>CONCATENATE("0",INT((I42-(J42*3600))/60))</f>
        <v>#NUM!</v>
      </c>
      <c r="L42" s="168" t="e">
        <f>CONCATENATE("0",ROUND(I42-(J42*3600)-(K42*60),1))</f>
        <v>#NUM!</v>
      </c>
      <c r="M42" s="171">
        <f>A42</f>
        <v>0</v>
      </c>
      <c r="N42" s="171">
        <v>1</v>
      </c>
      <c r="O42" s="172" t="e">
        <f>I42</f>
        <v>#NUM!</v>
      </c>
    </row>
    <row r="43" spans="1:15" ht="7.5" customHeight="1">
      <c r="A43" s="186"/>
      <c r="B43" s="192"/>
      <c r="C43" s="188"/>
      <c r="D43" s="189"/>
      <c r="E43" s="189"/>
      <c r="F43" s="188"/>
      <c r="G43" s="191"/>
      <c r="H43" s="179"/>
      <c r="I43" s="180"/>
      <c r="J43" s="180"/>
      <c r="K43" s="180"/>
      <c r="L43" s="180"/>
      <c r="M43" s="171">
        <f>A42</f>
        <v>0</v>
      </c>
      <c r="N43" s="171">
        <v>2</v>
      </c>
      <c r="O43" s="193" t="e">
        <f>I42</f>
        <v>#NUM!</v>
      </c>
    </row>
    <row r="44" spans="1:15" ht="12.75" customHeight="1">
      <c r="A44" s="194"/>
      <c r="B44" s="195">
        <v>27</v>
      </c>
      <c r="C44" s="196" t="str">
        <f>VLOOKUP($B44,Startlist!$B:$H,2,FALSE)</f>
        <v>E12</v>
      </c>
      <c r="D44" s="197" t="str">
        <f>VLOOKUP($B44,Startlist!$B:$H,3,FALSE)</f>
        <v>Meelis Orgla</v>
      </c>
      <c r="E44" s="197" t="str">
        <f>VLOOKUP($B44,Startlist!$B:$H,4,FALSE)</f>
        <v>Jaan Halliste</v>
      </c>
      <c r="F44" s="196" t="str">
        <f>VLOOKUP($B44,Startlist!$B:$H,5,FALSE)</f>
        <v>EST</v>
      </c>
      <c r="G44" s="197" t="str">
        <f>VLOOKUP($B44,Startlist!$B:$H,7,FALSE)</f>
        <v>Mitsubishi Lancer Evo 7</v>
      </c>
      <c r="H44" s="198" t="str">
        <f>VLOOKUP(B44,Results!B:Y,14,FALSE)</f>
        <v> 1:05.14,8</v>
      </c>
      <c r="I44" s="199">
        <f>IF(ISERROR(FIND(":",TRIM(H44))),LEFT(TRIM(H44),FIND(".",TRIM(H44),1)-1)*60+RIGHT(TRIM(H44),LEN(TRIM(H44))-FIND(".",TRIM(H44),1)),LEFT(TRIM(H44),FIND(":",TRIM(H44),1)-1)*3600+MID(TRIM(H44),3,2)*60+RIGHT(TRIM(H44),LEN(TRIM(H44))-FIND(".",TRIM(H44),1)))</f>
        <v>3914.8</v>
      </c>
      <c r="J44" s="199"/>
      <c r="K44" s="180"/>
      <c r="L44" s="180"/>
      <c r="M44" s="171">
        <f>A42</f>
        <v>0</v>
      </c>
      <c r="N44" s="171">
        <v>3</v>
      </c>
      <c r="O44" s="193" t="e">
        <f>I42</f>
        <v>#NUM!</v>
      </c>
    </row>
    <row r="45" spans="1:15" ht="12.75" customHeight="1">
      <c r="A45" s="194"/>
      <c r="B45" s="195">
        <v>28</v>
      </c>
      <c r="C45" s="196" t="str">
        <f>VLOOKUP($B45,Startlist!$B:$H,2,FALSE)</f>
        <v>E12</v>
      </c>
      <c r="D45" s="197" t="str">
        <f>VLOOKUP($B45,Startlist!$B:$H,3,FALSE)</f>
        <v>Allan Ilves</v>
      </c>
      <c r="E45" s="197" t="str">
        <f>VLOOKUP($B45,Startlist!$B:$H,4,FALSE)</f>
        <v>Kristo Tamm</v>
      </c>
      <c r="F45" s="196" t="str">
        <f>VLOOKUP($B45,Startlist!$B:$H,5,FALSE)</f>
        <v>EST</v>
      </c>
      <c r="G45" s="197" t="str">
        <f>VLOOKUP($B45,Startlist!$B:$H,7,FALSE)</f>
        <v>Mitsubishi Lancer Evo 8</v>
      </c>
      <c r="H45" s="305" t="s">
        <v>2612</v>
      </c>
      <c r="I45" s="199"/>
      <c r="J45" s="199"/>
      <c r="K45" s="180"/>
      <c r="L45" s="180"/>
      <c r="M45" s="171">
        <f>A42</f>
        <v>0</v>
      </c>
      <c r="N45" s="171">
        <v>4</v>
      </c>
      <c r="O45" s="193" t="e">
        <f>I42</f>
        <v>#NUM!</v>
      </c>
    </row>
    <row r="46" spans="1:15" ht="12.75" customHeight="1">
      <c r="A46" s="194"/>
      <c r="B46" s="195">
        <v>34</v>
      </c>
      <c r="C46" s="196" t="str">
        <f>VLOOKUP($B46,Startlist!$B:$H,2,FALSE)</f>
        <v>A6</v>
      </c>
      <c r="D46" s="197" t="str">
        <f>VLOOKUP($B46,Startlist!$B:$H,3,FALSE)</f>
        <v>Sander Siniorg</v>
      </c>
      <c r="E46" s="197" t="str">
        <f>VLOOKUP($B46,Startlist!$B:$H,4,FALSE)</f>
        <v>Annika Arnek</v>
      </c>
      <c r="F46" s="196" t="str">
        <f>VLOOKUP($B46,Startlist!$B:$H,5,FALSE)</f>
        <v>EST</v>
      </c>
      <c r="G46" s="197" t="str">
        <f>VLOOKUP($B46,Startlist!$B:$H,7,FALSE)</f>
        <v>Ford Fiesta R2</v>
      </c>
      <c r="H46" s="305" t="s">
        <v>2612</v>
      </c>
      <c r="I46" s="199"/>
      <c r="J46" s="199"/>
      <c r="K46" s="180"/>
      <c r="L46" s="180"/>
      <c r="M46" s="171">
        <f>A42</f>
        <v>0</v>
      </c>
      <c r="N46" s="171">
        <v>5</v>
      </c>
      <c r="O46" s="193" t="e">
        <f>I42</f>
        <v>#NUM!</v>
      </c>
    </row>
    <row r="47" spans="1:15" ht="7.5" customHeight="1">
      <c r="A47" s="186"/>
      <c r="B47" s="192"/>
      <c r="C47" s="188"/>
      <c r="D47" s="189"/>
      <c r="E47" s="189"/>
      <c r="F47" s="188"/>
      <c r="G47" s="191"/>
      <c r="H47" s="179"/>
      <c r="I47" s="180"/>
      <c r="J47" s="180"/>
      <c r="K47" s="180"/>
      <c r="L47" s="180"/>
      <c r="M47" s="171">
        <f>A42</f>
        <v>0</v>
      </c>
      <c r="N47" s="171">
        <v>6</v>
      </c>
      <c r="O47" s="193" t="e">
        <f>I42</f>
        <v>#NUM!</v>
      </c>
    </row>
    <row r="48" spans="1:15" s="173" customFormat="1" ht="12.75" customHeight="1">
      <c r="A48" s="174"/>
      <c r="B48" s="175" t="str">
        <f>VLOOKUP($B50,Startlist!$B:$H,6,FALSE)&amp;" Honda"</f>
        <v>ECOM MOTORSPORT Honda</v>
      </c>
      <c r="C48" s="176"/>
      <c r="D48" s="177"/>
      <c r="E48" s="165"/>
      <c r="F48" s="166"/>
      <c r="G48" s="167"/>
      <c r="H48" s="306" t="s">
        <v>2613</v>
      </c>
      <c r="I48" s="168" t="e">
        <f>SMALL(I50:I52,1)+SMALL(I50:I52,2)</f>
        <v>#NUM!</v>
      </c>
      <c r="J48" s="169" t="e">
        <f>INT(I48/3600)</f>
        <v>#NUM!</v>
      </c>
      <c r="K48" s="170" t="e">
        <f>CONCATENATE("0",INT((I48-(J48*3600))/60))</f>
        <v>#NUM!</v>
      </c>
      <c r="L48" s="168" t="e">
        <f>CONCATENATE("0",ROUND(I48-(J48*3600)-(K48*60),1))</f>
        <v>#NUM!</v>
      </c>
      <c r="M48" s="171">
        <f>A48</f>
        <v>0</v>
      </c>
      <c r="N48" s="171">
        <v>1</v>
      </c>
      <c r="O48" s="172" t="e">
        <f>I48</f>
        <v>#NUM!</v>
      </c>
    </row>
    <row r="49" spans="1:15" ht="7.5" customHeight="1">
      <c r="A49" s="186"/>
      <c r="B49" s="192"/>
      <c r="C49" s="188"/>
      <c r="D49" s="189"/>
      <c r="E49" s="189"/>
      <c r="F49" s="188"/>
      <c r="G49" s="191"/>
      <c r="H49" s="179"/>
      <c r="I49" s="180"/>
      <c r="J49" s="180"/>
      <c r="K49" s="180"/>
      <c r="L49" s="180"/>
      <c r="M49" s="171">
        <f>A48</f>
        <v>0</v>
      </c>
      <c r="N49" s="171">
        <v>2</v>
      </c>
      <c r="O49" s="193" t="e">
        <f>I48</f>
        <v>#NUM!</v>
      </c>
    </row>
    <row r="50" spans="1:15" ht="12.75" customHeight="1">
      <c r="A50" s="194"/>
      <c r="B50" s="195">
        <v>98</v>
      </c>
      <c r="C50" s="196" t="str">
        <f>VLOOKUP($B50,Startlist!$B:$H,2,FALSE)</f>
        <v>N3</v>
      </c>
      <c r="D50" s="197" t="str">
        <f>VLOOKUP($B50,Startlist!$B:$H,3,FALSE)</f>
        <v>Karel Tölp</v>
      </c>
      <c r="E50" s="197" t="str">
        <f>VLOOKUP($B50,Startlist!$B:$H,4,FALSE)</f>
        <v>Priit Guljajev</v>
      </c>
      <c r="F50" s="196" t="str">
        <f>VLOOKUP($B50,Startlist!$B:$H,5,FALSE)</f>
        <v>EST</v>
      </c>
      <c r="G50" s="197" t="str">
        <f>VLOOKUP($B50,Startlist!$B:$H,7,FALSE)</f>
        <v>Honda Civic Type-R</v>
      </c>
      <c r="H50" s="305" t="s">
        <v>2612</v>
      </c>
      <c r="I50" s="199"/>
      <c r="J50" s="199"/>
      <c r="K50" s="180"/>
      <c r="L50" s="180"/>
      <c r="M50" s="171">
        <f>A48</f>
        <v>0</v>
      </c>
      <c r="N50" s="171">
        <v>3</v>
      </c>
      <c r="O50" s="193" t="e">
        <f>I48</f>
        <v>#NUM!</v>
      </c>
    </row>
    <row r="51" spans="1:15" ht="12.75" customHeight="1">
      <c r="A51" s="194"/>
      <c r="B51" s="195">
        <v>99</v>
      </c>
      <c r="C51" s="196" t="str">
        <f>VLOOKUP($B51,Startlist!$B:$H,2,FALSE)</f>
        <v>N3</v>
      </c>
      <c r="D51" s="197" t="str">
        <f>VLOOKUP($B51,Startlist!$B:$H,3,FALSE)</f>
        <v>Kaspar Kasari</v>
      </c>
      <c r="E51" s="197" t="str">
        <f>VLOOKUP($B51,Startlist!$B:$H,4,FALSE)</f>
        <v>Hannes Kuusmaa</v>
      </c>
      <c r="F51" s="196" t="str">
        <f>VLOOKUP($B51,Startlist!$B:$H,5,FALSE)</f>
        <v>EST</v>
      </c>
      <c r="G51" s="197" t="str">
        <f>VLOOKUP($B51,Startlist!$B:$H,7,FALSE)</f>
        <v>Honda Civic Type-R</v>
      </c>
      <c r="H51" s="198" t="str">
        <f>VLOOKUP(B51,Results!B:Y,14,FALSE)</f>
        <v> 1:05.03,8</v>
      </c>
      <c r="I51" s="199">
        <f>IF(ISERROR(FIND(":",TRIM(H51))),LEFT(TRIM(H51),FIND(".",TRIM(H51),1)-1)*60+RIGHT(TRIM(H51),LEN(TRIM(H51))-FIND(".",TRIM(H51),1)),LEFT(TRIM(H51),FIND(":",TRIM(H51),1)-1)*3600+MID(TRIM(H51),3,2)*60+RIGHT(TRIM(H51),LEN(TRIM(H51))-FIND(".",TRIM(H51),1)))</f>
        <v>3903.8</v>
      </c>
      <c r="J51" s="199"/>
      <c r="K51" s="180"/>
      <c r="L51" s="180"/>
      <c r="M51" s="171">
        <f>A48</f>
        <v>0</v>
      </c>
      <c r="N51" s="171">
        <v>4</v>
      </c>
      <c r="O51" s="193" t="e">
        <f>I48</f>
        <v>#NUM!</v>
      </c>
    </row>
    <row r="52" spans="1:15" ht="12.75" customHeight="1">
      <c r="A52" s="194"/>
      <c r="B52" s="195">
        <v>100</v>
      </c>
      <c r="C52" s="196" t="str">
        <f>VLOOKUP($B52,Startlist!$B:$H,2,FALSE)</f>
        <v>A7</v>
      </c>
      <c r="D52" s="197" t="str">
        <f>VLOOKUP($B52,Startlist!$B:$H,3,FALSE)</f>
        <v>Henry Asi</v>
      </c>
      <c r="E52" s="197" t="str">
        <f>VLOOKUP($B52,Startlist!$B:$H,4,FALSE)</f>
        <v>Karl-Artur Viitra</v>
      </c>
      <c r="F52" s="196" t="str">
        <f>VLOOKUP($B52,Startlist!$B:$H,5,FALSE)</f>
        <v>EST</v>
      </c>
      <c r="G52" s="197" t="str">
        <f>VLOOKUP($B52,Startlist!$B:$H,7,FALSE)</f>
        <v>Honda Civic Type-R</v>
      </c>
      <c r="H52" s="305" t="s">
        <v>2612</v>
      </c>
      <c r="I52" s="199"/>
      <c r="J52" s="199"/>
      <c r="K52" s="180"/>
      <c r="L52" s="180"/>
      <c r="M52" s="171">
        <f>A48</f>
        <v>0</v>
      </c>
      <c r="N52" s="171">
        <v>5</v>
      </c>
      <c r="O52" s="193" t="e">
        <f>I48</f>
        <v>#NUM!</v>
      </c>
    </row>
    <row r="53" spans="1:15" ht="7.5" customHeight="1">
      <c r="A53" s="186"/>
      <c r="B53" s="192"/>
      <c r="C53" s="188"/>
      <c r="D53" s="189"/>
      <c r="E53" s="189"/>
      <c r="F53" s="188"/>
      <c r="G53" s="191"/>
      <c r="H53" s="179"/>
      <c r="I53" s="180"/>
      <c r="J53" s="180"/>
      <c r="K53" s="180"/>
      <c r="L53" s="180"/>
      <c r="M53" s="171">
        <f>A48</f>
        <v>0</v>
      </c>
      <c r="N53" s="171">
        <v>6</v>
      </c>
      <c r="O53" s="193" t="e">
        <f>I48</f>
        <v>#NUM!</v>
      </c>
    </row>
    <row r="54" spans="1:15" s="173" customFormat="1" ht="12.75" customHeight="1">
      <c r="A54" s="174"/>
      <c r="B54" s="175" t="str">
        <f>VLOOKUP($B56,Startlist!$B:$H,6,FALSE)&amp;" E-rühm"</f>
        <v>ECOM MOTORSPORT E-rühm</v>
      </c>
      <c r="C54" s="176"/>
      <c r="D54" s="177"/>
      <c r="E54" s="165"/>
      <c r="F54" s="166"/>
      <c r="G54" s="167"/>
      <c r="H54" s="306" t="s">
        <v>2613</v>
      </c>
      <c r="I54" s="168" t="e">
        <f>SMALL(I56:I58,1)+SMALL(I56:I58,2)</f>
        <v>#NUM!</v>
      </c>
      <c r="J54" s="169" t="e">
        <f>INT(I54/3600)</f>
        <v>#NUM!</v>
      </c>
      <c r="K54" s="170" t="e">
        <f>CONCATENATE("0",INT((I54-(J54*3600))/60))</f>
        <v>#NUM!</v>
      </c>
      <c r="L54" s="168" t="e">
        <f>CONCATENATE("0",ROUND(I54-(J54*3600)-(K54*60),1))</f>
        <v>#NUM!</v>
      </c>
      <c r="M54" s="171">
        <f>A54</f>
        <v>0</v>
      </c>
      <c r="N54" s="171">
        <v>1</v>
      </c>
      <c r="O54" s="172" t="e">
        <f>I54</f>
        <v>#NUM!</v>
      </c>
    </row>
    <row r="55" spans="1:15" ht="7.5" customHeight="1">
      <c r="A55" s="186"/>
      <c r="B55" s="192"/>
      <c r="C55" s="188"/>
      <c r="D55" s="189"/>
      <c r="E55" s="189"/>
      <c r="F55" s="188"/>
      <c r="G55" s="191"/>
      <c r="H55" s="179"/>
      <c r="I55" s="180"/>
      <c r="J55" s="180"/>
      <c r="K55" s="180"/>
      <c r="L55" s="180"/>
      <c r="M55" s="171">
        <f>A54</f>
        <v>0</v>
      </c>
      <c r="N55" s="171">
        <v>2</v>
      </c>
      <c r="O55" s="193" t="e">
        <f>I54</f>
        <v>#NUM!</v>
      </c>
    </row>
    <row r="56" spans="1:15" ht="12.75" customHeight="1">
      <c r="A56" s="194"/>
      <c r="B56" s="195">
        <v>118</v>
      </c>
      <c r="C56" s="196" t="str">
        <f>VLOOKUP($B56,Startlist!$B:$H,2,FALSE)</f>
        <v>E10</v>
      </c>
      <c r="D56" s="197" t="str">
        <f>VLOOKUP($B56,Startlist!$B:$H,3,FALSE)</f>
        <v>Kasper Koosa</v>
      </c>
      <c r="E56" s="197" t="str">
        <f>VLOOKUP($B56,Startlist!$B:$H,4,FALSE)</f>
        <v>Siim Korsten</v>
      </c>
      <c r="F56" s="196" t="str">
        <f>VLOOKUP($B56,Startlist!$B:$H,5,FALSE)</f>
        <v>EST</v>
      </c>
      <c r="G56" s="197" t="str">
        <f>VLOOKUP($B56,Startlist!$B:$H,7,FALSE)</f>
        <v>Nissan Sunny</v>
      </c>
      <c r="H56" s="198" t="str">
        <f>VLOOKUP(B56,Results!B:Y,14,FALSE)</f>
        <v> 1:07.46,8</v>
      </c>
      <c r="I56" s="199">
        <f>IF(ISERROR(FIND(":",TRIM(H56))),LEFT(TRIM(H56),FIND(".",TRIM(H56),1)-1)*60+RIGHT(TRIM(H56),LEN(TRIM(H56))-FIND(".",TRIM(H56),1)),LEFT(TRIM(H56),FIND(":",TRIM(H56),1)-1)*3600+MID(TRIM(H56),3,2)*60+RIGHT(TRIM(H56),LEN(TRIM(H56))-FIND(".",TRIM(H56),1)))</f>
        <v>4066.8</v>
      </c>
      <c r="J56" s="199"/>
      <c r="K56" s="180"/>
      <c r="L56" s="180"/>
      <c r="M56" s="171">
        <f>A54</f>
        <v>0</v>
      </c>
      <c r="N56" s="171">
        <v>3</v>
      </c>
      <c r="O56" s="193" t="e">
        <f>I54</f>
        <v>#NUM!</v>
      </c>
    </row>
    <row r="57" spans="1:15" ht="12.75" customHeight="1">
      <c r="A57" s="194"/>
      <c r="B57" s="195">
        <v>132</v>
      </c>
      <c r="C57" s="196" t="str">
        <f>VLOOKUP($B57,Startlist!$B:$H,2,FALSE)</f>
        <v>E9</v>
      </c>
      <c r="D57" s="197" t="str">
        <f>VLOOKUP($B57,Startlist!$B:$H,3,FALSE)</f>
        <v>Henri Franke</v>
      </c>
      <c r="E57" s="197" t="str">
        <f>VLOOKUP($B57,Startlist!$B:$H,4,FALSE)</f>
        <v>Alain Sivous</v>
      </c>
      <c r="F57" s="196" t="str">
        <f>VLOOKUP($B57,Startlist!$B:$H,5,FALSE)</f>
        <v>EST</v>
      </c>
      <c r="G57" s="197" t="str">
        <f>VLOOKUP($B57,Startlist!$B:$H,7,FALSE)</f>
        <v>Suzuki Baleno</v>
      </c>
      <c r="H57" s="305" t="s">
        <v>2612</v>
      </c>
      <c r="I57" s="199"/>
      <c r="J57" s="199"/>
      <c r="K57" s="180"/>
      <c r="L57" s="180"/>
      <c r="M57" s="171">
        <f>A54</f>
        <v>0</v>
      </c>
      <c r="N57" s="171">
        <v>4</v>
      </c>
      <c r="O57" s="193" t="e">
        <f>I54</f>
        <v>#NUM!</v>
      </c>
    </row>
    <row r="58" spans="1:15" ht="12.75" customHeight="1">
      <c r="A58" s="194"/>
      <c r="B58" s="195">
        <v>135</v>
      </c>
      <c r="C58" s="196" t="str">
        <f>VLOOKUP($B58,Startlist!$B:$H,2,FALSE)</f>
        <v>E9</v>
      </c>
      <c r="D58" s="197" t="str">
        <f>VLOOKUP($B58,Startlist!$B:$H,3,FALSE)</f>
        <v>Raigo Vilbiks</v>
      </c>
      <c r="E58" s="197" t="str">
        <f>VLOOKUP($B58,Startlist!$B:$H,4,FALSE)</f>
        <v>Silver Siivelt</v>
      </c>
      <c r="F58" s="196" t="str">
        <f>VLOOKUP($B58,Startlist!$B:$H,5,FALSE)</f>
        <v>EST</v>
      </c>
      <c r="G58" s="197" t="str">
        <f>VLOOKUP($B58,Startlist!$B:$H,7,FALSE)</f>
        <v>LADA SAMARA</v>
      </c>
      <c r="H58" s="305" t="s">
        <v>2612</v>
      </c>
      <c r="I58" s="199"/>
      <c r="J58" s="199"/>
      <c r="K58" s="180"/>
      <c r="L58" s="180"/>
      <c r="M58" s="171">
        <f>A54</f>
        <v>0</v>
      </c>
      <c r="N58" s="171">
        <v>5</v>
      </c>
      <c r="O58" s="193" t="e">
        <f>I54</f>
        <v>#NUM!</v>
      </c>
    </row>
    <row r="59" spans="1:15" ht="7.5" customHeight="1">
      <c r="A59" s="186"/>
      <c r="B59" s="192"/>
      <c r="C59" s="188"/>
      <c r="D59" s="189"/>
      <c r="E59" s="189"/>
      <c r="F59" s="188"/>
      <c r="G59" s="191"/>
      <c r="H59" s="179"/>
      <c r="I59" s="180"/>
      <c r="J59" s="180"/>
      <c r="K59" s="180"/>
      <c r="L59" s="180"/>
      <c r="M59" s="171">
        <f>A54</f>
        <v>0</v>
      </c>
      <c r="N59" s="171">
        <v>6</v>
      </c>
      <c r="O59" s="193" t="e">
        <f>I54</f>
        <v>#NUM!</v>
      </c>
    </row>
  </sheetData>
  <mergeCells count="3">
    <mergeCell ref="A1:H1"/>
    <mergeCell ref="A2:H2"/>
    <mergeCell ref="A3:H3"/>
  </mergeCells>
  <printOptions horizontalCentered="1"/>
  <pageMargins left="0" right="0" top="0.7874015748031497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9"/>
  <sheetViews>
    <sheetView workbookViewId="0" topLeftCell="A1">
      <selection activeCell="A7" sqref="A7"/>
    </sheetView>
  </sheetViews>
  <sheetFormatPr defaultColWidth="9.140625" defaultRowHeight="12.75"/>
  <cols>
    <col min="1" max="1" width="4.140625" style="21" customWidth="1"/>
    <col min="2" max="2" width="4.421875" style="21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7" customWidth="1"/>
    <col min="9" max="9" width="9.57421875" style="21" customWidth="1"/>
  </cols>
  <sheetData>
    <row r="1" ht="15">
      <c r="F1" s="54" t="str">
        <f>Startlist!$F1</f>
        <v> </v>
      </c>
    </row>
    <row r="2" spans="1:9" ht="15.75">
      <c r="A2" s="314" t="str">
        <f>Startlist!$F4</f>
        <v>SILVESTON 47. Saaremaa Ralli 2014</v>
      </c>
      <c r="B2" s="314"/>
      <c r="C2" s="314"/>
      <c r="D2" s="314"/>
      <c r="E2" s="314"/>
      <c r="F2" s="314"/>
      <c r="G2" s="314"/>
      <c r="H2" s="314"/>
      <c r="I2" s="314"/>
    </row>
    <row r="3" spans="1:9" ht="15">
      <c r="A3" s="315" t="str">
        <f>Startlist!$F5</f>
        <v>10-11 October 2014</v>
      </c>
      <c r="B3" s="315"/>
      <c r="C3" s="315"/>
      <c r="D3" s="315"/>
      <c r="E3" s="315"/>
      <c r="F3" s="315"/>
      <c r="G3" s="315"/>
      <c r="H3" s="315"/>
      <c r="I3" s="315"/>
    </row>
    <row r="4" spans="1:9" ht="15">
      <c r="A4" s="315" t="str">
        <f>Startlist!$F6</f>
        <v>Saaremaa</v>
      </c>
      <c r="B4" s="315"/>
      <c r="C4" s="315"/>
      <c r="D4" s="315"/>
      <c r="E4" s="315"/>
      <c r="F4" s="315"/>
      <c r="G4" s="315"/>
      <c r="H4" s="315"/>
      <c r="I4" s="315"/>
    </row>
    <row r="5" spans="4:10" ht="15.75">
      <c r="D5" s="154"/>
      <c r="E5" s="154"/>
      <c r="F5" s="1"/>
      <c r="G5" s="154"/>
      <c r="H5" s="26"/>
      <c r="J5" s="154"/>
    </row>
    <row r="6" spans="1:10" ht="15.75">
      <c r="A6" s="11" t="s">
        <v>2960</v>
      </c>
      <c r="D6" s="154"/>
      <c r="E6" s="154"/>
      <c r="F6" s="1"/>
      <c r="G6" s="154"/>
      <c r="H6" s="26"/>
      <c r="I6" s="46" t="s">
        <v>1597</v>
      </c>
      <c r="J6" s="154"/>
    </row>
    <row r="7" spans="1:10" ht="12.75">
      <c r="A7" s="33"/>
      <c r="B7" s="34" t="s">
        <v>2980</v>
      </c>
      <c r="C7" s="35" t="s">
        <v>2963</v>
      </c>
      <c r="D7" s="155" t="s">
        <v>2964</v>
      </c>
      <c r="E7" s="155" t="s">
        <v>2965</v>
      </c>
      <c r="F7" s="36" t="s">
        <v>2966</v>
      </c>
      <c r="G7" s="155" t="s">
        <v>2967</v>
      </c>
      <c r="H7" s="37" t="s">
        <v>2968</v>
      </c>
      <c r="I7" s="38" t="s">
        <v>2961</v>
      </c>
      <c r="J7" s="154"/>
    </row>
    <row r="8" spans="1:10" s="4" customFormat="1" ht="15" customHeight="1">
      <c r="A8" s="22" t="s">
        <v>3614</v>
      </c>
      <c r="B8" s="22" t="s">
        <v>1598</v>
      </c>
      <c r="C8" s="23" t="s">
        <v>2952</v>
      </c>
      <c r="D8" s="156" t="s">
        <v>3037</v>
      </c>
      <c r="E8" s="156" t="s">
        <v>3038</v>
      </c>
      <c r="F8" s="23" t="s">
        <v>3039</v>
      </c>
      <c r="G8" s="156" t="s">
        <v>3040</v>
      </c>
      <c r="H8" s="28" t="s">
        <v>3041</v>
      </c>
      <c r="I8" s="30" t="s">
        <v>1159</v>
      </c>
      <c r="J8" s="157"/>
    </row>
    <row r="9" spans="1:10" ht="15" customHeight="1">
      <c r="A9" s="50" t="s">
        <v>3615</v>
      </c>
      <c r="B9" s="50" t="s">
        <v>1599</v>
      </c>
      <c r="C9" s="51" t="s">
        <v>3001</v>
      </c>
      <c r="D9" s="158" t="s">
        <v>3049</v>
      </c>
      <c r="E9" s="158" t="s">
        <v>3050</v>
      </c>
      <c r="F9" s="51" t="s">
        <v>3039</v>
      </c>
      <c r="G9" s="158" t="s">
        <v>3051</v>
      </c>
      <c r="H9" s="52" t="s">
        <v>3047</v>
      </c>
      <c r="I9" s="53" t="s">
        <v>1162</v>
      </c>
      <c r="J9" s="154"/>
    </row>
    <row r="10" spans="1:10" ht="15" customHeight="1">
      <c r="A10" s="50" t="s">
        <v>3616</v>
      </c>
      <c r="B10" s="50" t="s">
        <v>1600</v>
      </c>
      <c r="C10" s="51" t="s">
        <v>3001</v>
      </c>
      <c r="D10" s="158" t="s">
        <v>3043</v>
      </c>
      <c r="E10" s="158" t="s">
        <v>3044</v>
      </c>
      <c r="F10" s="51" t="s">
        <v>3045</v>
      </c>
      <c r="G10" s="158" t="s">
        <v>3046</v>
      </c>
      <c r="H10" s="52" t="s">
        <v>3047</v>
      </c>
      <c r="I10" s="53" t="s">
        <v>1165</v>
      </c>
      <c r="J10" s="154"/>
    </row>
    <row r="11" spans="1:10" ht="15" customHeight="1">
      <c r="A11" s="50" t="s">
        <v>3617</v>
      </c>
      <c r="B11" s="50" t="s">
        <v>1601</v>
      </c>
      <c r="C11" s="51" t="s">
        <v>3001</v>
      </c>
      <c r="D11" s="158" t="s">
        <v>3061</v>
      </c>
      <c r="E11" s="158" t="s">
        <v>3062</v>
      </c>
      <c r="F11" s="51" t="s">
        <v>3039</v>
      </c>
      <c r="G11" s="158" t="s">
        <v>3063</v>
      </c>
      <c r="H11" s="52" t="s">
        <v>3047</v>
      </c>
      <c r="I11" s="53" t="s">
        <v>1168</v>
      </c>
      <c r="J11" s="154"/>
    </row>
    <row r="12" spans="1:10" ht="15" customHeight="1">
      <c r="A12" s="50" t="s">
        <v>3618</v>
      </c>
      <c r="B12" s="50" t="s">
        <v>1602</v>
      </c>
      <c r="C12" s="51" t="s">
        <v>3001</v>
      </c>
      <c r="D12" s="158" t="s">
        <v>3065</v>
      </c>
      <c r="E12" s="158" t="s">
        <v>3066</v>
      </c>
      <c r="F12" s="51" t="s">
        <v>3039</v>
      </c>
      <c r="G12" s="158" t="s">
        <v>3063</v>
      </c>
      <c r="H12" s="52" t="s">
        <v>3047</v>
      </c>
      <c r="I12" s="53" t="s">
        <v>1170</v>
      </c>
      <c r="J12" s="154"/>
    </row>
    <row r="13" spans="1:10" ht="15" customHeight="1">
      <c r="A13" s="50" t="s">
        <v>3619</v>
      </c>
      <c r="B13" s="50" t="s">
        <v>1603</v>
      </c>
      <c r="C13" s="51" t="s">
        <v>2952</v>
      </c>
      <c r="D13" s="158" t="s">
        <v>3104</v>
      </c>
      <c r="E13" s="158" t="s">
        <v>3105</v>
      </c>
      <c r="F13" s="51" t="s">
        <v>3074</v>
      </c>
      <c r="G13" s="158" t="s">
        <v>3106</v>
      </c>
      <c r="H13" s="52" t="s">
        <v>3076</v>
      </c>
      <c r="I13" s="53" t="s">
        <v>1174</v>
      </c>
      <c r="J13" s="154"/>
    </row>
    <row r="14" spans="1:10" ht="15" customHeight="1">
      <c r="A14" s="50" t="s">
        <v>3620</v>
      </c>
      <c r="B14" s="50" t="s">
        <v>1604</v>
      </c>
      <c r="C14" s="51" t="s">
        <v>2952</v>
      </c>
      <c r="D14" s="158" t="s">
        <v>3072</v>
      </c>
      <c r="E14" s="158" t="s">
        <v>3073</v>
      </c>
      <c r="F14" s="51" t="s">
        <v>3074</v>
      </c>
      <c r="G14" s="158" t="s">
        <v>3075</v>
      </c>
      <c r="H14" s="52" t="s">
        <v>3076</v>
      </c>
      <c r="I14" s="53" t="s">
        <v>1177</v>
      </c>
      <c r="J14" s="154"/>
    </row>
    <row r="15" spans="1:10" ht="15" customHeight="1">
      <c r="A15" s="50" t="s">
        <v>3621</v>
      </c>
      <c r="B15" s="50" t="s">
        <v>1605</v>
      </c>
      <c r="C15" s="51" t="s">
        <v>3004</v>
      </c>
      <c r="D15" s="158" t="s">
        <v>3086</v>
      </c>
      <c r="E15" s="158" t="s">
        <v>3087</v>
      </c>
      <c r="F15" s="51" t="s">
        <v>3039</v>
      </c>
      <c r="G15" s="158" t="s">
        <v>3088</v>
      </c>
      <c r="H15" s="52" t="s">
        <v>3089</v>
      </c>
      <c r="I15" s="53" t="s">
        <v>1181</v>
      </c>
      <c r="J15" s="154"/>
    </row>
    <row r="16" spans="1:10" ht="15" customHeight="1">
      <c r="A16" s="50" t="s">
        <v>3622</v>
      </c>
      <c r="B16" s="50" t="s">
        <v>1606</v>
      </c>
      <c r="C16" s="51" t="s">
        <v>2952</v>
      </c>
      <c r="D16" s="158" t="s">
        <v>3078</v>
      </c>
      <c r="E16" s="158" t="s">
        <v>3079</v>
      </c>
      <c r="F16" s="51" t="s">
        <v>3045</v>
      </c>
      <c r="G16" s="158" t="s">
        <v>3080</v>
      </c>
      <c r="H16" s="52" t="s">
        <v>3081</v>
      </c>
      <c r="I16" s="53" t="s">
        <v>1183</v>
      </c>
      <c r="J16" s="154"/>
    </row>
    <row r="17" spans="1:10" ht="15" customHeight="1">
      <c r="A17" s="50" t="s">
        <v>3623</v>
      </c>
      <c r="B17" s="50" t="s">
        <v>1607</v>
      </c>
      <c r="C17" s="51" t="s">
        <v>2952</v>
      </c>
      <c r="D17" s="158" t="s">
        <v>3058</v>
      </c>
      <c r="E17" s="158" t="s">
        <v>3059</v>
      </c>
      <c r="F17" s="51" t="s">
        <v>3039</v>
      </c>
      <c r="G17" s="158" t="s">
        <v>3040</v>
      </c>
      <c r="H17" s="52" t="s">
        <v>3041</v>
      </c>
      <c r="I17" s="53" t="s">
        <v>1185</v>
      </c>
      <c r="J17" s="154"/>
    </row>
    <row r="18" spans="1:10" ht="15" customHeight="1">
      <c r="A18" s="47"/>
      <c r="B18" s="47"/>
      <c r="C18" s="48"/>
      <c r="D18" s="159"/>
      <c r="E18" s="159"/>
      <c r="F18" s="48"/>
      <c r="G18" s="159"/>
      <c r="H18" s="49"/>
      <c r="I18" s="47"/>
      <c r="J18" s="154"/>
    </row>
    <row r="19" spans="1:10" ht="15" customHeight="1">
      <c r="A19" s="47"/>
      <c r="B19" s="47"/>
      <c r="C19" s="48"/>
      <c r="D19" s="159"/>
      <c r="E19" s="159"/>
      <c r="F19" s="48"/>
      <c r="G19" s="159"/>
      <c r="H19" s="49"/>
      <c r="I19" s="46" t="s">
        <v>1608</v>
      </c>
      <c r="J19" s="154"/>
    </row>
    <row r="20" spans="1:10" s="4" customFormat="1" ht="15" customHeight="1">
      <c r="A20" s="24" t="s">
        <v>3614</v>
      </c>
      <c r="B20" s="24" t="s">
        <v>1609</v>
      </c>
      <c r="C20" s="25" t="s">
        <v>3002</v>
      </c>
      <c r="D20" s="160" t="s">
        <v>3340</v>
      </c>
      <c r="E20" s="160" t="s">
        <v>3341</v>
      </c>
      <c r="F20" s="25" t="s">
        <v>3045</v>
      </c>
      <c r="G20" s="160" t="s">
        <v>3051</v>
      </c>
      <c r="H20" s="29" t="s">
        <v>3306</v>
      </c>
      <c r="I20" s="31" t="s">
        <v>1310</v>
      </c>
      <c r="J20" s="157"/>
    </row>
    <row r="21" spans="1:10" s="32" customFormat="1" ht="15" customHeight="1">
      <c r="A21" s="42" t="s">
        <v>3615</v>
      </c>
      <c r="B21" s="42" t="s">
        <v>1610</v>
      </c>
      <c r="C21" s="43" t="s">
        <v>3002</v>
      </c>
      <c r="D21" s="161" t="s">
        <v>3304</v>
      </c>
      <c r="E21" s="161" t="s">
        <v>3305</v>
      </c>
      <c r="F21" s="43" t="s">
        <v>3039</v>
      </c>
      <c r="G21" s="161" t="s">
        <v>3141</v>
      </c>
      <c r="H21" s="44" t="s">
        <v>3306</v>
      </c>
      <c r="I21" s="45" t="s">
        <v>1611</v>
      </c>
      <c r="J21" s="159"/>
    </row>
    <row r="22" spans="1:10" s="32" customFormat="1" ht="15" customHeight="1">
      <c r="A22" s="42"/>
      <c r="B22" s="42"/>
      <c r="C22" s="43"/>
      <c r="D22" s="161"/>
      <c r="E22" s="161"/>
      <c r="F22" s="43"/>
      <c r="G22" s="161"/>
      <c r="H22" s="44"/>
      <c r="I22" s="45"/>
      <c r="J22" s="159"/>
    </row>
    <row r="23" spans="1:10" ht="15" customHeight="1">
      <c r="A23" s="39"/>
      <c r="B23" s="39"/>
      <c r="C23" s="40"/>
      <c r="D23" s="162"/>
      <c r="E23" s="162"/>
      <c r="F23" s="40"/>
      <c r="G23" s="162"/>
      <c r="H23" s="41"/>
      <c r="I23" s="39"/>
      <c r="J23" s="154"/>
    </row>
    <row r="24" spans="1:10" ht="15" customHeight="1">
      <c r="A24" s="39"/>
      <c r="B24" s="39"/>
      <c r="C24" s="40"/>
      <c r="D24" s="162"/>
      <c r="E24" s="162"/>
      <c r="F24" s="40"/>
      <c r="G24" s="162"/>
      <c r="H24" s="41"/>
      <c r="I24" s="46" t="s">
        <v>1612</v>
      </c>
      <c r="J24" s="154"/>
    </row>
    <row r="25" spans="1:10" s="4" customFormat="1" ht="15" customHeight="1">
      <c r="A25" s="24" t="s">
        <v>3614</v>
      </c>
      <c r="B25" s="24" t="s">
        <v>1599</v>
      </c>
      <c r="C25" s="25" t="s">
        <v>3001</v>
      </c>
      <c r="D25" s="160" t="s">
        <v>3049</v>
      </c>
      <c r="E25" s="160" t="s">
        <v>3050</v>
      </c>
      <c r="F25" s="25" t="s">
        <v>3039</v>
      </c>
      <c r="G25" s="160" t="s">
        <v>3051</v>
      </c>
      <c r="H25" s="29" t="s">
        <v>3047</v>
      </c>
      <c r="I25" s="31" t="s">
        <v>1161</v>
      </c>
      <c r="J25" s="157"/>
    </row>
    <row r="26" spans="1:10" s="32" customFormat="1" ht="15" customHeight="1">
      <c r="A26" s="42" t="s">
        <v>3615</v>
      </c>
      <c r="B26" s="42" t="s">
        <v>1600</v>
      </c>
      <c r="C26" s="43" t="s">
        <v>3001</v>
      </c>
      <c r="D26" s="161" t="s">
        <v>3043</v>
      </c>
      <c r="E26" s="161" t="s">
        <v>3044</v>
      </c>
      <c r="F26" s="43" t="s">
        <v>3045</v>
      </c>
      <c r="G26" s="161" t="s">
        <v>3046</v>
      </c>
      <c r="H26" s="44" t="s">
        <v>3047</v>
      </c>
      <c r="I26" s="45" t="s">
        <v>1613</v>
      </c>
      <c r="J26" s="159"/>
    </row>
    <row r="27" spans="1:10" s="32" customFormat="1" ht="15" customHeight="1">
      <c r="A27" s="42" t="s">
        <v>3616</v>
      </c>
      <c r="B27" s="42" t="s">
        <v>1601</v>
      </c>
      <c r="C27" s="43" t="s">
        <v>3001</v>
      </c>
      <c r="D27" s="161" t="s">
        <v>3061</v>
      </c>
      <c r="E27" s="161" t="s">
        <v>3062</v>
      </c>
      <c r="F27" s="43" t="s">
        <v>3039</v>
      </c>
      <c r="G27" s="161" t="s">
        <v>3063</v>
      </c>
      <c r="H27" s="44" t="s">
        <v>3047</v>
      </c>
      <c r="I27" s="45" t="s">
        <v>1614</v>
      </c>
      <c r="J27" s="159"/>
    </row>
    <row r="28" spans="1:10" ht="15" customHeight="1">
      <c r="A28" s="148"/>
      <c r="B28" s="148"/>
      <c r="C28" s="148"/>
      <c r="D28" s="148"/>
      <c r="E28" s="148"/>
      <c r="F28" s="148"/>
      <c r="G28" s="148"/>
      <c r="H28" s="41"/>
      <c r="I28" s="39"/>
      <c r="J28" s="154"/>
    </row>
    <row r="29" spans="1:10" ht="15" customHeight="1">
      <c r="A29" s="39"/>
      <c r="B29" s="39"/>
      <c r="C29" s="40"/>
      <c r="D29" s="162"/>
      <c r="E29" s="162"/>
      <c r="F29" s="40"/>
      <c r="G29" s="162"/>
      <c r="H29" s="41"/>
      <c r="I29" s="46" t="s">
        <v>1615</v>
      </c>
      <c r="J29" s="154"/>
    </row>
    <row r="30" spans="1:10" s="4" customFormat="1" ht="15" customHeight="1">
      <c r="A30" s="24" t="s">
        <v>3614</v>
      </c>
      <c r="B30" s="24" t="s">
        <v>1598</v>
      </c>
      <c r="C30" s="25" t="s">
        <v>2952</v>
      </c>
      <c r="D30" s="160" t="s">
        <v>3037</v>
      </c>
      <c r="E30" s="160" t="s">
        <v>3038</v>
      </c>
      <c r="F30" s="25" t="s">
        <v>3039</v>
      </c>
      <c r="G30" s="160" t="s">
        <v>3040</v>
      </c>
      <c r="H30" s="29" t="s">
        <v>3041</v>
      </c>
      <c r="I30" s="31" t="s">
        <v>1159</v>
      </c>
      <c r="J30" s="157"/>
    </row>
    <row r="31" spans="1:10" ht="15" customHeight="1">
      <c r="A31" s="42" t="s">
        <v>3615</v>
      </c>
      <c r="B31" s="42" t="s">
        <v>1603</v>
      </c>
      <c r="C31" s="43" t="s">
        <v>2952</v>
      </c>
      <c r="D31" s="161" t="s">
        <v>3104</v>
      </c>
      <c r="E31" s="161" t="s">
        <v>3105</v>
      </c>
      <c r="F31" s="43" t="s">
        <v>3074</v>
      </c>
      <c r="G31" s="161" t="s">
        <v>3106</v>
      </c>
      <c r="H31" s="44" t="s">
        <v>3076</v>
      </c>
      <c r="I31" s="45" t="s">
        <v>1174</v>
      </c>
      <c r="J31" s="154"/>
    </row>
    <row r="32" spans="1:10" ht="15" customHeight="1">
      <c r="A32" s="42" t="s">
        <v>3616</v>
      </c>
      <c r="B32" s="42" t="s">
        <v>1604</v>
      </c>
      <c r="C32" s="43" t="s">
        <v>2952</v>
      </c>
      <c r="D32" s="161" t="s">
        <v>3072</v>
      </c>
      <c r="E32" s="161" t="s">
        <v>3073</v>
      </c>
      <c r="F32" s="43" t="s">
        <v>3074</v>
      </c>
      <c r="G32" s="161" t="s">
        <v>3075</v>
      </c>
      <c r="H32" s="44" t="s">
        <v>3076</v>
      </c>
      <c r="I32" s="45" t="s">
        <v>1177</v>
      </c>
      <c r="J32" s="154"/>
    </row>
    <row r="33" spans="1:10" ht="15" customHeight="1">
      <c r="A33" s="39"/>
      <c r="B33" s="39"/>
      <c r="C33" s="40"/>
      <c r="D33" s="162"/>
      <c r="E33" s="162"/>
      <c r="F33" s="40"/>
      <c r="G33" s="162"/>
      <c r="H33" s="41"/>
      <c r="I33" s="39"/>
      <c r="J33" s="154"/>
    </row>
    <row r="34" spans="1:10" ht="15" customHeight="1">
      <c r="A34" s="39"/>
      <c r="B34" s="39"/>
      <c r="C34" s="40"/>
      <c r="D34" s="162"/>
      <c r="E34" s="162"/>
      <c r="F34" s="40"/>
      <c r="G34" s="162"/>
      <c r="H34" s="41"/>
      <c r="I34" s="46" t="s">
        <v>1616</v>
      </c>
      <c r="J34" s="154"/>
    </row>
    <row r="35" spans="1:10" s="4" customFormat="1" ht="15" customHeight="1">
      <c r="A35" s="24" t="s">
        <v>3614</v>
      </c>
      <c r="B35" s="24" t="s">
        <v>1605</v>
      </c>
      <c r="C35" s="25" t="s">
        <v>3004</v>
      </c>
      <c r="D35" s="160" t="s">
        <v>3086</v>
      </c>
      <c r="E35" s="160" t="s">
        <v>3087</v>
      </c>
      <c r="F35" s="25" t="s">
        <v>3039</v>
      </c>
      <c r="G35" s="160" t="s">
        <v>3088</v>
      </c>
      <c r="H35" s="29" t="s">
        <v>3089</v>
      </c>
      <c r="I35" s="31" t="s">
        <v>1179</v>
      </c>
      <c r="J35" s="157"/>
    </row>
    <row r="36" spans="1:10" ht="15" customHeight="1">
      <c r="A36" s="42" t="s">
        <v>3615</v>
      </c>
      <c r="B36" s="42" t="s">
        <v>1617</v>
      </c>
      <c r="C36" s="43" t="s">
        <v>3004</v>
      </c>
      <c r="D36" s="161" t="s">
        <v>3232</v>
      </c>
      <c r="E36" s="161" t="s">
        <v>3233</v>
      </c>
      <c r="F36" s="43" t="s">
        <v>3039</v>
      </c>
      <c r="G36" s="161" t="s">
        <v>3234</v>
      </c>
      <c r="H36" s="44" t="s">
        <v>3230</v>
      </c>
      <c r="I36" s="45" t="s">
        <v>1618</v>
      </c>
      <c r="J36" s="154"/>
    </row>
    <row r="37" spans="1:10" ht="15" customHeight="1">
      <c r="A37" s="42" t="s">
        <v>3616</v>
      </c>
      <c r="B37" s="42" t="s">
        <v>1619</v>
      </c>
      <c r="C37" s="43" t="s">
        <v>3004</v>
      </c>
      <c r="D37" s="161" t="s">
        <v>3227</v>
      </c>
      <c r="E37" s="161" t="s">
        <v>3228</v>
      </c>
      <c r="F37" s="43" t="s">
        <v>3074</v>
      </c>
      <c r="G37" s="161" t="s">
        <v>3229</v>
      </c>
      <c r="H37" s="44" t="s">
        <v>3230</v>
      </c>
      <c r="I37" s="45" t="s">
        <v>1620</v>
      </c>
      <c r="J37" s="154"/>
    </row>
    <row r="38" spans="1:10" s="32" customFormat="1" ht="15" customHeight="1">
      <c r="A38" s="39"/>
      <c r="B38" s="39"/>
      <c r="C38" s="40"/>
      <c r="D38" s="162"/>
      <c r="E38" s="162"/>
      <c r="F38" s="40"/>
      <c r="G38" s="162"/>
      <c r="H38" s="41"/>
      <c r="I38" s="39"/>
      <c r="J38" s="159"/>
    </row>
    <row r="39" spans="1:10" s="32" customFormat="1" ht="15" customHeight="1">
      <c r="A39" s="39"/>
      <c r="B39" s="39"/>
      <c r="C39" s="40"/>
      <c r="D39" s="162"/>
      <c r="E39" s="162"/>
      <c r="F39" s="40"/>
      <c r="G39" s="162"/>
      <c r="H39" s="41"/>
      <c r="I39" s="46" t="s">
        <v>1621</v>
      </c>
      <c r="J39" s="159"/>
    </row>
    <row r="40" spans="1:10" s="4" customFormat="1" ht="15" customHeight="1">
      <c r="A40" s="24" t="s">
        <v>3614</v>
      </c>
      <c r="B40" s="24" t="s">
        <v>1622</v>
      </c>
      <c r="C40" s="25" t="s">
        <v>3003</v>
      </c>
      <c r="D40" s="160" t="s">
        <v>3189</v>
      </c>
      <c r="E40" s="160" t="s">
        <v>3190</v>
      </c>
      <c r="F40" s="25" t="s">
        <v>3039</v>
      </c>
      <c r="G40" s="160" t="s">
        <v>3115</v>
      </c>
      <c r="H40" s="29" t="s">
        <v>3191</v>
      </c>
      <c r="I40" s="31" t="s">
        <v>1190</v>
      </c>
      <c r="J40" s="157"/>
    </row>
    <row r="41" spans="1:10" ht="15" customHeight="1">
      <c r="A41" s="42" t="s">
        <v>3615</v>
      </c>
      <c r="B41" s="42" t="s">
        <v>1623</v>
      </c>
      <c r="C41" s="43" t="s">
        <v>3003</v>
      </c>
      <c r="D41" s="161" t="s">
        <v>3197</v>
      </c>
      <c r="E41" s="161" t="s">
        <v>3198</v>
      </c>
      <c r="F41" s="43" t="s">
        <v>3039</v>
      </c>
      <c r="G41" s="161" t="s">
        <v>3110</v>
      </c>
      <c r="H41" s="44" t="s">
        <v>3199</v>
      </c>
      <c r="I41" s="45" t="s">
        <v>532</v>
      </c>
      <c r="J41" s="154"/>
    </row>
    <row r="42" spans="1:10" ht="15" customHeight="1">
      <c r="A42" s="42" t="s">
        <v>3616</v>
      </c>
      <c r="B42" s="42" t="s">
        <v>1624</v>
      </c>
      <c r="C42" s="43" t="s">
        <v>3003</v>
      </c>
      <c r="D42" s="161" t="s">
        <v>3193</v>
      </c>
      <c r="E42" s="161" t="s">
        <v>3194</v>
      </c>
      <c r="F42" s="43" t="s">
        <v>3039</v>
      </c>
      <c r="G42" s="161" t="s">
        <v>3195</v>
      </c>
      <c r="H42" s="44" t="s">
        <v>3191</v>
      </c>
      <c r="I42" s="45" t="s">
        <v>1625</v>
      </c>
      <c r="J42" s="154"/>
    </row>
    <row r="43" spans="1:10" s="32" customFormat="1" ht="15" customHeight="1">
      <c r="A43" s="39"/>
      <c r="B43" s="39"/>
      <c r="C43" s="40"/>
      <c r="D43" s="162"/>
      <c r="E43" s="162"/>
      <c r="F43" s="40"/>
      <c r="G43" s="162"/>
      <c r="H43" s="41"/>
      <c r="I43" s="39"/>
      <c r="J43" s="159"/>
    </row>
    <row r="44" spans="1:10" s="32" customFormat="1" ht="15" customHeight="1">
      <c r="A44" s="39"/>
      <c r="B44" s="39"/>
      <c r="C44" s="40"/>
      <c r="D44" s="162"/>
      <c r="E44" s="162"/>
      <c r="F44" s="40"/>
      <c r="G44" s="162"/>
      <c r="H44" s="41"/>
      <c r="I44" s="46" t="s">
        <v>1626</v>
      </c>
      <c r="J44" s="159"/>
    </row>
    <row r="45" spans="1:10" s="4" customFormat="1" ht="15" customHeight="1">
      <c r="A45" s="24" t="s">
        <v>3614</v>
      </c>
      <c r="B45" s="24" t="s">
        <v>1627</v>
      </c>
      <c r="C45" s="25" t="s">
        <v>2991</v>
      </c>
      <c r="D45" s="160" t="s">
        <v>3405</v>
      </c>
      <c r="E45" s="160" t="s">
        <v>3406</v>
      </c>
      <c r="F45" s="25" t="s">
        <v>3045</v>
      </c>
      <c r="G45" s="160" t="s">
        <v>3407</v>
      </c>
      <c r="H45" s="29" t="s">
        <v>3408</v>
      </c>
      <c r="I45" s="31" t="s">
        <v>1576</v>
      </c>
      <c r="J45" s="157"/>
    </row>
    <row r="46" spans="1:10" ht="15" customHeight="1">
      <c r="A46" s="42" t="s">
        <v>3615</v>
      </c>
      <c r="B46" s="42" t="s">
        <v>1628</v>
      </c>
      <c r="C46" s="43" t="s">
        <v>2991</v>
      </c>
      <c r="D46" s="161" t="s">
        <v>3417</v>
      </c>
      <c r="E46" s="161" t="s">
        <v>3418</v>
      </c>
      <c r="F46" s="43" t="s">
        <v>3039</v>
      </c>
      <c r="G46" s="161" t="s">
        <v>3195</v>
      </c>
      <c r="H46" s="44" t="s">
        <v>3191</v>
      </c>
      <c r="I46" s="45" t="s">
        <v>1629</v>
      </c>
      <c r="J46" s="154"/>
    </row>
    <row r="47" spans="1:10" ht="15" customHeight="1">
      <c r="A47" s="42" t="s">
        <v>3616</v>
      </c>
      <c r="B47" s="42" t="s">
        <v>1630</v>
      </c>
      <c r="C47" s="43" t="s">
        <v>2991</v>
      </c>
      <c r="D47" s="161" t="s">
        <v>3449</v>
      </c>
      <c r="E47" s="161" t="s">
        <v>3450</v>
      </c>
      <c r="F47" s="43" t="s">
        <v>3039</v>
      </c>
      <c r="G47" s="161" t="s">
        <v>3234</v>
      </c>
      <c r="H47" s="44" t="s">
        <v>3191</v>
      </c>
      <c r="I47" s="45" t="s">
        <v>1631</v>
      </c>
      <c r="J47" s="154"/>
    </row>
    <row r="48" spans="1:10" ht="15" customHeight="1">
      <c r="A48" s="39"/>
      <c r="B48" s="39"/>
      <c r="C48" s="40"/>
      <c r="D48" s="162"/>
      <c r="E48" s="162"/>
      <c r="F48" s="40"/>
      <c r="G48" s="162"/>
      <c r="H48" s="41"/>
      <c r="I48" s="39"/>
      <c r="J48" s="154"/>
    </row>
    <row r="49" spans="1:10" ht="15" customHeight="1">
      <c r="A49" s="39"/>
      <c r="B49" s="39"/>
      <c r="C49" s="40"/>
      <c r="D49" s="162"/>
      <c r="E49" s="162"/>
      <c r="F49" s="40"/>
      <c r="G49" s="162"/>
      <c r="H49" s="41"/>
      <c r="I49" s="46" t="s">
        <v>1632</v>
      </c>
      <c r="J49" s="154"/>
    </row>
    <row r="50" spans="1:10" s="5" customFormat="1" ht="15" customHeight="1">
      <c r="A50" s="24" t="s">
        <v>3614</v>
      </c>
      <c r="B50" s="24" t="s">
        <v>1633</v>
      </c>
      <c r="C50" s="25" t="s">
        <v>3010</v>
      </c>
      <c r="D50" s="160" t="s">
        <v>3173</v>
      </c>
      <c r="E50" s="160" t="s">
        <v>3174</v>
      </c>
      <c r="F50" s="25" t="s">
        <v>3039</v>
      </c>
      <c r="G50" s="160" t="s">
        <v>3106</v>
      </c>
      <c r="H50" s="29" t="s">
        <v>3160</v>
      </c>
      <c r="I50" s="31" t="s">
        <v>1199</v>
      </c>
      <c r="J50" s="163"/>
    </row>
    <row r="51" spans="1:10" ht="15" customHeight="1">
      <c r="A51" s="42" t="s">
        <v>3615</v>
      </c>
      <c r="B51" s="42" t="s">
        <v>1634</v>
      </c>
      <c r="C51" s="43" t="s">
        <v>3010</v>
      </c>
      <c r="D51" s="161" t="s">
        <v>3176</v>
      </c>
      <c r="E51" s="161" t="s">
        <v>3177</v>
      </c>
      <c r="F51" s="43" t="s">
        <v>3039</v>
      </c>
      <c r="G51" s="161" t="s">
        <v>3115</v>
      </c>
      <c r="H51" s="44" t="s">
        <v>3156</v>
      </c>
      <c r="I51" s="45" t="s">
        <v>1635</v>
      </c>
      <c r="J51" s="154"/>
    </row>
    <row r="52" spans="1:10" ht="15" customHeight="1">
      <c r="A52" s="42" t="s">
        <v>3616</v>
      </c>
      <c r="B52" s="42" t="s">
        <v>1636</v>
      </c>
      <c r="C52" s="43" t="s">
        <v>3010</v>
      </c>
      <c r="D52" s="161" t="s">
        <v>3268</v>
      </c>
      <c r="E52" s="161" t="s">
        <v>3269</v>
      </c>
      <c r="F52" s="43" t="s">
        <v>3039</v>
      </c>
      <c r="G52" s="161" t="s">
        <v>3270</v>
      </c>
      <c r="H52" s="44" t="s">
        <v>3156</v>
      </c>
      <c r="I52" s="45" t="s">
        <v>1637</v>
      </c>
      <c r="J52" s="154"/>
    </row>
    <row r="53" spans="1:10" s="4" customFormat="1" ht="15" customHeight="1">
      <c r="A53" s="39"/>
      <c r="B53" s="39"/>
      <c r="C53" s="40"/>
      <c r="D53" s="162"/>
      <c r="E53" s="162"/>
      <c r="F53" s="40"/>
      <c r="G53" s="162"/>
      <c r="H53" s="41"/>
      <c r="I53" s="39"/>
      <c r="J53" s="157"/>
    </row>
    <row r="54" spans="1:10" ht="15" customHeight="1">
      <c r="A54" s="39"/>
      <c r="B54" s="39"/>
      <c r="C54" s="40"/>
      <c r="D54" s="162"/>
      <c r="E54" s="162"/>
      <c r="F54" s="40"/>
      <c r="G54" s="162"/>
      <c r="H54" s="41"/>
      <c r="I54" s="46" t="s">
        <v>1638</v>
      </c>
      <c r="J54" s="154"/>
    </row>
    <row r="55" spans="1:10" s="5" customFormat="1" ht="15" customHeight="1">
      <c r="A55" s="24" t="s">
        <v>3614</v>
      </c>
      <c r="B55" s="24" t="s">
        <v>1639</v>
      </c>
      <c r="C55" s="25" t="s">
        <v>3005</v>
      </c>
      <c r="D55" s="160" t="s">
        <v>3126</v>
      </c>
      <c r="E55" s="160" t="s">
        <v>3127</v>
      </c>
      <c r="F55" s="25" t="s">
        <v>3039</v>
      </c>
      <c r="G55" s="160" t="s">
        <v>3128</v>
      </c>
      <c r="H55" s="29" t="s">
        <v>3111</v>
      </c>
      <c r="I55" s="31" t="s">
        <v>1196</v>
      </c>
      <c r="J55" s="163"/>
    </row>
    <row r="56" spans="1:10" ht="15" customHeight="1">
      <c r="A56" s="42" t="s">
        <v>3615</v>
      </c>
      <c r="B56" s="42" t="s">
        <v>1640</v>
      </c>
      <c r="C56" s="43" t="s">
        <v>3005</v>
      </c>
      <c r="D56" s="161" t="s">
        <v>3205</v>
      </c>
      <c r="E56" s="161" t="s">
        <v>3206</v>
      </c>
      <c r="F56" s="43" t="s">
        <v>3045</v>
      </c>
      <c r="G56" s="161" t="s">
        <v>3207</v>
      </c>
      <c r="H56" s="44" t="s">
        <v>3208</v>
      </c>
      <c r="I56" s="45" t="s">
        <v>1641</v>
      </c>
      <c r="J56" s="154"/>
    </row>
    <row r="57" spans="1:10" ht="15" customHeight="1">
      <c r="A57" s="42" t="s">
        <v>3616</v>
      </c>
      <c r="B57" s="42" t="s">
        <v>1642</v>
      </c>
      <c r="C57" s="43" t="s">
        <v>3005</v>
      </c>
      <c r="D57" s="161" t="s">
        <v>3113</v>
      </c>
      <c r="E57" s="161" t="s">
        <v>3114</v>
      </c>
      <c r="F57" s="43" t="s">
        <v>3039</v>
      </c>
      <c r="G57" s="161" t="s">
        <v>3115</v>
      </c>
      <c r="H57" s="44" t="s">
        <v>3111</v>
      </c>
      <c r="I57" s="45" t="s">
        <v>1643</v>
      </c>
      <c r="J57" s="154"/>
    </row>
    <row r="58" spans="1:10" s="4" customFormat="1" ht="15" customHeight="1">
      <c r="A58" s="39"/>
      <c r="B58" s="39"/>
      <c r="C58" s="40"/>
      <c r="D58" s="162"/>
      <c r="E58" s="162"/>
      <c r="F58" s="40"/>
      <c r="G58" s="162"/>
      <c r="H58" s="41"/>
      <c r="I58" s="39"/>
      <c r="J58" s="157"/>
    </row>
    <row r="59" spans="1:10" ht="15" customHeight="1">
      <c r="A59" s="39"/>
      <c r="B59" s="39"/>
      <c r="C59" s="40"/>
      <c r="D59" s="162"/>
      <c r="E59" s="162"/>
      <c r="F59" s="40"/>
      <c r="G59" s="162"/>
      <c r="H59" s="41"/>
      <c r="I59" s="46" t="s">
        <v>1644</v>
      </c>
      <c r="J59" s="154"/>
    </row>
    <row r="60" spans="1:10" s="5" customFormat="1" ht="15" customHeight="1">
      <c r="A60" s="24" t="s">
        <v>3614</v>
      </c>
      <c r="B60" s="24" t="s">
        <v>1645</v>
      </c>
      <c r="C60" s="25" t="s">
        <v>2993</v>
      </c>
      <c r="D60" s="160" t="s">
        <v>3201</v>
      </c>
      <c r="E60" s="160" t="s">
        <v>3202</v>
      </c>
      <c r="F60" s="25" t="s">
        <v>3039</v>
      </c>
      <c r="G60" s="160" t="s">
        <v>3115</v>
      </c>
      <c r="H60" s="29" t="s">
        <v>3203</v>
      </c>
      <c r="I60" s="31" t="s">
        <v>1136</v>
      </c>
      <c r="J60" s="163"/>
    </row>
    <row r="61" spans="1:10" ht="15" customHeight="1">
      <c r="A61" s="42" t="s">
        <v>3615</v>
      </c>
      <c r="B61" s="42" t="s">
        <v>1646</v>
      </c>
      <c r="C61" s="43" t="s">
        <v>2993</v>
      </c>
      <c r="D61" s="161" t="s">
        <v>3369</v>
      </c>
      <c r="E61" s="161" t="s">
        <v>3370</v>
      </c>
      <c r="F61" s="43" t="s">
        <v>3039</v>
      </c>
      <c r="G61" s="161" t="s">
        <v>3371</v>
      </c>
      <c r="H61" s="44" t="s">
        <v>3372</v>
      </c>
      <c r="I61" s="45" t="s">
        <v>1647</v>
      </c>
      <c r="J61" s="154"/>
    </row>
    <row r="62" spans="1:10" s="4" customFormat="1" ht="15" customHeight="1">
      <c r="A62" s="45" t="s">
        <v>3616</v>
      </c>
      <c r="B62" s="45" t="s">
        <v>1648</v>
      </c>
      <c r="C62" s="93" t="s">
        <v>2993</v>
      </c>
      <c r="D62" s="164" t="s">
        <v>3210</v>
      </c>
      <c r="E62" s="164" t="s">
        <v>3211</v>
      </c>
      <c r="F62" s="93" t="s">
        <v>3069</v>
      </c>
      <c r="G62" s="164" t="s">
        <v>3212</v>
      </c>
      <c r="H62" s="94" t="s">
        <v>3213</v>
      </c>
      <c r="I62" s="45" t="s">
        <v>1649</v>
      </c>
      <c r="J62" s="157"/>
    </row>
    <row r="63" spans="1:10" s="4" customFormat="1" ht="15" customHeight="1">
      <c r="A63" s="39"/>
      <c r="B63" s="39"/>
      <c r="C63" s="40"/>
      <c r="D63" s="162"/>
      <c r="E63" s="162"/>
      <c r="F63" s="40"/>
      <c r="G63" s="162"/>
      <c r="H63" s="41"/>
      <c r="I63" s="39"/>
      <c r="J63" s="157"/>
    </row>
    <row r="64" spans="1:10" ht="15" customHeight="1">
      <c r="A64" s="39"/>
      <c r="B64" s="39"/>
      <c r="C64" s="40"/>
      <c r="D64" s="162"/>
      <c r="E64" s="162"/>
      <c r="F64" s="40"/>
      <c r="G64" s="162"/>
      <c r="H64" s="100"/>
      <c r="I64" s="101" t="s">
        <v>1650</v>
      </c>
      <c r="J64" s="154"/>
    </row>
    <row r="65" spans="1:10" s="5" customFormat="1" ht="15" customHeight="1">
      <c r="A65" s="24" t="s">
        <v>3614</v>
      </c>
      <c r="B65" s="24" t="s">
        <v>1651</v>
      </c>
      <c r="C65" s="25" t="s">
        <v>2992</v>
      </c>
      <c r="D65" s="160" t="s">
        <v>3240</v>
      </c>
      <c r="E65" s="160" t="s">
        <v>3241</v>
      </c>
      <c r="F65" s="25" t="s">
        <v>3074</v>
      </c>
      <c r="G65" s="161" t="s">
        <v>3242</v>
      </c>
      <c r="H65" s="29" t="s">
        <v>3243</v>
      </c>
      <c r="I65" s="31" t="s">
        <v>1140</v>
      </c>
      <c r="J65" s="163"/>
    </row>
    <row r="66" spans="1:10" ht="15" customHeight="1">
      <c r="A66" s="42" t="s">
        <v>3615</v>
      </c>
      <c r="B66" s="42" t="s">
        <v>1652</v>
      </c>
      <c r="C66" s="43" t="s">
        <v>2992</v>
      </c>
      <c r="D66" s="161" t="s">
        <v>3431</v>
      </c>
      <c r="E66" s="161" t="s">
        <v>3432</v>
      </c>
      <c r="F66" s="43" t="s">
        <v>3039</v>
      </c>
      <c r="G66" s="161" t="s">
        <v>3063</v>
      </c>
      <c r="H66" s="44" t="s">
        <v>3263</v>
      </c>
      <c r="I66" s="45" t="s">
        <v>1653</v>
      </c>
      <c r="J66" s="154"/>
    </row>
    <row r="67" spans="1:10" s="4" customFormat="1" ht="15" customHeight="1">
      <c r="A67" s="45" t="s">
        <v>3616</v>
      </c>
      <c r="B67" s="45" t="s">
        <v>1654</v>
      </c>
      <c r="C67" s="93" t="s">
        <v>2992</v>
      </c>
      <c r="D67" s="164" t="s">
        <v>3434</v>
      </c>
      <c r="E67" s="164" t="s">
        <v>3435</v>
      </c>
      <c r="F67" s="93" t="s">
        <v>3045</v>
      </c>
      <c r="G67" s="164" t="s">
        <v>3349</v>
      </c>
      <c r="H67" s="94" t="s">
        <v>3436</v>
      </c>
      <c r="I67" s="45" t="s">
        <v>1655</v>
      </c>
      <c r="J67" s="157"/>
    </row>
    <row r="68" spans="1:10" s="4" customFormat="1" ht="15" customHeight="1">
      <c r="A68" s="39"/>
      <c r="B68" s="39"/>
      <c r="C68" s="40"/>
      <c r="D68" s="162"/>
      <c r="E68" s="162"/>
      <c r="F68" s="40"/>
      <c r="G68" s="162"/>
      <c r="H68" s="41"/>
      <c r="I68" s="39"/>
      <c r="J68" s="157"/>
    </row>
    <row r="69" spans="1:10" ht="15" customHeight="1">
      <c r="A69" s="39"/>
      <c r="B69" s="39"/>
      <c r="C69" s="40"/>
      <c r="D69" s="162"/>
      <c r="E69" s="162"/>
      <c r="F69" s="40"/>
      <c r="G69" s="162"/>
      <c r="H69" s="100"/>
      <c r="I69" s="101" t="s">
        <v>1656</v>
      </c>
      <c r="J69" s="154"/>
    </row>
    <row r="70" spans="1:10" s="5" customFormat="1" ht="15" customHeight="1">
      <c r="A70" s="24" t="s">
        <v>3614</v>
      </c>
      <c r="B70" s="24" t="s">
        <v>1657</v>
      </c>
      <c r="C70" s="25" t="s">
        <v>2956</v>
      </c>
      <c r="D70" s="160" t="s">
        <v>3579</v>
      </c>
      <c r="E70" s="160" t="s">
        <v>3580</v>
      </c>
      <c r="F70" s="25" t="s">
        <v>3039</v>
      </c>
      <c r="G70" s="161" t="s">
        <v>3571</v>
      </c>
      <c r="H70" s="29" t="s">
        <v>3581</v>
      </c>
      <c r="I70" s="31" t="s">
        <v>1379</v>
      </c>
      <c r="J70" s="163"/>
    </row>
    <row r="71" spans="1:10" ht="15" customHeight="1">
      <c r="A71" s="42" t="s">
        <v>3615</v>
      </c>
      <c r="B71" s="42" t="s">
        <v>1658</v>
      </c>
      <c r="C71" s="43" t="s">
        <v>2956</v>
      </c>
      <c r="D71" s="161" t="s">
        <v>3591</v>
      </c>
      <c r="E71" s="161" t="s">
        <v>3592</v>
      </c>
      <c r="F71" s="43" t="s">
        <v>3039</v>
      </c>
      <c r="G71" s="161" t="s">
        <v>3526</v>
      </c>
      <c r="H71" s="44" t="s">
        <v>3589</v>
      </c>
      <c r="I71" s="45" t="s">
        <v>1659</v>
      </c>
      <c r="J71" s="154"/>
    </row>
    <row r="72" spans="1:10" s="4" customFormat="1" ht="15" customHeight="1">
      <c r="A72" s="45" t="s">
        <v>3616</v>
      </c>
      <c r="B72" s="45" t="s">
        <v>1660</v>
      </c>
      <c r="C72" s="93" t="s">
        <v>2956</v>
      </c>
      <c r="D72" s="164" t="s">
        <v>3603</v>
      </c>
      <c r="E72" s="164" t="s">
        <v>3604</v>
      </c>
      <c r="F72" s="93" t="s">
        <v>3039</v>
      </c>
      <c r="G72" s="164" t="s">
        <v>3526</v>
      </c>
      <c r="H72" s="94" t="s">
        <v>3589</v>
      </c>
      <c r="I72" s="45" t="s">
        <v>1661</v>
      </c>
      <c r="J72" s="157"/>
    </row>
    <row r="73" spans="4:10" ht="12.75">
      <c r="D73" s="154"/>
      <c r="E73" s="154"/>
      <c r="F73" s="3"/>
      <c r="G73" s="154"/>
      <c r="J73" s="154"/>
    </row>
    <row r="74" spans="4:10" ht="12.75">
      <c r="D74" s="154"/>
      <c r="E74" s="154"/>
      <c r="F74" s="3"/>
      <c r="G74" s="154"/>
      <c r="J74" s="154"/>
    </row>
    <row r="75" spans="4:10" ht="12.75">
      <c r="D75" s="154"/>
      <c r="E75" s="154"/>
      <c r="F75" s="3"/>
      <c r="G75" s="154"/>
      <c r="J75" s="154"/>
    </row>
    <row r="76" spans="4:10" ht="12.75">
      <c r="D76" s="154"/>
      <c r="E76" s="154"/>
      <c r="F76" s="3"/>
      <c r="G76" s="154"/>
      <c r="J76" s="154"/>
    </row>
    <row r="77" spans="4:10" ht="12.75">
      <c r="D77" s="154"/>
      <c r="E77" s="154"/>
      <c r="F77" s="3"/>
      <c r="G77" s="154"/>
      <c r="J77" s="154"/>
    </row>
    <row r="78" spans="4:10" ht="12.75">
      <c r="D78" s="154"/>
      <c r="E78" s="154"/>
      <c r="F78" s="3"/>
      <c r="G78" s="154"/>
      <c r="J78" s="154"/>
    </row>
    <row r="79" spans="4:10" ht="12.75">
      <c r="D79" s="154"/>
      <c r="E79" s="154"/>
      <c r="F79" s="3"/>
      <c r="G79" s="154"/>
      <c r="J79" s="154"/>
    </row>
    <row r="80" spans="4:10" ht="12.75">
      <c r="D80" s="154"/>
      <c r="E80" s="154"/>
      <c r="F80" s="3"/>
      <c r="G80" s="154"/>
      <c r="J80" s="154"/>
    </row>
    <row r="81" spans="4:10" ht="12.75">
      <c r="D81" s="154"/>
      <c r="E81" s="154"/>
      <c r="F81" s="3"/>
      <c r="G81" s="154"/>
      <c r="J81" s="154"/>
    </row>
    <row r="82" spans="4:10" ht="12.75">
      <c r="D82" s="154"/>
      <c r="E82" s="154"/>
      <c r="F82" s="3"/>
      <c r="G82" s="154"/>
      <c r="J82" s="154"/>
    </row>
    <row r="83" spans="4:10" ht="12.75">
      <c r="D83" s="154"/>
      <c r="E83" s="154"/>
      <c r="F83" s="3"/>
      <c r="G83" s="154"/>
      <c r="J83" s="154"/>
    </row>
    <row r="84" spans="4:10" ht="12.75">
      <c r="D84" s="154"/>
      <c r="E84" s="154"/>
      <c r="F84" s="3"/>
      <c r="G84" s="154"/>
      <c r="J84" s="154"/>
    </row>
    <row r="85" spans="4:10" ht="12.75">
      <c r="D85" s="154"/>
      <c r="E85" s="154"/>
      <c r="F85" s="3"/>
      <c r="G85" s="154"/>
      <c r="J85" s="154"/>
    </row>
    <row r="86" spans="4:10" ht="12.75">
      <c r="D86" s="154"/>
      <c r="E86" s="154"/>
      <c r="F86" s="3"/>
      <c r="G86" s="154"/>
      <c r="J86" s="154"/>
    </row>
    <row r="87" spans="4:10" ht="12.75">
      <c r="D87" s="154"/>
      <c r="E87" s="154"/>
      <c r="F87" s="3"/>
      <c r="G87" s="154"/>
      <c r="J87" s="154"/>
    </row>
    <row r="88" spans="4:10" ht="12.75">
      <c r="D88" s="154"/>
      <c r="E88" s="154"/>
      <c r="F88" s="3"/>
      <c r="G88" s="154"/>
      <c r="J88" s="154"/>
    </row>
    <row r="89" spans="4:10" ht="12.75">
      <c r="D89" s="154"/>
      <c r="E89" s="154"/>
      <c r="F89" s="3"/>
      <c r="G89" s="154"/>
      <c r="J89" s="154"/>
    </row>
    <row r="90" spans="4:10" ht="12.75">
      <c r="D90" s="154"/>
      <c r="E90" s="154"/>
      <c r="F90" s="3"/>
      <c r="G90" s="154"/>
      <c r="J90" s="154"/>
    </row>
    <row r="91" spans="4:10" ht="12.75">
      <c r="D91" s="154"/>
      <c r="E91" s="154"/>
      <c r="F91" s="3"/>
      <c r="G91" s="154"/>
      <c r="J91" s="154"/>
    </row>
    <row r="92" spans="4:10" ht="12.75">
      <c r="D92" s="154"/>
      <c r="E92" s="154"/>
      <c r="F92" s="3"/>
      <c r="G92" s="154"/>
      <c r="J92" s="154"/>
    </row>
    <row r="93" spans="4:10" ht="12.75">
      <c r="D93" s="154"/>
      <c r="E93" s="154"/>
      <c r="F93" s="3"/>
      <c r="G93" s="154"/>
      <c r="J93" s="154"/>
    </row>
    <row r="94" spans="4:10" ht="12.75">
      <c r="D94" s="154"/>
      <c r="E94" s="154"/>
      <c r="F94" s="3"/>
      <c r="G94" s="154"/>
      <c r="J94" s="154"/>
    </row>
    <row r="95" spans="4:10" ht="12.75">
      <c r="D95" s="154"/>
      <c r="E95" s="154"/>
      <c r="F95" s="3"/>
      <c r="G95" s="154"/>
      <c r="J95" s="154"/>
    </row>
    <row r="96" spans="4:10" ht="12.75">
      <c r="D96" s="154"/>
      <c r="E96" s="154"/>
      <c r="F96" s="3"/>
      <c r="G96" s="154"/>
      <c r="J96" s="154"/>
    </row>
    <row r="97" spans="4:10" ht="12.75">
      <c r="D97" s="154"/>
      <c r="E97" s="154"/>
      <c r="F97" s="3"/>
      <c r="G97" s="154"/>
      <c r="J97" s="154"/>
    </row>
    <row r="98" spans="4:10" ht="12.75">
      <c r="D98" s="154"/>
      <c r="E98" s="154"/>
      <c r="F98" s="3"/>
      <c r="G98" s="154"/>
      <c r="J98" s="154"/>
    </row>
    <row r="99" spans="4:10" ht="12.75">
      <c r="D99" s="154"/>
      <c r="E99" s="154"/>
      <c r="F99" s="3"/>
      <c r="G99" s="154"/>
      <c r="J99" s="154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  <row r="538" ht="12.75">
      <c r="F538" s="3"/>
    </row>
    <row r="539" ht="12.75">
      <c r="F539" s="3"/>
    </row>
    <row r="540" ht="12.75">
      <c r="F540" s="3"/>
    </row>
    <row r="541" ht="12.75">
      <c r="F541" s="3"/>
    </row>
    <row r="542" ht="12.75">
      <c r="F542" s="3"/>
    </row>
    <row r="543" ht="12.75">
      <c r="F543" s="3"/>
    </row>
    <row r="544" ht="12.75">
      <c r="F544" s="3"/>
    </row>
    <row r="545" ht="12.75">
      <c r="F545" s="3"/>
    </row>
    <row r="546" ht="12.75">
      <c r="F546" s="3"/>
    </row>
    <row r="547" ht="12.75">
      <c r="F547" s="3"/>
    </row>
    <row r="548" ht="12.75">
      <c r="F548" s="3"/>
    </row>
    <row r="549" ht="12.75">
      <c r="F549" s="3"/>
    </row>
  </sheetData>
  <mergeCells count="3">
    <mergeCell ref="A2:I2"/>
    <mergeCell ref="A3:I3"/>
    <mergeCell ref="A4:I4"/>
  </mergeCells>
  <printOptions/>
  <pageMargins left="0.984251968503937" right="0" top="0.1968503937007874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0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5" bestFit="1" customWidth="1"/>
  </cols>
  <sheetData>
    <row r="1" spans="4:5" ht="15">
      <c r="D1" s="315" t="str">
        <f>Startlist!$F1</f>
        <v> </v>
      </c>
      <c r="E1" s="315"/>
    </row>
    <row r="2" spans="4:5" ht="15.75">
      <c r="D2" s="314" t="str">
        <f>Startlist!$F4</f>
        <v>SILVESTON 47. Saaremaa Ralli 2014</v>
      </c>
      <c r="E2" s="314"/>
    </row>
    <row r="3" spans="4:5" ht="15">
      <c r="D3" s="315" t="str">
        <f>Startlist!$F5</f>
        <v>10-11 October 2014</v>
      </c>
      <c r="E3" s="315"/>
    </row>
    <row r="4" spans="4:5" ht="15">
      <c r="D4" s="315" t="str">
        <f>Startlist!$F6</f>
        <v>Saaremaa</v>
      </c>
      <c r="E4" s="315"/>
    </row>
    <row r="6" ht="15">
      <c r="A6" s="11" t="s">
        <v>2986</v>
      </c>
    </row>
    <row r="7" spans="1:7" ht="12.75">
      <c r="A7" s="15" t="s">
        <v>2980</v>
      </c>
      <c r="B7" s="12" t="s">
        <v>2963</v>
      </c>
      <c r="C7" s="13" t="s">
        <v>2964</v>
      </c>
      <c r="D7" s="14" t="s">
        <v>2965</v>
      </c>
      <c r="E7" s="13" t="s">
        <v>2968</v>
      </c>
      <c r="F7" s="13" t="s">
        <v>2985</v>
      </c>
      <c r="G7" s="71" t="s">
        <v>2988</v>
      </c>
    </row>
    <row r="8" spans="1:7" ht="15" customHeight="1" hidden="1">
      <c r="A8" s="8"/>
      <c r="B8" s="9"/>
      <c r="C8" s="7"/>
      <c r="D8" s="7"/>
      <c r="E8" s="7"/>
      <c r="F8" s="72"/>
      <c r="G8" s="88"/>
    </row>
    <row r="9" spans="1:7" ht="15" customHeight="1" hidden="1">
      <c r="A9" s="8"/>
      <c r="B9" s="9"/>
      <c r="C9" s="7"/>
      <c r="D9" s="7"/>
      <c r="E9" s="7"/>
      <c r="F9" s="72"/>
      <c r="G9" s="88"/>
    </row>
    <row r="10" spans="1:7" ht="15" customHeight="1">
      <c r="A10" s="8" t="s">
        <v>1441</v>
      </c>
      <c r="B10" s="9" t="s">
        <v>2992</v>
      </c>
      <c r="C10" s="7" t="s">
        <v>3569</v>
      </c>
      <c r="D10" s="7" t="s">
        <v>3570</v>
      </c>
      <c r="E10" s="7" t="s">
        <v>3572</v>
      </c>
      <c r="F10" s="72" t="s">
        <v>868</v>
      </c>
      <c r="G10" s="88" t="s">
        <v>1442</v>
      </c>
    </row>
    <row r="11" spans="1:7" ht="15" customHeight="1">
      <c r="A11" s="8" t="s">
        <v>1443</v>
      </c>
      <c r="B11" s="9" t="s">
        <v>3004</v>
      </c>
      <c r="C11" s="7" t="s">
        <v>3343</v>
      </c>
      <c r="D11" s="7" t="s">
        <v>3344</v>
      </c>
      <c r="E11" s="7" t="s">
        <v>3146</v>
      </c>
      <c r="F11" s="72" t="s">
        <v>867</v>
      </c>
      <c r="G11" s="88" t="s">
        <v>1444</v>
      </c>
    </row>
    <row r="12" spans="1:7" ht="15" customHeight="1">
      <c r="A12" s="8" t="s">
        <v>1445</v>
      </c>
      <c r="B12" s="9" t="s">
        <v>3004</v>
      </c>
      <c r="C12" s="7" t="s">
        <v>3502</v>
      </c>
      <c r="D12" s="7" t="s">
        <v>3503</v>
      </c>
      <c r="E12" s="7" t="s">
        <v>3306</v>
      </c>
      <c r="F12" s="72" t="s">
        <v>2547</v>
      </c>
      <c r="G12" s="88" t="s">
        <v>2604</v>
      </c>
    </row>
    <row r="13" spans="1:7" ht="15" customHeight="1">
      <c r="A13" s="8" t="s">
        <v>1446</v>
      </c>
      <c r="B13" s="9" t="s">
        <v>3004</v>
      </c>
      <c r="C13" s="7" t="s">
        <v>3094</v>
      </c>
      <c r="D13" s="7" t="s">
        <v>3095</v>
      </c>
      <c r="E13" s="7" t="s">
        <v>3097</v>
      </c>
      <c r="F13" s="72" t="s">
        <v>993</v>
      </c>
      <c r="G13" s="88" t="s">
        <v>1447</v>
      </c>
    </row>
    <row r="14" spans="1:7" ht="15" customHeight="1">
      <c r="A14" s="8" t="s">
        <v>1448</v>
      </c>
      <c r="B14" s="9" t="s">
        <v>2991</v>
      </c>
      <c r="C14" s="7" t="s">
        <v>3414</v>
      </c>
      <c r="D14" s="7" t="s">
        <v>3415</v>
      </c>
      <c r="E14" s="7" t="s">
        <v>3191</v>
      </c>
      <c r="F14" s="72" t="s">
        <v>1886</v>
      </c>
      <c r="G14" s="88" t="s">
        <v>1449</v>
      </c>
    </row>
    <row r="15" spans="1:7" ht="15" customHeight="1">
      <c r="A15" s="8" t="s">
        <v>1452</v>
      </c>
      <c r="B15" s="9" t="s">
        <v>2993</v>
      </c>
      <c r="C15" s="7" t="s">
        <v>3538</v>
      </c>
      <c r="D15" s="7" t="s">
        <v>3539</v>
      </c>
      <c r="E15" s="7" t="s">
        <v>3540</v>
      </c>
      <c r="F15" s="72" t="s">
        <v>867</v>
      </c>
      <c r="G15" s="88" t="s">
        <v>1453</v>
      </c>
    </row>
    <row r="16" spans="1:7" ht="15" customHeight="1">
      <c r="A16" s="8" t="s">
        <v>1450</v>
      </c>
      <c r="B16" s="9" t="s">
        <v>3001</v>
      </c>
      <c r="C16" s="7" t="s">
        <v>3217</v>
      </c>
      <c r="D16" s="7" t="s">
        <v>3218</v>
      </c>
      <c r="E16" s="7" t="s">
        <v>3047</v>
      </c>
      <c r="F16" s="72" t="s">
        <v>1011</v>
      </c>
      <c r="G16" s="88" t="s">
        <v>1451</v>
      </c>
    </row>
    <row r="17" spans="1:7" ht="15" customHeight="1">
      <c r="A17" s="8" t="s">
        <v>1456</v>
      </c>
      <c r="B17" s="9" t="s">
        <v>3004</v>
      </c>
      <c r="C17" s="7" t="s">
        <v>3148</v>
      </c>
      <c r="D17" s="7" t="s">
        <v>3149</v>
      </c>
      <c r="E17" s="7" t="s">
        <v>3151</v>
      </c>
      <c r="F17" s="72" t="s">
        <v>993</v>
      </c>
      <c r="G17" s="88" t="s">
        <v>1457</v>
      </c>
    </row>
    <row r="18" spans="1:7" ht="15" customHeight="1">
      <c r="A18" s="8" t="s">
        <v>1458</v>
      </c>
      <c r="B18" s="9" t="s">
        <v>2993</v>
      </c>
      <c r="C18" s="7" t="s">
        <v>3316</v>
      </c>
      <c r="D18" s="7" t="s">
        <v>3317</v>
      </c>
      <c r="E18" s="7" t="s">
        <v>3319</v>
      </c>
      <c r="F18" s="72" t="s">
        <v>867</v>
      </c>
      <c r="G18" s="88" t="s">
        <v>1457</v>
      </c>
    </row>
    <row r="19" spans="1:7" ht="15" customHeight="1">
      <c r="A19" s="8" t="s">
        <v>1459</v>
      </c>
      <c r="B19" s="9" t="s">
        <v>3005</v>
      </c>
      <c r="C19" s="7" t="s">
        <v>3256</v>
      </c>
      <c r="D19" s="7" t="s">
        <v>3257</v>
      </c>
      <c r="E19" s="7" t="s">
        <v>3259</v>
      </c>
      <c r="F19" s="72" t="s">
        <v>1011</v>
      </c>
      <c r="G19" s="88" t="s">
        <v>1457</v>
      </c>
    </row>
    <row r="20" spans="1:7" ht="15" customHeight="1">
      <c r="A20" s="8" t="s">
        <v>1460</v>
      </c>
      <c r="B20" s="9" t="s">
        <v>3005</v>
      </c>
      <c r="C20" s="7" t="s">
        <v>3253</v>
      </c>
      <c r="D20" s="7" t="s">
        <v>3254</v>
      </c>
      <c r="E20" s="7" t="s">
        <v>3111</v>
      </c>
      <c r="F20" s="72" t="s">
        <v>2156</v>
      </c>
      <c r="G20" s="88" t="s">
        <v>1457</v>
      </c>
    </row>
    <row r="21" spans="1:7" ht="15" customHeight="1">
      <c r="A21" s="8" t="s">
        <v>1461</v>
      </c>
      <c r="B21" s="9" t="s">
        <v>3003</v>
      </c>
      <c r="C21" s="7" t="s">
        <v>3420</v>
      </c>
      <c r="D21" s="7" t="s">
        <v>3421</v>
      </c>
      <c r="E21" s="7" t="s">
        <v>3191</v>
      </c>
      <c r="F21" s="72" t="s">
        <v>1126</v>
      </c>
      <c r="G21" s="88" t="s">
        <v>1457</v>
      </c>
    </row>
    <row r="22" spans="1:7" ht="15" customHeight="1">
      <c r="A22" s="8" t="s">
        <v>1462</v>
      </c>
      <c r="B22" s="9" t="s">
        <v>2993</v>
      </c>
      <c r="C22" s="7" t="s">
        <v>3553</v>
      </c>
      <c r="D22" s="7" t="s">
        <v>3554</v>
      </c>
      <c r="E22" s="7" t="s">
        <v>3556</v>
      </c>
      <c r="F22" s="72" t="s">
        <v>2154</v>
      </c>
      <c r="G22" s="88" t="s">
        <v>1457</v>
      </c>
    </row>
    <row r="23" spans="1:7" ht="15" customHeight="1">
      <c r="A23" s="8" t="s">
        <v>1463</v>
      </c>
      <c r="B23" s="9" t="s">
        <v>2993</v>
      </c>
      <c r="C23" s="7" t="s">
        <v>3566</v>
      </c>
      <c r="D23" s="7" t="s">
        <v>3567</v>
      </c>
      <c r="E23" s="7" t="s">
        <v>3376</v>
      </c>
      <c r="F23" s="72" t="s">
        <v>2602</v>
      </c>
      <c r="G23" s="88" t="s">
        <v>1457</v>
      </c>
    </row>
    <row r="24" spans="1:7" ht="15" customHeight="1">
      <c r="A24" s="8" t="s">
        <v>1464</v>
      </c>
      <c r="B24" s="9" t="s">
        <v>3001</v>
      </c>
      <c r="C24" s="7" t="s">
        <v>3347</v>
      </c>
      <c r="D24" s="7" t="s">
        <v>3348</v>
      </c>
      <c r="E24" s="7" t="s">
        <v>3047</v>
      </c>
      <c r="F24" s="72" t="s">
        <v>868</v>
      </c>
      <c r="G24" s="88" t="s">
        <v>1457</v>
      </c>
    </row>
    <row r="25" spans="1:7" ht="15" customHeight="1">
      <c r="A25" s="8" t="s">
        <v>1454</v>
      </c>
      <c r="B25" s="9" t="s">
        <v>3001</v>
      </c>
      <c r="C25" s="7" t="s">
        <v>3053</v>
      </c>
      <c r="D25" s="7" t="s">
        <v>3054</v>
      </c>
      <c r="E25" s="7" t="s">
        <v>3056</v>
      </c>
      <c r="F25" s="72" t="s">
        <v>867</v>
      </c>
      <c r="G25" s="88" t="s">
        <v>1455</v>
      </c>
    </row>
    <row r="26" spans="1:7" ht="15" customHeight="1">
      <c r="A26" s="8" t="s">
        <v>1465</v>
      </c>
      <c r="B26" s="9" t="s">
        <v>3003</v>
      </c>
      <c r="C26" s="7" t="s">
        <v>3423</v>
      </c>
      <c r="D26" s="7" t="s">
        <v>3424</v>
      </c>
      <c r="E26" s="7" t="s">
        <v>3248</v>
      </c>
      <c r="F26" s="72" t="s">
        <v>1011</v>
      </c>
      <c r="G26" s="88" t="s">
        <v>1455</v>
      </c>
    </row>
    <row r="27" spans="1:7" ht="15" customHeight="1">
      <c r="A27" s="8" t="s">
        <v>2199</v>
      </c>
      <c r="B27" s="9" t="s">
        <v>2952</v>
      </c>
      <c r="C27" s="7" t="s">
        <v>3099</v>
      </c>
      <c r="D27" s="7" t="s">
        <v>3100</v>
      </c>
      <c r="E27" s="7" t="s">
        <v>3102</v>
      </c>
      <c r="F27" s="72" t="s">
        <v>1011</v>
      </c>
      <c r="G27" s="88" t="s">
        <v>2200</v>
      </c>
    </row>
    <row r="28" spans="1:7" ht="15" customHeight="1">
      <c r="A28" s="8" t="s">
        <v>2205</v>
      </c>
      <c r="B28" s="9" t="s">
        <v>3004</v>
      </c>
      <c r="C28" s="7" t="s">
        <v>3144</v>
      </c>
      <c r="D28" s="7" t="s">
        <v>3145</v>
      </c>
      <c r="E28" s="7" t="s">
        <v>3146</v>
      </c>
      <c r="F28" s="72" t="s">
        <v>1886</v>
      </c>
      <c r="G28" s="88" t="s">
        <v>2200</v>
      </c>
    </row>
    <row r="29" spans="1:7" ht="15" customHeight="1">
      <c r="A29" s="8" t="s">
        <v>2233</v>
      </c>
      <c r="B29" s="9" t="s">
        <v>2992</v>
      </c>
      <c r="C29" s="7" t="s">
        <v>3558</v>
      </c>
      <c r="D29" s="7" t="s">
        <v>3559</v>
      </c>
      <c r="E29" s="7" t="s">
        <v>3479</v>
      </c>
      <c r="F29" s="72" t="s">
        <v>868</v>
      </c>
      <c r="G29" s="88" t="s">
        <v>2200</v>
      </c>
    </row>
    <row r="30" spans="1:7" ht="15" customHeight="1">
      <c r="A30" s="8" t="s">
        <v>2222</v>
      </c>
      <c r="B30" s="9" t="s">
        <v>3005</v>
      </c>
      <c r="C30" s="7" t="s">
        <v>3382</v>
      </c>
      <c r="D30" s="7" t="s">
        <v>3383</v>
      </c>
      <c r="E30" s="7" t="s">
        <v>3385</v>
      </c>
      <c r="F30" s="72" t="s">
        <v>2156</v>
      </c>
      <c r="G30" s="88" t="s">
        <v>2213</v>
      </c>
    </row>
    <row r="31" spans="1:7" ht="15" customHeight="1">
      <c r="A31" s="8" t="s">
        <v>2234</v>
      </c>
      <c r="B31" s="9" t="s">
        <v>3005</v>
      </c>
      <c r="C31" s="7" t="s">
        <v>3573</v>
      </c>
      <c r="D31" s="7" t="s">
        <v>3574</v>
      </c>
      <c r="E31" s="7" t="s">
        <v>3385</v>
      </c>
      <c r="F31" s="72" t="s">
        <v>2159</v>
      </c>
      <c r="G31" s="88" t="s">
        <v>2213</v>
      </c>
    </row>
    <row r="32" spans="1:7" ht="15" customHeight="1">
      <c r="A32" s="8" t="s">
        <v>2235</v>
      </c>
      <c r="B32" s="9" t="s">
        <v>2956</v>
      </c>
      <c r="C32" s="7" t="s">
        <v>3587</v>
      </c>
      <c r="D32" s="7" t="s">
        <v>3588</v>
      </c>
      <c r="E32" s="7" t="s">
        <v>3589</v>
      </c>
      <c r="F32" s="72" t="s">
        <v>993</v>
      </c>
      <c r="G32" s="88" t="s">
        <v>2213</v>
      </c>
    </row>
    <row r="33" spans="1:7" ht="15" customHeight="1">
      <c r="A33" s="8" t="s">
        <v>2226</v>
      </c>
      <c r="B33" s="9" t="s">
        <v>2993</v>
      </c>
      <c r="C33" s="7" t="s">
        <v>3446</v>
      </c>
      <c r="D33" s="7" t="s">
        <v>3447</v>
      </c>
      <c r="E33" s="7" t="s">
        <v>3356</v>
      </c>
      <c r="F33" s="72" t="s">
        <v>2154</v>
      </c>
      <c r="G33" s="88" t="s">
        <v>2213</v>
      </c>
    </row>
    <row r="34" spans="1:7" ht="15" customHeight="1">
      <c r="A34" s="8" t="s">
        <v>2212</v>
      </c>
      <c r="B34" s="9" t="s">
        <v>3010</v>
      </c>
      <c r="C34" s="7" t="s">
        <v>3286</v>
      </c>
      <c r="D34" s="7" t="s">
        <v>3287</v>
      </c>
      <c r="E34" s="7" t="s">
        <v>3165</v>
      </c>
      <c r="F34" s="72" t="s">
        <v>2168</v>
      </c>
      <c r="G34" s="88" t="s">
        <v>2213</v>
      </c>
    </row>
    <row r="35" spans="1:7" ht="15" customHeight="1">
      <c r="A35" s="8" t="s">
        <v>2236</v>
      </c>
      <c r="B35" s="9" t="s">
        <v>2956</v>
      </c>
      <c r="C35" s="7" t="s">
        <v>3606</v>
      </c>
      <c r="D35" s="7" t="s">
        <v>3607</v>
      </c>
      <c r="E35" s="7" t="s">
        <v>3589</v>
      </c>
      <c r="F35" s="72" t="s">
        <v>868</v>
      </c>
      <c r="G35" s="88" t="s">
        <v>2213</v>
      </c>
    </row>
    <row r="36" spans="1:7" ht="15" customHeight="1">
      <c r="A36" s="8" t="s">
        <v>2232</v>
      </c>
      <c r="B36" s="9" t="s">
        <v>2992</v>
      </c>
      <c r="C36" s="7" t="s">
        <v>3531</v>
      </c>
      <c r="D36" s="7" t="s">
        <v>3532</v>
      </c>
      <c r="E36" s="7" t="s">
        <v>3533</v>
      </c>
      <c r="F36" s="72" t="s">
        <v>2156</v>
      </c>
      <c r="G36" s="88" t="s">
        <v>2213</v>
      </c>
    </row>
    <row r="37" spans="1:7" ht="15" customHeight="1">
      <c r="A37" s="8" t="s">
        <v>2202</v>
      </c>
      <c r="B37" s="9" t="s">
        <v>3005</v>
      </c>
      <c r="C37" s="7" t="s">
        <v>3117</v>
      </c>
      <c r="D37" s="7" t="s">
        <v>3118</v>
      </c>
      <c r="E37" s="7" t="s">
        <v>3120</v>
      </c>
      <c r="F37" s="72" t="s">
        <v>2154</v>
      </c>
      <c r="G37" s="88" t="s">
        <v>2203</v>
      </c>
    </row>
    <row r="38" spans="1:7" ht="15" customHeight="1">
      <c r="A38" s="8" t="s">
        <v>2220</v>
      </c>
      <c r="B38" s="9" t="s">
        <v>2993</v>
      </c>
      <c r="C38" s="7" t="s">
        <v>3374</v>
      </c>
      <c r="D38" s="7" t="s">
        <v>3375</v>
      </c>
      <c r="E38" s="7" t="s">
        <v>3376</v>
      </c>
      <c r="F38" s="72"/>
      <c r="G38" s="88" t="s">
        <v>2203</v>
      </c>
    </row>
    <row r="39" spans="1:7" ht="15" customHeight="1">
      <c r="A39" s="8" t="s">
        <v>2207</v>
      </c>
      <c r="B39" s="9" t="s">
        <v>3010</v>
      </c>
      <c r="C39" s="7" t="s">
        <v>3170</v>
      </c>
      <c r="D39" s="7" t="s">
        <v>3171</v>
      </c>
      <c r="E39" s="7" t="s">
        <v>3156</v>
      </c>
      <c r="F39" s="72" t="s">
        <v>993</v>
      </c>
      <c r="G39" s="88" t="s">
        <v>2203</v>
      </c>
    </row>
    <row r="40" spans="1:7" ht="15" customHeight="1">
      <c r="A40" s="8" t="s">
        <v>2197</v>
      </c>
      <c r="B40" s="9" t="s">
        <v>3004</v>
      </c>
      <c r="C40" s="7" t="s">
        <v>3068</v>
      </c>
      <c r="D40" s="7" t="s">
        <v>3462</v>
      </c>
      <c r="E40" s="7" t="s">
        <v>3056</v>
      </c>
      <c r="F40" s="72" t="s">
        <v>993</v>
      </c>
      <c r="G40" s="88" t="s">
        <v>2198</v>
      </c>
    </row>
    <row r="41" spans="1:7" ht="15" customHeight="1">
      <c r="A41" s="8" t="s">
        <v>2201</v>
      </c>
      <c r="B41" s="9" t="s">
        <v>3005</v>
      </c>
      <c r="C41" s="7" t="s">
        <v>3108</v>
      </c>
      <c r="D41" s="7" t="s">
        <v>3109</v>
      </c>
      <c r="E41" s="7" t="s">
        <v>3111</v>
      </c>
      <c r="F41" s="72" t="s">
        <v>993</v>
      </c>
      <c r="G41" s="88" t="s">
        <v>2198</v>
      </c>
    </row>
    <row r="42" spans="1:7" ht="15" customHeight="1">
      <c r="A42" s="8" t="s">
        <v>2206</v>
      </c>
      <c r="B42" s="9" t="s">
        <v>3010</v>
      </c>
      <c r="C42" s="7" t="s">
        <v>3167</v>
      </c>
      <c r="D42" s="7" t="s">
        <v>3168</v>
      </c>
      <c r="E42" s="7" t="s">
        <v>3156</v>
      </c>
      <c r="F42" s="72" t="s">
        <v>2180</v>
      </c>
      <c r="G42" s="88" t="s">
        <v>2198</v>
      </c>
    </row>
    <row r="43" spans="1:7" ht="15" customHeight="1">
      <c r="A43" s="8" t="s">
        <v>2204</v>
      </c>
      <c r="B43" s="9" t="s">
        <v>3005</v>
      </c>
      <c r="C43" s="7" t="s">
        <v>3122</v>
      </c>
      <c r="D43" s="7" t="s">
        <v>3123</v>
      </c>
      <c r="E43" s="7" t="s">
        <v>3111</v>
      </c>
      <c r="F43" s="72" t="s">
        <v>993</v>
      </c>
      <c r="G43" s="88" t="s">
        <v>2198</v>
      </c>
    </row>
    <row r="44" spans="1:7" ht="15" customHeight="1">
      <c r="A44" s="8" t="s">
        <v>2216</v>
      </c>
      <c r="B44" s="9" t="s">
        <v>3001</v>
      </c>
      <c r="C44" s="7" t="s">
        <v>3331</v>
      </c>
      <c r="D44" s="7" t="s">
        <v>3686</v>
      </c>
      <c r="E44" s="7" t="s">
        <v>3056</v>
      </c>
      <c r="F44" s="72"/>
      <c r="G44" s="88" t="s">
        <v>2198</v>
      </c>
    </row>
    <row r="45" spans="1:7" ht="15" customHeight="1">
      <c r="A45" s="8" t="s">
        <v>2215</v>
      </c>
      <c r="B45" s="9" t="s">
        <v>3005</v>
      </c>
      <c r="C45" s="7" t="s">
        <v>3308</v>
      </c>
      <c r="D45" s="7" t="s">
        <v>3309</v>
      </c>
      <c r="E45" s="7" t="s">
        <v>3111</v>
      </c>
      <c r="F45" s="72" t="s">
        <v>867</v>
      </c>
      <c r="G45" s="88" t="s">
        <v>2198</v>
      </c>
    </row>
    <row r="46" spans="1:7" ht="15" customHeight="1">
      <c r="A46" s="8" t="s">
        <v>2218</v>
      </c>
      <c r="B46" s="9" t="s">
        <v>2993</v>
      </c>
      <c r="C46" s="7" t="s">
        <v>3362</v>
      </c>
      <c r="D46" s="7" t="s">
        <v>3363</v>
      </c>
      <c r="E46" s="7" t="s">
        <v>3191</v>
      </c>
      <c r="F46" s="72" t="s">
        <v>867</v>
      </c>
      <c r="G46" s="88" t="s">
        <v>2198</v>
      </c>
    </row>
    <row r="47" spans="1:7" ht="15" customHeight="1">
      <c r="A47" s="8" t="s">
        <v>2221</v>
      </c>
      <c r="B47" s="9" t="s">
        <v>3005</v>
      </c>
      <c r="C47" s="7" t="s">
        <v>3378</v>
      </c>
      <c r="D47" s="7" t="s">
        <v>3379</v>
      </c>
      <c r="E47" s="7" t="s">
        <v>3380</v>
      </c>
      <c r="F47" s="72" t="s">
        <v>993</v>
      </c>
      <c r="G47" s="88" t="s">
        <v>2198</v>
      </c>
    </row>
    <row r="48" spans="1:7" ht="15" customHeight="1">
      <c r="A48" s="8" t="s">
        <v>2225</v>
      </c>
      <c r="B48" s="9" t="s">
        <v>2993</v>
      </c>
      <c r="C48" s="7" t="s">
        <v>3438</v>
      </c>
      <c r="D48" s="7" t="s">
        <v>3439</v>
      </c>
      <c r="E48" s="7" t="s">
        <v>3440</v>
      </c>
      <c r="F48" s="72" t="s">
        <v>867</v>
      </c>
      <c r="G48" s="88" t="s">
        <v>2198</v>
      </c>
    </row>
    <row r="49" spans="1:7" ht="15" customHeight="1">
      <c r="A49" s="8" t="s">
        <v>2217</v>
      </c>
      <c r="B49" s="9" t="s">
        <v>2991</v>
      </c>
      <c r="C49" s="7" t="s">
        <v>3354</v>
      </c>
      <c r="D49" s="7" t="s">
        <v>3355</v>
      </c>
      <c r="E49" s="7" t="s">
        <v>3356</v>
      </c>
      <c r="F49" s="72" t="s">
        <v>868</v>
      </c>
      <c r="G49" s="88" t="s">
        <v>2198</v>
      </c>
    </row>
    <row r="50" spans="1:7" ht="15" customHeight="1">
      <c r="A50" s="8" t="s">
        <v>2224</v>
      </c>
      <c r="B50" s="9" t="s">
        <v>3005</v>
      </c>
      <c r="C50" s="7" t="s">
        <v>3400</v>
      </c>
      <c r="D50" s="7" t="s">
        <v>3401</v>
      </c>
      <c r="E50" s="7" t="s">
        <v>3403</v>
      </c>
      <c r="F50" s="72" t="s">
        <v>867</v>
      </c>
      <c r="G50" s="88" t="s">
        <v>2198</v>
      </c>
    </row>
    <row r="51" spans="1:7" ht="15" customHeight="1">
      <c r="A51" s="8" t="s">
        <v>2223</v>
      </c>
      <c r="B51" s="9" t="s">
        <v>2993</v>
      </c>
      <c r="C51" s="7" t="s">
        <v>3395</v>
      </c>
      <c r="D51" s="7" t="s">
        <v>3396</v>
      </c>
      <c r="E51" s="7" t="s">
        <v>3398</v>
      </c>
      <c r="F51" s="72" t="s">
        <v>867</v>
      </c>
      <c r="G51" s="88" t="s">
        <v>2198</v>
      </c>
    </row>
    <row r="52" spans="1:7" ht="15" customHeight="1">
      <c r="A52" s="8" t="s">
        <v>2227</v>
      </c>
      <c r="B52" s="9" t="s">
        <v>2993</v>
      </c>
      <c r="C52" s="7" t="s">
        <v>3464</v>
      </c>
      <c r="D52" s="7" t="s">
        <v>3723</v>
      </c>
      <c r="E52" s="7" t="s">
        <v>3465</v>
      </c>
      <c r="F52" s="72" t="s">
        <v>2180</v>
      </c>
      <c r="G52" s="88" t="s">
        <v>2198</v>
      </c>
    </row>
    <row r="53" spans="1:7" ht="15" customHeight="1">
      <c r="A53" s="8" t="s">
        <v>2219</v>
      </c>
      <c r="B53" s="9" t="s">
        <v>2993</v>
      </c>
      <c r="C53" s="7" t="s">
        <v>3366</v>
      </c>
      <c r="D53" s="7" t="s">
        <v>3367</v>
      </c>
      <c r="E53" s="7" t="s">
        <v>3213</v>
      </c>
      <c r="F53" s="72" t="s">
        <v>2194</v>
      </c>
      <c r="G53" s="88" t="s">
        <v>2198</v>
      </c>
    </row>
    <row r="54" spans="1:7" ht="15" customHeight="1">
      <c r="A54" s="8" t="s">
        <v>2228</v>
      </c>
      <c r="B54" s="9" t="s">
        <v>2992</v>
      </c>
      <c r="C54" s="7" t="s">
        <v>3476</v>
      </c>
      <c r="D54" s="7" t="s">
        <v>3477</v>
      </c>
      <c r="E54" s="7" t="s">
        <v>3479</v>
      </c>
      <c r="F54" s="72" t="s">
        <v>993</v>
      </c>
      <c r="G54" s="88" t="s">
        <v>2229</v>
      </c>
    </row>
    <row r="55" spans="1:7" ht="15" customHeight="1">
      <c r="A55" s="8" t="s">
        <v>2208</v>
      </c>
      <c r="B55" s="9" t="s">
        <v>3001</v>
      </c>
      <c r="C55" s="7" t="s">
        <v>3222</v>
      </c>
      <c r="D55" s="7" t="s">
        <v>3223</v>
      </c>
      <c r="E55" s="7" t="s">
        <v>3056</v>
      </c>
      <c r="F55" s="72" t="s">
        <v>993</v>
      </c>
      <c r="G55" s="88" t="s">
        <v>2209</v>
      </c>
    </row>
    <row r="56" spans="1:7" ht="15" customHeight="1">
      <c r="A56" s="8" t="s">
        <v>2214</v>
      </c>
      <c r="B56" s="9" t="s">
        <v>3004</v>
      </c>
      <c r="C56" s="7" t="s">
        <v>3300</v>
      </c>
      <c r="D56" s="7" t="s">
        <v>3301</v>
      </c>
      <c r="E56" s="7" t="s">
        <v>3302</v>
      </c>
      <c r="F56" s="72" t="s">
        <v>993</v>
      </c>
      <c r="G56" s="88" t="s">
        <v>2209</v>
      </c>
    </row>
    <row r="57" spans="1:7" ht="15" customHeight="1">
      <c r="A57" s="8" t="s">
        <v>2210</v>
      </c>
      <c r="B57" s="9" t="s">
        <v>3005</v>
      </c>
      <c r="C57" s="7" t="s">
        <v>3236</v>
      </c>
      <c r="D57" s="7" t="s">
        <v>3237</v>
      </c>
      <c r="E57" s="7" t="s">
        <v>3238</v>
      </c>
      <c r="F57" s="72" t="s">
        <v>867</v>
      </c>
      <c r="G57" s="88" t="s">
        <v>2211</v>
      </c>
    </row>
    <row r="58" spans="1:7" ht="15" customHeight="1">
      <c r="A58" s="8" t="s">
        <v>2230</v>
      </c>
      <c r="B58" s="9" t="s">
        <v>2993</v>
      </c>
      <c r="C58" s="7" t="s">
        <v>3488</v>
      </c>
      <c r="D58" s="7" t="s">
        <v>3489</v>
      </c>
      <c r="E58" s="7" t="s">
        <v>3376</v>
      </c>
      <c r="F58" s="72" t="s">
        <v>1126</v>
      </c>
      <c r="G58" s="88" t="s">
        <v>2231</v>
      </c>
    </row>
    <row r="59" spans="1:7" ht="15" customHeight="1">
      <c r="A59" s="8" t="s">
        <v>1000</v>
      </c>
      <c r="B59" s="9" t="s">
        <v>3004</v>
      </c>
      <c r="C59" s="7" t="s">
        <v>3333</v>
      </c>
      <c r="D59" s="7" t="s">
        <v>3334</v>
      </c>
      <c r="E59" s="7" t="s">
        <v>3146</v>
      </c>
      <c r="F59" s="72" t="s">
        <v>867</v>
      </c>
      <c r="G59" s="88" t="s">
        <v>1001</v>
      </c>
    </row>
    <row r="60" spans="1:7" ht="15" customHeight="1">
      <c r="A60" s="8" t="s">
        <v>1002</v>
      </c>
      <c r="B60" s="9" t="s">
        <v>2993</v>
      </c>
      <c r="C60" s="7" t="s">
        <v>3442</v>
      </c>
      <c r="D60" s="7" t="s">
        <v>3443</v>
      </c>
      <c r="E60" s="7" t="s">
        <v>3444</v>
      </c>
      <c r="F60" s="72" t="s">
        <v>867</v>
      </c>
      <c r="G60" s="88" t="s">
        <v>1003</v>
      </c>
    </row>
    <row r="61" spans="1:7" ht="15" customHeight="1">
      <c r="A61" s="8" t="s">
        <v>1010</v>
      </c>
      <c r="B61" s="9" t="s">
        <v>2993</v>
      </c>
      <c r="C61" s="7" t="s">
        <v>3517</v>
      </c>
      <c r="D61" s="7" t="s">
        <v>3518</v>
      </c>
      <c r="E61" s="7" t="s">
        <v>3403</v>
      </c>
      <c r="F61" s="72" t="s">
        <v>1011</v>
      </c>
      <c r="G61" s="88" t="s">
        <v>1012</v>
      </c>
    </row>
    <row r="62" spans="1:7" ht="15" customHeight="1">
      <c r="A62" s="8" t="s">
        <v>1005</v>
      </c>
      <c r="B62" s="9" t="s">
        <v>3005</v>
      </c>
      <c r="C62" s="7" t="s">
        <v>3491</v>
      </c>
      <c r="D62" s="7" t="s">
        <v>3492</v>
      </c>
      <c r="E62" s="7" t="s">
        <v>3493</v>
      </c>
      <c r="F62" s="72" t="s">
        <v>993</v>
      </c>
      <c r="G62" s="88" t="s">
        <v>1006</v>
      </c>
    </row>
    <row r="63" spans="1:7" ht="15" customHeight="1">
      <c r="A63" s="8" t="s">
        <v>996</v>
      </c>
      <c r="B63" s="9" t="s">
        <v>3010</v>
      </c>
      <c r="C63" s="7" t="s">
        <v>3162</v>
      </c>
      <c r="D63" s="7" t="s">
        <v>3163</v>
      </c>
      <c r="E63" s="7" t="s">
        <v>3165</v>
      </c>
      <c r="F63" s="72" t="s">
        <v>868</v>
      </c>
      <c r="G63" s="88" t="s">
        <v>997</v>
      </c>
    </row>
    <row r="64" spans="1:7" ht="15" customHeight="1">
      <c r="A64" s="8" t="s">
        <v>1015</v>
      </c>
      <c r="B64" s="9" t="s">
        <v>2992</v>
      </c>
      <c r="C64" s="7" t="s">
        <v>3542</v>
      </c>
      <c r="D64" s="7" t="s">
        <v>3543</v>
      </c>
      <c r="E64" s="7" t="s">
        <v>3544</v>
      </c>
      <c r="F64" s="72" t="s">
        <v>868</v>
      </c>
      <c r="G64" s="88" t="s">
        <v>1014</v>
      </c>
    </row>
    <row r="65" spans="1:7" ht="15" customHeight="1">
      <c r="A65" s="8" t="s">
        <v>1013</v>
      </c>
      <c r="B65" s="9" t="s">
        <v>2992</v>
      </c>
      <c r="C65" s="7" t="s">
        <v>3524</v>
      </c>
      <c r="D65" s="7" t="s">
        <v>3525</v>
      </c>
      <c r="E65" s="7" t="s">
        <v>3263</v>
      </c>
      <c r="F65" s="72" t="s">
        <v>867</v>
      </c>
      <c r="G65" s="88" t="s">
        <v>1014</v>
      </c>
    </row>
    <row r="66" spans="1:7" ht="15" customHeight="1">
      <c r="A66" s="8" t="s">
        <v>998</v>
      </c>
      <c r="B66" s="9" t="s">
        <v>3005</v>
      </c>
      <c r="C66" s="7" t="s">
        <v>3215</v>
      </c>
      <c r="D66" s="7" t="s">
        <v>3656</v>
      </c>
      <c r="E66" s="7" t="s">
        <v>3111</v>
      </c>
      <c r="F66" s="72" t="s">
        <v>993</v>
      </c>
      <c r="G66" s="88" t="s">
        <v>999</v>
      </c>
    </row>
    <row r="67" spans="1:7" ht="15" customHeight="1">
      <c r="A67" s="8" t="s">
        <v>1004</v>
      </c>
      <c r="B67" s="9" t="s">
        <v>2992</v>
      </c>
      <c r="C67" s="7" t="s">
        <v>3481</v>
      </c>
      <c r="D67" s="7" t="s">
        <v>3482</v>
      </c>
      <c r="E67" s="7" t="s">
        <v>3203</v>
      </c>
      <c r="F67" s="72" t="s">
        <v>867</v>
      </c>
      <c r="G67" s="88" t="s">
        <v>999</v>
      </c>
    </row>
    <row r="68" spans="1:7" ht="15" customHeight="1">
      <c r="A68" s="8" t="s">
        <v>1007</v>
      </c>
      <c r="B68" s="9" t="s">
        <v>3005</v>
      </c>
      <c r="C68" s="7" t="s">
        <v>3495</v>
      </c>
      <c r="D68" s="7" t="s">
        <v>3496</v>
      </c>
      <c r="E68" s="7" t="s">
        <v>3238</v>
      </c>
      <c r="F68" s="72" t="s">
        <v>867</v>
      </c>
      <c r="G68" s="88" t="s">
        <v>999</v>
      </c>
    </row>
    <row r="69" spans="1:7" ht="15" customHeight="1">
      <c r="A69" s="8" t="s">
        <v>1008</v>
      </c>
      <c r="B69" s="9" t="s">
        <v>2993</v>
      </c>
      <c r="C69" s="7" t="s">
        <v>3508</v>
      </c>
      <c r="D69" s="7" t="s">
        <v>3509</v>
      </c>
      <c r="E69" s="7" t="s">
        <v>3444</v>
      </c>
      <c r="F69" s="72" t="s">
        <v>868</v>
      </c>
      <c r="G69" s="88" t="s">
        <v>1009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6" sqref="A6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5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Startlist!$F4</f>
        <v>SILVESTON 47. Saaremaa Ralli 2014</v>
      </c>
    </row>
    <row r="2" ht="15">
      <c r="E2" s="54" t="str">
        <f>Startlist!$F5</f>
        <v>10-11 October 2014</v>
      </c>
    </row>
    <row r="3" ht="15">
      <c r="E3" s="54" t="str">
        <f>Startlist!$F6</f>
        <v>Saaremaa</v>
      </c>
    </row>
    <row r="5" ht="15">
      <c r="A5" s="11" t="s">
        <v>2987</v>
      </c>
    </row>
    <row r="6" spans="1:9" ht="12.75">
      <c r="A6" s="15" t="s">
        <v>2980</v>
      </c>
      <c r="B6" s="12" t="s">
        <v>2963</v>
      </c>
      <c r="C6" s="13" t="s">
        <v>2964</v>
      </c>
      <c r="D6" s="14" t="s">
        <v>2965</v>
      </c>
      <c r="E6" s="14" t="s">
        <v>2968</v>
      </c>
      <c r="F6" s="13" t="s">
        <v>2983</v>
      </c>
      <c r="G6" s="13" t="s">
        <v>2984</v>
      </c>
      <c r="H6" s="16" t="s">
        <v>2981</v>
      </c>
      <c r="I6" s="17" t="s">
        <v>2982</v>
      </c>
    </row>
    <row r="7" spans="1:10" ht="15" customHeight="1">
      <c r="A7" s="149" t="s">
        <v>2261</v>
      </c>
      <c r="B7" s="150" t="s">
        <v>3001</v>
      </c>
      <c r="C7" s="151" t="s">
        <v>3053</v>
      </c>
      <c r="D7" s="151" t="s">
        <v>3054</v>
      </c>
      <c r="E7" s="151" t="s">
        <v>3056</v>
      </c>
      <c r="F7" s="151" t="s">
        <v>1016</v>
      </c>
      <c r="G7" s="151" t="s">
        <v>2263</v>
      </c>
      <c r="H7" s="152" t="s">
        <v>2262</v>
      </c>
      <c r="I7" s="153" t="s">
        <v>2262</v>
      </c>
      <c r="J7" s="127"/>
    </row>
    <row r="8" spans="1:10" ht="15" customHeight="1">
      <c r="A8" s="149" t="s">
        <v>2260</v>
      </c>
      <c r="B8" s="150" t="s">
        <v>3010</v>
      </c>
      <c r="C8" s="151" t="s">
        <v>3179</v>
      </c>
      <c r="D8" s="151" t="s">
        <v>3180</v>
      </c>
      <c r="E8" s="151" t="s">
        <v>3182</v>
      </c>
      <c r="F8" s="151" t="s">
        <v>1016</v>
      </c>
      <c r="G8" s="151" t="s">
        <v>2263</v>
      </c>
      <c r="H8" s="152" t="s">
        <v>2262</v>
      </c>
      <c r="I8" s="153" t="s">
        <v>2262</v>
      </c>
      <c r="J8" s="127"/>
    </row>
    <row r="9" spans="1:10" ht="15" customHeight="1">
      <c r="A9" s="149" t="s">
        <v>2252</v>
      </c>
      <c r="B9" s="150" t="s">
        <v>3005</v>
      </c>
      <c r="C9" s="151" t="s">
        <v>3113</v>
      </c>
      <c r="D9" s="151" t="s">
        <v>3114</v>
      </c>
      <c r="E9" s="151" t="s">
        <v>3111</v>
      </c>
      <c r="F9" s="151" t="s">
        <v>2253</v>
      </c>
      <c r="G9" s="151" t="s">
        <v>2254</v>
      </c>
      <c r="H9" s="152" t="s">
        <v>1770</v>
      </c>
      <c r="I9" s="153" t="s">
        <v>1770</v>
      </c>
      <c r="J9" s="127"/>
    </row>
    <row r="10" spans="1:10" ht="15" customHeight="1">
      <c r="A10" s="149" t="s">
        <v>2603</v>
      </c>
      <c r="B10" s="150" t="s">
        <v>3010</v>
      </c>
      <c r="C10" s="151" t="s">
        <v>3265</v>
      </c>
      <c r="D10" s="151" t="s">
        <v>3266</v>
      </c>
      <c r="E10" s="151" t="s">
        <v>3156</v>
      </c>
      <c r="F10" s="151" t="s">
        <v>2604</v>
      </c>
      <c r="G10" s="151" t="s">
        <v>2605</v>
      </c>
      <c r="H10" s="152" t="s">
        <v>2517</v>
      </c>
      <c r="I10" s="153" t="s">
        <v>2517</v>
      </c>
      <c r="J10" s="127"/>
    </row>
    <row r="11" spans="1:10" ht="15" customHeight="1">
      <c r="A11" s="149" t="s">
        <v>2855</v>
      </c>
      <c r="B11" s="150" t="s">
        <v>3003</v>
      </c>
      <c r="C11" s="151" t="s">
        <v>3423</v>
      </c>
      <c r="D11" s="151" t="s">
        <v>3424</v>
      </c>
      <c r="E11" s="151" t="s">
        <v>3248</v>
      </c>
      <c r="F11" s="151" t="s">
        <v>2255</v>
      </c>
      <c r="G11" s="151" t="s">
        <v>2256</v>
      </c>
      <c r="H11" s="152" t="s">
        <v>2070</v>
      </c>
      <c r="I11" s="153" t="s">
        <v>2070</v>
      </c>
      <c r="J11" s="127"/>
    </row>
    <row r="12" spans="1:10" ht="15" customHeight="1">
      <c r="A12" s="291" t="s">
        <v>2933</v>
      </c>
      <c r="B12" s="292" t="s">
        <v>3003</v>
      </c>
      <c r="C12" s="293" t="s">
        <v>3427</v>
      </c>
      <c r="D12" s="293" t="s">
        <v>3428</v>
      </c>
      <c r="E12" s="293" t="s">
        <v>3429</v>
      </c>
      <c r="F12" s="293" t="s">
        <v>2257</v>
      </c>
      <c r="G12" s="293" t="s">
        <v>2950</v>
      </c>
      <c r="H12" s="294" t="s">
        <v>913</v>
      </c>
      <c r="I12" s="295" t="s">
        <v>913</v>
      </c>
      <c r="J12" s="127"/>
    </row>
    <row r="13" spans="1:10" ht="15" customHeight="1">
      <c r="A13" s="291" t="s">
        <v>2947</v>
      </c>
      <c r="B13" s="292" t="s">
        <v>2993</v>
      </c>
      <c r="C13" s="293" t="s">
        <v>3442</v>
      </c>
      <c r="D13" s="293" t="s">
        <v>3443</v>
      </c>
      <c r="E13" s="293" t="s">
        <v>3444</v>
      </c>
      <c r="F13" s="293" t="s">
        <v>1003</v>
      </c>
      <c r="G13" s="293" t="s">
        <v>2948</v>
      </c>
      <c r="H13" s="294" t="s">
        <v>2949</v>
      </c>
      <c r="I13" s="295" t="s">
        <v>2949</v>
      </c>
      <c r="J13" s="127"/>
    </row>
    <row r="14" spans="1:10" ht="15" customHeight="1">
      <c r="A14" s="291" t="s">
        <v>2903</v>
      </c>
      <c r="B14" s="292" t="s">
        <v>3005</v>
      </c>
      <c r="C14" s="293" t="s">
        <v>3498</v>
      </c>
      <c r="D14" s="293" t="s">
        <v>3499</v>
      </c>
      <c r="E14" s="293" t="s">
        <v>3111</v>
      </c>
      <c r="F14" s="293" t="s">
        <v>2211</v>
      </c>
      <c r="G14" s="293" t="s">
        <v>2258</v>
      </c>
      <c r="H14" s="294" t="s">
        <v>1999</v>
      </c>
      <c r="I14" s="295"/>
      <c r="J14" s="127"/>
    </row>
    <row r="15" spans="1:10" ht="15" customHeight="1">
      <c r="A15" s="296"/>
      <c r="B15" s="297"/>
      <c r="C15" s="298"/>
      <c r="D15" s="298"/>
      <c r="E15" s="298"/>
      <c r="F15" s="298" t="s">
        <v>2257</v>
      </c>
      <c r="G15" s="298" t="s">
        <v>2950</v>
      </c>
      <c r="H15" s="299" t="s">
        <v>913</v>
      </c>
      <c r="I15" s="300" t="s">
        <v>2050</v>
      </c>
      <c r="J15" s="127"/>
    </row>
    <row r="16" spans="1:10" ht="15" customHeight="1">
      <c r="A16" s="303" t="s">
        <v>2901</v>
      </c>
      <c r="B16" s="301" t="s">
        <v>2993</v>
      </c>
      <c r="C16" s="127" t="s">
        <v>3535</v>
      </c>
      <c r="D16" s="127" t="s">
        <v>3536</v>
      </c>
      <c r="E16" s="127" t="s">
        <v>3356</v>
      </c>
      <c r="F16" s="127" t="s">
        <v>2255</v>
      </c>
      <c r="G16" s="127" t="s">
        <v>2258</v>
      </c>
      <c r="H16" s="302" t="s">
        <v>1999</v>
      </c>
      <c r="I16" s="304" t="s">
        <v>1999</v>
      </c>
      <c r="J16" s="127"/>
    </row>
    <row r="17" spans="1:10" ht="15" customHeight="1">
      <c r="A17" s="291" t="s">
        <v>2887</v>
      </c>
      <c r="B17" s="292" t="s">
        <v>3003</v>
      </c>
      <c r="C17" s="293" t="s">
        <v>3546</v>
      </c>
      <c r="D17" s="293" t="s">
        <v>3547</v>
      </c>
      <c r="E17" s="293" t="s">
        <v>3548</v>
      </c>
      <c r="F17" s="293" t="s">
        <v>2259</v>
      </c>
      <c r="G17" s="293" t="s">
        <v>2258</v>
      </c>
      <c r="H17" s="294" t="s">
        <v>1999</v>
      </c>
      <c r="I17" s="295"/>
      <c r="J17" s="127"/>
    </row>
    <row r="18" spans="1:10" ht="15" customHeight="1">
      <c r="A18" s="296"/>
      <c r="B18" s="297"/>
      <c r="C18" s="298"/>
      <c r="D18" s="298"/>
      <c r="E18" s="298"/>
      <c r="F18" s="298" t="s">
        <v>2606</v>
      </c>
      <c r="G18" s="298" t="s">
        <v>2607</v>
      </c>
      <c r="H18" s="299" t="s">
        <v>2608</v>
      </c>
      <c r="I18" s="300" t="s">
        <v>2595</v>
      </c>
      <c r="J18" s="127"/>
    </row>
    <row r="19" spans="1:10" ht="15" customHeight="1">
      <c r="A19" s="149" t="s">
        <v>2917</v>
      </c>
      <c r="B19" s="150" t="s">
        <v>2956</v>
      </c>
      <c r="C19" s="151" t="s">
        <v>3583</v>
      </c>
      <c r="D19" s="151" t="s">
        <v>3584</v>
      </c>
      <c r="E19" s="151" t="s">
        <v>3585</v>
      </c>
      <c r="F19" s="151" t="s">
        <v>1003</v>
      </c>
      <c r="G19" s="151" t="s">
        <v>2950</v>
      </c>
      <c r="H19" s="152" t="s">
        <v>913</v>
      </c>
      <c r="I19" s="153" t="s">
        <v>913</v>
      </c>
      <c r="J19" s="127"/>
    </row>
  </sheetData>
  <printOptions/>
  <pageMargins left="0.7874015748031497" right="0" top="0.7874015748031497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7" sqref="A7"/>
    </sheetView>
  </sheetViews>
  <sheetFormatPr defaultColWidth="9.140625" defaultRowHeight="12.75"/>
  <cols>
    <col min="1" max="1" width="22.57421875" style="3" customWidth="1"/>
    <col min="2" max="4" width="17.7109375" style="0" customWidth="1"/>
    <col min="5" max="5" width="20.57421875" style="0" customWidth="1"/>
    <col min="6" max="6" width="19.00390625" style="0" bestFit="1" customWidth="1"/>
    <col min="7" max="8" width="17.7109375" style="0" customWidth="1"/>
    <col min="9" max="9" width="17.57421875" style="0" customWidth="1"/>
    <col min="10" max="12" width="17.7109375" style="0" customWidth="1"/>
  </cols>
  <sheetData>
    <row r="1" spans="4:10" ht="15">
      <c r="D1" s="54"/>
      <c r="G1" s="54" t="str">
        <f>Startlist!$F1</f>
        <v> </v>
      </c>
      <c r="I1" s="54"/>
      <c r="J1" s="54"/>
    </row>
    <row r="2" spans="4:10" ht="15.75">
      <c r="D2" s="1"/>
      <c r="G2" s="1" t="str">
        <f>Startlist!$F4</f>
        <v>SILVESTON 47. Saaremaa Ralli 2014</v>
      </c>
      <c r="I2" s="1"/>
      <c r="J2" s="1"/>
    </row>
    <row r="3" spans="4:10" ht="15">
      <c r="D3" s="54"/>
      <c r="G3" s="54" t="str">
        <f>Startlist!$F5</f>
        <v>10-11 October 2014</v>
      </c>
      <c r="I3" s="54"/>
      <c r="J3" s="54"/>
    </row>
    <row r="4" spans="4:10" ht="15">
      <c r="D4" s="54"/>
      <c r="G4" s="54" t="str">
        <f>Startlist!$F6</f>
        <v>Saaremaa</v>
      </c>
      <c r="I4" s="54"/>
      <c r="J4" s="54"/>
    </row>
    <row r="6" spans="1:12" ht="15">
      <c r="A6" s="6" t="s">
        <v>2998</v>
      </c>
      <c r="K6" s="95"/>
      <c r="L6" s="95" t="s">
        <v>1466</v>
      </c>
    </row>
    <row r="7" spans="1:12" ht="12.75">
      <c r="A7" s="76" t="s">
        <v>2989</v>
      </c>
      <c r="B7" s="18"/>
      <c r="C7" s="18"/>
      <c r="D7" s="19"/>
      <c r="E7" s="18"/>
      <c r="F7" s="18"/>
      <c r="G7" s="19"/>
      <c r="H7" s="19"/>
      <c r="I7" s="19"/>
      <c r="J7" s="19"/>
      <c r="K7" s="20"/>
      <c r="L7" s="20"/>
    </row>
    <row r="8" spans="1:12" ht="12.75">
      <c r="A8" s="77"/>
      <c r="B8" s="60" t="s">
        <v>3002</v>
      </c>
      <c r="C8" s="59" t="s">
        <v>3001</v>
      </c>
      <c r="D8" s="60" t="s">
        <v>2952</v>
      </c>
      <c r="E8" s="59" t="s">
        <v>3004</v>
      </c>
      <c r="F8" s="59" t="s">
        <v>3003</v>
      </c>
      <c r="G8" s="60" t="s">
        <v>2991</v>
      </c>
      <c r="H8" s="60" t="s">
        <v>3010</v>
      </c>
      <c r="I8" s="60" t="s">
        <v>3005</v>
      </c>
      <c r="J8" s="60" t="s">
        <v>2993</v>
      </c>
      <c r="K8" s="60" t="s">
        <v>2992</v>
      </c>
      <c r="L8" s="60" t="s">
        <v>2956</v>
      </c>
    </row>
    <row r="9" spans="1:12" ht="12.75" customHeight="1">
      <c r="A9" s="80" t="s">
        <v>1016</v>
      </c>
      <c r="B9" s="73" t="s">
        <v>237</v>
      </c>
      <c r="C9" s="73" t="s">
        <v>3786</v>
      </c>
      <c r="D9" s="73" t="s">
        <v>3770</v>
      </c>
      <c r="E9" s="73" t="s">
        <v>3828</v>
      </c>
      <c r="F9" s="73" t="s">
        <v>413</v>
      </c>
      <c r="G9" s="73" t="s">
        <v>135</v>
      </c>
      <c r="H9" s="73" t="s">
        <v>127</v>
      </c>
      <c r="I9" s="73" t="s">
        <v>51</v>
      </c>
      <c r="J9" s="73" t="s">
        <v>501</v>
      </c>
      <c r="K9" s="73" t="s">
        <v>303</v>
      </c>
      <c r="L9" s="73" t="s">
        <v>886</v>
      </c>
    </row>
    <row r="10" spans="1:12" ht="12.75" customHeight="1">
      <c r="A10" s="81" t="s">
        <v>1017</v>
      </c>
      <c r="B10" s="75" t="s">
        <v>1018</v>
      </c>
      <c r="C10" s="75" t="s">
        <v>1019</v>
      </c>
      <c r="D10" s="75" t="s">
        <v>1020</v>
      </c>
      <c r="E10" s="75" t="s">
        <v>1021</v>
      </c>
      <c r="F10" s="75" t="s">
        <v>1022</v>
      </c>
      <c r="G10" s="75" t="s">
        <v>1023</v>
      </c>
      <c r="H10" s="75" t="s">
        <v>1024</v>
      </c>
      <c r="I10" s="75" t="s">
        <v>1025</v>
      </c>
      <c r="J10" s="75" t="s">
        <v>1026</v>
      </c>
      <c r="K10" s="75" t="s">
        <v>1027</v>
      </c>
      <c r="L10" s="75" t="s">
        <v>1028</v>
      </c>
    </row>
    <row r="11" spans="1:12" ht="12.75" customHeight="1">
      <c r="A11" s="82" t="s">
        <v>1029</v>
      </c>
      <c r="B11" s="79" t="s">
        <v>1030</v>
      </c>
      <c r="C11" s="79" t="s">
        <v>1031</v>
      </c>
      <c r="D11" s="79" t="s">
        <v>1032</v>
      </c>
      <c r="E11" s="79" t="s">
        <v>1033</v>
      </c>
      <c r="F11" s="79" t="s">
        <v>1034</v>
      </c>
      <c r="G11" s="79" t="s">
        <v>1035</v>
      </c>
      <c r="H11" s="79" t="s">
        <v>1036</v>
      </c>
      <c r="I11" s="79" t="s">
        <v>1037</v>
      </c>
      <c r="J11" s="79" t="s">
        <v>1038</v>
      </c>
      <c r="K11" s="79" t="s">
        <v>1039</v>
      </c>
      <c r="L11" s="79"/>
    </row>
    <row r="12" spans="1:12" ht="12.75" customHeight="1">
      <c r="A12" s="80" t="s">
        <v>1040</v>
      </c>
      <c r="B12" s="73" t="s">
        <v>238</v>
      </c>
      <c r="C12" s="73" t="s">
        <v>3780</v>
      </c>
      <c r="D12" s="73" t="s">
        <v>3771</v>
      </c>
      <c r="E12" s="73" t="s">
        <v>3829</v>
      </c>
      <c r="F12" s="73" t="s">
        <v>414</v>
      </c>
      <c r="G12" s="73" t="s">
        <v>157</v>
      </c>
      <c r="H12" s="73" t="s">
        <v>128</v>
      </c>
      <c r="I12" s="73" t="s">
        <v>52</v>
      </c>
      <c r="J12" s="73" t="s">
        <v>552</v>
      </c>
      <c r="K12" s="73" t="s">
        <v>304</v>
      </c>
      <c r="L12" s="73" t="s">
        <v>887</v>
      </c>
    </row>
    <row r="13" spans="1:12" ht="12.75" customHeight="1">
      <c r="A13" s="81" t="s">
        <v>1041</v>
      </c>
      <c r="B13" s="75" t="s">
        <v>1042</v>
      </c>
      <c r="C13" s="75" t="s">
        <v>1043</v>
      </c>
      <c r="D13" s="75" t="s">
        <v>1044</v>
      </c>
      <c r="E13" s="75" t="s">
        <v>1045</v>
      </c>
      <c r="F13" s="75" t="s">
        <v>1046</v>
      </c>
      <c r="G13" s="75" t="s">
        <v>1047</v>
      </c>
      <c r="H13" s="75" t="s">
        <v>1048</v>
      </c>
      <c r="I13" s="75" t="s">
        <v>1049</v>
      </c>
      <c r="J13" s="75" t="s">
        <v>1050</v>
      </c>
      <c r="K13" s="75" t="s">
        <v>2623</v>
      </c>
      <c r="L13" s="75" t="s">
        <v>2624</v>
      </c>
    </row>
    <row r="14" spans="1:12" ht="12.75" customHeight="1">
      <c r="A14" s="82" t="s">
        <v>2625</v>
      </c>
      <c r="B14" s="79" t="s">
        <v>1030</v>
      </c>
      <c r="C14" s="79" t="s">
        <v>2626</v>
      </c>
      <c r="D14" s="79" t="s">
        <v>1032</v>
      </c>
      <c r="E14" s="79" t="s">
        <v>1033</v>
      </c>
      <c r="F14" s="79" t="s">
        <v>1034</v>
      </c>
      <c r="G14" s="79" t="s">
        <v>2627</v>
      </c>
      <c r="H14" s="79" t="s">
        <v>1036</v>
      </c>
      <c r="I14" s="79" t="s">
        <v>1037</v>
      </c>
      <c r="J14" s="79" t="s">
        <v>2628</v>
      </c>
      <c r="K14" s="79" t="s">
        <v>1039</v>
      </c>
      <c r="L14" s="79"/>
    </row>
    <row r="15" spans="1:12" ht="12.75" customHeight="1">
      <c r="A15" s="80" t="s">
        <v>2629</v>
      </c>
      <c r="B15" s="73" t="s">
        <v>239</v>
      </c>
      <c r="C15" s="73" t="s">
        <v>3772</v>
      </c>
      <c r="D15" s="73" t="s">
        <v>3772</v>
      </c>
      <c r="E15" s="73" t="s">
        <v>3830</v>
      </c>
      <c r="F15" s="73" t="s">
        <v>88</v>
      </c>
      <c r="G15" s="73" t="s">
        <v>305</v>
      </c>
      <c r="H15" s="73" t="s">
        <v>170</v>
      </c>
      <c r="I15" s="73" t="s">
        <v>62</v>
      </c>
      <c r="J15" s="73" t="s">
        <v>195</v>
      </c>
      <c r="K15" s="73" t="s">
        <v>305</v>
      </c>
      <c r="L15" s="73" t="s">
        <v>888</v>
      </c>
    </row>
    <row r="16" spans="1:12" ht="12.75" customHeight="1">
      <c r="A16" s="81" t="s">
        <v>2630</v>
      </c>
      <c r="B16" s="75" t="s">
        <v>2631</v>
      </c>
      <c r="C16" s="75" t="s">
        <v>2632</v>
      </c>
      <c r="D16" s="75" t="s">
        <v>2632</v>
      </c>
      <c r="E16" s="75" t="s">
        <v>2633</v>
      </c>
      <c r="F16" s="75" t="s">
        <v>2634</v>
      </c>
      <c r="G16" s="75" t="s">
        <v>2635</v>
      </c>
      <c r="H16" s="75" t="s">
        <v>2636</v>
      </c>
      <c r="I16" s="75" t="s">
        <v>2637</v>
      </c>
      <c r="J16" s="75" t="s">
        <v>2638</v>
      </c>
      <c r="K16" s="75" t="s">
        <v>2635</v>
      </c>
      <c r="L16" s="75" t="s">
        <v>2639</v>
      </c>
    </row>
    <row r="17" spans="1:12" ht="12.75" customHeight="1">
      <c r="A17" s="81" t="s">
        <v>2640</v>
      </c>
      <c r="B17" s="324" t="s">
        <v>1030</v>
      </c>
      <c r="C17" s="79" t="s">
        <v>2626</v>
      </c>
      <c r="D17" s="79" t="s">
        <v>1032</v>
      </c>
      <c r="E17" s="79" t="s">
        <v>1033</v>
      </c>
      <c r="F17" s="79" t="s">
        <v>2641</v>
      </c>
      <c r="G17" s="79" t="s">
        <v>2627</v>
      </c>
      <c r="H17" s="79" t="s">
        <v>2642</v>
      </c>
      <c r="I17" s="79" t="s">
        <v>2643</v>
      </c>
      <c r="J17" s="79" t="s">
        <v>2644</v>
      </c>
      <c r="K17" s="79" t="s">
        <v>1039</v>
      </c>
      <c r="L17" s="79" t="s">
        <v>2645</v>
      </c>
    </row>
    <row r="18" spans="1:12" ht="12.75" customHeight="1">
      <c r="A18" s="321" t="s">
        <v>1467</v>
      </c>
      <c r="B18" s="73" t="s">
        <v>1741</v>
      </c>
      <c r="C18" s="73" t="s">
        <v>1106</v>
      </c>
      <c r="D18" s="73" t="s">
        <v>1127</v>
      </c>
      <c r="E18" s="73" t="s">
        <v>2177</v>
      </c>
      <c r="F18" s="73" t="s">
        <v>1672</v>
      </c>
      <c r="G18" s="73" t="s">
        <v>249</v>
      </c>
      <c r="H18" s="73" t="s">
        <v>1691</v>
      </c>
      <c r="I18" s="73" t="s">
        <v>2178</v>
      </c>
      <c r="J18" s="73" t="s">
        <v>124</v>
      </c>
      <c r="K18" s="73" t="s">
        <v>1787</v>
      </c>
      <c r="L18" s="73" t="s">
        <v>2008</v>
      </c>
    </row>
    <row r="19" spans="1:12" ht="12.75" customHeight="1">
      <c r="A19" s="322" t="s">
        <v>1468</v>
      </c>
      <c r="B19" s="75" t="s">
        <v>1469</v>
      </c>
      <c r="C19" s="75" t="s">
        <v>1470</v>
      </c>
      <c r="D19" s="75" t="s">
        <v>1471</v>
      </c>
      <c r="E19" s="75" t="s">
        <v>1472</v>
      </c>
      <c r="F19" s="75" t="s">
        <v>1473</v>
      </c>
      <c r="G19" s="75" t="s">
        <v>1474</v>
      </c>
      <c r="H19" s="75" t="s">
        <v>1475</v>
      </c>
      <c r="I19" s="75" t="s">
        <v>1476</v>
      </c>
      <c r="J19" s="75" t="s">
        <v>1477</v>
      </c>
      <c r="K19" s="75" t="s">
        <v>1478</v>
      </c>
      <c r="L19" s="75" t="s">
        <v>1479</v>
      </c>
    </row>
    <row r="20" spans="1:12" ht="12.75" customHeight="1">
      <c r="A20" s="322" t="s">
        <v>1480</v>
      </c>
      <c r="B20" s="324" t="s">
        <v>1030</v>
      </c>
      <c r="C20" s="324" t="s">
        <v>1031</v>
      </c>
      <c r="D20" s="324" t="s">
        <v>1032</v>
      </c>
      <c r="E20" s="324" t="s">
        <v>1033</v>
      </c>
      <c r="F20" s="324" t="s">
        <v>2641</v>
      </c>
      <c r="G20" s="324" t="s">
        <v>2627</v>
      </c>
      <c r="H20" s="324" t="s">
        <v>2642</v>
      </c>
      <c r="I20" s="324" t="s">
        <v>2643</v>
      </c>
      <c r="J20" s="324" t="s">
        <v>1481</v>
      </c>
      <c r="K20" s="324" t="s">
        <v>1039</v>
      </c>
      <c r="L20" s="324" t="s">
        <v>2645</v>
      </c>
    </row>
    <row r="21" spans="1:12" ht="12.75" customHeight="1">
      <c r="A21" s="323"/>
      <c r="B21" s="79"/>
      <c r="C21" s="79"/>
      <c r="D21" s="79"/>
      <c r="E21" s="79"/>
      <c r="F21" s="79"/>
      <c r="G21" s="79"/>
      <c r="H21" s="79" t="s">
        <v>1036</v>
      </c>
      <c r="I21" s="79"/>
      <c r="J21" s="79"/>
      <c r="K21" s="79"/>
      <c r="L21" s="79"/>
    </row>
    <row r="22" spans="1:12" ht="12.75" customHeight="1">
      <c r="A22" s="320" t="s">
        <v>1482</v>
      </c>
      <c r="B22" s="324" t="s">
        <v>1964</v>
      </c>
      <c r="C22" s="73" t="s">
        <v>108</v>
      </c>
      <c r="D22" s="73" t="s">
        <v>1128</v>
      </c>
      <c r="E22" s="73" t="s">
        <v>1122</v>
      </c>
      <c r="F22" s="73" t="s">
        <v>1673</v>
      </c>
      <c r="G22" s="73" t="s">
        <v>1901</v>
      </c>
      <c r="H22" s="73" t="s">
        <v>1692</v>
      </c>
      <c r="I22" s="73" t="s">
        <v>1689</v>
      </c>
      <c r="J22" s="73" t="s">
        <v>1825</v>
      </c>
      <c r="K22" s="73" t="s">
        <v>1788</v>
      </c>
      <c r="L22" s="73" t="s">
        <v>2009</v>
      </c>
    </row>
    <row r="23" spans="1:12" ht="12.75" customHeight="1">
      <c r="A23" s="81" t="s">
        <v>1483</v>
      </c>
      <c r="B23" s="75" t="s">
        <v>1484</v>
      </c>
      <c r="C23" s="75" t="s">
        <v>1485</v>
      </c>
      <c r="D23" s="75" t="s">
        <v>1486</v>
      </c>
      <c r="E23" s="75" t="s">
        <v>1487</v>
      </c>
      <c r="F23" s="75" t="s">
        <v>1488</v>
      </c>
      <c r="G23" s="75" t="s">
        <v>1489</v>
      </c>
      <c r="H23" s="75" t="s">
        <v>1490</v>
      </c>
      <c r="I23" s="75" t="s">
        <v>1491</v>
      </c>
      <c r="J23" s="75" t="s">
        <v>1492</v>
      </c>
      <c r="K23" s="75" t="s">
        <v>1493</v>
      </c>
      <c r="L23" s="75" t="s">
        <v>1494</v>
      </c>
    </row>
    <row r="24" spans="1:12" ht="12.75" customHeight="1">
      <c r="A24" s="82" t="s">
        <v>1495</v>
      </c>
      <c r="B24" s="79" t="s">
        <v>1496</v>
      </c>
      <c r="C24" s="79" t="s">
        <v>1497</v>
      </c>
      <c r="D24" s="79" t="s">
        <v>1032</v>
      </c>
      <c r="E24" s="79" t="s">
        <v>1498</v>
      </c>
      <c r="F24" s="79" t="s">
        <v>2641</v>
      </c>
      <c r="G24" s="79" t="s">
        <v>1499</v>
      </c>
      <c r="H24" s="79" t="s">
        <v>1036</v>
      </c>
      <c r="I24" s="79" t="s">
        <v>1500</v>
      </c>
      <c r="J24" s="79" t="s">
        <v>2644</v>
      </c>
      <c r="K24" s="79" t="s">
        <v>1039</v>
      </c>
      <c r="L24" s="79" t="s">
        <v>2645</v>
      </c>
    </row>
    <row r="25" spans="1:12" ht="12.75" customHeight="1">
      <c r="A25" s="80" t="s">
        <v>1501</v>
      </c>
      <c r="B25" s="73" t="s">
        <v>1743</v>
      </c>
      <c r="C25" s="73" t="s">
        <v>1108</v>
      </c>
      <c r="D25" s="73" t="s">
        <v>1662</v>
      </c>
      <c r="E25" s="73" t="s">
        <v>1687</v>
      </c>
      <c r="F25" s="73" t="s">
        <v>1674</v>
      </c>
      <c r="G25" s="73" t="s">
        <v>1801</v>
      </c>
      <c r="H25" s="73" t="s">
        <v>1730</v>
      </c>
      <c r="I25" s="73" t="s">
        <v>1769</v>
      </c>
      <c r="J25" s="73" t="s">
        <v>1835</v>
      </c>
      <c r="K25" s="73" t="s">
        <v>1789</v>
      </c>
      <c r="L25" s="73" t="s">
        <v>2010</v>
      </c>
    </row>
    <row r="26" spans="1:12" ht="12.75" customHeight="1">
      <c r="A26" s="81" t="s">
        <v>1502</v>
      </c>
      <c r="B26" s="75" t="s">
        <v>1503</v>
      </c>
      <c r="C26" s="75" t="s">
        <v>1504</v>
      </c>
      <c r="D26" s="75" t="s">
        <v>1505</v>
      </c>
      <c r="E26" s="75" t="s">
        <v>1506</v>
      </c>
      <c r="F26" s="75" t="s">
        <v>1507</v>
      </c>
      <c r="G26" s="75" t="s">
        <v>1508</v>
      </c>
      <c r="H26" s="75" t="s">
        <v>1509</v>
      </c>
      <c r="I26" s="75" t="s">
        <v>1510</v>
      </c>
      <c r="J26" s="75" t="s">
        <v>1511</v>
      </c>
      <c r="K26" s="75" t="s">
        <v>1512</v>
      </c>
      <c r="L26" s="75" t="s">
        <v>1513</v>
      </c>
    </row>
    <row r="27" spans="1:12" ht="12.75" customHeight="1">
      <c r="A27" s="82" t="s">
        <v>1514</v>
      </c>
      <c r="B27" s="79" t="s">
        <v>1030</v>
      </c>
      <c r="C27" s="79" t="s">
        <v>1031</v>
      </c>
      <c r="D27" s="79" t="s">
        <v>1032</v>
      </c>
      <c r="E27" s="79" t="s">
        <v>1515</v>
      </c>
      <c r="F27" s="79" t="s">
        <v>2641</v>
      </c>
      <c r="G27" s="79" t="s">
        <v>2627</v>
      </c>
      <c r="H27" s="79" t="s">
        <v>1516</v>
      </c>
      <c r="I27" s="79" t="s">
        <v>1517</v>
      </c>
      <c r="J27" s="79" t="s">
        <v>2628</v>
      </c>
      <c r="K27" s="79" t="s">
        <v>1039</v>
      </c>
      <c r="L27" s="79" t="s">
        <v>2645</v>
      </c>
    </row>
    <row r="28" spans="1:12" ht="12.75" customHeight="1">
      <c r="A28" s="80" t="s">
        <v>1518</v>
      </c>
      <c r="B28" s="73" t="s">
        <v>2345</v>
      </c>
      <c r="C28" s="73" t="s">
        <v>2270</v>
      </c>
      <c r="D28" s="73" t="s">
        <v>2267</v>
      </c>
      <c r="E28" s="73" t="s">
        <v>2286</v>
      </c>
      <c r="F28" s="73" t="s">
        <v>713</v>
      </c>
      <c r="G28" s="73" t="s">
        <v>2442</v>
      </c>
      <c r="H28" s="73" t="s">
        <v>2302</v>
      </c>
      <c r="I28" s="73" t="s">
        <v>2319</v>
      </c>
      <c r="J28" s="73" t="s">
        <v>2412</v>
      </c>
      <c r="K28" s="73" t="s">
        <v>2381</v>
      </c>
      <c r="L28" s="73" t="s">
        <v>2530</v>
      </c>
    </row>
    <row r="29" spans="1:12" ht="12.75" customHeight="1">
      <c r="A29" s="81" t="s">
        <v>1483</v>
      </c>
      <c r="B29" s="75" t="s">
        <v>1519</v>
      </c>
      <c r="C29" s="75" t="s">
        <v>1520</v>
      </c>
      <c r="D29" s="75" t="s">
        <v>1521</v>
      </c>
      <c r="E29" s="75" t="s">
        <v>1522</v>
      </c>
      <c r="F29" s="75" t="s">
        <v>1523</v>
      </c>
      <c r="G29" s="75" t="s">
        <v>1524</v>
      </c>
      <c r="H29" s="75" t="s">
        <v>1525</v>
      </c>
      <c r="I29" s="75" t="s">
        <v>1526</v>
      </c>
      <c r="J29" s="75" t="s">
        <v>1527</v>
      </c>
      <c r="K29" s="75" t="s">
        <v>1528</v>
      </c>
      <c r="L29" s="75" t="s">
        <v>1529</v>
      </c>
    </row>
    <row r="30" spans="1:12" ht="12.75" customHeight="1">
      <c r="A30" s="82" t="s">
        <v>1495</v>
      </c>
      <c r="B30" s="79" t="s">
        <v>1030</v>
      </c>
      <c r="C30" s="79" t="s">
        <v>2626</v>
      </c>
      <c r="D30" s="79" t="s">
        <v>1032</v>
      </c>
      <c r="E30" s="79" t="s">
        <v>1498</v>
      </c>
      <c r="F30" s="79" t="s">
        <v>2641</v>
      </c>
      <c r="G30" s="79" t="s">
        <v>1499</v>
      </c>
      <c r="H30" s="79" t="s">
        <v>1036</v>
      </c>
      <c r="I30" s="79" t="s">
        <v>1500</v>
      </c>
      <c r="J30" s="79" t="s">
        <v>2644</v>
      </c>
      <c r="K30" s="79" t="s">
        <v>1039</v>
      </c>
      <c r="L30" s="79" t="s">
        <v>2645</v>
      </c>
    </row>
    <row r="31" spans="1:12" ht="12.75" customHeight="1">
      <c r="A31" s="80" t="s">
        <v>1530</v>
      </c>
      <c r="B31" s="73" t="s">
        <v>2346</v>
      </c>
      <c r="C31" s="73" t="s">
        <v>2274</v>
      </c>
      <c r="D31" s="73" t="s">
        <v>2268</v>
      </c>
      <c r="E31" s="73" t="s">
        <v>2287</v>
      </c>
      <c r="F31" s="73" t="s">
        <v>2298</v>
      </c>
      <c r="G31" s="73" t="s">
        <v>2400</v>
      </c>
      <c r="H31" s="73" t="s">
        <v>2327</v>
      </c>
      <c r="I31" s="73" t="s">
        <v>2340</v>
      </c>
      <c r="J31" s="73" t="s">
        <v>2413</v>
      </c>
      <c r="K31" s="73" t="s">
        <v>2382</v>
      </c>
      <c r="L31" s="73" t="s">
        <v>2558</v>
      </c>
    </row>
    <row r="32" spans="1:12" ht="12.75" customHeight="1">
      <c r="A32" s="81" t="s">
        <v>1531</v>
      </c>
      <c r="B32" s="75" t="s">
        <v>1532</v>
      </c>
      <c r="C32" s="75" t="s">
        <v>1533</v>
      </c>
      <c r="D32" s="75" t="s">
        <v>1534</v>
      </c>
      <c r="E32" s="75" t="s">
        <v>1535</v>
      </c>
      <c r="F32" s="75" t="s">
        <v>1536</v>
      </c>
      <c r="G32" s="75" t="s">
        <v>1537</v>
      </c>
      <c r="H32" s="75" t="s">
        <v>1538</v>
      </c>
      <c r="I32" s="75" t="s">
        <v>1539</v>
      </c>
      <c r="J32" s="75" t="s">
        <v>1540</v>
      </c>
      <c r="K32" s="75" t="s">
        <v>1541</v>
      </c>
      <c r="L32" s="75" t="s">
        <v>1542</v>
      </c>
    </row>
    <row r="33" spans="1:12" ht="12.75" customHeight="1">
      <c r="A33" s="82" t="s">
        <v>1543</v>
      </c>
      <c r="B33" s="79" t="s">
        <v>1030</v>
      </c>
      <c r="C33" s="79" t="s">
        <v>1031</v>
      </c>
      <c r="D33" s="79" t="s">
        <v>1032</v>
      </c>
      <c r="E33" s="79" t="s">
        <v>1498</v>
      </c>
      <c r="F33" s="79" t="s">
        <v>2641</v>
      </c>
      <c r="G33" s="79" t="s">
        <v>1035</v>
      </c>
      <c r="H33" s="79" t="s">
        <v>1516</v>
      </c>
      <c r="I33" s="79" t="s">
        <v>1517</v>
      </c>
      <c r="J33" s="79" t="s">
        <v>2644</v>
      </c>
      <c r="K33" s="79" t="s">
        <v>1039</v>
      </c>
      <c r="L33" s="79" t="s">
        <v>1544</v>
      </c>
    </row>
    <row r="34" spans="1:12" ht="12.75" customHeight="1">
      <c r="A34" s="80" t="s">
        <v>1545</v>
      </c>
      <c r="B34" s="73" t="s">
        <v>2347</v>
      </c>
      <c r="C34" s="73" t="s">
        <v>678</v>
      </c>
      <c r="D34" s="73" t="s">
        <v>2269</v>
      </c>
      <c r="E34" s="73" t="s">
        <v>2288</v>
      </c>
      <c r="F34" s="73" t="s">
        <v>837</v>
      </c>
      <c r="G34" s="73" t="s">
        <v>2444</v>
      </c>
      <c r="H34" s="73" t="s">
        <v>895</v>
      </c>
      <c r="I34" s="73" t="s">
        <v>2320</v>
      </c>
      <c r="J34" s="73" t="s">
        <v>837</v>
      </c>
      <c r="K34" s="73" t="s">
        <v>2383</v>
      </c>
      <c r="L34" s="73" t="s">
        <v>2559</v>
      </c>
    </row>
    <row r="35" spans="1:12" ht="12.75" customHeight="1">
      <c r="A35" s="81" t="s">
        <v>1546</v>
      </c>
      <c r="B35" s="75" t="s">
        <v>1547</v>
      </c>
      <c r="C35" s="75" t="s">
        <v>1548</v>
      </c>
      <c r="D35" s="75" t="s">
        <v>1549</v>
      </c>
      <c r="E35" s="75" t="s">
        <v>1550</v>
      </c>
      <c r="F35" s="75" t="s">
        <v>1551</v>
      </c>
      <c r="G35" s="75" t="s">
        <v>1552</v>
      </c>
      <c r="H35" s="75" t="s">
        <v>1553</v>
      </c>
      <c r="I35" s="75" t="s">
        <v>1554</v>
      </c>
      <c r="J35" s="75" t="s">
        <v>1551</v>
      </c>
      <c r="K35" s="75" t="s">
        <v>1555</v>
      </c>
      <c r="L35" s="75" t="s">
        <v>1556</v>
      </c>
    </row>
    <row r="36" spans="1:12" ht="12.75" customHeight="1">
      <c r="A36" s="82" t="s">
        <v>1557</v>
      </c>
      <c r="B36" s="79" t="s">
        <v>1030</v>
      </c>
      <c r="C36" s="79" t="s">
        <v>1031</v>
      </c>
      <c r="D36" s="79" t="s">
        <v>1032</v>
      </c>
      <c r="E36" s="79" t="s">
        <v>1498</v>
      </c>
      <c r="F36" s="79" t="s">
        <v>1558</v>
      </c>
      <c r="G36" s="79" t="s">
        <v>1499</v>
      </c>
      <c r="H36" s="79" t="s">
        <v>1559</v>
      </c>
      <c r="I36" s="79" t="s">
        <v>1500</v>
      </c>
      <c r="J36" s="79" t="s">
        <v>2644</v>
      </c>
      <c r="K36" s="79" t="s">
        <v>1039</v>
      </c>
      <c r="L36" s="79" t="s">
        <v>1544</v>
      </c>
    </row>
    <row r="37" spans="1:12" ht="12.75" customHeight="1">
      <c r="A37" s="80" t="s">
        <v>1560</v>
      </c>
      <c r="B37" s="73" t="s">
        <v>1250</v>
      </c>
      <c r="C37" s="73" t="s">
        <v>1160</v>
      </c>
      <c r="D37" s="73" t="s">
        <v>637</v>
      </c>
      <c r="E37" s="73" t="s">
        <v>1244</v>
      </c>
      <c r="F37" s="73" t="s">
        <v>1195</v>
      </c>
      <c r="G37" s="73" t="s">
        <v>2299</v>
      </c>
      <c r="H37" s="73" t="s">
        <v>1215</v>
      </c>
      <c r="I37" s="73" t="s">
        <v>1195</v>
      </c>
      <c r="J37" s="73" t="s">
        <v>1135</v>
      </c>
      <c r="K37" s="73" t="s">
        <v>1139</v>
      </c>
      <c r="L37" s="73" t="s">
        <v>1378</v>
      </c>
    </row>
    <row r="38" spans="1:12" ht="12.75" customHeight="1">
      <c r="A38" s="81" t="s">
        <v>1546</v>
      </c>
      <c r="B38" s="75" t="s">
        <v>1561</v>
      </c>
      <c r="C38" s="75" t="s">
        <v>1562</v>
      </c>
      <c r="D38" s="75" t="s">
        <v>1563</v>
      </c>
      <c r="E38" s="75" t="s">
        <v>1564</v>
      </c>
      <c r="F38" s="75" t="s">
        <v>1565</v>
      </c>
      <c r="G38" s="75" t="s">
        <v>1566</v>
      </c>
      <c r="H38" s="75" t="s">
        <v>1567</v>
      </c>
      <c r="I38" s="75" t="s">
        <v>1565</v>
      </c>
      <c r="J38" s="75" t="s">
        <v>1568</v>
      </c>
      <c r="K38" s="75" t="s">
        <v>1569</v>
      </c>
      <c r="L38" s="75" t="s">
        <v>1570</v>
      </c>
    </row>
    <row r="39" spans="1:12" ht="12.75" customHeight="1">
      <c r="A39" s="82" t="s">
        <v>1557</v>
      </c>
      <c r="B39" s="79" t="s">
        <v>1030</v>
      </c>
      <c r="C39" s="79" t="s">
        <v>1031</v>
      </c>
      <c r="D39" s="79" t="s">
        <v>1032</v>
      </c>
      <c r="E39" s="79" t="s">
        <v>1515</v>
      </c>
      <c r="F39" s="79" t="s">
        <v>1034</v>
      </c>
      <c r="G39" s="79" t="s">
        <v>1035</v>
      </c>
      <c r="H39" s="79" t="s">
        <v>1571</v>
      </c>
      <c r="I39" s="79" t="s">
        <v>1500</v>
      </c>
      <c r="J39" s="79" t="s">
        <v>2644</v>
      </c>
      <c r="K39" s="79" t="s">
        <v>1039</v>
      </c>
      <c r="L39" s="79" t="s">
        <v>1572</v>
      </c>
    </row>
    <row r="40" spans="1:12" ht="12.75">
      <c r="A40" s="90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1:12" ht="12.75">
      <c r="A41" s="90" t="s">
        <v>1573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1:12" ht="12.75">
      <c r="A42" s="78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</sheetData>
  <printOptions/>
  <pageMargins left="0" right="0" top="0" bottom="0" header="0" footer="0"/>
  <pageSetup fitToHeight="1" fitToWidth="1" horizontalDpi="360" verticalDpi="36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2014-10-11T17:19:55Z</cp:lastPrinted>
  <dcterms:created xsi:type="dcterms:W3CDTF">2004-09-28T13:23:33Z</dcterms:created>
  <dcterms:modified xsi:type="dcterms:W3CDTF">2014-10-11T17:38:37Z</dcterms:modified>
  <cp:category/>
  <cp:version/>
  <cp:contentType/>
  <cp:contentStatus/>
</cp:coreProperties>
</file>